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8AC8F236-DC9C-4C70-B797-D1251B48F851}" xr6:coauthVersionLast="47" xr6:coauthVersionMax="47" xr10:uidLastSave="{00000000-0000-0000-0000-000000000000}"/>
  <bookViews>
    <workbookView xWindow="33210" yWindow="1440" windowWidth="21600" windowHeight="11385" firstSheet="10" activeTab="10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進度預估" sheetId="13" state="hidden" r:id="rId14"/>
    <sheet name="EXP (OLD)" sheetId="51" state="hidden" r:id="rId15"/>
    <sheet name="C月送抽" sheetId="47" r:id="rId16"/>
    <sheet name="抽抽" sheetId="18" r:id="rId17"/>
    <sheet name="EXP" sheetId="25" state="hidden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4" hidden="1">'EXP (OLD)'!$A$1:$N$115</definedName>
    <definedName name="AGITO_WEAPON_MUB_614_GOLD" localSheetId="14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4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4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4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4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4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4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4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4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4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4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4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4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4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4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4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4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4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4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4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4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4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4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4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4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4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4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4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4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4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4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4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4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4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4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4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4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4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4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4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4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4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4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4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4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4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4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4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4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4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4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4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4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4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4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4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4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4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4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4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4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4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4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4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4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4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4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4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4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4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4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4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4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4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4">'EXP (OLD)'!$A:$C</definedName>
    <definedName name="INPUT_EXP_DATA">EXP!$A:$C</definedName>
    <definedName name="INPUT_EXP_PERIODS" localSheetId="14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進度預估!$E:$F</definedName>
    <definedName name="Z_08C637BE_E872_40BC_8927_2CE89A71D70E_.wvu.Cols" localSheetId="10" hidden="1">鑽量!$G:$G</definedName>
    <definedName name="Z_08C637BE_E872_40BC_8927_2CE89A71D70E_.wvu.FilterData" localSheetId="17" hidden="1">EXP!$A$1:$N$114</definedName>
    <definedName name="Z_08C637BE_E872_40BC_8927_2CE89A71D70E_.wvu.FilterData" localSheetId="14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88" i="16" l="1"/>
  <c r="G588" i="16"/>
  <c r="K588" i="16" s="1"/>
  <c r="F588" i="16"/>
  <c r="I588" i="16" s="1"/>
  <c r="J588" i="16" s="1"/>
  <c r="E588" i="16"/>
  <c r="L313" i="40"/>
  <c r="M313" i="40" s="1"/>
  <c r="H313" i="40"/>
  <c r="G313" i="40"/>
  <c r="F313" i="40"/>
  <c r="N313" i="40" s="1"/>
  <c r="O313" i="40" s="1"/>
  <c r="N312" i="40"/>
  <c r="O312" i="40" s="1"/>
  <c r="L312" i="40"/>
  <c r="M312" i="40" s="1"/>
  <c r="J312" i="40"/>
  <c r="K312" i="40" s="1"/>
  <c r="I312" i="40"/>
  <c r="H312" i="40"/>
  <c r="G312" i="40"/>
  <c r="F312" i="40"/>
  <c r="I587" i="16"/>
  <c r="J587" i="16" s="1"/>
  <c r="H587" i="16"/>
  <c r="G587" i="16"/>
  <c r="K587" i="16" s="1"/>
  <c r="F587" i="16"/>
  <c r="E587" i="16"/>
  <c r="H586" i="16"/>
  <c r="G586" i="16"/>
  <c r="K586" i="16" s="1"/>
  <c r="F586" i="16"/>
  <c r="I586" i="16" s="1"/>
  <c r="J586" i="16" s="1"/>
  <c r="E586" i="16"/>
  <c r="H585" i="16"/>
  <c r="G585" i="16"/>
  <c r="K585" i="16" s="1"/>
  <c r="F585" i="16"/>
  <c r="I585" i="16" s="1"/>
  <c r="J585" i="16" s="1"/>
  <c r="E585" i="16"/>
  <c r="L311" i="40"/>
  <c r="M311" i="40" s="1"/>
  <c r="H311" i="40"/>
  <c r="G311" i="40"/>
  <c r="F311" i="40"/>
  <c r="N311" i="40" s="1"/>
  <c r="O311" i="40" s="1"/>
  <c r="P59" i="18"/>
  <c r="M59" i="18"/>
  <c r="I59" i="18"/>
  <c r="J59" i="18"/>
  <c r="K59" i="18"/>
  <c r="L310" i="40"/>
  <c r="M310" i="40" s="1"/>
  <c r="H310" i="40"/>
  <c r="G310" i="40"/>
  <c r="F310" i="40"/>
  <c r="N310" i="40" s="1"/>
  <c r="O310" i="40" s="1"/>
  <c r="H584" i="16"/>
  <c r="I584" i="16" s="1"/>
  <c r="J584" i="16" s="1"/>
  <c r="G584" i="16"/>
  <c r="K584" i="16" s="1"/>
  <c r="F584" i="16"/>
  <c r="E584" i="16"/>
  <c r="H583" i="16"/>
  <c r="G583" i="16"/>
  <c r="K583" i="16" s="1"/>
  <c r="F583" i="16"/>
  <c r="I583" i="16" s="1"/>
  <c r="J583" i="16" s="1"/>
  <c r="E583" i="16"/>
  <c r="L309" i="40"/>
  <c r="M309" i="40" s="1"/>
  <c r="H309" i="40"/>
  <c r="G309" i="40"/>
  <c r="F309" i="40"/>
  <c r="N309" i="40" s="1"/>
  <c r="O309" i="40" s="1"/>
  <c r="I582" i="16"/>
  <c r="J582" i="16" s="1"/>
  <c r="H582" i="16"/>
  <c r="G582" i="16"/>
  <c r="K582" i="16" s="1"/>
  <c r="F582" i="16"/>
  <c r="E582" i="16"/>
  <c r="I581" i="16"/>
  <c r="J581" i="16" s="1"/>
  <c r="H581" i="16"/>
  <c r="G581" i="16"/>
  <c r="K581" i="16" s="1"/>
  <c r="F581" i="16"/>
  <c r="E581" i="16"/>
  <c r="L308" i="40"/>
  <c r="M308" i="40" s="1"/>
  <c r="H308" i="40"/>
  <c r="G308" i="40"/>
  <c r="F308" i="40"/>
  <c r="N308" i="40" s="1"/>
  <c r="O308" i="40" s="1"/>
  <c r="I313" i="40" l="1"/>
  <c r="J313" i="40" s="1"/>
  <c r="K313" i="40" s="1"/>
  <c r="I311" i="40"/>
  <c r="J311" i="40" s="1"/>
  <c r="K311" i="40" s="1"/>
  <c r="I310" i="40"/>
  <c r="J310" i="40" s="1"/>
  <c r="K310" i="40" s="1"/>
  <c r="I309" i="40"/>
  <c r="J309" i="40" s="1"/>
  <c r="K309" i="40" s="1"/>
  <c r="I308" i="40"/>
  <c r="J308" i="40" s="1"/>
  <c r="K308" i="40" s="1"/>
  <c r="M58" i="18"/>
  <c r="P58" i="18"/>
  <c r="I58" i="18"/>
  <c r="J58" i="18"/>
  <c r="K58" i="18"/>
  <c r="C9" i="18"/>
  <c r="B9" i="18"/>
  <c r="N307" i="40"/>
  <c r="O307" i="40" s="1"/>
  <c r="L307" i="40"/>
  <c r="M307" i="40" s="1"/>
  <c r="J307" i="40"/>
  <c r="K307" i="40" s="1"/>
  <c r="I307" i="40"/>
  <c r="H307" i="40"/>
  <c r="G307" i="40"/>
  <c r="F307" i="40"/>
  <c r="H580" i="16"/>
  <c r="G580" i="16"/>
  <c r="K580" i="16" s="1"/>
  <c r="F580" i="16"/>
  <c r="I580" i="16" s="1"/>
  <c r="J580" i="16" s="1"/>
  <c r="E580" i="16"/>
  <c r="H579" i="16"/>
  <c r="G579" i="16"/>
  <c r="K579" i="16" s="1"/>
  <c r="F579" i="16"/>
  <c r="I579" i="16" s="1"/>
  <c r="J579" i="16" s="1"/>
  <c r="E579" i="16"/>
  <c r="I578" i="16"/>
  <c r="J578" i="16" s="1"/>
  <c r="H578" i="16"/>
  <c r="G578" i="16"/>
  <c r="K578" i="16" s="1"/>
  <c r="F578" i="16"/>
  <c r="E578" i="16"/>
  <c r="N306" i="40"/>
  <c r="O306" i="40" s="1"/>
  <c r="L306" i="40"/>
  <c r="M306" i="40" s="1"/>
  <c r="H306" i="40"/>
  <c r="G306" i="40"/>
  <c r="F306" i="40"/>
  <c r="I306" i="40" s="1"/>
  <c r="J306" i="40" s="1"/>
  <c r="K306" i="40" s="1"/>
  <c r="L305" i="40"/>
  <c r="M305" i="40" s="1"/>
  <c r="H305" i="40"/>
  <c r="G305" i="40"/>
  <c r="F305" i="40"/>
  <c r="N305" i="40" s="1"/>
  <c r="O305" i="40" s="1"/>
  <c r="H577" i="16"/>
  <c r="G577" i="16"/>
  <c r="K577" i="16" s="1"/>
  <c r="F577" i="16"/>
  <c r="I577" i="16" s="1"/>
  <c r="J577" i="16" s="1"/>
  <c r="E577" i="16"/>
  <c r="L304" i="40"/>
  <c r="M304" i="40" s="1"/>
  <c r="H304" i="40"/>
  <c r="G304" i="40"/>
  <c r="F304" i="40"/>
  <c r="N304" i="40" s="1"/>
  <c r="O304" i="40" s="1"/>
  <c r="I576" i="16"/>
  <c r="J576" i="16" s="1"/>
  <c r="H576" i="16"/>
  <c r="G576" i="16"/>
  <c r="K576" i="16" s="1"/>
  <c r="F576" i="16"/>
  <c r="E576" i="16"/>
  <c r="I305" i="40" l="1"/>
  <c r="J305" i="40" s="1"/>
  <c r="K305" i="40" s="1"/>
  <c r="I304" i="40"/>
  <c r="J304" i="40" s="1"/>
  <c r="K304" i="40" s="1"/>
  <c r="H575" i="16"/>
  <c r="G575" i="16"/>
  <c r="K575" i="16" s="1"/>
  <c r="F575" i="16"/>
  <c r="I575" i="16" s="1"/>
  <c r="J575" i="16" s="1"/>
  <c r="E575" i="16"/>
  <c r="L303" i="40"/>
  <c r="M303" i="40" s="1"/>
  <c r="H303" i="40"/>
  <c r="G303" i="40"/>
  <c r="F303" i="40"/>
  <c r="N303" i="40" s="1"/>
  <c r="O303" i="40" s="1"/>
  <c r="I303" i="40" l="1"/>
  <c r="J303" i="40" s="1"/>
  <c r="K303" i="40" s="1"/>
  <c r="L302" i="40"/>
  <c r="M302" i="40" s="1"/>
  <c r="H302" i="40"/>
  <c r="G302" i="40"/>
  <c r="F302" i="40"/>
  <c r="N302" i="40" s="1"/>
  <c r="O302" i="40" s="1"/>
  <c r="H574" i="16"/>
  <c r="G574" i="16"/>
  <c r="K574" i="16" s="1"/>
  <c r="F574" i="16"/>
  <c r="I574" i="16" s="1"/>
  <c r="J574" i="16" s="1"/>
  <c r="E574" i="16"/>
  <c r="H573" i="16"/>
  <c r="G573" i="16"/>
  <c r="K573" i="16" s="1"/>
  <c r="F573" i="16"/>
  <c r="I573" i="16" s="1"/>
  <c r="J573" i="16" s="1"/>
  <c r="E573" i="16"/>
  <c r="N301" i="40"/>
  <c r="O301" i="40" s="1"/>
  <c r="L301" i="40"/>
  <c r="M301" i="40" s="1"/>
  <c r="J301" i="40"/>
  <c r="K301" i="40" s="1"/>
  <c r="I301" i="40"/>
  <c r="H301" i="40"/>
  <c r="G301" i="40"/>
  <c r="F301" i="40"/>
  <c r="L300" i="40"/>
  <c r="M300" i="40" s="1"/>
  <c r="H300" i="40"/>
  <c r="G300" i="40"/>
  <c r="F300" i="40"/>
  <c r="N300" i="40" s="1"/>
  <c r="O300" i="40" s="1"/>
  <c r="H572" i="16"/>
  <c r="G572" i="16"/>
  <c r="K572" i="16" s="1"/>
  <c r="F572" i="16"/>
  <c r="I572" i="16" s="1"/>
  <c r="J572" i="16" s="1"/>
  <c r="E572" i="16"/>
  <c r="H571" i="16"/>
  <c r="G571" i="16"/>
  <c r="K571" i="16" s="1"/>
  <c r="F571" i="16"/>
  <c r="I571" i="16" s="1"/>
  <c r="J571" i="16" s="1"/>
  <c r="E571" i="16"/>
  <c r="L299" i="40"/>
  <c r="M299" i="40" s="1"/>
  <c r="H299" i="40"/>
  <c r="G299" i="40"/>
  <c r="F299" i="40"/>
  <c r="N299" i="40" s="1"/>
  <c r="O299" i="40" s="1"/>
  <c r="P57" i="18"/>
  <c r="I57" i="18"/>
  <c r="J57" i="18"/>
  <c r="K57" i="18" s="1"/>
  <c r="M57" i="18"/>
  <c r="I570" i="16"/>
  <c r="J570" i="16" s="1"/>
  <c r="H570" i="16"/>
  <c r="G570" i="16"/>
  <c r="K570" i="16" s="1"/>
  <c r="F570" i="16"/>
  <c r="E570" i="16"/>
  <c r="H569" i="16"/>
  <c r="G569" i="16"/>
  <c r="K569" i="16" s="1"/>
  <c r="F569" i="16"/>
  <c r="I569" i="16" s="1"/>
  <c r="J569" i="16" s="1"/>
  <c r="E569" i="16"/>
  <c r="I568" i="16"/>
  <c r="J568" i="16" s="1"/>
  <c r="H568" i="16"/>
  <c r="G568" i="16"/>
  <c r="K568" i="16" s="1"/>
  <c r="F568" i="16"/>
  <c r="E568" i="16"/>
  <c r="L298" i="40"/>
  <c r="M298" i="40" s="1"/>
  <c r="J298" i="40"/>
  <c r="K298" i="40" s="1"/>
  <c r="I298" i="40"/>
  <c r="H298" i="40"/>
  <c r="G298" i="40"/>
  <c r="F298" i="40"/>
  <c r="N298" i="40" s="1"/>
  <c r="O298" i="40" s="1"/>
  <c r="N297" i="40"/>
  <c r="O297" i="40" s="1"/>
  <c r="L297" i="40"/>
  <c r="M297" i="40" s="1"/>
  <c r="H297" i="40"/>
  <c r="G297" i="40"/>
  <c r="F297" i="40"/>
  <c r="I297" i="40" s="1"/>
  <c r="J297" i="40" s="1"/>
  <c r="K297" i="40" s="1"/>
  <c r="H567" i="16"/>
  <c r="G567" i="16"/>
  <c r="K567" i="16" s="1"/>
  <c r="F567" i="16"/>
  <c r="I567" i="16" s="1"/>
  <c r="J567" i="16" s="1"/>
  <c r="E567" i="16"/>
  <c r="L296" i="40"/>
  <c r="M296" i="40" s="1"/>
  <c r="J296" i="40"/>
  <c r="K296" i="40" s="1"/>
  <c r="I296" i="40"/>
  <c r="H296" i="40"/>
  <c r="G296" i="40"/>
  <c r="F296" i="40"/>
  <c r="N296" i="40" s="1"/>
  <c r="O296" i="40" s="1"/>
  <c r="H566" i="16"/>
  <c r="G566" i="16"/>
  <c r="K566" i="16" s="1"/>
  <c r="F566" i="16"/>
  <c r="I566" i="16" s="1"/>
  <c r="J566" i="16" s="1"/>
  <c r="E566" i="16"/>
  <c r="N295" i="40"/>
  <c r="O295" i="40" s="1"/>
  <c r="L295" i="40"/>
  <c r="M295" i="40" s="1"/>
  <c r="J295" i="40"/>
  <c r="K295" i="40" s="1"/>
  <c r="I295" i="40"/>
  <c r="H295" i="40"/>
  <c r="G295" i="40"/>
  <c r="F295" i="40"/>
  <c r="H565" i="16"/>
  <c r="G565" i="16"/>
  <c r="K565" i="16" s="1"/>
  <c r="F565" i="16"/>
  <c r="I565" i="16" s="1"/>
  <c r="J565" i="16" s="1"/>
  <c r="E565" i="16"/>
  <c r="O294" i="40"/>
  <c r="N294" i="40"/>
  <c r="L294" i="40"/>
  <c r="M294" i="40" s="1"/>
  <c r="J294" i="40"/>
  <c r="K294" i="40" s="1"/>
  <c r="I294" i="40"/>
  <c r="H294" i="40"/>
  <c r="G294" i="40"/>
  <c r="F294" i="40"/>
  <c r="H564" i="16"/>
  <c r="G564" i="16"/>
  <c r="K564" i="16" s="1"/>
  <c r="F564" i="16"/>
  <c r="I564" i="16" s="1"/>
  <c r="J564" i="16" s="1"/>
  <c r="E564" i="16"/>
  <c r="H563" i="16"/>
  <c r="G563" i="16"/>
  <c r="K563" i="16" s="1"/>
  <c r="F563" i="16"/>
  <c r="I563" i="16" s="1"/>
  <c r="J563" i="16" s="1"/>
  <c r="E563" i="16"/>
  <c r="O293" i="40"/>
  <c r="N293" i="40"/>
  <c r="L293" i="40"/>
  <c r="M293" i="40" s="1"/>
  <c r="J293" i="40"/>
  <c r="K293" i="40" s="1"/>
  <c r="I293" i="40"/>
  <c r="H293" i="40"/>
  <c r="G293" i="40"/>
  <c r="F293" i="40"/>
  <c r="N292" i="40"/>
  <c r="O292" i="40" s="1"/>
  <c r="L292" i="40"/>
  <c r="M292" i="40" s="1"/>
  <c r="J292" i="40"/>
  <c r="K292" i="40" s="1"/>
  <c r="I292" i="40"/>
  <c r="H292" i="40"/>
  <c r="G292" i="40"/>
  <c r="F292" i="40"/>
  <c r="H562" i="16"/>
  <c r="G562" i="16"/>
  <c r="K562" i="16" s="1"/>
  <c r="F562" i="16"/>
  <c r="I562" i="16" s="1"/>
  <c r="J562" i="16" s="1"/>
  <c r="E562" i="16"/>
  <c r="N291" i="40"/>
  <c r="O291" i="40" s="1"/>
  <c r="L291" i="40"/>
  <c r="M291" i="40" s="1"/>
  <c r="J291" i="40"/>
  <c r="K291" i="40" s="1"/>
  <c r="I291" i="40"/>
  <c r="H291" i="40"/>
  <c r="G291" i="40"/>
  <c r="F291" i="40"/>
  <c r="H561" i="16"/>
  <c r="G561" i="16"/>
  <c r="K561" i="16" s="1"/>
  <c r="F561" i="16"/>
  <c r="I561" i="16" s="1"/>
  <c r="J561" i="16" s="1"/>
  <c r="E561" i="16"/>
  <c r="I560" i="16"/>
  <c r="J560" i="16" s="1"/>
  <c r="H560" i="16"/>
  <c r="G560" i="16"/>
  <c r="K560" i="16" s="1"/>
  <c r="F560" i="16"/>
  <c r="E560" i="16"/>
  <c r="N290" i="40"/>
  <c r="O290" i="40" s="1"/>
  <c r="L290" i="40"/>
  <c r="M290" i="40" s="1"/>
  <c r="J290" i="40"/>
  <c r="K290" i="40" s="1"/>
  <c r="I290" i="40"/>
  <c r="H290" i="40"/>
  <c r="G290" i="40"/>
  <c r="F290" i="40"/>
  <c r="M56" i="18"/>
  <c r="I56" i="18"/>
  <c r="J56" i="18"/>
  <c r="K56" i="18" s="1"/>
  <c r="P56" i="18"/>
  <c r="H559" i="16"/>
  <c r="G559" i="16"/>
  <c r="K559" i="16" s="1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I558" i="16"/>
  <c r="J558" i="16" s="1"/>
  <c r="H558" i="16"/>
  <c r="G558" i="16"/>
  <c r="K558" i="16" s="1"/>
  <c r="F558" i="16"/>
  <c r="E558" i="16"/>
  <c r="H557" i="16"/>
  <c r="G557" i="16"/>
  <c r="K557" i="16" s="1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I556" i="16"/>
  <c r="J556" i="16" s="1"/>
  <c r="H556" i="16"/>
  <c r="G556" i="16"/>
  <c r="K556" i="16" s="1"/>
  <c r="F556" i="16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G555" i="16"/>
  <c r="K555" i="16" s="1"/>
  <c r="F555" i="16"/>
  <c r="I555" i="16" s="1"/>
  <c r="J555" i="16" s="1"/>
  <c r="E555" i="16"/>
  <c r="I302" i="40" l="1"/>
  <c r="J302" i="40" s="1"/>
  <c r="K302" i="40" s="1"/>
  <c r="I300" i="40"/>
  <c r="J300" i="40" s="1"/>
  <c r="K300" i="40" s="1"/>
  <c r="I299" i="40"/>
  <c r="J299" i="40" s="1"/>
  <c r="K299" i="40" s="1"/>
  <c r="I289" i="40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I554" i="16"/>
  <c r="J554" i="16" s="1"/>
  <c r="H554" i="16"/>
  <c r="G554" i="16"/>
  <c r="K554" i="16" s="1"/>
  <c r="F554" i="16"/>
  <c r="E554" i="16"/>
  <c r="L283" i="40"/>
  <c r="M283" i="40" s="1"/>
  <c r="H283" i="40"/>
  <c r="G283" i="40"/>
  <c r="F283" i="40"/>
  <c r="N283" i="40" s="1"/>
  <c r="O283" i="40" s="1"/>
  <c r="I553" i="16"/>
  <c r="J553" i="16" s="1"/>
  <c r="H553" i="16"/>
  <c r="G553" i="16"/>
  <c r="K553" i="16" s="1"/>
  <c r="F553" i="16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G552" i="16"/>
  <c r="K552" i="16" s="1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G551" i="16"/>
  <c r="K551" i="16" s="1"/>
  <c r="F551" i="16"/>
  <c r="I551" i="16" s="1"/>
  <c r="J551" i="16" s="1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G550" i="16"/>
  <c r="K550" i="16" s="1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G549" i="16"/>
  <c r="K549" i="16" s="1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G548" i="16"/>
  <c r="K548" i="16" s="1"/>
  <c r="F548" i="16"/>
  <c r="I548" i="16" s="1"/>
  <c r="J548" i="16" s="1"/>
  <c r="E548" i="16"/>
  <c r="H547" i="16"/>
  <c r="G547" i="16"/>
  <c r="K547" i="16" s="1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G546" i="16"/>
  <c r="K546" i="16" s="1"/>
  <c r="F546" i="16"/>
  <c r="I546" i="16" s="1"/>
  <c r="J546" i="16" s="1"/>
  <c r="E546" i="16"/>
  <c r="I545" i="16"/>
  <c r="J545" i="16" s="1"/>
  <c r="H545" i="16"/>
  <c r="G545" i="16"/>
  <c r="K545" i="16" s="1"/>
  <c r="F545" i="16"/>
  <c r="E545" i="16"/>
  <c r="L276" i="40"/>
  <c r="M276" i="40" s="1"/>
  <c r="H276" i="40"/>
  <c r="G276" i="40"/>
  <c r="F276" i="40"/>
  <c r="N276" i="40" s="1"/>
  <c r="O276" i="40" s="1"/>
  <c r="I283" i="40" l="1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P54" i="18" l="1"/>
  <c r="M54" i="18"/>
  <c r="I54" i="18"/>
  <c r="J54" i="18"/>
  <c r="K54" i="18" s="1"/>
  <c r="L275" i="40" l="1"/>
  <c r="M275" i="40" s="1"/>
  <c r="H275" i="40"/>
  <c r="G275" i="40"/>
  <c r="F275" i="40"/>
  <c r="N275" i="40" s="1"/>
  <c r="O275" i="40" s="1"/>
  <c r="I544" i="16"/>
  <c r="J544" i="16" s="1"/>
  <c r="H544" i="16"/>
  <c r="G544" i="16"/>
  <c r="K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G543" i="16"/>
  <c r="K543" i="16" s="1"/>
  <c r="F543" i="16"/>
  <c r="I543" i="16" s="1"/>
  <c r="J543" i="16" s="1"/>
  <c r="E543" i="16"/>
  <c r="L273" i="40"/>
  <c r="M273" i="40" s="1"/>
  <c r="H273" i="40"/>
  <c r="G273" i="40"/>
  <c r="F273" i="40"/>
  <c r="I273" i="40" s="1"/>
  <c r="J273" i="40" s="1"/>
  <c r="K273" i="40" s="1"/>
  <c r="I542" i="16"/>
  <c r="J542" i="16" s="1"/>
  <c r="H542" i="16"/>
  <c r="G542" i="16"/>
  <c r="K542" i="16" s="1"/>
  <c r="F542" i="16"/>
  <c r="E542" i="16"/>
  <c r="L272" i="40"/>
  <c r="M272" i="40" s="1"/>
  <c r="H272" i="40"/>
  <c r="G272" i="40"/>
  <c r="F272" i="40"/>
  <c r="N272" i="40" s="1"/>
  <c r="O272" i="40" s="1"/>
  <c r="H541" i="16"/>
  <c r="G541" i="16"/>
  <c r="K541" i="16" s="1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G540" i="16"/>
  <c r="K540" i="16" s="1"/>
  <c r="F540" i="16"/>
  <c r="E540" i="16"/>
  <c r="L270" i="40"/>
  <c r="M270" i="40" s="1"/>
  <c r="H270" i="40"/>
  <c r="G270" i="40"/>
  <c r="F270" i="40"/>
  <c r="N270" i="40" s="1"/>
  <c r="O270" i="40" s="1"/>
  <c r="H539" i="16"/>
  <c r="G539" i="16"/>
  <c r="K539" i="16" s="1"/>
  <c r="F539" i="16"/>
  <c r="I539" i="16" s="1"/>
  <c r="J539" i="16" s="1"/>
  <c r="E539" i="16"/>
  <c r="I275" i="40" l="1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L269" i="40" l="1"/>
  <c r="M269" i="40" s="1"/>
  <c r="H269" i="40"/>
  <c r="G269" i="40"/>
  <c r="F269" i="40"/>
  <c r="N269" i="40" s="1"/>
  <c r="O269" i="40" s="1"/>
  <c r="I538" i="16"/>
  <c r="J538" i="16" s="1"/>
  <c r="H538" i="16"/>
  <c r="G538" i="16"/>
  <c r="K538" i="16" s="1"/>
  <c r="F538" i="16"/>
  <c r="E538" i="16"/>
  <c r="I537" i="16"/>
  <c r="J537" i="16" s="1"/>
  <c r="H537" i="16"/>
  <c r="G537" i="16"/>
  <c r="K537" i="16" s="1"/>
  <c r="F537" i="16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G536" i="16"/>
  <c r="K536" i="16" s="1"/>
  <c r="F536" i="16"/>
  <c r="E536" i="16"/>
  <c r="L267" i="40"/>
  <c r="M267" i="40" s="1"/>
  <c r="H267" i="40"/>
  <c r="G267" i="40"/>
  <c r="F267" i="40"/>
  <c r="N267" i="40" s="1"/>
  <c r="O267" i="40" s="1"/>
  <c r="I269" i="40" l="1"/>
  <c r="J269" i="40" s="1"/>
  <c r="K269" i="40" s="1"/>
  <c r="I268" i="40"/>
  <c r="J268" i="40" s="1"/>
  <c r="K268" i="40" s="1"/>
  <c r="I267" i="40"/>
  <c r="J267" i="40" s="1"/>
  <c r="K267" i="40" s="1"/>
  <c r="H535" i="16"/>
  <c r="G535" i="16"/>
  <c r="K535" i="16" s="1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L265" i="40" l="1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I265" i="40" l="1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I262" i="40" l="1"/>
  <c r="J262" i="40" s="1"/>
  <c r="K262" i="40" s="1"/>
  <c r="N261" i="40"/>
  <c r="O261" i="40" s="1"/>
  <c r="L260" i="40" l="1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I260" i="40" l="1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H524" i="16" l="1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I254" i="40" l="1"/>
  <c r="J254" i="40" s="1"/>
  <c r="K254" i="40" s="1"/>
  <c r="L253" i="40" l="1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I253" i="40" l="1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I251" i="40" l="1"/>
  <c r="J251" i="40" s="1"/>
  <c r="K251" i="40" s="1"/>
  <c r="I519" i="16" l="1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N250" i="40" l="1"/>
  <c r="O250" i="40" s="1"/>
  <c r="I249" i="40"/>
  <c r="J249" i="40" s="1"/>
  <c r="K249" i="40" s="1"/>
  <c r="P51" i="18" l="1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N247" i="40" l="1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N245" i="40" l="1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N243" i="40" l="1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L242" i="40" l="1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I242" i="40" l="1"/>
  <c r="J242" i="40" s="1"/>
  <c r="K242" i="40" s="1"/>
  <c r="N240" i="40"/>
  <c r="O240" i="40" s="1"/>
  <c r="L239" i="40" l="1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J238" i="40" l="1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I502" i="16" l="1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I499" i="16" l="1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H495" i="16" l="1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I494" i="16" l="1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L232" i="40" l="1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I490" i="16" l="1"/>
  <c r="J490" i="16" s="1"/>
  <c r="N232" i="40"/>
  <c r="O232" i="40" s="1"/>
  <c r="H488" i="16" l="1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N231" i="40" l="1"/>
  <c r="O231" i="40" s="1"/>
  <c r="H486" i="16" l="1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I485" i="16" l="1"/>
  <c r="J485" i="16" s="1"/>
  <c r="I483" i="16"/>
  <c r="J483" i="16" s="1"/>
  <c r="N229" i="40"/>
  <c r="O229" i="40" s="1"/>
  <c r="N200" i="25" l="1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I135" i="25"/>
  <c r="I144" i="25"/>
  <c r="F132" i="25"/>
  <c r="I138" i="25"/>
  <c r="I148" i="25"/>
  <c r="F144" i="25"/>
  <c r="F139" i="25"/>
  <c r="I137" i="25"/>
  <c r="F137" i="25"/>
  <c r="F134" i="25"/>
  <c r="I134" i="25"/>
  <c r="F148" i="25"/>
  <c r="F146" i="25"/>
  <c r="F129" i="25"/>
  <c r="I145" i="25"/>
  <c r="F131" i="25"/>
  <c r="F130" i="25"/>
  <c r="F142" i="25"/>
  <c r="I140" i="25"/>
  <c r="I143" i="25"/>
  <c r="I133" i="25"/>
  <c r="F138" i="25"/>
  <c r="F135" i="25"/>
  <c r="I149" i="25"/>
  <c r="F145" i="25"/>
  <c r="F136" i="25"/>
  <c r="F141" i="25"/>
  <c r="F149" i="25"/>
  <c r="I141" i="25"/>
  <c r="F133" i="25"/>
  <c r="I139" i="25"/>
  <c r="I147" i="25"/>
  <c r="I136" i="25"/>
  <c r="F147" i="25"/>
  <c r="F143" i="25"/>
  <c r="I146" i="25"/>
  <c r="F140" i="25"/>
  <c r="I142" i="25"/>
  <c r="J149" i="25" l="1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D126" i="25" l="1"/>
  <c r="I132" i="25"/>
  <c r="J132" i="25" l="1"/>
  <c r="K132" i="25" s="1"/>
  <c r="E126" i="25"/>
  <c r="L3" i="25"/>
  <c r="L14" i="25"/>
  <c r="L15" i="25"/>
  <c r="L9" i="25"/>
  <c r="L5" i="25"/>
  <c r="L13" i="25"/>
  <c r="L10" i="25"/>
  <c r="L8" i="25"/>
  <c r="L7" i="25"/>
  <c r="L12" i="25"/>
  <c r="L4" i="25"/>
  <c r="L11" i="25"/>
  <c r="L6" i="25"/>
  <c r="M2" i="25" l="1"/>
  <c r="L2" i="25"/>
  <c r="L1" i="25"/>
  <c r="I8" i="25"/>
  <c r="I9" i="25"/>
  <c r="I10" i="25"/>
  <c r="I7" i="25"/>
  <c r="I5" i="25"/>
  <c r="I4" i="25"/>
  <c r="I6" i="25"/>
  <c r="I3" i="25"/>
  <c r="J2" i="25" l="1"/>
  <c r="I2" i="25"/>
  <c r="I1" i="25"/>
  <c r="F3" i="25"/>
  <c r="F4" i="25"/>
  <c r="F1" i="25" l="1"/>
  <c r="G2" i="25"/>
  <c r="F2" i="25"/>
  <c r="L228" i="40" l="1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I228" i="40" l="1"/>
  <c r="J228" i="40" s="1"/>
  <c r="K228" i="40" s="1"/>
  <c r="L477" i="16" l="1"/>
  <c r="H477" i="16" l="1"/>
  <c r="I477" i="16" s="1"/>
  <c r="J477" i="16" s="1"/>
  <c r="F477" i="16"/>
  <c r="E477" i="16"/>
  <c r="H476" i="16"/>
  <c r="F476" i="16"/>
  <c r="I476" i="16" s="1"/>
  <c r="J476" i="16" s="1"/>
  <c r="E476" i="16"/>
  <c r="D110" i="25"/>
  <c r="L227" i="40" l="1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I473" i="16" l="1"/>
  <c r="J473" i="16" s="1"/>
  <c r="I227" i="40"/>
  <c r="J227" i="40" s="1"/>
  <c r="K227" i="40" s="1"/>
  <c r="H472" i="16" l="1"/>
  <c r="F472" i="16"/>
  <c r="I472" i="16" s="1"/>
  <c r="J472" i="16" s="1"/>
  <c r="E472" i="16"/>
  <c r="L226" i="40" l="1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I226" i="40" l="1"/>
  <c r="J226" i="40" s="1"/>
  <c r="K226" i="40" s="1"/>
  <c r="I469" i="16" l="1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I225" i="40" l="1"/>
  <c r="J225" i="40" s="1"/>
  <c r="K225" i="40" s="1"/>
  <c r="H465" i="16" l="1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I465" i="16" l="1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I462" i="16" l="1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I456" i="16" l="1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H454" i="16" l="1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N219" i="40" l="1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I217" i="40" l="1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L213" i="40" l="1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I213" i="40" l="1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N211" i="40" l="1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H439" i="16" l="1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N210" i="40" l="1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I434" i="16" l="1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E429" i="16" l="1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I421" i="16" l="1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I414" i="16" l="1"/>
  <c r="J414" i="16" s="1"/>
  <c r="H410" i="16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I405" i="16" l="1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I404" i="16" l="1"/>
  <c r="J404" i="16" s="1"/>
  <c r="L150" i="51"/>
  <c r="M150" i="51" s="1"/>
  <c r="N150" i="51" s="1"/>
  <c r="L101" i="5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L131" i="51"/>
  <c r="M131" i="51" s="1"/>
  <c r="N131" i="51" s="1"/>
  <c r="L141" i="51"/>
  <c r="M141" i="51" s="1"/>
  <c r="N141" i="51" s="1"/>
  <c r="L196" i="51"/>
  <c r="M196" i="51" s="1"/>
  <c r="N196" i="51" s="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M95" i="51" s="1"/>
  <c r="N95" i="51" s="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L51" i="51"/>
  <c r="M51" i="51" s="1"/>
  <c r="N51" i="51" s="1"/>
  <c r="L67" i="51"/>
  <c r="M67" i="51" s="1"/>
  <c r="N67" i="51" s="1"/>
  <c r="L74" i="51"/>
  <c r="M74" i="51" s="1"/>
  <c r="N74" i="51" s="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E78" i="51"/>
  <c r="L146" i="51"/>
  <c r="M146" i="51" s="1"/>
  <c r="N146" i="51" s="1"/>
  <c r="L202" i="51"/>
  <c r="M202" i="51" s="1"/>
  <c r="N202" i="51" s="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E175" i="51"/>
  <c r="L215" i="51"/>
  <c r="M215" i="51" s="1"/>
  <c r="N215" i="51" s="1"/>
  <c r="L221" i="51"/>
  <c r="M221" i="51" s="1"/>
  <c r="N221" i="51" s="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M55" i="51"/>
  <c r="N55" i="51" s="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E208" i="51"/>
  <c r="M219" i="51"/>
  <c r="N219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I402" i="16" l="1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I18" i="51"/>
  <c r="F104" i="51"/>
  <c r="I160" i="51"/>
  <c r="I71" i="51"/>
  <c r="I166" i="51"/>
  <c r="F15" i="51"/>
  <c r="F14" i="51"/>
  <c r="F160" i="51"/>
  <c r="I177" i="51"/>
  <c r="I61" i="51"/>
  <c r="F22" i="51"/>
  <c r="F45" i="51"/>
  <c r="I3" i="51"/>
  <c r="F149" i="51"/>
  <c r="F76" i="51"/>
  <c r="I176" i="51"/>
  <c r="I39" i="51"/>
  <c r="F157" i="51"/>
  <c r="I204" i="51"/>
  <c r="F150" i="51"/>
  <c r="F135" i="51"/>
  <c r="F146" i="51"/>
  <c r="I97" i="51"/>
  <c r="F120" i="51"/>
  <c r="F50" i="51"/>
  <c r="I148" i="51"/>
  <c r="I132" i="51"/>
  <c r="F4" i="51"/>
  <c r="F28" i="51"/>
  <c r="I83" i="51"/>
  <c r="I8" i="51"/>
  <c r="I183" i="51"/>
  <c r="I57" i="51"/>
  <c r="F129" i="51"/>
  <c r="F78" i="51"/>
  <c r="F169" i="51"/>
  <c r="I149" i="51"/>
  <c r="F173" i="51"/>
  <c r="F42" i="51"/>
  <c r="F51" i="51"/>
  <c r="F77" i="51"/>
  <c r="F60" i="51"/>
  <c r="F209" i="51"/>
  <c r="I51" i="51"/>
  <c r="F56" i="51"/>
  <c r="F23" i="51"/>
  <c r="F208" i="51"/>
  <c r="I203" i="51"/>
  <c r="I69" i="51"/>
  <c r="F12" i="51"/>
  <c r="F190" i="51"/>
  <c r="F18" i="51"/>
  <c r="F86" i="51"/>
  <c r="F215" i="51"/>
  <c r="I201" i="51"/>
  <c r="I140" i="51"/>
  <c r="I212" i="51"/>
  <c r="F188" i="51"/>
  <c r="I76" i="51"/>
  <c r="F38" i="51"/>
  <c r="I82" i="51"/>
  <c r="F137" i="51"/>
  <c r="F172" i="51"/>
  <c r="F134" i="51"/>
  <c r="F8" i="51"/>
  <c r="F118" i="51"/>
  <c r="I152" i="51"/>
  <c r="F211" i="51"/>
  <c r="F33" i="51"/>
  <c r="F205" i="51"/>
  <c r="I103" i="51"/>
  <c r="I32" i="51"/>
  <c r="I89" i="51"/>
  <c r="F130" i="51"/>
  <c r="F194" i="51"/>
  <c r="I171" i="51"/>
  <c r="I184" i="51"/>
  <c r="F218" i="51"/>
  <c r="I109" i="51"/>
  <c r="F7" i="51"/>
  <c r="F197" i="51"/>
  <c r="I169" i="51"/>
  <c r="F9" i="51"/>
  <c r="I185" i="51"/>
  <c r="I168" i="51"/>
  <c r="I167" i="51"/>
  <c r="I36" i="51"/>
  <c r="I115" i="51"/>
  <c r="I214" i="51"/>
  <c r="F175" i="51"/>
  <c r="F58" i="51"/>
  <c r="F220" i="51"/>
  <c r="I217" i="51"/>
  <c r="F180" i="51"/>
  <c r="I29" i="51"/>
  <c r="I145" i="51"/>
  <c r="I150" i="51"/>
  <c r="I194" i="51"/>
  <c r="I35" i="51"/>
  <c r="I131" i="51"/>
  <c r="F170" i="51"/>
  <c r="F96" i="51"/>
  <c r="I47" i="51"/>
  <c r="F41" i="51"/>
  <c r="F44" i="51"/>
  <c r="I45" i="51"/>
  <c r="I52" i="51"/>
  <c r="F148" i="51"/>
  <c r="F101" i="51"/>
  <c r="F114" i="51"/>
  <c r="I158" i="51"/>
  <c r="F94" i="51"/>
  <c r="I129" i="51"/>
  <c r="I53" i="51"/>
  <c r="F71" i="51"/>
  <c r="F54" i="51"/>
  <c r="I88" i="51"/>
  <c r="I59" i="51"/>
  <c r="I126" i="51"/>
  <c r="F158" i="51"/>
  <c r="F87" i="51"/>
  <c r="F171" i="51"/>
  <c r="I21" i="51"/>
  <c r="F144" i="51"/>
  <c r="F27" i="51"/>
  <c r="F164" i="51"/>
  <c r="F186" i="51"/>
  <c r="F67" i="51"/>
  <c r="F165" i="51"/>
  <c r="F105" i="51"/>
  <c r="F131" i="51"/>
  <c r="F216" i="51"/>
  <c r="F147" i="51"/>
  <c r="F207" i="51"/>
  <c r="I189" i="51"/>
  <c r="F100" i="51"/>
  <c r="F92" i="51"/>
  <c r="I65" i="51"/>
  <c r="F57" i="51"/>
  <c r="I17" i="51"/>
  <c r="F3" i="51"/>
  <c r="I28" i="51"/>
  <c r="I43" i="51"/>
  <c r="I70" i="51"/>
  <c r="I40" i="51"/>
  <c r="F155" i="51"/>
  <c r="F16" i="51"/>
  <c r="F107" i="51"/>
  <c r="F181" i="51"/>
  <c r="I79" i="51"/>
  <c r="F110" i="51"/>
  <c r="I58" i="51"/>
  <c r="I56" i="51"/>
  <c r="I30" i="51"/>
  <c r="F152" i="51"/>
  <c r="F48" i="51"/>
  <c r="I137" i="51"/>
  <c r="F43" i="51"/>
  <c r="I138" i="51"/>
  <c r="I15" i="51"/>
  <c r="I155" i="51"/>
  <c r="F189" i="51"/>
  <c r="F221" i="51"/>
  <c r="I156" i="51"/>
  <c r="F121" i="51"/>
  <c r="I130" i="51"/>
  <c r="F61" i="51"/>
  <c r="I208" i="51"/>
  <c r="I141" i="51"/>
  <c r="F30" i="51"/>
  <c r="I24" i="51"/>
  <c r="I139" i="51"/>
  <c r="F36" i="51"/>
  <c r="F199" i="51"/>
  <c r="F126" i="51"/>
  <c r="I54" i="51"/>
  <c r="I191" i="51"/>
  <c r="I68" i="51"/>
  <c r="I195" i="51"/>
  <c r="F90" i="51"/>
  <c r="F213" i="51"/>
  <c r="F69" i="51"/>
  <c r="I9" i="51"/>
  <c r="F192" i="51"/>
  <c r="F203" i="51"/>
  <c r="F141" i="51"/>
  <c r="I67" i="51"/>
  <c r="I220" i="51"/>
  <c r="I134" i="51"/>
  <c r="I154" i="51"/>
  <c r="I31" i="51"/>
  <c r="I22" i="51"/>
  <c r="F40" i="51"/>
  <c r="I173" i="51"/>
  <c r="F17" i="51"/>
  <c r="I16" i="51"/>
  <c r="F70" i="51"/>
  <c r="I182" i="51"/>
  <c r="I101" i="51"/>
  <c r="I164" i="51"/>
  <c r="F10" i="51"/>
  <c r="I113" i="51"/>
  <c r="I209" i="51"/>
  <c r="F176" i="51"/>
  <c r="I196" i="51"/>
  <c r="I93" i="51"/>
  <c r="I153" i="51"/>
  <c r="I200" i="51"/>
  <c r="I33" i="51"/>
  <c r="F109" i="51"/>
  <c r="I199" i="51"/>
  <c r="I215" i="51"/>
  <c r="F98" i="51"/>
  <c r="F20" i="51"/>
  <c r="F64" i="51"/>
  <c r="F151" i="51"/>
  <c r="I27" i="51"/>
  <c r="I62" i="51"/>
  <c r="F88" i="51"/>
  <c r="I213" i="51"/>
  <c r="I80" i="51"/>
  <c r="F66" i="51"/>
  <c r="F84" i="51"/>
  <c r="F81" i="51"/>
  <c r="I114" i="51"/>
  <c r="I175" i="51"/>
  <c r="I124" i="51"/>
  <c r="F127" i="51"/>
  <c r="F217" i="51"/>
  <c r="I90" i="51"/>
  <c r="F184" i="51"/>
  <c r="I5" i="51"/>
  <c r="I122" i="51"/>
  <c r="I108" i="51"/>
  <c r="I99" i="51"/>
  <c r="F102" i="51"/>
  <c r="I174" i="51"/>
  <c r="I75" i="51"/>
  <c r="I44" i="51"/>
  <c r="F117" i="51"/>
  <c r="F39" i="51"/>
  <c r="F89" i="51"/>
  <c r="I125" i="51"/>
  <c r="F6" i="51"/>
  <c r="I95" i="51"/>
  <c r="F214" i="51"/>
  <c r="F116" i="51"/>
  <c r="I46" i="51"/>
  <c r="I147" i="51"/>
  <c r="F177" i="51"/>
  <c r="F124" i="51"/>
  <c r="F83" i="51"/>
  <c r="I42" i="51"/>
  <c r="F122" i="51"/>
  <c r="F52" i="51"/>
  <c r="I181" i="51"/>
  <c r="I107" i="51"/>
  <c r="F79" i="51"/>
  <c r="I151" i="51"/>
  <c r="F82" i="51"/>
  <c r="I211" i="51"/>
  <c r="I66" i="51"/>
  <c r="F62" i="51"/>
  <c r="F159" i="51"/>
  <c r="I38" i="51"/>
  <c r="F178" i="51"/>
  <c r="I37" i="51"/>
  <c r="I23" i="51"/>
  <c r="I55" i="51"/>
  <c r="F193" i="51"/>
  <c r="I136" i="51"/>
  <c r="I34" i="51"/>
  <c r="F59" i="51"/>
  <c r="F182" i="51"/>
  <c r="I77" i="51"/>
  <c r="F202" i="51"/>
  <c r="F49" i="51"/>
  <c r="I163" i="51"/>
  <c r="F37" i="51"/>
  <c r="F166" i="51"/>
  <c r="I178" i="51"/>
  <c r="I193" i="51"/>
  <c r="I112" i="51"/>
  <c r="I170" i="51"/>
  <c r="I165" i="51"/>
  <c r="I25" i="51"/>
  <c r="I192" i="51"/>
  <c r="I119" i="51"/>
  <c r="I128" i="51"/>
  <c r="F125" i="51"/>
  <c r="I117" i="51"/>
  <c r="F65" i="51"/>
  <c r="I64" i="51"/>
  <c r="F191" i="51"/>
  <c r="I96" i="51"/>
  <c r="I63" i="51"/>
  <c r="I104" i="51"/>
  <c r="I84" i="51"/>
  <c r="F29" i="51"/>
  <c r="I198" i="51"/>
  <c r="F185" i="51"/>
  <c r="I87" i="51"/>
  <c r="I7" i="51"/>
  <c r="F19" i="51"/>
  <c r="I78" i="51"/>
  <c r="F168" i="51"/>
  <c r="F143" i="51"/>
  <c r="F31" i="51"/>
  <c r="F46" i="51"/>
  <c r="F196" i="51"/>
  <c r="I187" i="51"/>
  <c r="I100" i="51"/>
  <c r="I144" i="51"/>
  <c r="I49" i="51"/>
  <c r="I85" i="51"/>
  <c r="F25" i="51"/>
  <c r="F72" i="51"/>
  <c r="F55" i="51"/>
  <c r="F222" i="51"/>
  <c r="I11" i="51"/>
  <c r="F133" i="51"/>
  <c r="F97" i="51"/>
  <c r="I218" i="51"/>
  <c r="I143" i="51"/>
  <c r="I13" i="51"/>
  <c r="F123" i="51"/>
  <c r="I207" i="51"/>
  <c r="F210" i="51"/>
  <c r="F115" i="51"/>
  <c r="I91" i="51"/>
  <c r="F167" i="51"/>
  <c r="F161" i="51"/>
  <c r="I172" i="51"/>
  <c r="F142" i="51"/>
  <c r="F163" i="51"/>
  <c r="F74" i="51"/>
  <c r="I205" i="51"/>
  <c r="F140" i="51"/>
  <c r="F99" i="51"/>
  <c r="I110" i="51"/>
  <c r="I216" i="51"/>
  <c r="F21" i="51"/>
  <c r="F179" i="51"/>
  <c r="I92" i="51"/>
  <c r="F34" i="51"/>
  <c r="I48" i="51"/>
  <c r="F103" i="51"/>
  <c r="F26" i="51"/>
  <c r="F201" i="51"/>
  <c r="I127" i="51"/>
  <c r="F219" i="51"/>
  <c r="F47" i="51"/>
  <c r="I206" i="51"/>
  <c r="I190" i="51"/>
  <c r="I142" i="51"/>
  <c r="F112" i="51"/>
  <c r="I20" i="51"/>
  <c r="I157" i="51"/>
  <c r="F145" i="51"/>
  <c r="I188" i="51"/>
  <c r="F153" i="51"/>
  <c r="F183" i="51"/>
  <c r="I6" i="51"/>
  <c r="I180" i="51"/>
  <c r="I135" i="51"/>
  <c r="F128" i="51"/>
  <c r="I86" i="51"/>
  <c r="F212" i="51"/>
  <c r="F132" i="51"/>
  <c r="F75" i="51"/>
  <c r="F93" i="51"/>
  <c r="I197" i="51"/>
  <c r="I10" i="51"/>
  <c r="I118" i="51"/>
  <c r="F91" i="51"/>
  <c r="I221" i="51"/>
  <c r="I102" i="51"/>
  <c r="F198" i="51"/>
  <c r="F85" i="51"/>
  <c r="I72" i="51"/>
  <c r="F138" i="51"/>
  <c r="F5" i="51"/>
  <c r="I186" i="51"/>
  <c r="F195" i="51"/>
  <c r="F24" i="51"/>
  <c r="I12" i="51"/>
  <c r="I111" i="51"/>
  <c r="F136" i="51"/>
  <c r="F174" i="51"/>
  <c r="I60" i="51"/>
  <c r="I41" i="51"/>
  <c r="F73" i="51"/>
  <c r="I94" i="51"/>
  <c r="I146" i="51"/>
  <c r="I73" i="51"/>
  <c r="F95" i="51"/>
  <c r="F206" i="51"/>
  <c r="F162" i="51"/>
  <c r="I121" i="51"/>
  <c r="I14" i="51"/>
  <c r="I4" i="51"/>
  <c r="F11" i="51"/>
  <c r="I133" i="51"/>
  <c r="I106" i="51"/>
  <c r="I219" i="51"/>
  <c r="I81" i="51"/>
  <c r="I26" i="51"/>
  <c r="F119" i="51"/>
  <c r="I19" i="51"/>
  <c r="I105" i="51"/>
  <c r="F154" i="51"/>
  <c r="I161" i="51"/>
  <c r="I98" i="51"/>
  <c r="F204" i="51"/>
  <c r="I120" i="51"/>
  <c r="I74" i="51"/>
  <c r="F200" i="51"/>
  <c r="F111" i="51"/>
  <c r="F35" i="51"/>
  <c r="F113" i="51"/>
  <c r="F80" i="51"/>
  <c r="F156" i="51"/>
  <c r="I179" i="51"/>
  <c r="I50" i="51"/>
  <c r="I159" i="51"/>
  <c r="F187" i="51"/>
  <c r="F108" i="51"/>
  <c r="I210" i="51"/>
  <c r="I162" i="51"/>
  <c r="F106" i="51"/>
  <c r="I222" i="51"/>
  <c r="F68" i="51"/>
  <c r="F63" i="51"/>
  <c r="I123" i="51"/>
  <c r="F53" i="51"/>
  <c r="F32" i="51"/>
  <c r="I116" i="51"/>
  <c r="F139" i="51"/>
  <c r="F13" i="51"/>
  <c r="I202" i="51"/>
  <c r="J64" i="51" l="1"/>
  <c r="K64" i="51" s="1"/>
  <c r="J213" i="51"/>
  <c r="K213" i="51" s="1"/>
  <c r="J70" i="51"/>
  <c r="K70" i="51" s="1"/>
  <c r="J67" i="51"/>
  <c r="K67" i="51" s="1"/>
  <c r="J183" i="51"/>
  <c r="K183" i="51" s="1"/>
  <c r="J109" i="51"/>
  <c r="K109" i="51" s="1"/>
  <c r="G123" i="51"/>
  <c r="H123" i="51" s="1"/>
  <c r="G117" i="51"/>
  <c r="H117" i="51" s="1"/>
  <c r="J189" i="51"/>
  <c r="K189" i="51" s="1"/>
  <c r="G160" i="51"/>
  <c r="H160" i="51" s="1"/>
  <c r="G192" i="51"/>
  <c r="H192" i="51" s="1"/>
  <c r="J18" i="51"/>
  <c r="K18" i="51" s="1"/>
  <c r="J188" i="51"/>
  <c r="K188" i="51" s="1"/>
  <c r="J196" i="51"/>
  <c r="K196" i="51" s="1"/>
  <c r="J68" i="51"/>
  <c r="K68" i="51" s="1"/>
  <c r="G158" i="51"/>
  <c r="H158" i="51" s="1"/>
  <c r="J4" i="51"/>
  <c r="K4" i="51" s="1"/>
  <c r="J41" i="51"/>
  <c r="K41" i="51" s="1"/>
  <c r="G137" i="51"/>
  <c r="H137" i="51" s="1"/>
  <c r="G66" i="51"/>
  <c r="H66" i="51" s="1"/>
  <c r="G147" i="51"/>
  <c r="H147" i="51" s="1"/>
  <c r="G138" i="51"/>
  <c r="H138" i="51" s="1"/>
  <c r="G200" i="51"/>
  <c r="H200" i="51" s="1"/>
  <c r="J117" i="51"/>
  <c r="K117" i="51" s="1"/>
  <c r="J202" i="51"/>
  <c r="K202" i="51" s="1"/>
  <c r="J61" i="51"/>
  <c r="K61" i="51" s="1"/>
  <c r="J153" i="51"/>
  <c r="K153" i="51" s="1"/>
  <c r="J26" i="51"/>
  <c r="K26" i="51" s="1"/>
  <c r="J50" i="51"/>
  <c r="K50" i="51" s="1"/>
  <c r="G89" i="51"/>
  <c r="H89" i="51" s="1"/>
  <c r="G97" i="51"/>
  <c r="H97" i="51" s="1"/>
  <c r="J119" i="51"/>
  <c r="K119" i="51" s="1"/>
  <c r="J187" i="51"/>
  <c r="K187" i="51" s="1"/>
  <c r="G17" i="51"/>
  <c r="H17" i="51" s="1"/>
  <c r="J190" i="51"/>
  <c r="K190" i="51" s="1"/>
  <c r="G56" i="51"/>
  <c r="H56" i="51" s="1"/>
  <c r="J120" i="51"/>
  <c r="K120" i="51" s="1"/>
  <c r="G136" i="51"/>
  <c r="H136" i="51" s="1"/>
  <c r="G47" i="51"/>
  <c r="H47" i="51" s="1"/>
  <c r="G75" i="51"/>
  <c r="H75" i="51" s="1"/>
  <c r="G222" i="51"/>
  <c r="H222" i="51" s="1"/>
  <c r="J150" i="51"/>
  <c r="K150" i="51" s="1"/>
  <c r="J59" i="51"/>
  <c r="K59" i="51" s="1"/>
  <c r="G82" i="51"/>
  <c r="H82" i="51" s="1"/>
  <c r="J112" i="51"/>
  <c r="K112" i="51" s="1"/>
  <c r="J151" i="51"/>
  <c r="K151" i="51" s="1"/>
  <c r="J214" i="51"/>
  <c r="K214" i="51" s="1"/>
  <c r="G81" i="51"/>
  <c r="H81" i="51" s="1"/>
  <c r="J199" i="51"/>
  <c r="K199" i="51" s="1"/>
  <c r="J86" i="51"/>
  <c r="K86" i="51" s="1"/>
  <c r="J127" i="51"/>
  <c r="K127" i="51" s="1"/>
  <c r="G166" i="51"/>
  <c r="H166" i="51" s="1"/>
  <c r="J135" i="51"/>
  <c r="K135" i="51" s="1"/>
  <c r="J19" i="51"/>
  <c r="K19" i="51" s="1"/>
  <c r="J11" i="51"/>
  <c r="K11" i="51" s="1"/>
  <c r="G61" i="51"/>
  <c r="H61" i="51" s="1"/>
  <c r="G44" i="51"/>
  <c r="H44" i="51" s="1"/>
  <c r="G211" i="51"/>
  <c r="H211" i="51" s="1"/>
  <c r="G159" i="51"/>
  <c r="H159" i="51" s="1"/>
  <c r="J130" i="51"/>
  <c r="K130" i="51" s="1"/>
  <c r="J145" i="51"/>
  <c r="K145" i="51" s="1"/>
  <c r="G167" i="51"/>
  <c r="H167" i="51" s="1"/>
  <c r="G209" i="51"/>
  <c r="H209" i="51" s="1"/>
  <c r="G146" i="51"/>
  <c r="H146" i="51" s="1"/>
  <c r="G6" i="51"/>
  <c r="H6" i="51" s="1"/>
  <c r="J185" i="51"/>
  <c r="K185" i="51" s="1"/>
  <c r="G164" i="51"/>
  <c r="H164" i="51" s="1"/>
  <c r="J9" i="51"/>
  <c r="K9" i="51" s="1"/>
  <c r="G76" i="51"/>
  <c r="H76" i="51" s="1"/>
  <c r="G99" i="51"/>
  <c r="H99" i="51" s="1"/>
  <c r="J81" i="51"/>
  <c r="K81" i="51" s="1"/>
  <c r="G10" i="51"/>
  <c r="H10" i="51" s="1"/>
  <c r="G217" i="51"/>
  <c r="H217" i="51" s="1"/>
  <c r="J78" i="51"/>
  <c r="K78" i="51" s="1"/>
  <c r="J216" i="51"/>
  <c r="K216" i="51" s="1"/>
  <c r="J51" i="51"/>
  <c r="K51" i="51" s="1"/>
  <c r="G87" i="51"/>
  <c r="H87" i="51" s="1"/>
  <c r="J97" i="51"/>
  <c r="K97" i="51" s="1"/>
  <c r="G119" i="51"/>
  <c r="H119" i="51" s="1"/>
  <c r="G111" i="51"/>
  <c r="H111" i="51" s="1"/>
  <c r="J28" i="51"/>
  <c r="K28" i="51" s="1"/>
  <c r="G193" i="51"/>
  <c r="H193" i="51" s="1"/>
  <c r="J34" i="51"/>
  <c r="K34" i="51" s="1"/>
  <c r="G69" i="51"/>
  <c r="H69" i="51" s="1"/>
  <c r="J193" i="51"/>
  <c r="K193" i="51" s="1"/>
  <c r="J198" i="51"/>
  <c r="K198" i="51" s="1"/>
  <c r="J54" i="51"/>
  <c r="K54" i="51" s="1"/>
  <c r="G71" i="51"/>
  <c r="H71" i="51" s="1"/>
  <c r="G148" i="51"/>
  <c r="H148" i="51" s="1"/>
  <c r="G122" i="51"/>
  <c r="H122" i="51" s="1"/>
  <c r="J148" i="51"/>
  <c r="K148" i="51" s="1"/>
  <c r="G134" i="51"/>
  <c r="H134" i="51" s="1"/>
  <c r="G131" i="51"/>
  <c r="H131" i="51" s="1"/>
  <c r="J85" i="51"/>
  <c r="K85" i="51" s="1"/>
  <c r="J158" i="51"/>
  <c r="K158" i="51" s="1"/>
  <c r="J115" i="51"/>
  <c r="K115" i="51" s="1"/>
  <c r="J22" i="51"/>
  <c r="K22" i="51" s="1"/>
  <c r="G170" i="51"/>
  <c r="H170" i="51" s="1"/>
  <c r="J65" i="51"/>
  <c r="K65" i="51" s="1"/>
  <c r="J222" i="51"/>
  <c r="K222" i="51" s="1"/>
  <c r="J137" i="51"/>
  <c r="K137" i="51" s="1"/>
  <c r="G216" i="51"/>
  <c r="H216" i="51" s="1"/>
  <c r="J171" i="51"/>
  <c r="K171" i="51" s="1"/>
  <c r="G208" i="51"/>
  <c r="H208" i="51" s="1"/>
  <c r="J23" i="51"/>
  <c r="K23" i="51" s="1"/>
  <c r="J40" i="51"/>
  <c r="K40" i="51" s="1"/>
  <c r="J32" i="51"/>
  <c r="K32" i="51" s="1"/>
  <c r="J152" i="51"/>
  <c r="K152" i="51" s="1"/>
  <c r="J73" i="51"/>
  <c r="K73" i="51" s="1"/>
  <c r="J155" i="51"/>
  <c r="K155" i="51" s="1"/>
  <c r="J172" i="51"/>
  <c r="K172" i="51" s="1"/>
  <c r="J88" i="51"/>
  <c r="K88" i="51" s="1"/>
  <c r="J31" i="51"/>
  <c r="K31" i="51" s="1"/>
  <c r="J165" i="51"/>
  <c r="K165" i="51" s="1"/>
  <c r="G93" i="51"/>
  <c r="H93" i="51" s="1"/>
  <c r="G203" i="51"/>
  <c r="H203" i="51" s="1"/>
  <c r="G183" i="51"/>
  <c r="H183" i="51" s="1"/>
  <c r="G180" i="51"/>
  <c r="H180" i="51" s="1"/>
  <c r="G210" i="51"/>
  <c r="H210" i="51" s="1"/>
  <c r="J125" i="51"/>
  <c r="K125" i="51" s="1"/>
  <c r="G68" i="51"/>
  <c r="H68" i="51" s="1"/>
  <c r="G91" i="51"/>
  <c r="H91" i="51" s="1"/>
  <c r="G50" i="51"/>
  <c r="H50" i="51" s="1"/>
  <c r="J99" i="51"/>
  <c r="K99" i="51" s="1"/>
  <c r="J159" i="51"/>
  <c r="K159" i="51" s="1"/>
  <c r="G95" i="51"/>
  <c r="H95" i="51" s="1"/>
  <c r="J144" i="51"/>
  <c r="K144" i="51" s="1"/>
  <c r="G45" i="51"/>
  <c r="H45" i="51" s="1"/>
  <c r="G219" i="51"/>
  <c r="H219" i="51" s="1"/>
  <c r="G139" i="51"/>
  <c r="H139" i="51" s="1"/>
  <c r="G106" i="51"/>
  <c r="H106" i="51" s="1"/>
  <c r="J181" i="51"/>
  <c r="K181" i="51" s="1"/>
  <c r="G130" i="51"/>
  <c r="H130" i="51" s="1"/>
  <c r="J42" i="51"/>
  <c r="K42" i="51" s="1"/>
  <c r="G104" i="51"/>
  <c r="H104" i="51" s="1"/>
  <c r="J212" i="51"/>
  <c r="K212" i="51" s="1"/>
  <c r="G140" i="51"/>
  <c r="H140" i="51" s="1"/>
  <c r="J122" i="51"/>
  <c r="K122" i="51" s="1"/>
  <c r="G189" i="51"/>
  <c r="H189" i="51" s="1"/>
  <c r="J173" i="51"/>
  <c r="K173" i="51" s="1"/>
  <c r="J201" i="51"/>
  <c r="K201" i="51" s="1"/>
  <c r="J52" i="51"/>
  <c r="K52" i="51" s="1"/>
  <c r="G195" i="51"/>
  <c r="H195" i="51" s="1"/>
  <c r="G207" i="51"/>
  <c r="H207" i="51" s="1"/>
  <c r="G46" i="51"/>
  <c r="H46" i="51" s="1"/>
  <c r="J131" i="51"/>
  <c r="K131" i="51" s="1"/>
  <c r="G62" i="51"/>
  <c r="H62" i="51" s="1"/>
  <c r="J218" i="51"/>
  <c r="K218" i="51" s="1"/>
  <c r="G83" i="51"/>
  <c r="H83" i="51" s="1"/>
  <c r="G218" i="51"/>
  <c r="H218" i="51" s="1"/>
  <c r="J10" i="51"/>
  <c r="K10" i="51" s="1"/>
  <c r="J91" i="51"/>
  <c r="K91" i="51" s="1"/>
  <c r="G199" i="51"/>
  <c r="H199" i="51" s="1"/>
  <c r="G19" i="51"/>
  <c r="H19" i="51" s="1"/>
  <c r="J83" i="51"/>
  <c r="K83" i="51" s="1"/>
  <c r="G103" i="51"/>
  <c r="H103" i="51" s="1"/>
  <c r="G215" i="51"/>
  <c r="H215" i="51" s="1"/>
  <c r="J90" i="51"/>
  <c r="K90" i="51" s="1"/>
  <c r="J147" i="51"/>
  <c r="K147" i="51" s="1"/>
  <c r="G213" i="51"/>
  <c r="H213" i="51" s="1"/>
  <c r="G88" i="51"/>
  <c r="H88" i="51" s="1"/>
  <c r="G127" i="51"/>
  <c r="H127" i="51" s="1"/>
  <c r="J57" i="51"/>
  <c r="K57" i="51" s="1"/>
  <c r="J46" i="51"/>
  <c r="K46" i="51" s="1"/>
  <c r="G55" i="51"/>
  <c r="H55" i="51" s="1"/>
  <c r="G14" i="51"/>
  <c r="H14" i="51" s="1"/>
  <c r="J180" i="51"/>
  <c r="K180" i="51" s="1"/>
  <c r="G114" i="51"/>
  <c r="H114" i="51" s="1"/>
  <c r="J103" i="51"/>
  <c r="K103" i="51" s="1"/>
  <c r="G132" i="51"/>
  <c r="H132" i="51" s="1"/>
  <c r="J118" i="51"/>
  <c r="K118" i="51" s="1"/>
  <c r="G80" i="51"/>
  <c r="H80" i="51" s="1"/>
  <c r="G30" i="51"/>
  <c r="H30" i="51" s="1"/>
  <c r="J24" i="51"/>
  <c r="K24" i="51" s="1"/>
  <c r="J93" i="51"/>
  <c r="K93" i="51" s="1"/>
  <c r="G20" i="51"/>
  <c r="H20" i="51" s="1"/>
  <c r="G57" i="51"/>
  <c r="H57" i="51" s="1"/>
  <c r="J141" i="51"/>
  <c r="K141" i="51" s="1"/>
  <c r="G42" i="51"/>
  <c r="H42" i="51" s="1"/>
  <c r="J71" i="51"/>
  <c r="K71" i="51" s="1"/>
  <c r="J123" i="51"/>
  <c r="K123" i="51" s="1"/>
  <c r="G41" i="51"/>
  <c r="H41" i="51" s="1"/>
  <c r="J37" i="51"/>
  <c r="K37" i="51" s="1"/>
  <c r="G221" i="51"/>
  <c r="H221" i="51" s="1"/>
  <c r="J192" i="51"/>
  <c r="K192" i="51" s="1"/>
  <c r="J13" i="51"/>
  <c r="K13" i="51" s="1"/>
  <c r="J116" i="51"/>
  <c r="K116" i="51" s="1"/>
  <c r="G38" i="51"/>
  <c r="H38" i="51" s="1"/>
  <c r="G124" i="51"/>
  <c r="H124" i="51" s="1"/>
  <c r="G190" i="51"/>
  <c r="H190" i="51" s="1"/>
  <c r="G198" i="51"/>
  <c r="H198" i="51" s="1"/>
  <c r="G171" i="51"/>
  <c r="H171" i="51" s="1"/>
  <c r="J177" i="51"/>
  <c r="K177" i="51" s="1"/>
  <c r="G35" i="51"/>
  <c r="H35" i="51" s="1"/>
  <c r="G13" i="51"/>
  <c r="H13" i="51" s="1"/>
  <c r="G73" i="51"/>
  <c r="H73" i="51" s="1"/>
  <c r="G115" i="51"/>
  <c r="H115" i="51" s="1"/>
  <c r="G36" i="51"/>
  <c r="H36" i="51" s="1"/>
  <c r="G9" i="51"/>
  <c r="H9" i="51" s="1"/>
  <c r="G204" i="51"/>
  <c r="H204" i="51" s="1"/>
  <c r="J92" i="51"/>
  <c r="K92" i="51" s="1"/>
  <c r="G63" i="51"/>
  <c r="H63" i="51" s="1"/>
  <c r="J134" i="51"/>
  <c r="K134" i="51" s="1"/>
  <c r="G31" i="51"/>
  <c r="H31" i="51" s="1"/>
  <c r="J21" i="51"/>
  <c r="K21" i="51" s="1"/>
  <c r="J136" i="51"/>
  <c r="K136" i="51" s="1"/>
  <c r="J98" i="51"/>
  <c r="K98" i="51" s="1"/>
  <c r="G128" i="51"/>
  <c r="H128" i="51" s="1"/>
  <c r="J215" i="51"/>
  <c r="K215" i="51" s="1"/>
  <c r="G25" i="51"/>
  <c r="H25" i="51" s="1"/>
  <c r="J62" i="51"/>
  <c r="K62" i="51" s="1"/>
  <c r="G194" i="51"/>
  <c r="H194" i="51" s="1"/>
  <c r="J44" i="51"/>
  <c r="K44" i="51" s="1"/>
  <c r="J107" i="51"/>
  <c r="K107" i="51" s="1"/>
  <c r="G175" i="51"/>
  <c r="H175" i="51" s="1"/>
  <c r="G54" i="51"/>
  <c r="H54" i="51" s="1"/>
  <c r="G37" i="51"/>
  <c r="H37" i="51" s="1"/>
  <c r="G184" i="51"/>
  <c r="H184" i="51" s="1"/>
  <c r="G174" i="51"/>
  <c r="H174" i="51" s="1"/>
  <c r="G65" i="51"/>
  <c r="H65" i="51" s="1"/>
  <c r="J105" i="51"/>
  <c r="K105" i="51" s="1"/>
  <c r="J164" i="51"/>
  <c r="K164" i="51" s="1"/>
  <c r="J49" i="51"/>
  <c r="K49" i="51" s="1"/>
  <c r="G179" i="51"/>
  <c r="H179" i="51" s="1"/>
  <c r="J174" i="51"/>
  <c r="K174" i="51" s="1"/>
  <c r="G121" i="51"/>
  <c r="H121" i="51" s="1"/>
  <c r="G161" i="51"/>
  <c r="H161" i="51" s="1"/>
  <c r="G169" i="51"/>
  <c r="H169" i="51" s="1"/>
  <c r="G23" i="51"/>
  <c r="H23" i="51" s="1"/>
  <c r="J72" i="51"/>
  <c r="K72" i="51" s="1"/>
  <c r="J89" i="51"/>
  <c r="K89" i="51" s="1"/>
  <c r="J168" i="51"/>
  <c r="K168" i="51" s="1"/>
  <c r="G51" i="51"/>
  <c r="H51" i="51" s="1"/>
  <c r="J7" i="51"/>
  <c r="K7" i="51" s="1"/>
  <c r="J30" i="51"/>
  <c r="K30" i="51" s="1"/>
  <c r="G178" i="51"/>
  <c r="H178" i="51" s="1"/>
  <c r="J14" i="51"/>
  <c r="K14" i="51" s="1"/>
  <c r="G181" i="51"/>
  <c r="H181" i="51" s="1"/>
  <c r="J138" i="51"/>
  <c r="K138" i="51" s="1"/>
  <c r="G105" i="51"/>
  <c r="H105" i="51" s="1"/>
  <c r="J53" i="51"/>
  <c r="K53" i="51" s="1"/>
  <c r="G79" i="51"/>
  <c r="H79" i="51" s="1"/>
  <c r="J102" i="51"/>
  <c r="K102" i="51" s="1"/>
  <c r="J220" i="51"/>
  <c r="K220" i="51" s="1"/>
  <c r="J169" i="51"/>
  <c r="K169" i="51" s="1"/>
  <c r="G100" i="51"/>
  <c r="H100" i="51" s="1"/>
  <c r="J146" i="51"/>
  <c r="K146" i="51" s="1"/>
  <c r="J217" i="51"/>
  <c r="K217" i="51" s="1"/>
  <c r="G168" i="51"/>
  <c r="H168" i="51" s="1"/>
  <c r="G135" i="51"/>
  <c r="H135" i="51" s="1"/>
  <c r="J219" i="51"/>
  <c r="K219" i="51" s="1"/>
  <c r="J29" i="51"/>
  <c r="K29" i="51" s="1"/>
  <c r="J94" i="51"/>
  <c r="K94" i="51" s="1"/>
  <c r="G118" i="51"/>
  <c r="H118" i="51" s="1"/>
  <c r="J186" i="51"/>
  <c r="K186" i="51" s="1"/>
  <c r="J43" i="51"/>
  <c r="K43" i="51" s="1"/>
  <c r="J175" i="51"/>
  <c r="K175" i="51" s="1"/>
  <c r="J140" i="51"/>
  <c r="K140" i="51" s="1"/>
  <c r="G102" i="51"/>
  <c r="H102" i="51" s="1"/>
  <c r="J179" i="51"/>
  <c r="K179" i="51" s="1"/>
  <c r="G206" i="51"/>
  <c r="H206" i="51" s="1"/>
  <c r="G125" i="51"/>
  <c r="H125" i="51" s="1"/>
  <c r="G26" i="51"/>
  <c r="H26" i="51" s="1"/>
  <c r="J63" i="51"/>
  <c r="K63" i="51" s="1"/>
  <c r="J27" i="51"/>
  <c r="K27" i="51" s="1"/>
  <c r="J38" i="51"/>
  <c r="K38" i="51" s="1"/>
  <c r="G154" i="51"/>
  <c r="H154" i="51" s="1"/>
  <c r="J207" i="51"/>
  <c r="K207" i="51" s="1"/>
  <c r="G29" i="51"/>
  <c r="H29" i="51" s="1"/>
  <c r="J17" i="51"/>
  <c r="K17" i="51" s="1"/>
  <c r="J132" i="51"/>
  <c r="K132" i="51" s="1"/>
  <c r="J106" i="51"/>
  <c r="K106" i="51" s="1"/>
  <c r="J60" i="51"/>
  <c r="K60" i="51" s="1"/>
  <c r="J96" i="51"/>
  <c r="K96" i="51" s="1"/>
  <c r="J204" i="51"/>
  <c r="K204" i="51" s="1"/>
  <c r="J100" i="51"/>
  <c r="K100" i="51" s="1"/>
  <c r="G110" i="51"/>
  <c r="H110" i="51" s="1"/>
  <c r="G197" i="51"/>
  <c r="H197" i="51" s="1"/>
  <c r="G188" i="51"/>
  <c r="H188" i="51" s="1"/>
  <c r="G112" i="51"/>
  <c r="H112" i="51" s="1"/>
  <c r="J166" i="51"/>
  <c r="K166" i="51" s="1"/>
  <c r="G59" i="51"/>
  <c r="H59" i="51" s="1"/>
  <c r="J194" i="51"/>
  <c r="K194" i="51" s="1"/>
  <c r="J142" i="51"/>
  <c r="K142" i="51" s="1"/>
  <c r="G141" i="51"/>
  <c r="H141" i="51" s="1"/>
  <c r="G53" i="51"/>
  <c r="H53" i="51" s="1"/>
  <c r="G70" i="51"/>
  <c r="H70" i="51" s="1"/>
  <c r="J76" i="51"/>
  <c r="K76" i="51" s="1"/>
  <c r="J5" i="51"/>
  <c r="K5" i="51" s="1"/>
  <c r="J110" i="51"/>
  <c r="K110" i="51" s="1"/>
  <c r="G86" i="51"/>
  <c r="H86" i="51" s="1"/>
  <c r="G173" i="51"/>
  <c r="H173" i="51" s="1"/>
  <c r="J133" i="51"/>
  <c r="K133" i="51" s="1"/>
  <c r="G85" i="51"/>
  <c r="H85" i="51" s="1"/>
  <c r="J208" i="51"/>
  <c r="K208" i="51" s="1"/>
  <c r="G77" i="51"/>
  <c r="H77" i="51" s="1"/>
  <c r="G96" i="51"/>
  <c r="H96" i="51" s="1"/>
  <c r="G177" i="51"/>
  <c r="H177" i="51" s="1"/>
  <c r="J167" i="51"/>
  <c r="K167" i="51" s="1"/>
  <c r="J20" i="51"/>
  <c r="K20" i="51" s="1"/>
  <c r="G90" i="51"/>
  <c r="H90" i="51" s="1"/>
  <c r="J35" i="51"/>
  <c r="K35" i="51" s="1"/>
  <c r="G113" i="51"/>
  <c r="H113" i="51" s="1"/>
  <c r="J154" i="51"/>
  <c r="K154" i="51" s="1"/>
  <c r="J161" i="51"/>
  <c r="K161" i="51" s="1"/>
  <c r="J124" i="51"/>
  <c r="K124" i="51" s="1"/>
  <c r="J48" i="51"/>
  <c r="K48" i="51" s="1"/>
  <c r="J221" i="51"/>
  <c r="K221" i="51" s="1"/>
  <c r="J170" i="51"/>
  <c r="K170" i="51" s="1"/>
  <c r="G176" i="51"/>
  <c r="H176" i="51" s="1"/>
  <c r="J56" i="51"/>
  <c r="K56" i="51" s="1"/>
  <c r="J203" i="51"/>
  <c r="K203" i="51" s="1"/>
  <c r="J206" i="51"/>
  <c r="K206" i="51" s="1"/>
  <c r="G109" i="51"/>
  <c r="H109" i="51" s="1"/>
  <c r="G152" i="51"/>
  <c r="H152" i="51" s="1"/>
  <c r="G5" i="51"/>
  <c r="H5" i="51" s="1"/>
  <c r="G8" i="51"/>
  <c r="H8" i="51" s="1"/>
  <c r="J12" i="51"/>
  <c r="K12" i="51" s="1"/>
  <c r="G22" i="51"/>
  <c r="H22" i="51" s="1"/>
  <c r="G15" i="51"/>
  <c r="H15" i="51" s="1"/>
  <c r="J45" i="51"/>
  <c r="K45" i="51" s="1"/>
  <c r="G34" i="51"/>
  <c r="H34" i="51" s="1"/>
  <c r="G185" i="51"/>
  <c r="H185" i="51" s="1"/>
  <c r="G21" i="51"/>
  <c r="H21" i="51" s="1"/>
  <c r="G108" i="51"/>
  <c r="H108" i="51" s="1"/>
  <c r="G143" i="51"/>
  <c r="H143" i="51" s="1"/>
  <c r="G60" i="51"/>
  <c r="H60" i="51" s="1"/>
  <c r="G64" i="51"/>
  <c r="H64" i="51" s="1"/>
  <c r="G151" i="51"/>
  <c r="H151" i="51" s="1"/>
  <c r="G48" i="51"/>
  <c r="H48" i="51" s="1"/>
  <c r="J178" i="51"/>
  <c r="K178" i="51" s="1"/>
  <c r="J108" i="51"/>
  <c r="K108" i="51" s="1"/>
  <c r="J162" i="51"/>
  <c r="K162" i="51" s="1"/>
  <c r="G129" i="51"/>
  <c r="H129" i="51" s="1"/>
  <c r="J121" i="51"/>
  <c r="K121" i="51" s="1"/>
  <c r="J209" i="51"/>
  <c r="K209" i="51" s="1"/>
  <c r="J111" i="51"/>
  <c r="K111" i="51" s="1"/>
  <c r="J75" i="51"/>
  <c r="K75" i="51" s="1"/>
  <c r="J184" i="51"/>
  <c r="K184" i="51" s="1"/>
  <c r="G116" i="51"/>
  <c r="H116" i="51" s="1"/>
  <c r="G156" i="51"/>
  <c r="H156" i="51" s="1"/>
  <c r="G149" i="51"/>
  <c r="H149" i="51" s="1"/>
  <c r="G201" i="51"/>
  <c r="H201" i="51" s="1"/>
  <c r="G92" i="51"/>
  <c r="H92" i="51" s="1"/>
  <c r="J191" i="51"/>
  <c r="K191" i="51" s="1"/>
  <c r="G144" i="51"/>
  <c r="H144" i="51" s="1"/>
  <c r="G74" i="51"/>
  <c r="H74" i="51" s="1"/>
  <c r="G220" i="51"/>
  <c r="H220" i="51" s="1"/>
  <c r="J129" i="51"/>
  <c r="K129" i="51" s="1"/>
  <c r="G7" i="51"/>
  <c r="H7" i="51" s="1"/>
  <c r="J176" i="51"/>
  <c r="K176" i="51" s="1"/>
  <c r="G39" i="51"/>
  <c r="H39" i="51" s="1"/>
  <c r="G67" i="51"/>
  <c r="H67" i="51" s="1"/>
  <c r="J200" i="51"/>
  <c r="K200" i="51" s="1"/>
  <c r="G187" i="51"/>
  <c r="H187" i="51" s="1"/>
  <c r="G78" i="51"/>
  <c r="H78" i="51" s="1"/>
  <c r="J3" i="51"/>
  <c r="K3" i="51" s="1"/>
  <c r="J163" i="51"/>
  <c r="K163" i="51" s="1"/>
  <c r="J74" i="51"/>
  <c r="K74" i="51" s="1"/>
  <c r="J66" i="51"/>
  <c r="K66" i="51" s="1"/>
  <c r="G3" i="51"/>
  <c r="H3" i="51" s="1"/>
  <c r="G33" i="51"/>
  <c r="H33" i="51" s="1"/>
  <c r="J55" i="51"/>
  <c r="K55" i="51" s="1"/>
  <c r="G43" i="51"/>
  <c r="H43" i="51" s="1"/>
  <c r="J113" i="51"/>
  <c r="K113" i="51" s="1"/>
  <c r="G11" i="51"/>
  <c r="H11" i="51" s="1"/>
  <c r="G205" i="51"/>
  <c r="H205" i="51" s="1"/>
  <c r="G155" i="51"/>
  <c r="H155" i="51" s="1"/>
  <c r="G49" i="51"/>
  <c r="H49" i="51" s="1"/>
  <c r="J114" i="51"/>
  <c r="K114" i="51" s="1"/>
  <c r="G120" i="51"/>
  <c r="H120" i="51" s="1"/>
  <c r="J197" i="51"/>
  <c r="K197" i="51" s="1"/>
  <c r="J16" i="51"/>
  <c r="K16" i="51" s="1"/>
  <c r="G172" i="51"/>
  <c r="H172" i="51" s="1"/>
  <c r="G214" i="51"/>
  <c r="H214" i="51" s="1"/>
  <c r="G162" i="51"/>
  <c r="H162" i="51" s="1"/>
  <c r="J126" i="51"/>
  <c r="K126" i="51" s="1"/>
  <c r="G163" i="51"/>
  <c r="H163" i="51" s="1"/>
  <c r="G94" i="51"/>
  <c r="H94" i="51" s="1"/>
  <c r="G52" i="51"/>
  <c r="H52" i="51" s="1"/>
  <c r="G133" i="51"/>
  <c r="H133" i="51" s="1"/>
  <c r="G24" i="51"/>
  <c r="H24" i="51" s="1"/>
  <c r="J69" i="51"/>
  <c r="K69" i="51" s="1"/>
  <c r="G191" i="51"/>
  <c r="H191" i="51" s="1"/>
  <c r="J33" i="51"/>
  <c r="K33" i="51" s="1"/>
  <c r="G142" i="51"/>
  <c r="H142" i="51" s="1"/>
  <c r="J36" i="51"/>
  <c r="K36" i="51" s="1"/>
  <c r="G16" i="51"/>
  <c r="H16" i="51" s="1"/>
  <c r="J205" i="51"/>
  <c r="K205" i="51" s="1"/>
  <c r="J143" i="51"/>
  <c r="K143" i="51" s="1"/>
  <c r="J182" i="51"/>
  <c r="K182" i="51" s="1"/>
  <c r="G202" i="51"/>
  <c r="H202" i="51" s="1"/>
  <c r="J139" i="51"/>
  <c r="K139" i="51" s="1"/>
  <c r="J128" i="51"/>
  <c r="K128" i="51" s="1"/>
  <c r="J87" i="51"/>
  <c r="K87" i="51" s="1"/>
  <c r="G186" i="51"/>
  <c r="H186" i="51" s="1"/>
  <c r="J84" i="51"/>
  <c r="K84" i="51" s="1"/>
  <c r="G40" i="51"/>
  <c r="H40" i="51" s="1"/>
  <c r="G145" i="51"/>
  <c r="H145" i="51" s="1"/>
  <c r="J156" i="51"/>
  <c r="K156" i="51" s="1"/>
  <c r="G84" i="51"/>
  <c r="H84" i="51" s="1"/>
  <c r="J25" i="51"/>
  <c r="K25" i="51" s="1"/>
  <c r="J95" i="51"/>
  <c r="K95" i="51" s="1"/>
  <c r="G182" i="51"/>
  <c r="H182" i="51" s="1"/>
  <c r="J79" i="51"/>
  <c r="K79" i="51" s="1"/>
  <c r="G150" i="51"/>
  <c r="H150" i="51" s="1"/>
  <c r="G157" i="51"/>
  <c r="H157" i="51" s="1"/>
  <c r="G12" i="51"/>
  <c r="H12" i="51" s="1"/>
  <c r="G165" i="51"/>
  <c r="H165" i="51" s="1"/>
  <c r="J15" i="51"/>
  <c r="K15" i="51" s="1"/>
  <c r="J149" i="51"/>
  <c r="K149" i="51" s="1"/>
  <c r="G212" i="51"/>
  <c r="H212" i="51" s="1"/>
  <c r="G196" i="51"/>
  <c r="H196" i="51" s="1"/>
  <c r="J80" i="51"/>
  <c r="K80" i="51" s="1"/>
  <c r="J104" i="51"/>
  <c r="K104" i="51" s="1"/>
  <c r="G101" i="51"/>
  <c r="H101" i="51" s="1"/>
  <c r="G18" i="51"/>
  <c r="H18" i="51" s="1"/>
  <c r="J160" i="51"/>
  <c r="K160" i="51" s="1"/>
  <c r="J195" i="51"/>
  <c r="K195" i="51" s="1"/>
  <c r="G58" i="51"/>
  <c r="H58" i="51" s="1"/>
  <c r="G32" i="51"/>
  <c r="H32" i="51" s="1"/>
  <c r="J58" i="51"/>
  <c r="K58" i="51" s="1"/>
  <c r="J39" i="51"/>
  <c r="K39" i="51" s="1"/>
  <c r="G72" i="51"/>
  <c r="H72" i="51" s="1"/>
  <c r="G28" i="51"/>
  <c r="H28" i="51" s="1"/>
  <c r="J210" i="51"/>
  <c r="K210" i="51" s="1"/>
  <c r="G4" i="51"/>
  <c r="H4" i="51" s="1"/>
  <c r="J8" i="51"/>
  <c r="K8" i="51" s="1"/>
  <c r="G27" i="51"/>
  <c r="H27" i="51" s="1"/>
  <c r="J101" i="51"/>
  <c r="K101" i="51" s="1"/>
  <c r="J157" i="51"/>
  <c r="K157" i="51" s="1"/>
  <c r="G126" i="51"/>
  <c r="H126" i="51" s="1"/>
  <c r="G153" i="51"/>
  <c r="H153" i="51" s="1"/>
  <c r="J47" i="51"/>
  <c r="K47" i="51" s="1"/>
  <c r="G107" i="51"/>
  <c r="H107" i="51" s="1"/>
  <c r="J77" i="51"/>
  <c r="K77" i="51" s="1"/>
  <c r="J82" i="51"/>
  <c r="K82" i="51" s="1"/>
  <c r="J211" i="51"/>
  <c r="K211" i="51" s="1"/>
  <c r="J6" i="51"/>
  <c r="K6" i="51" s="1"/>
  <c r="G98" i="51"/>
  <c r="H98" i="51" s="1"/>
  <c r="O187" i="40"/>
  <c r="I186" i="40"/>
  <c r="H184" i="40" l="1"/>
  <c r="G184" i="40"/>
  <c r="F184" i="40"/>
  <c r="N184" i="40" l="1"/>
  <c r="I185" i="40"/>
  <c r="O185" i="40" l="1"/>
  <c r="H392" i="16"/>
  <c r="F392" i="16"/>
  <c r="I392" i="16" s="1"/>
  <c r="J392" i="16" s="1"/>
  <c r="H391" i="16"/>
  <c r="F391" i="16"/>
  <c r="I391" i="16" s="1"/>
  <c r="J391" i="16" s="1"/>
  <c r="E392" i="16"/>
  <c r="E391" i="16"/>
  <c r="AB19" i="48" l="1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I390" i="16" l="1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I386" i="16" l="1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I382" i="16" l="1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I380" i="16" l="1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O165" i="40" l="1"/>
  <c r="I165" i="40"/>
  <c r="H163" i="40" l="1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I363" i="16" l="1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I343" i="16" l="1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 s="1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3" i="18"/>
  <c r="C14" i="18" s="1"/>
  <c r="H124" i="40"/>
  <c r="G124" i="40"/>
  <c r="H320" i="16"/>
  <c r="F320" i="16"/>
  <c r="I320" i="16" s="1"/>
  <c r="J320" i="16" s="1"/>
  <c r="E320" i="16"/>
  <c r="H319" i="16"/>
  <c r="F319" i="16"/>
  <c r="E319" i="16"/>
  <c r="I337" i="16" l="1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I307" i="16" l="1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A307" i="46"/>
  <c r="O115" i="40"/>
  <c r="I114" i="40"/>
  <c r="F502" i="46" l="1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O112" i="40"/>
  <c r="I299" i="16"/>
  <c r="J299" i="16" s="1"/>
  <c r="N110" i="40"/>
  <c r="I110" i="40"/>
  <c r="H110" i="40"/>
  <c r="G110" i="40"/>
  <c r="H298" i="16"/>
  <c r="F298" i="16"/>
  <c r="E298" i="16"/>
  <c r="E310" i="46" l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A314" i="46" l="1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A316" i="46" l="1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A318" i="46" l="1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A320" i="46" l="1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E321" i="46"/>
  <c r="O98" i="40"/>
  <c r="O99" i="40"/>
  <c r="E279" i="16"/>
  <c r="E322" i="46" l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A327" i="46"/>
  <c r="O93" i="40"/>
  <c r="H273" i="16"/>
  <c r="F273" i="16"/>
  <c r="I273" i="16" s="1"/>
  <c r="J273" i="16" s="1"/>
  <c r="E273" i="16"/>
  <c r="N91" i="40"/>
  <c r="I91" i="40"/>
  <c r="H91" i="40"/>
  <c r="G91" i="40"/>
  <c r="A328" i="46" l="1"/>
  <c r="E327" i="46"/>
  <c r="O92" i="40"/>
  <c r="H272" i="16"/>
  <c r="F272" i="16"/>
  <c r="E272" i="16"/>
  <c r="N90" i="40"/>
  <c r="O91" i="40" s="1"/>
  <c r="I90" i="40"/>
  <c r="H90" i="40"/>
  <c r="G90" i="40"/>
  <c r="E328" i="46" l="1"/>
  <c r="A329" i="46"/>
  <c r="I272" i="16"/>
  <c r="J272" i="16" s="1"/>
  <c r="P34" i="18"/>
  <c r="I34" i="18"/>
  <c r="J34" i="18"/>
  <c r="K34" i="18" s="1"/>
  <c r="A330" i="46" l="1"/>
  <c r="E329" i="46"/>
  <c r="N89" i="40"/>
  <c r="I89" i="40"/>
  <c r="H89" i="40"/>
  <c r="G89" i="40"/>
  <c r="H271" i="16"/>
  <c r="F271" i="16"/>
  <c r="I271" i="16" s="1"/>
  <c r="J271" i="16" s="1"/>
  <c r="E271" i="16"/>
  <c r="E330" i="46" l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O88" i="40"/>
  <c r="H86" i="40"/>
  <c r="G86" i="40"/>
  <c r="N86" i="40"/>
  <c r="H268" i="16"/>
  <c r="F268" i="16"/>
  <c r="I268" i="16" s="1"/>
  <c r="J268" i="16" s="1"/>
  <c r="E268" i="16"/>
  <c r="A334" i="46" l="1"/>
  <c r="E333" i="46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H267" i="16"/>
  <c r="F267" i="16"/>
  <c r="I267" i="16" s="1"/>
  <c r="J267" i="16" s="1"/>
  <c r="E267" i="16"/>
  <c r="N85" i="40"/>
  <c r="O86" i="40" s="1"/>
  <c r="I85" i="40"/>
  <c r="H85" i="40"/>
  <c r="G85" i="40"/>
  <c r="A336" i="46" l="1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O85" i="40"/>
  <c r="I84" i="40"/>
  <c r="H83" i="40"/>
  <c r="G83" i="40"/>
  <c r="N83" i="40"/>
  <c r="H265" i="16"/>
  <c r="F265" i="16"/>
  <c r="I265" i="16" s="1"/>
  <c r="J265" i="16" s="1"/>
  <c r="E265" i="16"/>
  <c r="A338" i="46" l="1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E338" i="46"/>
  <c r="O83" i="40"/>
  <c r="I82" i="40"/>
  <c r="D2" i="46"/>
  <c r="A3" i="46"/>
  <c r="E339" i="46" l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O82" i="40"/>
  <c r="I263" i="16"/>
  <c r="J263" i="16" s="1"/>
  <c r="D4" i="46"/>
  <c r="A5" i="46"/>
  <c r="I81" i="40"/>
  <c r="E341" i="46" l="1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E342" i="46" l="1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E343" i="46" l="1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D344" i="46" l="1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I260" i="16" l="1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E346" i="46" l="1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347" i="46" l="1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A349" i="46" l="1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E349" i="46" l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A351" i="46" l="1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D352" i="46"/>
  <c r="A353" i="46"/>
  <c r="E352" i="46"/>
  <c r="O74" i="40"/>
  <c r="D16" i="46"/>
  <c r="A17" i="46"/>
  <c r="I255" i="16"/>
  <c r="J255" i="16" s="1"/>
  <c r="J10" i="13"/>
  <c r="BH18" i="44" l="1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E354" i="46" l="1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E355" i="46" l="1"/>
  <c r="A356" i="46"/>
  <c r="D355" i="46"/>
  <c r="O71" i="40"/>
  <c r="D19" i="46"/>
  <c r="A20" i="46"/>
  <c r="H69" i="40"/>
  <c r="G69" i="40"/>
  <c r="N69" i="40"/>
  <c r="H252" i="16"/>
  <c r="F252" i="16"/>
  <c r="E252" i="16"/>
  <c r="I252" i="16" l="1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357" i="46" l="1"/>
  <c r="A358" i="46"/>
  <c r="D357" i="46"/>
  <c r="O69" i="40"/>
  <c r="D21" i="46"/>
  <c r="A22" i="46"/>
  <c r="H67" i="40"/>
  <c r="G67" i="40"/>
  <c r="N67" i="40"/>
  <c r="H250" i="16"/>
  <c r="F250" i="16"/>
  <c r="E250" i="16"/>
  <c r="E358" i="46" l="1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E359" i="46" l="1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A361" i="46" l="1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O64" i="40" l="1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A363" i="46" l="1"/>
  <c r="E362" i="46"/>
  <c r="D362" i="46"/>
  <c r="D26" i="46"/>
  <c r="A27" i="46"/>
  <c r="H244" i="16"/>
  <c r="F244" i="16"/>
  <c r="I244" i="16" s="1"/>
  <c r="J244" i="16" s="1"/>
  <c r="E244" i="16"/>
  <c r="E363" i="46" l="1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I243" i="16" l="1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365" i="46" l="1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367" i="46" l="1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I240" i="16" l="1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369" i="46" l="1"/>
  <c r="E368" i="46"/>
  <c r="D368" i="46"/>
  <c r="O58" i="40"/>
  <c r="O59" i="40"/>
  <c r="D32" i="46"/>
  <c r="A33" i="46"/>
  <c r="H238" i="16"/>
  <c r="F238" i="16"/>
  <c r="I238" i="16" s="1"/>
  <c r="J238" i="16" s="1"/>
  <c r="E238" i="16"/>
  <c r="E369" i="46" l="1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A371" i="46" l="1"/>
  <c r="E370" i="46"/>
  <c r="D370" i="46"/>
  <c r="O57" i="40"/>
  <c r="D34" i="46"/>
  <c r="A35" i="46"/>
  <c r="I56" i="40"/>
  <c r="H236" i="16"/>
  <c r="F236" i="16"/>
  <c r="I236" i="16" s="1"/>
  <c r="J236" i="16" s="1"/>
  <c r="E236" i="16"/>
  <c r="E371" i="46" l="1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A373" i="46" l="1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E373" i="46" l="1"/>
  <c r="A374" i="46"/>
  <c r="D373" i="46"/>
  <c r="O55" i="40"/>
  <c r="D37" i="46"/>
  <c r="A38" i="46"/>
  <c r="I54" i="40"/>
  <c r="A375" i="46" l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E375" i="46" l="1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I231" i="16" l="1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377" i="46" l="1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A379" i="46" l="1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L147" i="25"/>
  <c r="I130" i="25"/>
  <c r="L139" i="25"/>
  <c r="L135" i="25"/>
  <c r="L136" i="25"/>
  <c r="F128" i="25"/>
  <c r="F127" i="25"/>
  <c r="L128" i="25"/>
  <c r="L146" i="25"/>
  <c r="I129" i="25"/>
  <c r="L149" i="25"/>
  <c r="L144" i="25"/>
  <c r="L129" i="25"/>
  <c r="I126" i="25"/>
  <c r="L132" i="25"/>
  <c r="L148" i="25"/>
  <c r="L140" i="25"/>
  <c r="L133" i="25"/>
  <c r="F126" i="25"/>
  <c r="L127" i="25"/>
  <c r="L143" i="25"/>
  <c r="L137" i="25"/>
  <c r="L134" i="25"/>
  <c r="L138" i="25"/>
  <c r="L142" i="25"/>
  <c r="I127" i="25"/>
  <c r="I131" i="25"/>
  <c r="L130" i="25"/>
  <c r="L141" i="25"/>
  <c r="L131" i="25"/>
  <c r="L126" i="25"/>
  <c r="I128" i="25"/>
  <c r="L145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2" i="46" l="1"/>
  <c r="C12" i="46" s="1"/>
  <c r="F12" i="46" s="1"/>
  <c r="B111" i="46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H8" i="28"/>
  <c r="I8" i="28"/>
  <c r="H7" i="28"/>
  <c r="I9" i="28"/>
  <c r="D8" i="28"/>
  <c r="D9" i="28"/>
  <c r="E8" i="28"/>
  <c r="H9" i="28"/>
  <c r="D7" i="28"/>
  <c r="I7" i="28"/>
  <c r="E7" i="28"/>
  <c r="E9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F113" i="25"/>
  <c r="F74" i="25"/>
  <c r="I23" i="25"/>
  <c r="F24" i="25"/>
  <c r="F116" i="25"/>
  <c r="F84" i="25"/>
  <c r="F103" i="25"/>
  <c r="F109" i="25"/>
  <c r="I19" i="25"/>
  <c r="I111" i="25"/>
  <c r="I105" i="25"/>
  <c r="F17" i="25"/>
  <c r="F35" i="25"/>
  <c r="F12" i="25"/>
  <c r="F96" i="25"/>
  <c r="F87" i="25"/>
  <c r="I20" i="25"/>
  <c r="F60" i="25"/>
  <c r="F34" i="25"/>
  <c r="I92" i="25"/>
  <c r="F90" i="25"/>
  <c r="I15" i="25"/>
  <c r="I84" i="25"/>
  <c r="I37" i="25"/>
  <c r="F43" i="25"/>
  <c r="F42" i="25"/>
  <c r="I43" i="25"/>
  <c r="I116" i="25"/>
  <c r="I28" i="25"/>
  <c r="I31" i="25"/>
  <c r="I79" i="25"/>
  <c r="I54" i="25"/>
  <c r="I78" i="25"/>
  <c r="F123" i="25"/>
  <c r="I50" i="25"/>
  <c r="I106" i="25"/>
  <c r="F78" i="25"/>
  <c r="I16" i="25"/>
  <c r="I11" i="25"/>
  <c r="I96" i="25"/>
  <c r="F114" i="25"/>
  <c r="I102" i="25"/>
  <c r="F36" i="25"/>
  <c r="F88" i="25"/>
  <c r="I45" i="25"/>
  <c r="F26" i="25"/>
  <c r="I29" i="25"/>
  <c r="F33" i="25"/>
  <c r="I25" i="25"/>
  <c r="F22" i="25"/>
  <c r="I110" i="25"/>
  <c r="I119" i="25"/>
  <c r="F66" i="25"/>
  <c r="I18" i="25"/>
  <c r="I39" i="25"/>
  <c r="F40" i="25"/>
  <c r="I95" i="25"/>
  <c r="I60" i="25"/>
  <c r="F51" i="25"/>
  <c r="I69" i="25"/>
  <c r="F125" i="25"/>
  <c r="F93" i="25"/>
  <c r="F68" i="25"/>
  <c r="F76" i="25"/>
  <c r="I14" i="25"/>
  <c r="I68" i="25"/>
  <c r="F107" i="25"/>
  <c r="F55" i="25"/>
  <c r="F106" i="25"/>
  <c r="I88" i="25"/>
  <c r="I36" i="25"/>
  <c r="I123" i="25"/>
  <c r="I63" i="25"/>
  <c r="F14" i="25"/>
  <c r="I49" i="25"/>
  <c r="I122" i="25"/>
  <c r="F29" i="25"/>
  <c r="F38" i="25"/>
  <c r="F89" i="25"/>
  <c r="F64" i="25"/>
  <c r="F79" i="25"/>
  <c r="I82" i="25"/>
  <c r="I33" i="25"/>
  <c r="I42" i="25"/>
  <c r="I117" i="25"/>
  <c r="I85" i="25"/>
  <c r="I38" i="25"/>
  <c r="I13" i="25"/>
  <c r="F99" i="25"/>
  <c r="F56" i="25"/>
  <c r="I83" i="25"/>
  <c r="F104" i="25"/>
  <c r="I34" i="25"/>
  <c r="F73" i="25"/>
  <c r="I101" i="25"/>
  <c r="F86" i="25"/>
  <c r="F53" i="25"/>
  <c r="F50" i="25"/>
  <c r="I40" i="25"/>
  <c r="F46" i="25"/>
  <c r="I70" i="25"/>
  <c r="I112" i="25"/>
  <c r="F102" i="25"/>
  <c r="I87" i="25"/>
  <c r="F85" i="25"/>
  <c r="F25" i="25"/>
  <c r="F110" i="25"/>
  <c r="I120" i="25"/>
  <c r="F94" i="25"/>
  <c r="F57" i="25"/>
  <c r="I100" i="25"/>
  <c r="F49" i="25"/>
  <c r="I91" i="25"/>
  <c r="F32" i="25"/>
  <c r="F112" i="25"/>
  <c r="F54" i="25"/>
  <c r="F5" i="25"/>
  <c r="F8" i="25"/>
  <c r="F77" i="25"/>
  <c r="I27" i="25"/>
  <c r="I115" i="25"/>
  <c r="I30" i="25"/>
  <c r="F81" i="25"/>
  <c r="F16" i="25"/>
  <c r="F115" i="25"/>
  <c r="F23" i="25"/>
  <c r="F67" i="25"/>
  <c r="I90" i="25"/>
  <c r="I58" i="25"/>
  <c r="I24" i="25"/>
  <c r="F71" i="25"/>
  <c r="F63" i="25"/>
  <c r="I103" i="25"/>
  <c r="F39" i="25"/>
  <c r="I80" i="25"/>
  <c r="F97" i="25"/>
  <c r="F119" i="25"/>
  <c r="I89" i="25"/>
  <c r="F101" i="25"/>
  <c r="F41" i="25"/>
  <c r="I53" i="25"/>
  <c r="I64" i="25"/>
  <c r="F69" i="25"/>
  <c r="F21" i="25"/>
  <c r="F61" i="25"/>
  <c r="I73" i="25"/>
  <c r="I81" i="25"/>
  <c r="I41" i="25"/>
  <c r="I99" i="25"/>
  <c r="F65" i="25"/>
  <c r="F47" i="25"/>
  <c r="F80" i="25"/>
  <c r="F30" i="25"/>
  <c r="I59" i="25"/>
  <c r="I86" i="25"/>
  <c r="F59" i="25"/>
  <c r="F72" i="25"/>
  <c r="F92" i="25"/>
  <c r="F100" i="25"/>
  <c r="I125" i="25"/>
  <c r="I75" i="25"/>
  <c r="F37" i="25"/>
  <c r="F58" i="25"/>
  <c r="F20" i="25"/>
  <c r="F10" i="25"/>
  <c r="I98" i="25"/>
  <c r="I124" i="25"/>
  <c r="F98" i="25"/>
  <c r="I113" i="25"/>
  <c r="I51" i="25"/>
  <c r="I77" i="25"/>
  <c r="F83" i="25"/>
  <c r="F62" i="25"/>
  <c r="I32" i="25"/>
  <c r="F44" i="25"/>
  <c r="F18" i="25"/>
  <c r="I62" i="25"/>
  <c r="I52" i="25"/>
  <c r="I72" i="25"/>
  <c r="F124" i="25"/>
  <c r="F75" i="25"/>
  <c r="I104" i="25"/>
  <c r="I12" i="25"/>
  <c r="I21" i="25"/>
  <c r="F13" i="25"/>
  <c r="I46" i="25"/>
  <c r="I114" i="25"/>
  <c r="F118" i="25"/>
  <c r="F6" i="25"/>
  <c r="F105" i="25"/>
  <c r="I71" i="25"/>
  <c r="I76" i="25"/>
  <c r="I109" i="25"/>
  <c r="I118" i="25"/>
  <c r="I107" i="25"/>
  <c r="I108" i="25"/>
  <c r="I26" i="25"/>
  <c r="I97" i="25"/>
  <c r="I44" i="25"/>
  <c r="F120" i="25"/>
  <c r="F45" i="25"/>
  <c r="I48" i="25"/>
  <c r="F82" i="25"/>
  <c r="F9" i="25"/>
  <c r="F122" i="25"/>
  <c r="I35" i="25"/>
  <c r="F111" i="25"/>
  <c r="F91" i="25"/>
  <c r="I94" i="25"/>
  <c r="I17" i="25"/>
  <c r="I57" i="25"/>
  <c r="I61" i="25"/>
  <c r="F31" i="25"/>
  <c r="I56" i="25"/>
  <c r="I74" i="25"/>
  <c r="I65" i="25"/>
  <c r="F27" i="25"/>
  <c r="I22" i="25"/>
  <c r="I121" i="25"/>
  <c r="F117" i="25"/>
  <c r="F108" i="25"/>
  <c r="F15" i="25"/>
  <c r="F48" i="25"/>
  <c r="I55" i="25"/>
  <c r="F7" i="25"/>
  <c r="F11" i="25"/>
  <c r="F70" i="25"/>
  <c r="F121" i="25"/>
  <c r="F95" i="25"/>
  <c r="F52" i="25"/>
  <c r="I47" i="25"/>
  <c r="I93" i="25"/>
  <c r="F19" i="25"/>
  <c r="I67" i="25"/>
  <c r="I66" i="25"/>
  <c r="F28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89" i="25"/>
  <c r="L48" i="25"/>
  <c r="L38" i="25"/>
  <c r="L41" i="25"/>
  <c r="L28" i="25"/>
  <c r="L34" i="25"/>
  <c r="L78" i="25"/>
  <c r="L37" i="25"/>
  <c r="L19" i="25"/>
  <c r="L119" i="25"/>
  <c r="L55" i="25"/>
  <c r="L45" i="25"/>
  <c r="L107" i="25"/>
  <c r="L77" i="25"/>
  <c r="L22" i="25"/>
  <c r="L102" i="25"/>
  <c r="L99" i="25"/>
  <c r="L56" i="25"/>
  <c r="L73" i="25"/>
  <c r="L95" i="25"/>
  <c r="L58" i="25"/>
  <c r="L21" i="25"/>
  <c r="L104" i="25"/>
  <c r="L64" i="25"/>
  <c r="L109" i="25"/>
  <c r="L105" i="25"/>
  <c r="L72" i="25"/>
  <c r="L79" i="25"/>
  <c r="L53" i="25"/>
  <c r="L117" i="25"/>
  <c r="L25" i="25"/>
  <c r="L111" i="25"/>
  <c r="L114" i="25"/>
  <c r="L124" i="25"/>
  <c r="L49" i="25"/>
  <c r="L68" i="25"/>
  <c r="L16" i="25"/>
  <c r="L35" i="25"/>
  <c r="L27" i="25"/>
  <c r="L40" i="25"/>
  <c r="L108" i="25"/>
  <c r="L91" i="25"/>
  <c r="L96" i="25"/>
  <c r="L29" i="25"/>
  <c r="L69" i="25"/>
  <c r="L92" i="25"/>
  <c r="L74" i="25"/>
  <c r="L86" i="25"/>
  <c r="L30" i="25"/>
  <c r="L59" i="25"/>
  <c r="L61" i="25"/>
  <c r="L110" i="25"/>
  <c r="L101" i="25"/>
  <c r="L97" i="25"/>
  <c r="L103" i="25"/>
  <c r="L93" i="25"/>
  <c r="L113" i="25"/>
  <c r="L106" i="25"/>
  <c r="L122" i="25"/>
  <c r="L31" i="25"/>
  <c r="L36" i="25"/>
  <c r="L63" i="25"/>
  <c r="L52" i="25"/>
  <c r="L98" i="25"/>
  <c r="L20" i="25"/>
  <c r="L67" i="25"/>
  <c r="L32" i="25"/>
  <c r="L46" i="25"/>
  <c r="L33" i="25"/>
  <c r="L50" i="25"/>
  <c r="L24" i="25"/>
  <c r="L47" i="25"/>
  <c r="L17" i="25"/>
  <c r="L71" i="25"/>
  <c r="L115" i="25"/>
  <c r="L123" i="25"/>
  <c r="L76" i="25"/>
  <c r="L43" i="25"/>
  <c r="L39" i="25"/>
  <c r="L100" i="25"/>
  <c r="L116" i="25"/>
  <c r="L84" i="25"/>
  <c r="L18" i="25"/>
  <c r="L90" i="25"/>
  <c r="L42" i="25"/>
  <c r="L44" i="25"/>
  <c r="L57" i="25"/>
  <c r="L94" i="25"/>
  <c r="L70" i="25"/>
  <c r="L121" i="25"/>
  <c r="L85" i="25"/>
  <c r="L23" i="25"/>
  <c r="L65" i="25"/>
  <c r="L120" i="25"/>
  <c r="L83" i="25"/>
  <c r="L88" i="25"/>
  <c r="L62" i="25"/>
  <c r="L118" i="25"/>
  <c r="L80" i="25"/>
  <c r="L66" i="25"/>
  <c r="L26" i="25"/>
  <c r="L125" i="25"/>
  <c r="L87" i="25"/>
  <c r="L75" i="25"/>
  <c r="L112" i="25"/>
  <c r="L81" i="25"/>
  <c r="L54" i="25"/>
  <c r="L82" i="25"/>
  <c r="L60" i="25"/>
  <c r="L51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<sst xmlns="http://schemas.openxmlformats.org/spreadsheetml/2006/main" count="1977" uniqueCount="486">
  <si>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</si>
  <si>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</si>
  <si>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</si>
  <si>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</si>
  <si>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</si>
  <si>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</si>
  <si>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</si>
  <si>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</si>
  <si>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</si>
  <si>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</si>
  <si>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</si>
  <si>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</si>
  <si>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</si>
  <si>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</si>
  <si>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</si>
  <si>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</si>
  <si>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</si>
  <si>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</si>
  <si>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</si>
  <si>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</si>
  <si>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</si>
  <si>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</si>
  <si>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</si>
  <si>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</si>
  <si>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</si>
  <si>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</si>
  <si>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</si>
  <si>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</si>
  <si>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</si>
  <si>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</si>
  <si>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</si>
  <si>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</si>
  <si>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</si>
  <si>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</si>
  <si>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</si>
  <si>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</si>
  <si>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</si>
  <si>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</si>
  <si>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</si>
  <si>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</si>
  <si>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</si>
  <si>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</si>
  <si>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</si>
  <si>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</si>
  <si>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</si>
  <si>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</si>
  <si>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</si>
  <si>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</si>
  <si>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</si>
  <si>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</si>
  <si>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</si>
  <si>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</si>
  <si>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</si>
  <si>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</si>
  <si>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</si>
  <si>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</si>
  <si>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</si>
  <si>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</si>
  <si>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</si>
  <si>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</si>
  <si>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</si>
  <si>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</si>
  <si>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</si>
  <si>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</si>
  <si>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</si>
  <si>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</si>
  <si>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</si>
  <si>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</si>
  <si>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</si>
  <si>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</si>
  <si>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</si>
  <si>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</si>
  <si>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</si>
  <si>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</si>
  <si>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</si>
  <si>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</si>
  <si>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</si>
  <si>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</si>
  <si>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</si>
  <si>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</si>
  <si>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</si>
  <si>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</si>
  <si>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</si>
  <si>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</si>
  <si>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</si>
  <si>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</si>
  <si>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</si>
  <si>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</si>
  <si>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</si>
  <si>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</si>
  <si>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</si>
  <si>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</si>
  <si>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</si>
  <si>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</si>
  <si>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</si>
  <si>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</si>
  <si>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</si>
  <si>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</si>
  <si>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</si>
  <si>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</si>
  <si>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</si>
  <si>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</si>
  <si>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</si>
  <si>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</si>
  <si>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</si>
  <si>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</si>
  <si>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</si>
  <si>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</si>
  <si>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</si>
  <si>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</si>
  <si>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</si>
  <si>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</si>
  <si>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</si>
  <si>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</si>
  <si>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</si>
  <si>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</si>
  <si>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</si>
  <si>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</si>
  <si>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</si>
  <si>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</si>
  <si>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</si>
  <si>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</si>
  <si>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</si>
  <si>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</si>
  <si>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</si>
  <si>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</si>
  <si>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</si>
  <si>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</si>
  <si>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</si>
  <si>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</si>
  <si>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</si>
  <si>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</si>
  <si>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</si>
  <si>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</si>
  <si>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</si>
  <si>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</si>
  <si>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</si>
  <si>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</si>
  <si>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</si>
  <si>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</si>
  <si>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</si>
  <si>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</si>
  <si>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</si>
  <si>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</si>
  <si>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</si>
  <si>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</si>
  <si>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</si>
  <si>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</si>
  <si>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</si>
  <si>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</si>
  <si>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</si>
  <si>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</si>
  <si>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</si>
  <si>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</si>
  <si>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</si>
  <si>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</si>
  <si>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</si>
  <si>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</si>
  <si>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</si>
  <si>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</si>
  <si>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</si>
  <si>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</si>
  <si>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</si>
  <si>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</si>
  <si>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</si>
  <si>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</si>
  <si>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</si>
  <si>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</si>
  <si>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</si>
  <si>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</si>
  <si>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</si>
  <si>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</si>
  <si>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</si>
  <si>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</si>
  <si>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</si>
  <si>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</si>
  <si>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</si>
  <si>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</si>
  <si>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</si>
  <si>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</si>
  <si>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</si>
  <si>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</si>
  <si>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</si>
  <si>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</si>
  <si>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</si>
  <si>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</si>
  <si>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</si>
  <si>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</si>
  <si>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</si>
  <si>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</si>
  <si>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</si>
  <si>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</si>
  <si>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</si>
  <si>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</si>
  <si>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</si>
  <si>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</si>
  <si>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</si>
  <si>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</si>
  <si>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</si>
  <si>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</si>
  <si>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</si>
  <si>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</si>
  <si>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</si>
  <si>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</si>
  <si>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</si>
  <si>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</si>
  <si>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</si>
  <si>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</si>
  <si>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</si>
  <si>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</si>
  <si>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</si>
  <si>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</si>
  <si>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</si>
  <si>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</si>
  <si>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</si>
  <si>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</si>
  <si>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</si>
  <si>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</si>
  <si>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</si>
  <si>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</si>
  <si>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</si>
  <si>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</si>
  <si>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</si>
  <si>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</si>
  <si>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</si>
  <si>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</si>
  <si>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</si>
  <si>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</si>
  <si>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</si>
  <si>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</si>
  <si>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</si>
  <si>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</si>
  <si>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</si>
  <si>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</si>
  <si>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</si>
  <si>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</si>
  <si>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</si>
  <si>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</si>
  <si>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</si>
  <si>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</si>
  <si>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</si>
  <si>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</si>
  <si>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</si>
  <si>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</si>
  <si>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</si>
  <si>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</si>
  <si>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</si>
  <si>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</si>
  <si>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</si>
  <si>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</si>
  <si>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</si>
  <si>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</si>
  <si>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</si>
  <si>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</si>
  <si>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</si>
  <si>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</si>
  <si>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</si>
  <si>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</si>
  <si>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</si>
  <si>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</si>
  <si>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</si>
  <si>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</si>
  <si>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</si>
  <si>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</si>
  <si>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</si>
  <si>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</si>
  <si>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</si>
  <si>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</si>
  <si>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</si>
  <si>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</si>
  <si>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</si>
  <si>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</si>
  <si>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</si>
  <si>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</si>
  <si>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</si>
  <si>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</si>
  <si>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</si>
  <si>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</si>
  <si>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</si>
  <si>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</si>
  <si>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</si>
  <si>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</si>
  <si>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</si>
  <si>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</si>
  <si>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</si>
  <si>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</si>
  <si>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</si>
  <si>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</si>
  <si>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</si>
  <si>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</si>
  <si>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</si>
  <si>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</si>
  <si>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</si>
  <si>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</si>
  <si>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</si>
  <si>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</si>
  <si>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</si>
  <si>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</si>
  <si>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</si>
  <si>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</si>
  <si>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</si>
  <si>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</si>
  <si>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</si>
  <si>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</si>
  <si>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</si>
  <si>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</si>
  <si>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</si>
  <si>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</si>
  <si>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</si>
  <si>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</si>
  <si>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</si>
  <si>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</si>
  <si>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</si>
  <si>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</si>
  <si>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</si>
  <si>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</si>
  <si>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</si>
  <si>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</si>
  <si>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</si>
  <si>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</si>
  <si>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</si>
  <si>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</si>
  <si>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</si>
  <si>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</si>
  <si>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</si>
  <si>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</si>
  <si>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</si>
  <si>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</si>
  <si>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</si>
  <si>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</si>
  <si>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</si>
  <si>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</si>
  <si>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</si>
  <si>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</si>
  <si>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</si>
  <si>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</si>
  <si>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</si>
  <si>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</si>
  <si>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</si>
  <si>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</si>
  <si>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</si>
  <si>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</si>
  <si>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</si>
  <si>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</si>
  <si>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</si>
  <si>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</si>
  <si>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</si>
  <si>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</si>
  <si>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</si>
  <si>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</si>
  <si>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</si>
  <si>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</si>
  <si>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</si>
  <si>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</si>
  <si>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</si>
  <si>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</si>
  <si>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</si>
  <si>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</si>
  <si>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</si>
  <si>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</si>
  <si>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</si>
  <si>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</si>
  <si>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</si>
  <si>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</si>
  <si>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</si>
  <si>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</si>
  <si>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</si>
  <si>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</si>
  <si>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</si>
  <si>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</si>
  <si>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</si>
  <si>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</si>
  <si>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</si>
  <si>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</si>
  <si>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</si>
  <si>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</si>
  <si>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</si>
  <si>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</si>
  <si>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</si>
  <si>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</si>
  <si>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</si>
  <si>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</si>
  <si>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</si>
  <si>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</si>
  <si>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</si>
  <si>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</si>
  <si>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</si>
  <si>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</si>
  <si>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</si>
  <si>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</si>
  <si>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</si>
  <si>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</si>
  <si>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</si>
  <si>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</si>
  <si>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</si>
  <si>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</si>
  <si>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</si>
  <si>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</si>
  <si>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</si>
  <si>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</si>
  <si>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</si>
  <si>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</si>
  <si>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</si>
  <si>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</si>
  <si>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</si>
  <si>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</si>
  <si>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</si>
  <si>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</si>
  <si>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</si>
  <si>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</si>
  <si>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</si>
  <si>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</si>
  <si>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</si>
  <si>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</si>
  <si>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</si>
  <si>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</si>
  <si>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</si>
  <si>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</si>
  <si>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</si>
  <si>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</si>
  <si>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</si>
  <si>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</si>
  <si>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</si>
  <si>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</si>
  <si>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</si>
  <si>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</si>
  <si>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</si>
  <si>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</si>
  <si>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</si>
  <si>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</si>
  <si>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</si>
  <si>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</si>
  <si>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</si>
  <si>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</si>
  <si>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</si>
  <si>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</si>
  <si>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</si>
  <si>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</si>
  <si>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</si>
  <si>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</si>
  <si>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</si>
  <si>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</si>
  <si>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</si>
  <si>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</si>
  <si>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</si>
  <si>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</si>
  <si>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</si>
  <si>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</si>
  <si>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</si>
  <si>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</si>
  <si>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</si>
  <si>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</si>
  <si>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</si>
  <si>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</si>
  <si>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</si>
  <si>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</si>
  <si>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</si>
  <si>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</si>
  <si>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</si>
  <si>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</si>
  <si>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</si>
  <si>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</si>
  <si>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</si>
  <si>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</si>
  <si>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</si>
  <si>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</si>
  <si>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</si>
  <si>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</si>
  <si>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</si>
  <si>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</si>
  <si>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</si>
  <si>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</si>
  <si>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</si>
  <si>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</si>
  <si>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</si>
  <si>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</si>
  <si>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</si>
  <si>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</si>
  <si>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</si>
  <si>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</si>
  <si>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</si>
  <si>
    <t>每日包、兩倍包、體毛包</t>
  </si>
  <si>
    <t>夏日光秀、夏日家康、夏日摩利</t>
  </si>
  <si>
    <t>龍絆日老爸、夏日大哥</t>
  </si>
  <si>
    <t>印 / Sigil</t>
  </si>
  <si>
    <t>夏日三姊、夏日貓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</si>
</sst>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6161"/>
      <color rgb="FFFF7575"/>
      <color rgb="FFFF4F4F"/>
      <color rgb="FF4FFF4F"/>
      <color rgb="FF1E1E1E"/>
      <color rgb="FF401C06"/>
      <color rgb="FF1F0E03"/>
      <color rgb="FF323100"/>
      <color rgb="FF2E1404"/>
      <color rgb="FF071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  <c:pt idx="554">
                  <c:v>44382.24722222222</c:v>
                </c:pt>
                <c:pt idx="555">
                  <c:v>44383.24722222222</c:v>
                </c:pt>
                <c:pt idx="556">
                  <c:v>44384.113888888889</c:v>
                </c:pt>
                <c:pt idx="557">
                  <c:v>44385.686805555553</c:v>
                </c:pt>
                <c:pt idx="558">
                  <c:v>44386.18472222222</c:v>
                </c:pt>
                <c:pt idx="559">
                  <c:v>44387.245138888888</c:v>
                </c:pt>
                <c:pt idx="560">
                  <c:v>44388.98333333333</c:v>
                </c:pt>
                <c:pt idx="561">
                  <c:v>44389.954861111109</c:v>
                </c:pt>
                <c:pt idx="562">
                  <c:v>44391.536111111112</c:v>
                </c:pt>
                <c:pt idx="563">
                  <c:v>44392.039583333331</c:v>
                </c:pt>
                <c:pt idx="564">
                  <c:v>44392.045138888891</c:v>
                </c:pt>
                <c:pt idx="565">
                  <c:v>44392.050694444442</c:v>
                </c:pt>
                <c:pt idx="566">
                  <c:v>44392.206944444442</c:v>
                </c:pt>
                <c:pt idx="567">
                  <c:v>44393.54791666667</c:v>
                </c:pt>
                <c:pt idx="568">
                  <c:v>44394.504166666666</c:v>
                </c:pt>
                <c:pt idx="569">
                  <c:v>44395.518750000003</c:v>
                </c:pt>
                <c:pt idx="570">
                  <c:v>44396.975694444445</c:v>
                </c:pt>
                <c:pt idx="571">
                  <c:v>44398.363888888889</c:v>
                </c:pt>
                <c:pt idx="572">
                  <c:v>44399.130555555559</c:v>
                </c:pt>
                <c:pt idx="573">
                  <c:v>44401.745833333334</c:v>
                </c:pt>
                <c:pt idx="574">
                  <c:v>44406.631944444445</c:v>
                </c:pt>
                <c:pt idx="575">
                  <c:v>44407.916666666664</c:v>
                </c:pt>
                <c:pt idx="576">
                  <c:v>44409.62777777778</c:v>
                </c:pt>
                <c:pt idx="577">
                  <c:v>44410.62777777778</c:v>
                </c:pt>
                <c:pt idx="578">
                  <c:v>44411.62777777778</c:v>
                </c:pt>
                <c:pt idx="579">
                  <c:v>44412.128472222219</c:v>
                </c:pt>
                <c:pt idx="580">
                  <c:v>44412.176388888889</c:v>
                </c:pt>
                <c:pt idx="581">
                  <c:v>44415.165277777778</c:v>
                </c:pt>
                <c:pt idx="582">
                  <c:v>44417.145138888889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  <c:pt idx="554">
                  <c:v>-22230</c:v>
                </c:pt>
                <c:pt idx="555">
                  <c:v>170</c:v>
                </c:pt>
                <c:pt idx="556">
                  <c:v>120</c:v>
                </c:pt>
                <c:pt idx="557">
                  <c:v>120</c:v>
                </c:pt>
                <c:pt idx="558">
                  <c:v>595</c:v>
                </c:pt>
                <c:pt idx="559">
                  <c:v>75</c:v>
                </c:pt>
                <c:pt idx="560">
                  <c:v>260</c:v>
                </c:pt>
                <c:pt idx="561">
                  <c:v>655</c:v>
                </c:pt>
                <c:pt idx="562">
                  <c:v>995</c:v>
                </c:pt>
                <c:pt idx="563">
                  <c:v>31525</c:v>
                </c:pt>
                <c:pt idx="564">
                  <c:v>700</c:v>
                </c:pt>
                <c:pt idx="565">
                  <c:v>-17310</c:v>
                </c:pt>
                <c:pt idx="566">
                  <c:v>410</c:v>
                </c:pt>
                <c:pt idx="567">
                  <c:v>1810</c:v>
                </c:pt>
                <c:pt idx="568">
                  <c:v>130</c:v>
                </c:pt>
                <c:pt idx="569">
                  <c:v>660</c:v>
                </c:pt>
                <c:pt idx="570">
                  <c:v>875</c:v>
                </c:pt>
                <c:pt idx="571">
                  <c:v>150</c:v>
                </c:pt>
                <c:pt idx="572">
                  <c:v>600</c:v>
                </c:pt>
                <c:pt idx="573">
                  <c:v>1415</c:v>
                </c:pt>
                <c:pt idx="574">
                  <c:v>1305</c:v>
                </c:pt>
                <c:pt idx="575">
                  <c:v>-18390</c:v>
                </c:pt>
                <c:pt idx="576">
                  <c:v>35120</c:v>
                </c:pt>
                <c:pt idx="577">
                  <c:v>235</c:v>
                </c:pt>
                <c:pt idx="578">
                  <c:v>1325</c:v>
                </c:pt>
                <c:pt idx="579">
                  <c:v>-18030</c:v>
                </c:pt>
                <c:pt idx="580">
                  <c:v>625</c:v>
                </c:pt>
                <c:pt idx="581">
                  <c:v>475</c:v>
                </c:pt>
                <c:pt idx="582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  <c:pt idx="554">
                        <c:v>480</c:v>
                      </c:pt>
                      <c:pt idx="555">
                        <c:v>580</c:v>
                      </c:pt>
                      <c:pt idx="556">
                        <c:v>680</c:v>
                      </c:pt>
                      <c:pt idx="557">
                        <c:v>780</c:v>
                      </c:pt>
                      <c:pt idx="558">
                        <c:v>830</c:v>
                      </c:pt>
                      <c:pt idx="559">
                        <c:v>855</c:v>
                      </c:pt>
                      <c:pt idx="560">
                        <c:v>1095</c:v>
                      </c:pt>
                      <c:pt idx="561">
                        <c:v>1730</c:v>
                      </c:pt>
                      <c:pt idx="562">
                        <c:v>2685</c:v>
                      </c:pt>
                      <c:pt idx="563">
                        <c:v>2685</c:v>
                      </c:pt>
                      <c:pt idx="564">
                        <c:v>3385</c:v>
                      </c:pt>
                      <c:pt idx="565">
                        <c:v>2905</c:v>
                      </c:pt>
                      <c:pt idx="566">
                        <c:v>3765</c:v>
                      </c:pt>
                      <c:pt idx="567">
                        <c:v>5525</c:v>
                      </c:pt>
                      <c:pt idx="568">
                        <c:v>5635</c:v>
                      </c:pt>
                      <c:pt idx="569">
                        <c:v>6275</c:v>
                      </c:pt>
                      <c:pt idx="570">
                        <c:v>7130</c:v>
                      </c:pt>
                      <c:pt idx="571">
                        <c:v>7240</c:v>
                      </c:pt>
                      <c:pt idx="572">
                        <c:v>7290</c:v>
                      </c:pt>
                      <c:pt idx="573">
                        <c:v>8140</c:v>
                      </c:pt>
                      <c:pt idx="574">
                        <c:v>9315</c:v>
                      </c:pt>
                      <c:pt idx="575">
                        <c:v>2955</c:v>
                      </c:pt>
                      <c:pt idx="576">
                        <c:v>4760</c:v>
                      </c:pt>
                      <c:pt idx="577">
                        <c:v>4975</c:v>
                      </c:pt>
                      <c:pt idx="578">
                        <c:v>5725</c:v>
                      </c:pt>
                      <c:pt idx="579">
                        <c:v>4525</c:v>
                      </c:pt>
                      <c:pt idx="580">
                        <c:v>5100</c:v>
                      </c:pt>
                      <c:pt idx="581">
                        <c:v>5515</c:v>
                      </c:pt>
                      <c:pt idx="582">
                        <c:v>5715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  <c:pt idx="554">
                        <c:v>810</c:v>
                      </c:pt>
                      <c:pt idx="555">
                        <c:v>880</c:v>
                      </c:pt>
                      <c:pt idx="556">
                        <c:v>900</c:v>
                      </c:pt>
                      <c:pt idx="557">
                        <c:v>920</c:v>
                      </c:pt>
                      <c:pt idx="558">
                        <c:v>1465</c:v>
                      </c:pt>
                      <c:pt idx="559">
                        <c:v>1515</c:v>
                      </c:pt>
                      <c:pt idx="560">
                        <c:v>1535</c:v>
                      </c:pt>
                      <c:pt idx="561">
                        <c:v>1555</c:v>
                      </c:pt>
                      <c:pt idx="562">
                        <c:v>1595</c:v>
                      </c:pt>
                      <c:pt idx="563">
                        <c:v>33120</c:v>
                      </c:pt>
                      <c:pt idx="564">
                        <c:v>33120</c:v>
                      </c:pt>
                      <c:pt idx="565">
                        <c:v>16290</c:v>
                      </c:pt>
                      <c:pt idx="566">
                        <c:v>15840</c:v>
                      </c:pt>
                      <c:pt idx="567">
                        <c:v>15890</c:v>
                      </c:pt>
                      <c:pt idx="568">
                        <c:v>15910</c:v>
                      </c:pt>
                      <c:pt idx="569">
                        <c:v>15930</c:v>
                      </c:pt>
                      <c:pt idx="570">
                        <c:v>15950</c:v>
                      </c:pt>
                      <c:pt idx="571">
                        <c:v>15990</c:v>
                      </c:pt>
                      <c:pt idx="572">
                        <c:v>16540</c:v>
                      </c:pt>
                      <c:pt idx="573">
                        <c:v>17105</c:v>
                      </c:pt>
                      <c:pt idx="574">
                        <c:v>17235</c:v>
                      </c:pt>
                      <c:pt idx="575">
                        <c:v>5205</c:v>
                      </c:pt>
                      <c:pt idx="576">
                        <c:v>38520</c:v>
                      </c:pt>
                      <c:pt idx="577">
                        <c:v>38540</c:v>
                      </c:pt>
                      <c:pt idx="578">
                        <c:v>39115</c:v>
                      </c:pt>
                      <c:pt idx="579">
                        <c:v>22285</c:v>
                      </c:pt>
                      <c:pt idx="580">
                        <c:v>22335</c:v>
                      </c:pt>
                      <c:pt idx="581">
                        <c:v>22395</c:v>
                      </c:pt>
                      <c:pt idx="582">
                        <c:v>22465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  <c:pt idx="554">
                        <c:v>1290</c:v>
                      </c:pt>
                      <c:pt idx="555">
                        <c:v>1460</c:v>
                      </c:pt>
                      <c:pt idx="556">
                        <c:v>1580</c:v>
                      </c:pt>
                      <c:pt idx="557">
                        <c:v>1700</c:v>
                      </c:pt>
                      <c:pt idx="558">
                        <c:v>2295</c:v>
                      </c:pt>
                      <c:pt idx="559">
                        <c:v>2370</c:v>
                      </c:pt>
                      <c:pt idx="560">
                        <c:v>2630</c:v>
                      </c:pt>
                      <c:pt idx="561">
                        <c:v>3285</c:v>
                      </c:pt>
                      <c:pt idx="562">
                        <c:v>4280</c:v>
                      </c:pt>
                      <c:pt idx="563">
                        <c:v>35805</c:v>
                      </c:pt>
                      <c:pt idx="564">
                        <c:v>36505</c:v>
                      </c:pt>
                      <c:pt idx="565">
                        <c:v>19195</c:v>
                      </c:pt>
                      <c:pt idx="566">
                        <c:v>19605</c:v>
                      </c:pt>
                      <c:pt idx="567">
                        <c:v>21415</c:v>
                      </c:pt>
                      <c:pt idx="568">
                        <c:v>21545</c:v>
                      </c:pt>
                      <c:pt idx="569">
                        <c:v>22205</c:v>
                      </c:pt>
                      <c:pt idx="570">
                        <c:v>23080</c:v>
                      </c:pt>
                      <c:pt idx="571">
                        <c:v>23230</c:v>
                      </c:pt>
                      <c:pt idx="572">
                        <c:v>23830</c:v>
                      </c:pt>
                      <c:pt idx="573">
                        <c:v>25245</c:v>
                      </c:pt>
                      <c:pt idx="574">
                        <c:v>26550</c:v>
                      </c:pt>
                      <c:pt idx="575">
                        <c:v>8160</c:v>
                      </c:pt>
                      <c:pt idx="576">
                        <c:v>43280</c:v>
                      </c:pt>
                      <c:pt idx="577">
                        <c:v>43515</c:v>
                      </c:pt>
                      <c:pt idx="578">
                        <c:v>44840</c:v>
                      </c:pt>
                      <c:pt idx="579">
                        <c:v>26810</c:v>
                      </c:pt>
                      <c:pt idx="580">
                        <c:v>27435</c:v>
                      </c:pt>
                      <c:pt idx="581">
                        <c:v>27910</c:v>
                      </c:pt>
                      <c:pt idx="582">
                        <c:v>28180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129.25</c:v>
                </c:pt>
                <c:pt idx="446">
                  <c:v>129.04166666666666</c:v>
                </c:pt>
                <c:pt idx="447">
                  <c:v>128.08333333333334</c:v>
                </c:pt>
                <c:pt idx="448">
                  <c:v>128.5</c:v>
                </c:pt>
                <c:pt idx="449">
                  <c:v>128.29166666666666</c:v>
                </c:pt>
                <c:pt idx="450">
                  <c:v>123.29166666666667</c:v>
                </c:pt>
                <c:pt idx="451">
                  <c:v>128.58333333333334</c:v>
                </c:pt>
                <c:pt idx="452">
                  <c:v>136.54166666666666</c:v>
                </c:pt>
                <c:pt idx="453">
                  <c:v>136.54166666666666</c:v>
                </c:pt>
                <c:pt idx="454">
                  <c:v>126.125</c:v>
                </c:pt>
                <c:pt idx="455">
                  <c:v>150.79166666666666</c:v>
                </c:pt>
                <c:pt idx="456">
                  <c:v>151.70833333333334</c:v>
                </c:pt>
                <c:pt idx="457">
                  <c:v>157.04166666666666</c:v>
                </c:pt>
                <c:pt idx="458">
                  <c:v>164.16666666666666</c:v>
                </c:pt>
                <c:pt idx="459">
                  <c:v>138.625</c:v>
                </c:pt>
                <c:pt idx="460">
                  <c:v>138.625</c:v>
                </c:pt>
                <c:pt idx="461">
                  <c:v>109.875</c:v>
                </c:pt>
                <c:pt idx="462">
                  <c:v>108.79166666666667</c:v>
                </c:pt>
                <c:pt idx="463">
                  <c:v>108.79166666666667</c:v>
                </c:pt>
                <c:pt idx="464">
                  <c:v>105.875</c:v>
                </c:pt>
                <c:pt idx="465">
                  <c:v>105.875</c:v>
                </c:pt>
                <c:pt idx="466">
                  <c:v>105.875</c:v>
                </c:pt>
                <c:pt idx="467">
                  <c:v>105.875</c:v>
                </c:pt>
                <c:pt idx="468">
                  <c:v>105.875</c:v>
                </c:pt>
                <c:pt idx="469">
                  <c:v>98.166666666666671</c:v>
                </c:pt>
                <c:pt idx="470">
                  <c:v>103.5</c:v>
                </c:pt>
                <c:pt idx="471">
                  <c:v>103.5</c:v>
                </c:pt>
                <c:pt idx="472">
                  <c:v>101.54166666666667</c:v>
                </c:pt>
                <c:pt idx="473">
                  <c:v>107.79166666666667</c:v>
                </c:pt>
                <c:pt idx="474">
                  <c:v>100.70833333333333</c:v>
                </c:pt>
                <c:pt idx="475">
                  <c:v>107.29166666666667</c:v>
                </c:pt>
                <c:pt idx="476">
                  <c:v>107.29166666666667</c:v>
                </c:pt>
                <c:pt idx="477">
                  <c:v>107.29166666666667</c:v>
                </c:pt>
                <c:pt idx="478">
                  <c:v>107.70833333333333</c:v>
                </c:pt>
                <c:pt idx="479">
                  <c:v>107.70833333333333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72</c:v>
                </c:pt>
                <c:pt idx="451">
                  <c:v>74</c:v>
                </c:pt>
                <c:pt idx="452">
                  <c:v>86</c:v>
                </c:pt>
                <c:pt idx="453">
                  <c:v>86</c:v>
                </c:pt>
                <c:pt idx="454">
                  <c:v>72</c:v>
                </c:pt>
                <c:pt idx="455">
                  <c:v>79</c:v>
                </c:pt>
                <c:pt idx="456">
                  <c:v>80</c:v>
                </c:pt>
                <c:pt idx="457">
                  <c:v>186</c:v>
                </c:pt>
                <c:pt idx="458">
                  <c:v>186</c:v>
                </c:pt>
                <c:pt idx="459">
                  <c:v>170</c:v>
                </c:pt>
                <c:pt idx="460">
                  <c:v>170</c:v>
                </c:pt>
                <c:pt idx="461">
                  <c:v>160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170</c:v>
                </c:pt>
                <c:pt idx="468">
                  <c:v>170</c:v>
                </c:pt>
                <c:pt idx="469">
                  <c:v>160</c:v>
                </c:pt>
                <c:pt idx="470">
                  <c:v>164</c:v>
                </c:pt>
                <c:pt idx="471">
                  <c:v>164</c:v>
                </c:pt>
                <c:pt idx="472">
                  <c:v>163</c:v>
                </c:pt>
                <c:pt idx="473">
                  <c:v>163</c:v>
                </c:pt>
                <c:pt idx="474">
                  <c:v>163</c:v>
                </c:pt>
                <c:pt idx="475">
                  <c:v>163</c:v>
                </c:pt>
                <c:pt idx="476">
                  <c:v>163</c:v>
                </c:pt>
                <c:pt idx="477">
                  <c:v>163</c:v>
                </c:pt>
                <c:pt idx="478">
                  <c:v>163</c:v>
                </c:pt>
                <c:pt idx="479">
                  <c:v>163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20</c:v>
                </c:pt>
                <c:pt idx="446">
                  <c:v>30</c:v>
                </c:pt>
                <c:pt idx="447">
                  <c:v>40</c:v>
                </c:pt>
                <c:pt idx="448">
                  <c:v>50</c:v>
                </c:pt>
                <c:pt idx="449">
                  <c:v>60</c:v>
                </c:pt>
                <c:pt idx="450">
                  <c:v>70</c:v>
                </c:pt>
                <c:pt idx="451">
                  <c:v>80</c:v>
                </c:pt>
                <c:pt idx="452">
                  <c:v>100</c:v>
                </c:pt>
                <c:pt idx="453">
                  <c:v>100</c:v>
                </c:pt>
                <c:pt idx="454">
                  <c:v>110</c:v>
                </c:pt>
                <c:pt idx="455">
                  <c:v>130</c:v>
                </c:pt>
                <c:pt idx="456">
                  <c:v>140</c:v>
                </c:pt>
                <c:pt idx="457">
                  <c:v>240</c:v>
                </c:pt>
                <c:pt idx="458">
                  <c:v>240</c:v>
                </c:pt>
                <c:pt idx="459">
                  <c:v>240</c:v>
                </c:pt>
                <c:pt idx="460">
                  <c:v>240</c:v>
                </c:pt>
                <c:pt idx="461">
                  <c:v>240</c:v>
                </c:pt>
                <c:pt idx="462">
                  <c:v>240</c:v>
                </c:pt>
                <c:pt idx="463">
                  <c:v>240</c:v>
                </c:pt>
                <c:pt idx="464">
                  <c:v>240</c:v>
                </c:pt>
                <c:pt idx="465">
                  <c:v>240</c:v>
                </c:pt>
                <c:pt idx="466">
                  <c:v>240</c:v>
                </c:pt>
                <c:pt idx="467">
                  <c:v>240</c:v>
                </c:pt>
                <c:pt idx="468">
                  <c:v>240</c:v>
                </c:pt>
                <c:pt idx="469">
                  <c:v>240</c:v>
                </c:pt>
                <c:pt idx="470">
                  <c:v>240</c:v>
                </c:pt>
                <c:pt idx="471">
                  <c:v>240</c:v>
                </c:pt>
                <c:pt idx="472">
                  <c:v>240</c:v>
                </c:pt>
                <c:pt idx="473">
                  <c:v>240</c:v>
                </c:pt>
                <c:pt idx="474">
                  <c:v>240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190</c:v>
                </c:pt>
                <c:pt idx="479">
                  <c:v>190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227.25</c:v>
                </c:pt>
                <c:pt idx="446">
                  <c:v>232.04166666666666</c:v>
                </c:pt>
                <c:pt idx="447">
                  <c:v>241.08333333333334</c:v>
                </c:pt>
                <c:pt idx="448">
                  <c:v>251.5</c:v>
                </c:pt>
                <c:pt idx="449">
                  <c:v>261.29166666666663</c:v>
                </c:pt>
                <c:pt idx="450">
                  <c:v>265.29166666666669</c:v>
                </c:pt>
                <c:pt idx="451">
                  <c:v>282.58333333333337</c:v>
                </c:pt>
                <c:pt idx="452">
                  <c:v>322.54166666666663</c:v>
                </c:pt>
                <c:pt idx="453">
                  <c:v>322.54166666666663</c:v>
                </c:pt>
                <c:pt idx="454">
                  <c:v>308.125</c:v>
                </c:pt>
                <c:pt idx="455">
                  <c:v>359.79166666666663</c:v>
                </c:pt>
                <c:pt idx="456">
                  <c:v>371.70833333333337</c:v>
                </c:pt>
                <c:pt idx="457">
                  <c:v>583.04166666666663</c:v>
                </c:pt>
                <c:pt idx="458">
                  <c:v>590.16666666666663</c:v>
                </c:pt>
                <c:pt idx="459">
                  <c:v>548.625</c:v>
                </c:pt>
                <c:pt idx="460">
                  <c:v>548.625</c:v>
                </c:pt>
                <c:pt idx="461">
                  <c:v>509.875</c:v>
                </c:pt>
                <c:pt idx="462">
                  <c:v>518.79166666666663</c:v>
                </c:pt>
                <c:pt idx="463">
                  <c:v>518.79166666666663</c:v>
                </c:pt>
                <c:pt idx="464">
                  <c:v>515.875</c:v>
                </c:pt>
                <c:pt idx="465">
                  <c:v>515.875</c:v>
                </c:pt>
                <c:pt idx="466">
                  <c:v>515.875</c:v>
                </c:pt>
                <c:pt idx="467">
                  <c:v>515.875</c:v>
                </c:pt>
                <c:pt idx="468">
                  <c:v>515.875</c:v>
                </c:pt>
                <c:pt idx="469">
                  <c:v>498.16666666666669</c:v>
                </c:pt>
                <c:pt idx="470">
                  <c:v>507.5</c:v>
                </c:pt>
                <c:pt idx="471">
                  <c:v>507.5</c:v>
                </c:pt>
                <c:pt idx="472">
                  <c:v>504.54166666666669</c:v>
                </c:pt>
                <c:pt idx="473">
                  <c:v>510.79166666666669</c:v>
                </c:pt>
                <c:pt idx="474">
                  <c:v>503.70833333333331</c:v>
                </c:pt>
                <c:pt idx="475">
                  <c:v>480.29166666666669</c:v>
                </c:pt>
                <c:pt idx="476">
                  <c:v>480.29166666666669</c:v>
                </c:pt>
                <c:pt idx="477">
                  <c:v>480.29166666666669</c:v>
                </c:pt>
                <c:pt idx="478">
                  <c:v>460.70833333333331</c:v>
                </c:pt>
                <c:pt idx="479">
                  <c:v>460.70833333333331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493" t="s">
        <v>209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  <c r="Q1" s="494"/>
      <c r="R1" s="494"/>
      <c r="S1" s="494"/>
      <c r="T1" s="494"/>
      <c r="U1" s="494"/>
      <c r="V1" s="494"/>
      <c r="W1" s="494"/>
      <c r="X1" s="494"/>
      <c r="Y1" s="494"/>
      <c r="Z1" s="494"/>
      <c r="AA1" s="494"/>
      <c r="AB1" s="494"/>
      <c r="AC1" s="494"/>
      <c r="AD1" s="494"/>
      <c r="AE1" s="494"/>
      <c r="AF1" s="494"/>
      <c r="AG1" s="494"/>
      <c r="AH1" s="494"/>
      <c r="AI1" s="494"/>
      <c r="AJ1" s="494"/>
      <c r="AK1" s="494"/>
      <c r="AL1" s="501" t="s">
        <v>221</v>
      </c>
      <c r="AM1" s="502"/>
      <c r="AN1" s="502"/>
      <c r="AO1" s="502"/>
      <c r="AP1" s="502"/>
      <c r="AQ1" s="502"/>
      <c r="AR1" s="502"/>
      <c r="AS1" s="502"/>
      <c r="AT1" s="502"/>
      <c r="AU1" s="502"/>
      <c r="AV1" s="502"/>
      <c r="AW1" s="502"/>
      <c r="AX1" s="502"/>
      <c r="AY1" s="502"/>
      <c r="AZ1" s="502"/>
      <c r="BA1" s="502"/>
      <c r="BB1" s="502"/>
      <c r="BC1" s="502"/>
      <c r="BD1" s="502"/>
      <c r="BE1" s="502"/>
      <c r="BF1" s="502"/>
      <c r="BG1" s="502"/>
      <c r="BH1" s="502"/>
      <c r="BI1" s="502"/>
      <c r="BJ1" s="502"/>
      <c r="BK1" s="503"/>
    </row>
    <row r="2" spans="1:63" s="176" customFormat="1" ht="15.75" customHeight="1" x14ac:dyDescent="0.25">
      <c r="A2" s="499" t="s">
        <v>215</v>
      </c>
      <c r="B2" s="499"/>
      <c r="C2" s="500"/>
      <c r="D2" s="498" t="s">
        <v>60</v>
      </c>
      <c r="E2" s="499"/>
      <c r="F2" s="499"/>
      <c r="G2" s="499"/>
      <c r="H2" s="500"/>
      <c r="I2" s="505" t="s">
        <v>227</v>
      </c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7"/>
      <c r="U2" s="505" t="s">
        <v>250</v>
      </c>
      <c r="V2" s="506"/>
      <c r="W2" s="506"/>
      <c r="X2" s="506"/>
      <c r="Y2" s="506"/>
      <c r="Z2" s="506"/>
      <c r="AA2" s="507"/>
      <c r="AB2" s="505" t="s">
        <v>235</v>
      </c>
      <c r="AC2" s="506"/>
      <c r="AD2" s="506"/>
      <c r="AE2" s="506"/>
      <c r="AF2" s="506"/>
      <c r="AG2" s="506"/>
      <c r="AH2" s="506"/>
      <c r="AI2" s="506"/>
      <c r="AJ2" s="506"/>
      <c r="AK2" s="507"/>
      <c r="AL2" s="498" t="s">
        <v>220</v>
      </c>
      <c r="AM2" s="499"/>
      <c r="AN2" s="499"/>
      <c r="AO2" s="499"/>
      <c r="AP2" s="499"/>
      <c r="AQ2" s="499"/>
      <c r="AR2" s="500"/>
      <c r="AS2" s="498" t="s">
        <v>213</v>
      </c>
      <c r="AT2" s="499"/>
      <c r="AU2" s="499"/>
      <c r="AV2" s="499"/>
      <c r="AW2" s="499"/>
      <c r="AX2" s="499"/>
      <c r="AY2" s="499"/>
      <c r="AZ2" s="500"/>
      <c r="BA2" s="499" t="s">
        <v>214</v>
      </c>
      <c r="BB2" s="499"/>
      <c r="BC2" s="499"/>
      <c r="BD2" s="499"/>
      <c r="BE2" s="499"/>
      <c r="BF2" s="499"/>
      <c r="BG2" s="499"/>
      <c r="BH2" s="499"/>
      <c r="BI2" s="499"/>
      <c r="BJ2" s="499"/>
      <c r="BK2" s="500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6" t="s">
        <v>219</v>
      </c>
      <c r="AT3" s="504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508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495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509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6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509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6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509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6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509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497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510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6" t="s">
        <v>216</v>
      </c>
      <c r="E9" s="504"/>
      <c r="F9" s="504"/>
      <c r="G9" s="513">
        <v>2230</v>
      </c>
      <c r="H9" s="514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495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508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489" t="s">
        <v>226</v>
      </c>
      <c r="E10" s="490"/>
      <c r="F10" s="491">
        <v>140138020</v>
      </c>
      <c r="G10" s="491"/>
      <c r="H10" s="492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6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509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6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509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6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509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497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509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495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510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6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508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497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509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509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495" t="s">
        <v>68</v>
      </c>
      <c r="AT18" s="199" t="s">
        <v>210</v>
      </c>
      <c r="AU18" s="517">
        <f>MAX(SUM(BC28:BK32) - G9 + SUM(Z4:Z8),0)</f>
        <v>0</v>
      </c>
      <c r="AV18" s="517"/>
      <c r="AW18" s="517"/>
      <c r="AX18" s="517"/>
      <c r="AY18" s="517"/>
      <c r="AZ18" s="518"/>
      <c r="BA18" s="509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6"/>
      <c r="AT19" s="163" t="s">
        <v>224</v>
      </c>
      <c r="AU19" s="487">
        <f>ROUNDUP(AU18/AP6,0)</f>
        <v>0</v>
      </c>
      <c r="AV19" s="487"/>
      <c r="AW19" s="487"/>
      <c r="AX19" s="487"/>
      <c r="AY19" s="487"/>
      <c r="AZ19" s="488"/>
      <c r="BA19" s="509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6"/>
      <c r="AT20" s="201" t="s">
        <v>225</v>
      </c>
      <c r="AU20" s="515">
        <f>ROUNDUP(AU18/AP11,0)</f>
        <v>0</v>
      </c>
      <c r="AV20" s="515"/>
      <c r="AW20" s="515"/>
      <c r="AX20" s="515"/>
      <c r="AY20" s="515"/>
      <c r="AZ20" s="516"/>
      <c r="BA20" s="510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511">
        <f>MAX(SUM(BC34:BK38) - F10 + SUM(AA4:AA8),0)</f>
        <v>659861980</v>
      </c>
      <c r="AV21" s="511"/>
      <c r="AW21" s="511"/>
      <c r="AX21" s="511"/>
      <c r="AY21" s="511"/>
      <c r="AZ21" s="512"/>
      <c r="BA21" s="508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509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509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509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509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510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508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509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509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509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509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510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508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509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509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509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509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510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19" t="s">
        <v>67</v>
      </c>
      <c r="B1" s="519"/>
      <c r="C1" s="519"/>
      <c r="D1" s="519"/>
      <c r="E1" s="519"/>
      <c r="F1" s="519"/>
      <c r="G1" s="519"/>
      <c r="H1" s="519"/>
      <c r="I1" s="519"/>
      <c r="J1" s="519"/>
      <c r="K1" s="519" t="s">
        <v>71</v>
      </c>
      <c r="L1" s="519"/>
      <c r="M1" s="519"/>
      <c r="N1" s="519"/>
      <c r="O1" s="519"/>
      <c r="P1" s="519"/>
      <c r="Q1" s="519"/>
      <c r="R1" s="519"/>
      <c r="S1" s="519"/>
      <c r="T1" s="519"/>
      <c r="U1" s="519"/>
      <c r="V1" s="519"/>
      <c r="W1" s="21"/>
    </row>
    <row r="2" spans="1:23" s="157" customFormat="1" ht="15" customHeight="1" x14ac:dyDescent="0.25">
      <c r="A2" s="519" t="s">
        <v>204</v>
      </c>
      <c r="B2" s="519"/>
      <c r="C2" s="519"/>
      <c r="D2" s="519"/>
      <c r="E2" s="519"/>
      <c r="F2" s="519" t="s">
        <v>86</v>
      </c>
      <c r="G2" s="519"/>
      <c r="H2" s="519"/>
      <c r="I2" s="519"/>
      <c r="J2" s="519"/>
      <c r="K2" s="519" t="s">
        <v>204</v>
      </c>
      <c r="L2" s="519"/>
      <c r="M2" s="519"/>
      <c r="N2" s="519"/>
      <c r="O2" s="519"/>
      <c r="P2" s="519"/>
      <c r="Q2" s="519" t="s">
        <v>86</v>
      </c>
      <c r="R2" s="519"/>
      <c r="S2" s="519"/>
      <c r="T2" s="519"/>
      <c r="U2" s="519"/>
      <c r="V2" s="519"/>
      <c r="W2" s="21"/>
    </row>
    <row r="3" spans="1:23" s="157" customFormat="1" ht="15" customHeight="1" x14ac:dyDescent="0.25">
      <c r="A3" s="519" t="s">
        <v>202</v>
      </c>
      <c r="B3" s="519"/>
      <c r="C3" s="519"/>
      <c r="D3" s="519" t="s">
        <v>203</v>
      </c>
      <c r="E3" s="519"/>
      <c r="F3" s="519" t="s">
        <v>202</v>
      </c>
      <c r="G3" s="519"/>
      <c r="H3" s="519"/>
      <c r="I3" s="519" t="s">
        <v>203</v>
      </c>
      <c r="J3" s="519"/>
      <c r="K3" s="519" t="s">
        <v>202</v>
      </c>
      <c r="L3" s="519"/>
      <c r="M3" s="519"/>
      <c r="N3" s="519"/>
      <c r="O3" s="519" t="s">
        <v>203</v>
      </c>
      <c r="P3" s="519"/>
      <c r="Q3" s="519" t="s">
        <v>202</v>
      </c>
      <c r="R3" s="519"/>
      <c r="S3" s="519"/>
      <c r="T3" s="519"/>
      <c r="U3" s="519" t="s">
        <v>203</v>
      </c>
      <c r="V3" s="519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493" t="s">
        <v>209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  <c r="Q1" s="494"/>
      <c r="R1" s="494"/>
      <c r="S1" s="494"/>
      <c r="T1" s="494"/>
      <c r="U1" s="494"/>
      <c r="V1" s="494"/>
      <c r="W1" s="494"/>
      <c r="X1" s="494"/>
      <c r="Y1" s="494"/>
      <c r="Z1" s="494"/>
      <c r="AA1" s="494"/>
      <c r="AB1" s="494"/>
      <c r="AC1" s="494"/>
      <c r="AD1" s="494"/>
      <c r="AE1" s="494"/>
      <c r="AF1" s="494"/>
      <c r="AG1" s="494"/>
      <c r="AH1" s="494"/>
      <c r="AI1" s="494"/>
      <c r="AJ1" s="494"/>
      <c r="AK1" s="494"/>
      <c r="AL1" s="494"/>
      <c r="AM1" s="494"/>
      <c r="AN1" s="494"/>
      <c r="AO1" s="494"/>
      <c r="AP1" s="494"/>
      <c r="AQ1" s="494"/>
      <c r="AR1" s="494"/>
      <c r="AS1" s="494"/>
      <c r="AT1" s="501" t="s">
        <v>221</v>
      </c>
      <c r="AU1" s="502"/>
      <c r="AV1" s="502"/>
      <c r="AW1" s="502"/>
      <c r="AX1" s="502"/>
      <c r="AY1" s="502"/>
      <c r="AZ1" s="502"/>
      <c r="BA1" s="502"/>
      <c r="BB1" s="502"/>
      <c r="BC1" s="502"/>
      <c r="BD1" s="502"/>
      <c r="BE1" s="502"/>
      <c r="BF1" s="502"/>
      <c r="BG1" s="502"/>
      <c r="BH1" s="502"/>
      <c r="BI1" s="502"/>
      <c r="BJ1" s="502"/>
      <c r="BK1" s="502"/>
      <c r="BL1" s="502"/>
      <c r="BM1" s="502"/>
      <c r="BN1" s="502"/>
      <c r="BO1" s="502"/>
      <c r="BP1" s="502"/>
      <c r="BQ1" s="502"/>
      <c r="BR1" s="502"/>
      <c r="BS1" s="503"/>
    </row>
    <row r="2" spans="1:71" s="176" customFormat="1" ht="15.75" customHeight="1" x14ac:dyDescent="0.25">
      <c r="A2" s="505" t="s">
        <v>215</v>
      </c>
      <c r="B2" s="506"/>
      <c r="C2" s="506"/>
      <c r="D2" s="506"/>
      <c r="E2" s="507"/>
      <c r="F2" s="505" t="s">
        <v>60</v>
      </c>
      <c r="G2" s="506"/>
      <c r="H2" s="506"/>
      <c r="I2" s="506"/>
      <c r="J2" s="507"/>
      <c r="K2" s="520" t="s">
        <v>227</v>
      </c>
      <c r="L2" s="521"/>
      <c r="M2" s="521"/>
      <c r="N2" s="521"/>
      <c r="O2" s="521"/>
      <c r="P2" s="521"/>
      <c r="Q2" s="521"/>
      <c r="R2" s="521"/>
      <c r="S2" s="521"/>
      <c r="T2" s="521"/>
      <c r="U2" s="521"/>
      <c r="V2" s="521"/>
      <c r="W2" s="521"/>
      <c r="X2" s="521"/>
      <c r="Y2" s="521"/>
      <c r="Z2" s="521"/>
      <c r="AA2" s="522"/>
      <c r="AB2" s="505" t="s">
        <v>250</v>
      </c>
      <c r="AC2" s="506"/>
      <c r="AD2" s="506"/>
      <c r="AE2" s="506"/>
      <c r="AF2" s="506"/>
      <c r="AG2" s="506"/>
      <c r="AH2" s="506"/>
      <c r="AI2" s="507"/>
      <c r="AJ2" s="505" t="s">
        <v>235</v>
      </c>
      <c r="AK2" s="506"/>
      <c r="AL2" s="506"/>
      <c r="AM2" s="506"/>
      <c r="AN2" s="506"/>
      <c r="AO2" s="506"/>
      <c r="AP2" s="506"/>
      <c r="AQ2" s="506"/>
      <c r="AR2" s="506"/>
      <c r="AS2" s="507"/>
      <c r="AT2" s="523" t="s">
        <v>220</v>
      </c>
      <c r="AU2" s="524"/>
      <c r="AV2" s="524"/>
      <c r="AW2" s="524"/>
      <c r="AX2" s="524"/>
      <c r="AY2" s="524"/>
      <c r="AZ2" s="525"/>
      <c r="BA2" s="498" t="s">
        <v>213</v>
      </c>
      <c r="BB2" s="499"/>
      <c r="BC2" s="499"/>
      <c r="BD2" s="499"/>
      <c r="BE2" s="499"/>
      <c r="BF2" s="499"/>
      <c r="BG2" s="499"/>
      <c r="BH2" s="525"/>
      <c r="BI2" s="499" t="s">
        <v>214</v>
      </c>
      <c r="BJ2" s="499"/>
      <c r="BK2" s="499"/>
      <c r="BL2" s="499"/>
      <c r="BM2" s="499"/>
      <c r="BN2" s="499"/>
      <c r="BO2" s="499"/>
      <c r="BP2" s="499"/>
      <c r="BQ2" s="499"/>
      <c r="BR2" s="499"/>
      <c r="BS2" s="500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504" t="s">
        <v>204</v>
      </c>
      <c r="BB3" s="504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508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26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509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6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509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6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509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6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509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489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510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6" t="s">
        <v>216</v>
      </c>
      <c r="G9" s="504"/>
      <c r="H9" s="504"/>
      <c r="I9" s="513">
        <v>5639</v>
      </c>
      <c r="J9" s="513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26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508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6" t="s">
        <v>259</v>
      </c>
      <c r="G10" s="504"/>
      <c r="H10" s="527">
        <v>295</v>
      </c>
      <c r="I10" s="527"/>
      <c r="J10" s="527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6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509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489" t="s">
        <v>226</v>
      </c>
      <c r="G11" s="490"/>
      <c r="H11" s="491">
        <v>512790199</v>
      </c>
      <c r="I11" s="491"/>
      <c r="J11" s="491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6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509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6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509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489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509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26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510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6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508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6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509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26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30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6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30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489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30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28">
        <f>MAX(SUM(BK28:BS32) - H10 + SUM(AG4:AG8),0)</f>
        <v>0</v>
      </c>
      <c r="BD20" s="528"/>
      <c r="BE20" s="528"/>
      <c r="BF20" s="528"/>
      <c r="BG20" s="528"/>
      <c r="BH20" s="529"/>
      <c r="BI20" s="510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26" t="s">
        <v>68</v>
      </c>
      <c r="BB21" s="358" t="s">
        <v>210</v>
      </c>
      <c r="BC21" s="531">
        <f>MAX(SUM(BK34:BS38) - I9 + SUM(AH4:AH8),0)</f>
        <v>0</v>
      </c>
      <c r="BD21" s="531"/>
      <c r="BE21" s="531"/>
      <c r="BF21" s="531"/>
      <c r="BG21" s="531"/>
      <c r="BH21" s="532"/>
      <c r="BI21" s="508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489"/>
      <c r="BB22" s="353" t="s">
        <v>225</v>
      </c>
      <c r="BC22" s="533">
        <f>ROUNDUP(BC21/IF($BA$3="共鬥",$AX$11,IF($BA$3="單機",$AU$11)),0)</f>
        <v>0</v>
      </c>
      <c r="BD22" s="533"/>
      <c r="BE22" s="533"/>
      <c r="BF22" s="533"/>
      <c r="BG22" s="533"/>
      <c r="BH22" s="534"/>
      <c r="BI22" s="509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35">
        <f>MAX(SUM(BK40:BS44) - H11 + SUM(AI4:AI8),0)</f>
        <v>0</v>
      </c>
      <c r="BD23" s="535"/>
      <c r="BE23" s="535"/>
      <c r="BF23" s="535"/>
      <c r="BG23" s="535"/>
      <c r="BH23" s="536"/>
      <c r="BI23" s="509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509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509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510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508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509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509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509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509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510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508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509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509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509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509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510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508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509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509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509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509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510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7" t="s">
        <v>67</v>
      </c>
      <c r="D1" s="537"/>
      <c r="E1" s="537"/>
      <c r="F1" s="537"/>
      <c r="G1" s="537"/>
      <c r="H1" s="537" t="s">
        <v>71</v>
      </c>
      <c r="I1" s="537"/>
      <c r="J1" s="537"/>
      <c r="K1" s="537" t="s">
        <v>71</v>
      </c>
      <c r="L1" s="537"/>
      <c r="M1" s="537"/>
      <c r="O1" s="519" t="s">
        <v>75</v>
      </c>
      <c r="P1" s="519" t="s">
        <v>358</v>
      </c>
      <c r="Q1" s="519"/>
      <c r="R1" s="519" t="s">
        <v>134</v>
      </c>
      <c r="S1" s="519"/>
      <c r="T1" s="519" t="s">
        <v>113</v>
      </c>
      <c r="U1" s="519"/>
    </row>
    <row r="2" spans="1:21" s="262" customFormat="1" x14ac:dyDescent="0.25">
      <c r="A2" s="69" t="s">
        <v>204</v>
      </c>
      <c r="B2" s="69" t="s">
        <v>86</v>
      </c>
      <c r="C2" s="537" t="s">
        <v>204</v>
      </c>
      <c r="D2" s="537"/>
      <c r="E2" s="537" t="s">
        <v>86</v>
      </c>
      <c r="F2" s="537"/>
      <c r="G2" s="537"/>
      <c r="H2" s="537" t="s">
        <v>204</v>
      </c>
      <c r="I2" s="537"/>
      <c r="J2" s="537"/>
      <c r="K2" s="537" t="s">
        <v>86</v>
      </c>
      <c r="L2" s="537"/>
      <c r="M2" s="537"/>
      <c r="N2" s="277"/>
      <c r="O2" s="519"/>
      <c r="P2" s="519"/>
      <c r="Q2" s="519"/>
      <c r="R2" s="519"/>
      <c r="S2" s="519"/>
      <c r="T2" s="519"/>
      <c r="U2" s="519"/>
    </row>
    <row r="3" spans="1:21" s="262" customFormat="1" x14ac:dyDescent="0.25">
      <c r="A3" s="69" t="s">
        <v>202</v>
      </c>
      <c r="B3" s="69" t="s">
        <v>202</v>
      </c>
      <c r="C3" s="537" t="s">
        <v>202</v>
      </c>
      <c r="D3" s="537"/>
      <c r="E3" s="537" t="s">
        <v>202</v>
      </c>
      <c r="F3" s="537"/>
      <c r="G3" s="321" t="s">
        <v>203</v>
      </c>
      <c r="H3" s="537" t="s">
        <v>202</v>
      </c>
      <c r="I3" s="537"/>
      <c r="J3" s="537"/>
      <c r="K3" s="537" t="s">
        <v>202</v>
      </c>
      <c r="L3" s="537"/>
      <c r="M3" s="537"/>
      <c r="N3" s="277"/>
      <c r="O3" s="519"/>
      <c r="P3" s="519" t="s">
        <v>18</v>
      </c>
      <c r="Q3" s="519" t="s">
        <v>17</v>
      </c>
      <c r="R3" s="519" t="s">
        <v>18</v>
      </c>
      <c r="S3" s="519" t="s">
        <v>17</v>
      </c>
      <c r="T3" s="519" t="s">
        <v>18</v>
      </c>
      <c r="U3" s="519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19"/>
      <c r="P4" s="519"/>
      <c r="Q4" s="519"/>
      <c r="R4" s="519"/>
      <c r="S4" s="519"/>
      <c r="T4" s="519"/>
      <c r="U4" s="519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41" t="s">
        <v>209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  <c r="R1" s="541"/>
      <c r="S1" s="541"/>
      <c r="T1" s="541"/>
      <c r="U1" s="541"/>
      <c r="V1" s="541"/>
      <c r="W1" s="493" t="s">
        <v>243</v>
      </c>
      <c r="X1" s="494"/>
      <c r="Y1" s="494"/>
      <c r="Z1" s="494"/>
      <c r="AA1" s="494"/>
      <c r="AB1" s="494"/>
      <c r="AC1" s="494"/>
      <c r="AD1" s="494"/>
      <c r="AE1" s="494"/>
      <c r="AF1" s="494"/>
      <c r="AG1" s="494"/>
      <c r="AH1" s="494"/>
      <c r="AI1" s="494"/>
      <c r="AJ1" s="494"/>
      <c r="AK1" s="494"/>
      <c r="AL1" s="494"/>
      <c r="AM1" s="494"/>
      <c r="AN1" s="494"/>
      <c r="AO1" s="494"/>
      <c r="AP1" s="494"/>
      <c r="AQ1" s="494"/>
      <c r="AR1" s="494"/>
      <c r="AS1" s="494"/>
      <c r="AT1" s="542"/>
    </row>
    <row r="2" spans="1:46" ht="15.75" customHeight="1" x14ac:dyDescent="0.25">
      <c r="A2" s="505" t="s">
        <v>60</v>
      </c>
      <c r="B2" s="506"/>
      <c r="C2" s="506"/>
      <c r="D2" s="507"/>
      <c r="E2" s="505" t="s">
        <v>227</v>
      </c>
      <c r="F2" s="506"/>
      <c r="G2" s="506"/>
      <c r="H2" s="506"/>
      <c r="I2" s="506"/>
      <c r="J2" s="506"/>
      <c r="K2" s="506"/>
      <c r="L2" s="507"/>
      <c r="M2" s="505" t="s">
        <v>235</v>
      </c>
      <c r="N2" s="506"/>
      <c r="O2" s="506"/>
      <c r="P2" s="506"/>
      <c r="Q2" s="506"/>
      <c r="R2" s="506"/>
      <c r="S2" s="506"/>
      <c r="T2" s="506"/>
      <c r="U2" s="506"/>
      <c r="V2" s="507"/>
      <c r="W2" s="505" t="s">
        <v>240</v>
      </c>
      <c r="X2" s="506"/>
      <c r="Y2" s="506"/>
      <c r="Z2" s="506"/>
      <c r="AA2" s="507"/>
      <c r="AB2" s="505" t="s">
        <v>213</v>
      </c>
      <c r="AC2" s="506"/>
      <c r="AD2" s="506"/>
      <c r="AE2" s="506"/>
      <c r="AF2" s="506"/>
      <c r="AG2" s="506"/>
      <c r="AH2" s="506"/>
      <c r="AI2" s="507"/>
      <c r="AJ2" s="505" t="s">
        <v>214</v>
      </c>
      <c r="AK2" s="506"/>
      <c r="AL2" s="506"/>
      <c r="AM2" s="506"/>
      <c r="AN2" s="506"/>
      <c r="AO2" s="506"/>
      <c r="AP2" s="506"/>
      <c r="AQ2" s="506"/>
      <c r="AR2" s="506"/>
      <c r="AS2" s="506"/>
      <c r="AT2" s="507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26" t="s">
        <v>239</v>
      </c>
      <c r="AC3" s="543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40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495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8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6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8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497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8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495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8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6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39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497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8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495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8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6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8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497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8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8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39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8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8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8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8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8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39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2" t="s">
        <v>185</v>
      </c>
      <c r="B1" s="553"/>
      <c r="C1" s="553"/>
      <c r="D1" s="553"/>
      <c r="E1" s="553"/>
      <c r="F1" s="553"/>
      <c r="G1" s="553"/>
      <c r="H1" s="554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49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50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51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6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7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8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4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4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5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610" t="s">
        <v>209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611"/>
      <c r="M1" s="611"/>
      <c r="N1" s="611"/>
      <c r="O1" s="611"/>
      <c r="P1" s="611"/>
      <c r="Q1" s="611"/>
      <c r="R1" s="611"/>
      <c r="S1" s="611"/>
      <c r="T1" s="611"/>
      <c r="U1" s="611"/>
      <c r="V1" s="611"/>
      <c r="W1" s="612"/>
      <c r="X1" s="607" t="s">
        <v>221</v>
      </c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  <c r="BH1" s="608"/>
      <c r="BI1" s="608"/>
      <c r="BJ1" s="608"/>
      <c r="BK1" s="608"/>
      <c r="BL1" s="608"/>
      <c r="BM1" s="608"/>
      <c r="BN1" s="608"/>
      <c r="BO1" s="608"/>
      <c r="BP1" s="608"/>
      <c r="BQ1" s="608"/>
      <c r="BR1" s="608"/>
      <c r="BS1" s="608"/>
      <c r="BT1" s="608"/>
      <c r="BU1" s="608"/>
      <c r="BV1" s="608"/>
      <c r="BW1" s="608"/>
      <c r="BX1" s="609"/>
    </row>
    <row r="2" spans="1:76" ht="18.75" customHeight="1" x14ac:dyDescent="0.25">
      <c r="A2" s="603" t="s">
        <v>215</v>
      </c>
      <c r="B2" s="603"/>
      <c r="C2" s="603"/>
      <c r="D2" s="603"/>
      <c r="E2" s="604" t="s">
        <v>60</v>
      </c>
      <c r="F2" s="604"/>
      <c r="G2" s="616" t="s">
        <v>227</v>
      </c>
      <c r="H2" s="617"/>
      <c r="I2" s="617"/>
      <c r="J2" s="617"/>
      <c r="K2" s="617"/>
      <c r="L2" s="617"/>
      <c r="M2" s="617"/>
      <c r="N2" s="617"/>
      <c r="O2" s="617"/>
      <c r="P2" s="617"/>
      <c r="Q2" s="605" t="s">
        <v>250</v>
      </c>
      <c r="R2" s="605"/>
      <c r="S2" s="613" t="s">
        <v>24</v>
      </c>
      <c r="T2" s="614"/>
      <c r="U2" s="614"/>
      <c r="V2" s="614"/>
      <c r="W2" s="615"/>
      <c r="X2" s="574" t="s">
        <v>439</v>
      </c>
      <c r="Y2" s="575"/>
      <c r="Z2" s="606" t="s">
        <v>220</v>
      </c>
      <c r="AA2" s="606"/>
      <c r="AB2" s="606"/>
      <c r="AC2" s="606"/>
      <c r="AD2" s="606"/>
      <c r="AE2" s="606"/>
      <c r="AF2" s="606"/>
      <c r="AG2" s="574" t="s">
        <v>436</v>
      </c>
      <c r="AH2" s="575"/>
      <c r="AI2" s="575"/>
      <c r="AJ2" s="575"/>
      <c r="AK2" s="575"/>
      <c r="AL2" s="575"/>
      <c r="AM2" s="575"/>
      <c r="AN2" s="575"/>
      <c r="AO2" s="575"/>
      <c r="AP2" s="575"/>
      <c r="AQ2" s="575"/>
      <c r="AR2" s="575"/>
      <c r="AS2" s="575"/>
      <c r="AT2" s="577"/>
      <c r="AU2" s="577"/>
      <c r="AV2" s="577"/>
      <c r="AW2" s="577"/>
      <c r="AX2" s="577"/>
      <c r="AY2" s="577"/>
      <c r="AZ2" s="577"/>
      <c r="BA2" s="577"/>
      <c r="BB2" s="577"/>
      <c r="BC2" s="577"/>
      <c r="BD2" s="577"/>
      <c r="BE2" s="577"/>
      <c r="BF2" s="577"/>
      <c r="BG2" s="577"/>
      <c r="BH2" s="577"/>
      <c r="BI2" s="577"/>
      <c r="BJ2" s="577"/>
      <c r="BK2" s="577"/>
      <c r="BL2" s="577"/>
      <c r="BM2" s="577"/>
      <c r="BN2" s="577"/>
      <c r="BO2" s="577"/>
      <c r="BP2" s="577"/>
      <c r="BQ2" s="577"/>
      <c r="BR2" s="577"/>
      <c r="BS2" s="578"/>
      <c r="BT2" s="561" t="s">
        <v>214</v>
      </c>
      <c r="BU2" s="562"/>
      <c r="BV2" s="562"/>
      <c r="BW2" s="562"/>
      <c r="BX2" s="563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74"/>
      <c r="AH3" s="575"/>
      <c r="AI3" s="575"/>
      <c r="AJ3" s="575"/>
      <c r="AK3" s="575"/>
      <c r="AL3" s="575"/>
      <c r="AM3" s="575"/>
      <c r="AN3" s="575"/>
      <c r="AO3" s="575"/>
      <c r="AP3" s="575"/>
      <c r="AQ3" s="575"/>
      <c r="AR3" s="575"/>
      <c r="AS3" s="576"/>
      <c r="AT3" s="579" t="s">
        <v>446</v>
      </c>
      <c r="AU3" s="580"/>
      <c r="AV3" s="580"/>
      <c r="AW3" s="580"/>
      <c r="AX3" s="580"/>
      <c r="AY3" s="580"/>
      <c r="AZ3" s="580"/>
      <c r="BA3" s="580"/>
      <c r="BB3" s="580"/>
      <c r="BC3" s="580"/>
      <c r="BD3" s="580"/>
      <c r="BE3" s="580"/>
      <c r="BF3" s="580"/>
      <c r="BG3" s="580"/>
      <c r="BH3" s="580"/>
      <c r="BI3" s="580"/>
      <c r="BJ3" s="580"/>
      <c r="BK3" s="580"/>
      <c r="BL3" s="580"/>
      <c r="BM3" s="580"/>
      <c r="BN3" s="580"/>
      <c r="BO3" s="580"/>
      <c r="BP3" s="580"/>
      <c r="BQ3" s="580"/>
      <c r="BR3" s="580"/>
      <c r="BS3" s="581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567" t="s">
        <v>418</v>
      </c>
      <c r="AH4" s="571" t="s">
        <v>65</v>
      </c>
      <c r="AI4" s="572"/>
      <c r="AJ4" s="572"/>
      <c r="AK4" s="573"/>
      <c r="AL4" s="571" t="s">
        <v>67</v>
      </c>
      <c r="AM4" s="572"/>
      <c r="AN4" s="572"/>
      <c r="AO4" s="573"/>
      <c r="AP4" s="571" t="s">
        <v>71</v>
      </c>
      <c r="AQ4" s="572"/>
      <c r="AR4" s="572"/>
      <c r="AS4" s="573"/>
      <c r="AT4" s="589" t="s">
        <v>422</v>
      </c>
      <c r="AU4" s="597" t="s">
        <v>418</v>
      </c>
      <c r="AV4" s="598"/>
      <c r="AW4" s="595">
        <f>MAX(VLOOKUP(AT4, $BU$4:$BX$9, 2, FALSE) - VLOOKUP(AU4, $E$4:$F$11, 2, FALSE) + VLOOKUP(AU4, $Q$4:$R$11, 2, FALSE), 0)</f>
        <v>801</v>
      </c>
      <c r="AX4" s="596"/>
      <c r="AY4" s="599" t="s">
        <v>419</v>
      </c>
      <c r="AZ4" s="600"/>
      <c r="BA4" s="595">
        <f>MAX(VLOOKUP(AT4, $BU$4:$BX$9, 3, FALSE) - VLOOKUP(AY4, $E$4:$F$11, 2, FALSE) + VLOOKUP(AY4, $Q$4:$R$11, 2, FALSE), 0)</f>
        <v>700</v>
      </c>
      <c r="BB4" s="596"/>
      <c r="BC4" s="601" t="s">
        <v>412</v>
      </c>
      <c r="BD4" s="602"/>
      <c r="BE4" s="595">
        <f>MAX(VLOOKUP(AT4, $BU$4:$BX$9, 4, FALSE) - VLOOKUP(AT4, $E$4:$F$11, 2, FALSE) + VLOOKUP(AT4, $Q$4:$R$11, 2, FALSE), 0)</f>
        <v>480</v>
      </c>
      <c r="BF4" s="596"/>
      <c r="BG4" s="589" t="s">
        <v>423</v>
      </c>
      <c r="BH4" s="597" t="s">
        <v>418</v>
      </c>
      <c r="BI4" s="598"/>
      <c r="BJ4" s="595">
        <f>MAX(VLOOKUP(BG4, $BU$4:$BX$9, 2, FALSE) - VLOOKUP(BH4, $E$4:$F$11, 2, FALSE) + VLOOKUP(BH4, $Q$4:$R$11, 2, FALSE), 0)</f>
        <v>801</v>
      </c>
      <c r="BK4" s="596"/>
      <c r="BL4" s="599" t="s">
        <v>419</v>
      </c>
      <c r="BM4" s="600"/>
      <c r="BN4" s="595">
        <f>MAX(VLOOKUP(BG4, $BU$4:$BX$9, 3, FALSE) - VLOOKUP(BL4, $E$4:$F$11, 2, FALSE) + VLOOKUP(BL4, $Q$4:$R$11, 2, FALSE), 0)</f>
        <v>700</v>
      </c>
      <c r="BO4" s="596"/>
      <c r="BP4" s="601" t="s">
        <v>412</v>
      </c>
      <c r="BQ4" s="602"/>
      <c r="BR4" s="595">
        <f>MAX(VLOOKUP(BG4, $BU$4:$BX$9, 4, FALSE) - VLOOKUP(BG4, $E$4:$F$11, 2, FALSE) + VLOOKUP(BG4, $Q$4:$R$11, 2, FALSE), 0)</f>
        <v>480</v>
      </c>
      <c r="BS4" s="596"/>
      <c r="BT4" s="564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568"/>
      <c r="AH5" s="571" t="s">
        <v>204</v>
      </c>
      <c r="AI5" s="573"/>
      <c r="AJ5" s="571" t="s">
        <v>86</v>
      </c>
      <c r="AK5" s="573"/>
      <c r="AL5" s="571" t="s">
        <v>204</v>
      </c>
      <c r="AM5" s="573"/>
      <c r="AN5" s="571" t="s">
        <v>86</v>
      </c>
      <c r="AO5" s="573"/>
      <c r="AP5" s="571" t="s">
        <v>204</v>
      </c>
      <c r="AQ5" s="573"/>
      <c r="AR5" s="571" t="s">
        <v>86</v>
      </c>
      <c r="AS5" s="573"/>
      <c r="AT5" s="589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589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565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589"/>
      <c r="AU6" s="584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584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584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589"/>
      <c r="BH6" s="584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584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584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565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555" t="s">
        <v>77</v>
      </c>
      <c r="O7" s="556"/>
      <c r="P7" s="557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589"/>
      <c r="AU7" s="585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585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585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589"/>
      <c r="BH7" s="585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585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585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565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558">
        <v>30</v>
      </c>
      <c r="O8" s="559"/>
      <c r="P8" s="560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589"/>
      <c r="AU8" s="584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584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584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589"/>
      <c r="BH8" s="584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584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584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565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555" t="s">
        <v>450</v>
      </c>
      <c r="O9" s="556"/>
      <c r="P9" s="557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589"/>
      <c r="AU9" s="585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585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585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589"/>
      <c r="BH9" s="585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585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585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566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558">
        <v>2</v>
      </c>
      <c r="O10" s="559"/>
      <c r="P10" s="560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589"/>
      <c r="AU10" s="584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584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584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589"/>
      <c r="BH10" s="584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584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584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564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590"/>
      <c r="AU11" s="585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585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585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590"/>
      <c r="BH11" s="585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585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585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565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588" t="s">
        <v>421</v>
      </c>
      <c r="AU12" s="591" t="s">
        <v>418</v>
      </c>
      <c r="AV12" s="592"/>
      <c r="AW12" s="582">
        <f>MAX(VLOOKUP(AT12, $BU$4:$BX$9, 2, FALSE) - VLOOKUP(AU12, $E$4:$F$11, 2, FALSE) + VLOOKUP(AU12, $Q$4:$R$11, 2, FALSE), 0)</f>
        <v>801</v>
      </c>
      <c r="AX12" s="583"/>
      <c r="AY12" s="593" t="s">
        <v>419</v>
      </c>
      <c r="AZ12" s="594"/>
      <c r="BA12" s="582">
        <f>MAX(VLOOKUP(AT12, $BU$4:$BX$9, 3, FALSE) - VLOOKUP(AY12, $E$4:$F$11, 2, FALSE) + VLOOKUP(AY12, $Q$4:$R$11, 2, FALSE), 0)</f>
        <v>700</v>
      </c>
      <c r="BB12" s="583"/>
      <c r="BC12" s="586" t="s">
        <v>412</v>
      </c>
      <c r="BD12" s="587"/>
      <c r="BE12" s="582">
        <f>MAX(VLOOKUP(AT12, $BU$4:$BX$9, 4, FALSE) - VLOOKUP(AT12, $E$4:$F$11, 2, FALSE) + VLOOKUP(AT12, $Q$4:$R$11, 2, FALSE), 0)</f>
        <v>480</v>
      </c>
      <c r="BF12" s="583"/>
      <c r="BG12" s="588" t="s">
        <v>424</v>
      </c>
      <c r="BH12" s="591" t="s">
        <v>418</v>
      </c>
      <c r="BI12" s="592"/>
      <c r="BJ12" s="582">
        <f>MAX(VLOOKUP(BG12, $BU$4:$BX$9, 2, FALSE) - VLOOKUP(BH12, $E$4:$F$11, 2, FALSE) + VLOOKUP(BH12, $Q$4:$R$11, 2, FALSE), 0)</f>
        <v>801</v>
      </c>
      <c r="BK12" s="583"/>
      <c r="BL12" s="593" t="s">
        <v>419</v>
      </c>
      <c r="BM12" s="594"/>
      <c r="BN12" s="582">
        <f>MAX(VLOOKUP(BG12, $BU$4:$BX$9, 3, FALSE) - VLOOKUP(BL12, $E$4:$F$11, 2, FALSE) + VLOOKUP(BL12, $Q$4:$R$11, 2, FALSE), 0)</f>
        <v>700</v>
      </c>
      <c r="BO12" s="583"/>
      <c r="BP12" s="586" t="s">
        <v>412</v>
      </c>
      <c r="BQ12" s="587"/>
      <c r="BR12" s="582">
        <f>MAX(VLOOKUP(BG12, $BU$4:$BX$9, 4, FALSE) - VLOOKUP(BG12, $E$4:$F$11, 2, FALSE) + VLOOKUP(BG12, $Q$4:$R$11, 2, FALSE), 0)</f>
        <v>480</v>
      </c>
      <c r="BS12" s="583"/>
      <c r="BT12" s="565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589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589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565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589"/>
      <c r="AU14" s="584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584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584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589"/>
      <c r="BH14" s="584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584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584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565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589"/>
      <c r="AU15" s="585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585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585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589"/>
      <c r="BH15" s="585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585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585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565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569" t="s">
        <v>419</v>
      </c>
      <c r="AH16" s="571" t="s">
        <v>65</v>
      </c>
      <c r="AI16" s="572"/>
      <c r="AJ16" s="572"/>
      <c r="AK16" s="573"/>
      <c r="AL16" s="571" t="s">
        <v>67</v>
      </c>
      <c r="AM16" s="572"/>
      <c r="AN16" s="572"/>
      <c r="AO16" s="573"/>
      <c r="AP16" s="571" t="s">
        <v>71</v>
      </c>
      <c r="AQ16" s="572"/>
      <c r="AR16" s="572"/>
      <c r="AS16" s="573"/>
      <c r="AT16" s="589"/>
      <c r="AU16" s="584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584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584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589"/>
      <c r="BH16" s="584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584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584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565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570"/>
      <c r="AH17" s="571" t="s">
        <v>204</v>
      </c>
      <c r="AI17" s="573"/>
      <c r="AJ17" s="571" t="s">
        <v>86</v>
      </c>
      <c r="AK17" s="573"/>
      <c r="AL17" s="571" t="s">
        <v>204</v>
      </c>
      <c r="AM17" s="573"/>
      <c r="AN17" s="571" t="s">
        <v>86</v>
      </c>
      <c r="AO17" s="573"/>
      <c r="AP17" s="571" t="s">
        <v>204</v>
      </c>
      <c r="AQ17" s="573"/>
      <c r="AR17" s="571" t="s">
        <v>86</v>
      </c>
      <c r="AS17" s="573"/>
      <c r="AT17" s="589"/>
      <c r="AU17" s="585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585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585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589"/>
      <c r="BH17" s="585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585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585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565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589"/>
      <c r="AU18" s="584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584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584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589"/>
      <c r="BH18" s="584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584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584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566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590"/>
      <c r="AU19" s="585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585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585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590"/>
      <c r="BH19" s="585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585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585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588" t="s">
        <v>425</v>
      </c>
      <c r="AU20" s="591" t="s">
        <v>418</v>
      </c>
      <c r="AV20" s="592"/>
      <c r="AW20" s="582">
        <f>MAX(VLOOKUP(AT20, $BU$4:$BX$9, 2, FALSE) - VLOOKUP(AU20, $E$4:$F$11, 2, FALSE) + VLOOKUP(AU20, $Q$4:$R$11, 2, FALSE), 0)</f>
        <v>801</v>
      </c>
      <c r="AX20" s="583"/>
      <c r="AY20" s="593" t="s">
        <v>419</v>
      </c>
      <c r="AZ20" s="594"/>
      <c r="BA20" s="582">
        <f>MAX(VLOOKUP(AT20, $BU$4:$BX$9, 3, FALSE) - VLOOKUP(AY20, $E$4:$F$11, 2, FALSE) + VLOOKUP(AY20, $Q$4:$R$11, 2, FALSE), 0)</f>
        <v>700</v>
      </c>
      <c r="BB20" s="583"/>
      <c r="BC20" s="586" t="s">
        <v>412</v>
      </c>
      <c r="BD20" s="587"/>
      <c r="BE20" s="582">
        <f>MAX(VLOOKUP(AT20, $BU$4:$BX$9, 4, FALSE) - VLOOKUP(AT20, $E$4:$F$11, 2, FALSE) + VLOOKUP(AT20, $Q$4:$R$11, 2, FALSE), 0)</f>
        <v>480</v>
      </c>
      <c r="BF20" s="583"/>
      <c r="BG20" s="588" t="s">
        <v>426</v>
      </c>
      <c r="BH20" s="591" t="s">
        <v>418</v>
      </c>
      <c r="BI20" s="592"/>
      <c r="BJ20" s="582">
        <f>MAX(VLOOKUP(BG20, $BU$4:$BX$9, 2, FALSE) - VLOOKUP(BH20, $E$4:$F$11, 2, FALSE) + VLOOKUP(BH20, $Q$4:$R$11, 2, FALSE), 0)</f>
        <v>801</v>
      </c>
      <c r="BK20" s="583"/>
      <c r="BL20" s="593" t="s">
        <v>419</v>
      </c>
      <c r="BM20" s="594"/>
      <c r="BN20" s="582">
        <f>MAX(VLOOKUP(BG20, $BU$4:$BX$9, 3, FALSE) - VLOOKUP(BL20, $E$4:$F$11, 2, FALSE) + VLOOKUP(BL20, $Q$4:$R$11, 2, FALSE), 0)</f>
        <v>700</v>
      </c>
      <c r="BO20" s="583"/>
      <c r="BP20" s="586" t="s">
        <v>412</v>
      </c>
      <c r="BQ20" s="587"/>
      <c r="BR20" s="582">
        <f>MAX(VLOOKUP(BG20, $BU$4:$BX$9, 4, FALSE) - VLOOKUP(BG20, $E$4:$F$11, 2, FALSE) + VLOOKUP(BG20, $Q$4:$R$11, 2, FALSE), 0)</f>
        <v>480</v>
      </c>
      <c r="BS20" s="583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589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589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589"/>
      <c r="AU22" s="584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584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584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589"/>
      <c r="BH22" s="584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584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584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589"/>
      <c r="AU23" s="585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585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585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589"/>
      <c r="BH23" s="585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585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585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589"/>
      <c r="AU24" s="584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584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584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589"/>
      <c r="BH24" s="584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584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584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589"/>
      <c r="AU25" s="585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585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585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589"/>
      <c r="BH25" s="585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585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585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589"/>
      <c r="AU26" s="584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584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584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589"/>
      <c r="BH26" s="584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584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584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590"/>
      <c r="AU27" s="585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585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585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590"/>
      <c r="BH27" s="585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585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585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A2:D2"/>
    <mergeCell ref="E2:F2"/>
    <mergeCell ref="Q2:R2"/>
    <mergeCell ref="Z2:AF2"/>
    <mergeCell ref="X1:BX1"/>
    <mergeCell ref="X2:Y2"/>
    <mergeCell ref="A1:W1"/>
    <mergeCell ref="S2:W2"/>
    <mergeCell ref="G2:P2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588"/>
  <sheetViews>
    <sheetView tabSelected="1" topLeftCell="A575" workbookViewId="0">
      <selection activeCell="M586" sqref="M586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8" t="s">
        <v>107</v>
      </c>
      <c r="F1" s="618"/>
      <c r="G1" s="618"/>
      <c r="H1" s="618"/>
      <c r="I1" s="618"/>
      <c r="J1" s="618"/>
      <c r="L1" s="519" t="s">
        <v>108</v>
      </c>
      <c r="M1" s="519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15139.722807189426</v>
      </c>
      <c r="F3" s="87" cm="1">
        <f t="array" ref="F3">SUMIF($H6:$H99998,"&gt;0") / SCOUT_DAYS_FROM_EARLIEST * 30</f>
        <v>56271.472648024057</v>
      </c>
      <c r="G3" s="87"/>
      <c r="H3" s="87" cm="1">
        <f t="array" ref="H3">(SUMIF($F6:$F99998,"&gt;0") + SUMIF($H6:$H99998,"&gt;0")) / SCOUT_DAYS_FROM_EARLIEST * 30</f>
        <v>71411.195455213485</v>
      </c>
      <c r="I3" s="87" cm="1">
        <f t="array" ref="I3">(SUMIF($F6:$F99998,"&lt;0") + SUMIF($H6:$H99998,"&lt;0")) / SCOUT_DAYS_FROM_EARLIEST * 30</f>
        <v>-77174.592291493434</v>
      </c>
      <c r="J3" s="87">
        <f>H3+I3</f>
        <v>-5763.3968362799496</v>
      </c>
      <c r="L3" s="10" cm="1">
        <f t="array" ref="L3">SUM(L6:L99998) / SCOUT_DAYS_FROM_EARLIEST * 30</f>
        <v>57132.964395905939</v>
      </c>
      <c r="M3" s="90" cm="1">
        <f t="array" ref="M3">SUM(M6:M99998) / SCOUT_DAYS_FROM_EARLIEST * 30</f>
        <v>1070.7086537048858</v>
      </c>
    </row>
    <row r="4" spans="1:13" s="80" customFormat="1" ht="15" customHeight="1" x14ac:dyDescent="0.25">
      <c r="A4" s="619" t="s">
        <v>78</v>
      </c>
      <c r="B4" s="543" t="s">
        <v>83</v>
      </c>
      <c r="C4" s="543" t="s">
        <v>32</v>
      </c>
      <c r="D4" s="543"/>
      <c r="E4" s="543"/>
      <c r="F4" s="543" t="s">
        <v>33</v>
      </c>
      <c r="G4" s="543"/>
      <c r="H4" s="543"/>
      <c r="I4" s="543"/>
      <c r="J4" s="543"/>
      <c r="K4" s="98" t="s">
        <v>107</v>
      </c>
      <c r="L4" s="543" t="s">
        <v>93</v>
      </c>
      <c r="M4" s="543"/>
    </row>
    <row r="5" spans="1:13" s="73" customFormat="1" ht="15" customHeight="1" x14ac:dyDescent="0.25">
      <c r="A5" s="620"/>
      <c r="B5" s="504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_xlfn.SINGLE(IFERROR(G304 - _xlfn.XLOOKUP(A304-30, $A$6:$A$14998,G$6:G$14998,"",-1,2),NA()))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_xlfn.SINGLE(IFERROR(G336 - _xlfn.XLOOKUP(A336-30, $A$6:$A$14998,G$6:G$14998,"",-1,2),NA()))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_xlfn.SINGLE(IFERROR(G368 - _xlfn.XLOOKUP(A368-30, $A$6:$A$14998,G$6:G$14998,"",-1,2),NA()))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422" si="83">C391-C390</f>
        <v>-60</v>
      </c>
      <c r="G391" s="76">
        <f>SUMIF(F$6:F391,"&gt;0")</f>
        <v>184110</v>
      </c>
      <c r="H391" s="76">
        <f t="shared" ref="H391:H422" si="84">D391-D390</f>
        <v>40</v>
      </c>
      <c r="I391" s="76">
        <f t="shared" ref="I391:I422" si="85">SUM(F391,H391)</f>
        <v>-20</v>
      </c>
      <c r="J391" s="81">
        <f t="shared" ref="J391:J422" si="86">I391/4200*80</f>
        <v>-0.38095238095238099</v>
      </c>
      <c r="K391" s="76">
        <f t="shared" ref="K391:K42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si="83"/>
        <v>60</v>
      </c>
      <c r="G393" s="76">
        <f>SUMIF(F$6:F393,"&gt;0")</f>
        <v>184230</v>
      </c>
      <c r="H393" s="76">
        <f t="shared" si="84"/>
        <v>20</v>
      </c>
      <c r="I393" s="76">
        <f t="shared" si="85"/>
        <v>80</v>
      </c>
      <c r="J393" s="81">
        <f t="shared" si="86"/>
        <v>1.5238095238095239</v>
      </c>
      <c r="K393" s="76">
        <f t="shared" si="87"/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si="83"/>
        <v>360</v>
      </c>
      <c r="G394" s="76">
        <f>SUMIF(F$6:F394,"&gt;0")</f>
        <v>184590</v>
      </c>
      <c r="H394" s="76">
        <f t="shared" si="84"/>
        <v>20</v>
      </c>
      <c r="I394" s="76">
        <f t="shared" si="85"/>
        <v>380</v>
      </c>
      <c r="J394" s="81">
        <f t="shared" si="86"/>
        <v>7.2380952380952381</v>
      </c>
      <c r="K394" s="76">
        <f t="shared" si="87"/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si="83"/>
        <v>540</v>
      </c>
      <c r="G395" s="76">
        <f>SUMIF(F$6:F395,"&gt;0")</f>
        <v>185130</v>
      </c>
      <c r="H395" s="76">
        <f t="shared" si="84"/>
        <v>-480</v>
      </c>
      <c r="I395" s="76">
        <f t="shared" si="85"/>
        <v>60</v>
      </c>
      <c r="J395" s="81">
        <f t="shared" si="86"/>
        <v>1.1428571428571428</v>
      </c>
      <c r="K395" s="76">
        <f t="shared" si="87"/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si="83"/>
        <v>-480</v>
      </c>
      <c r="G396" s="76">
        <f>SUMIF(F$6:F396,"&gt;0")</f>
        <v>185130</v>
      </c>
      <c r="H396" s="76">
        <f t="shared" si="84"/>
        <v>0</v>
      </c>
      <c r="I396" s="76">
        <f t="shared" si="85"/>
        <v>-480</v>
      </c>
      <c r="J396" s="81">
        <f t="shared" si="86"/>
        <v>-9.1428571428571423</v>
      </c>
      <c r="K396" s="76">
        <f t="shared" si="87"/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si="83"/>
        <v>60</v>
      </c>
      <c r="G397" s="76">
        <f>SUMIF(F$6:F397,"&gt;0")</f>
        <v>185190</v>
      </c>
      <c r="H397" s="76">
        <f t="shared" si="84"/>
        <v>50</v>
      </c>
      <c r="I397" s="76">
        <f t="shared" si="85"/>
        <v>110</v>
      </c>
      <c r="J397" s="81">
        <f t="shared" si="86"/>
        <v>2.0952380952380953</v>
      </c>
      <c r="K397" s="76">
        <f t="shared" si="87"/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si="83"/>
        <v>825</v>
      </c>
      <c r="G398" s="76">
        <f>SUMIF(F$6:F398,"&gt;0")</f>
        <v>186015</v>
      </c>
      <c r="H398" s="76">
        <f t="shared" si="84"/>
        <v>20</v>
      </c>
      <c r="I398" s="76">
        <f t="shared" si="85"/>
        <v>845</v>
      </c>
      <c r="J398" s="81">
        <f t="shared" si="86"/>
        <v>16.095238095238095</v>
      </c>
      <c r="K398" s="76">
        <f t="shared" si="87"/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si="83"/>
        <v>400</v>
      </c>
      <c r="G399" s="76">
        <f>SUMIF(F$6:F399,"&gt;0")</f>
        <v>186415</v>
      </c>
      <c r="H399" s="76">
        <f t="shared" si="84"/>
        <v>545</v>
      </c>
      <c r="I399" s="76">
        <f t="shared" si="85"/>
        <v>945</v>
      </c>
      <c r="J399" s="81">
        <f t="shared" si="86"/>
        <v>18</v>
      </c>
      <c r="K399" s="76">
        <f t="shared" si="87"/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si="83"/>
        <v>425</v>
      </c>
      <c r="G400" s="76">
        <f>SUMIF(F$6:F400,"&gt;0")</f>
        <v>186840</v>
      </c>
      <c r="H400" s="76">
        <f t="shared" si="84"/>
        <v>40</v>
      </c>
      <c r="I400" s="76">
        <f t="shared" si="85"/>
        <v>465</v>
      </c>
      <c r="J400" s="81">
        <f t="shared" si="86"/>
        <v>8.8571428571428577</v>
      </c>
      <c r="K400" s="76">
        <f t="shared" si="87"/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si="83"/>
        <v>75</v>
      </c>
      <c r="G401" s="76">
        <f>SUMIF(F$6:F401,"&gt;0")</f>
        <v>186915</v>
      </c>
      <c r="H401" s="76">
        <f t="shared" si="84"/>
        <v>20</v>
      </c>
      <c r="I401" s="76">
        <f t="shared" si="85"/>
        <v>95</v>
      </c>
      <c r="J401" s="81">
        <f t="shared" si="86"/>
        <v>1.8095238095238095</v>
      </c>
      <c r="K401" s="76">
        <f t="shared" si="87"/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si="83"/>
        <v>275</v>
      </c>
      <c r="G402" s="76">
        <f>SUMIF(F$6:F402,"&gt;0")</f>
        <v>187190</v>
      </c>
      <c r="H402" s="76">
        <f t="shared" si="84"/>
        <v>550</v>
      </c>
      <c r="I402" s="76">
        <f t="shared" si="85"/>
        <v>825</v>
      </c>
      <c r="J402" s="81">
        <f t="shared" si="86"/>
        <v>15.714285714285714</v>
      </c>
      <c r="K402" s="76">
        <f t="shared" si="87"/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si="83"/>
        <v>-1590</v>
      </c>
      <c r="G403" s="76">
        <f>SUMIF(F$6:F403,"&gt;0")</f>
        <v>187190</v>
      </c>
      <c r="H403" s="76">
        <f t="shared" si="84"/>
        <v>0</v>
      </c>
      <c r="I403" s="76">
        <f t="shared" si="85"/>
        <v>-1590</v>
      </c>
      <c r="J403" s="81">
        <f t="shared" si="86"/>
        <v>-30.285714285714285</v>
      </c>
      <c r="K403" s="76">
        <f t="shared" si="87"/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si="83"/>
        <v>50</v>
      </c>
      <c r="G404" s="76">
        <f>SUMIF(F$6:F404,"&gt;0")</f>
        <v>187240</v>
      </c>
      <c r="H404" s="76">
        <f t="shared" si="84"/>
        <v>20</v>
      </c>
      <c r="I404" s="76">
        <f t="shared" si="85"/>
        <v>70</v>
      </c>
      <c r="J404" s="81">
        <f t="shared" si="86"/>
        <v>1.3333333333333333</v>
      </c>
      <c r="K404" s="76">
        <f t="shared" si="87"/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si="83"/>
        <v>-1220</v>
      </c>
      <c r="G405" s="76">
        <f>SUMIF(F$6:F405,"&gt;0")</f>
        <v>187240</v>
      </c>
      <c r="H405" s="76">
        <f t="shared" si="84"/>
        <v>0</v>
      </c>
      <c r="I405" s="76">
        <f t="shared" si="85"/>
        <v>-1220</v>
      </c>
      <c r="J405" s="81">
        <f t="shared" si="86"/>
        <v>-23.238095238095241</v>
      </c>
      <c r="K405" s="76">
        <f t="shared" si="87"/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si="83"/>
        <v>115</v>
      </c>
      <c r="G406" s="76">
        <f>SUMIF(F$6:F406,"&gt;0")</f>
        <v>187355</v>
      </c>
      <c r="H406" s="76">
        <f t="shared" si="84"/>
        <v>50</v>
      </c>
      <c r="I406" s="76">
        <f t="shared" si="85"/>
        <v>165</v>
      </c>
      <c r="J406" s="81">
        <f t="shared" si="86"/>
        <v>3.1428571428571428</v>
      </c>
      <c r="K406" s="76">
        <f t="shared" si="87"/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si="83"/>
        <v>-540</v>
      </c>
      <c r="G407" s="76">
        <f>SUMIF(F$6:F407,"&gt;0")</f>
        <v>187355</v>
      </c>
      <c r="H407" s="76">
        <f t="shared" si="84"/>
        <v>-30</v>
      </c>
      <c r="I407" s="76">
        <f t="shared" si="85"/>
        <v>-570</v>
      </c>
      <c r="J407" s="81">
        <f t="shared" si="86"/>
        <v>-10.857142857142856</v>
      </c>
      <c r="K407" s="76">
        <f t="shared" si="87"/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si="83"/>
        <v>-120</v>
      </c>
      <c r="G408" s="76">
        <f>SUMIF(F$6:F408,"&gt;0")</f>
        <v>187355</v>
      </c>
      <c r="H408" s="76">
        <f t="shared" si="84"/>
        <v>-15630</v>
      </c>
      <c r="I408" s="76">
        <f t="shared" si="85"/>
        <v>-15750</v>
      </c>
      <c r="J408" s="81">
        <f t="shared" si="86"/>
        <v>-300</v>
      </c>
      <c r="K408" s="76">
        <f t="shared" si="87"/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si="83"/>
        <v>775</v>
      </c>
      <c r="G409" s="76">
        <f>SUMIF(F$6:F409,"&gt;0")</f>
        <v>188130</v>
      </c>
      <c r="H409" s="76">
        <f t="shared" si="84"/>
        <v>50</v>
      </c>
      <c r="I409" s="76">
        <f t="shared" si="85"/>
        <v>825</v>
      </c>
      <c r="J409" s="81">
        <f t="shared" si="86"/>
        <v>15.714285714285714</v>
      </c>
      <c r="K409" s="76">
        <f t="shared" si="87"/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7" si="88">SUM(C410:D410)</f>
        <v>51770</v>
      </c>
      <c r="F410" s="76">
        <f t="shared" si="83"/>
        <v>-150</v>
      </c>
      <c r="G410" s="76">
        <f>SUMIF(F$6:F410,"&gt;0")</f>
        <v>188130</v>
      </c>
      <c r="H410" s="76">
        <f t="shared" si="84"/>
        <v>0</v>
      </c>
      <c r="I410" s="76">
        <f t="shared" si="85"/>
        <v>-150</v>
      </c>
      <c r="J410" s="81">
        <f t="shared" si="86"/>
        <v>-2.8571428571428568</v>
      </c>
      <c r="K410" s="76">
        <f t="shared" si="87"/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88"/>
        <v>50630</v>
      </c>
      <c r="F411" s="76">
        <f t="shared" si="83"/>
        <v>-640</v>
      </c>
      <c r="G411" s="76">
        <f>SUMIF(F$6:F411,"&gt;0")</f>
        <v>188130</v>
      </c>
      <c r="H411" s="76">
        <f t="shared" si="84"/>
        <v>-500</v>
      </c>
      <c r="I411" s="76">
        <f t="shared" si="85"/>
        <v>-1140</v>
      </c>
      <c r="J411" s="81">
        <f t="shared" si="86"/>
        <v>-21.714285714285712</v>
      </c>
      <c r="K411" s="76">
        <f t="shared" si="87"/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si="88"/>
        <v>50875</v>
      </c>
      <c r="F412" s="76">
        <f t="shared" si="83"/>
        <v>-330</v>
      </c>
      <c r="G412" s="76">
        <f>SUMIF(F$6:F412,"&gt;0")</f>
        <v>188130</v>
      </c>
      <c r="H412" s="76">
        <f t="shared" si="84"/>
        <v>575</v>
      </c>
      <c r="I412" s="76">
        <f t="shared" si="85"/>
        <v>245</v>
      </c>
      <c r="J412" s="81">
        <f t="shared" si="86"/>
        <v>4.666666666666667</v>
      </c>
      <c r="K412" s="76">
        <f t="shared" si="87"/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si="88"/>
        <v>50995</v>
      </c>
      <c r="F413" s="76">
        <f t="shared" si="83"/>
        <v>150</v>
      </c>
      <c r="G413" s="76">
        <f>SUMIF(F$6:F413,"&gt;0")</f>
        <v>188280</v>
      </c>
      <c r="H413" s="76">
        <f t="shared" si="84"/>
        <v>-30</v>
      </c>
      <c r="I413" s="76">
        <f t="shared" si="85"/>
        <v>120</v>
      </c>
      <c r="J413" s="81">
        <f t="shared" si="86"/>
        <v>2.2857142857142856</v>
      </c>
      <c r="K413" s="76">
        <f t="shared" si="87"/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88"/>
        <v>50515</v>
      </c>
      <c r="F414" s="76">
        <f t="shared" si="83"/>
        <v>-480</v>
      </c>
      <c r="G414" s="76">
        <f>SUMIF(F$6:F414,"&gt;0")</f>
        <v>188280</v>
      </c>
      <c r="H414" s="76">
        <f t="shared" si="84"/>
        <v>0</v>
      </c>
      <c r="I414" s="76">
        <f t="shared" si="85"/>
        <v>-480</v>
      </c>
      <c r="J414" s="81">
        <f t="shared" si="86"/>
        <v>-9.1428571428571423</v>
      </c>
      <c r="K414" s="76">
        <f t="shared" si="87"/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88"/>
        <v>50710</v>
      </c>
      <c r="F415" s="76">
        <f t="shared" si="83"/>
        <v>175</v>
      </c>
      <c r="G415" s="76">
        <f>SUMIF(F$6:F415,"&gt;0")</f>
        <v>188455</v>
      </c>
      <c r="H415" s="76">
        <f t="shared" si="84"/>
        <v>20</v>
      </c>
      <c r="I415" s="76">
        <f t="shared" si="85"/>
        <v>195</v>
      </c>
      <c r="J415" s="81">
        <f t="shared" si="86"/>
        <v>3.7142857142857144</v>
      </c>
      <c r="K415" s="76">
        <f t="shared" si="87"/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88"/>
        <v>49445</v>
      </c>
      <c r="F416" s="76">
        <f t="shared" si="83"/>
        <v>-1265</v>
      </c>
      <c r="G416" s="76">
        <f>SUMIF(F$6:F416,"&gt;0")</f>
        <v>188455</v>
      </c>
      <c r="H416" s="76">
        <f t="shared" si="84"/>
        <v>0</v>
      </c>
      <c r="I416" s="76">
        <f t="shared" si="85"/>
        <v>-1265</v>
      </c>
      <c r="J416" s="81">
        <f t="shared" si="86"/>
        <v>-24.095238095238095</v>
      </c>
      <c r="K416" s="76">
        <f t="shared" si="87"/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88"/>
        <v>51000</v>
      </c>
      <c r="F417" s="76">
        <f t="shared" si="83"/>
        <v>1005</v>
      </c>
      <c r="G417" s="76">
        <f>SUMIF(F$6:F417,"&gt;0")</f>
        <v>189460</v>
      </c>
      <c r="H417" s="76">
        <f t="shared" si="84"/>
        <v>550</v>
      </c>
      <c r="I417" s="76">
        <f t="shared" si="85"/>
        <v>1555</v>
      </c>
      <c r="J417" s="81">
        <f t="shared" si="86"/>
        <v>29.61904761904762</v>
      </c>
      <c r="K417" s="76">
        <f t="shared" si="87"/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89">SUM(C418:D418)</f>
        <v>50850</v>
      </c>
      <c r="F418" s="76">
        <f t="shared" si="83"/>
        <v>-150</v>
      </c>
      <c r="G418" s="76">
        <f>SUMIF(F$6:F418,"&gt;0")</f>
        <v>189460</v>
      </c>
      <c r="H418" s="76">
        <f t="shared" si="84"/>
        <v>0</v>
      </c>
      <c r="I418" s="76">
        <f t="shared" si="85"/>
        <v>-150</v>
      </c>
      <c r="J418" s="81">
        <f t="shared" si="86"/>
        <v>-2.8571428571428568</v>
      </c>
      <c r="K418" s="76">
        <f t="shared" si="87"/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89"/>
        <v>51320</v>
      </c>
      <c r="F419" s="76">
        <f t="shared" si="83"/>
        <v>470</v>
      </c>
      <c r="G419" s="76">
        <f>SUMIF(F$6:F419,"&gt;0")</f>
        <v>189930</v>
      </c>
      <c r="H419" s="76">
        <f t="shared" si="84"/>
        <v>0</v>
      </c>
      <c r="I419" s="76">
        <f t="shared" si="85"/>
        <v>470</v>
      </c>
      <c r="J419" s="81">
        <f t="shared" si="86"/>
        <v>8.9523809523809526</v>
      </c>
      <c r="K419" s="76">
        <f t="shared" si="87"/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89"/>
        <v>51020</v>
      </c>
      <c r="F420" s="76">
        <f t="shared" si="83"/>
        <v>-300</v>
      </c>
      <c r="G420" s="76">
        <f>SUMIF(F$6:F420,"&gt;0")</f>
        <v>189930</v>
      </c>
      <c r="H420" s="76">
        <f t="shared" si="84"/>
        <v>0</v>
      </c>
      <c r="I420" s="76">
        <f t="shared" si="85"/>
        <v>-300</v>
      </c>
      <c r="J420" s="81">
        <f t="shared" si="86"/>
        <v>-5.7142857142857135</v>
      </c>
      <c r="K420" s="76">
        <f t="shared" si="87"/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89"/>
        <v>50450</v>
      </c>
      <c r="F421" s="76">
        <f t="shared" si="83"/>
        <v>-570</v>
      </c>
      <c r="G421" s="76">
        <f>SUMIF(F$6:F421,"&gt;0")</f>
        <v>189930</v>
      </c>
      <c r="H421" s="76">
        <f t="shared" si="84"/>
        <v>0</v>
      </c>
      <c r="I421" s="76">
        <f t="shared" si="85"/>
        <v>-570</v>
      </c>
      <c r="J421" s="81">
        <f t="shared" si="86"/>
        <v>-10.857142857142856</v>
      </c>
      <c r="K421" s="76">
        <f t="shared" si="87"/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89"/>
        <v>51635</v>
      </c>
      <c r="F422" s="76">
        <f t="shared" si="83"/>
        <v>1165</v>
      </c>
      <c r="G422" s="76">
        <f>SUMIF(F$6:F422,"&gt;0")</f>
        <v>191095</v>
      </c>
      <c r="H422" s="76">
        <f t="shared" si="84"/>
        <v>20</v>
      </c>
      <c r="I422" s="76">
        <f t="shared" si="85"/>
        <v>1185</v>
      </c>
      <c r="J422" s="81">
        <f t="shared" si="86"/>
        <v>22.571428571428569</v>
      </c>
      <c r="K422" s="76">
        <f t="shared" si="87"/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89"/>
        <v>50885</v>
      </c>
      <c r="F423" s="76">
        <f t="shared" ref="F423:F454" si="90">C423-C422</f>
        <v>-750</v>
      </c>
      <c r="G423" s="76">
        <f>SUMIF(F$6:F423,"&gt;0")</f>
        <v>191095</v>
      </c>
      <c r="H423" s="76">
        <f t="shared" ref="H423:H454" si="91">D423-D422</f>
        <v>0</v>
      </c>
      <c r="I423" s="76">
        <f t="shared" ref="I423:I454" si="92">SUM(F423,H423)</f>
        <v>-750</v>
      </c>
      <c r="J423" s="81">
        <f t="shared" ref="J423:J454" si="93">I423/4200*80</f>
        <v>-14.285714285714286</v>
      </c>
      <c r="K423" s="76">
        <f t="shared" ref="K423:K454" si="94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89"/>
        <v>51655</v>
      </c>
      <c r="F424" s="76">
        <f t="shared" si="90"/>
        <v>770</v>
      </c>
      <c r="G424" s="76">
        <f>SUMIF(F$6:F424,"&gt;0")</f>
        <v>191865</v>
      </c>
      <c r="H424" s="76">
        <f t="shared" si="91"/>
        <v>0</v>
      </c>
      <c r="I424" s="76">
        <f t="shared" si="92"/>
        <v>770</v>
      </c>
      <c r="J424" s="81">
        <f t="shared" si="93"/>
        <v>14.666666666666666</v>
      </c>
      <c r="K424" s="76">
        <f t="shared" si="94"/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89"/>
        <v>51205</v>
      </c>
      <c r="F425" s="76">
        <f t="shared" si="90"/>
        <v>-450</v>
      </c>
      <c r="G425" s="76">
        <f>SUMIF(F$6:F425,"&gt;0")</f>
        <v>191865</v>
      </c>
      <c r="H425" s="76">
        <f t="shared" si="91"/>
        <v>0</v>
      </c>
      <c r="I425" s="76">
        <f t="shared" si="92"/>
        <v>-450</v>
      </c>
      <c r="J425" s="81">
        <f t="shared" si="93"/>
        <v>-8.5714285714285712</v>
      </c>
      <c r="K425" s="76">
        <f t="shared" si="94"/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89"/>
        <v>51575</v>
      </c>
      <c r="F426" s="76">
        <f t="shared" si="90"/>
        <v>350</v>
      </c>
      <c r="G426" s="76">
        <f>SUMIF(F$6:F426,"&gt;0")</f>
        <v>192215</v>
      </c>
      <c r="H426" s="76">
        <f t="shared" si="91"/>
        <v>20</v>
      </c>
      <c r="I426" s="76">
        <f t="shared" si="92"/>
        <v>370</v>
      </c>
      <c r="J426" s="81">
        <f t="shared" si="93"/>
        <v>7.0476190476190483</v>
      </c>
      <c r="K426" s="76">
        <f t="shared" si="94"/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89"/>
        <v>49715</v>
      </c>
      <c r="F427" s="76">
        <f t="shared" si="90"/>
        <v>-1860</v>
      </c>
      <c r="G427" s="76">
        <f>SUMIF(F$6:F427,"&gt;0")</f>
        <v>192215</v>
      </c>
      <c r="H427" s="76">
        <f t="shared" si="91"/>
        <v>0</v>
      </c>
      <c r="I427" s="76">
        <f t="shared" si="92"/>
        <v>-1860</v>
      </c>
      <c r="J427" s="81">
        <f t="shared" si="93"/>
        <v>-35.428571428571431</v>
      </c>
      <c r="K427" s="76">
        <f t="shared" si="94"/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89"/>
        <v>43685</v>
      </c>
      <c r="F428" s="76">
        <f t="shared" si="90"/>
        <v>0</v>
      </c>
      <c r="G428" s="76">
        <f>SUMIF(F$6:F428,"&gt;0")</f>
        <v>192215</v>
      </c>
      <c r="H428" s="76">
        <f t="shared" si="91"/>
        <v>-6030</v>
      </c>
      <c r="I428" s="76">
        <f t="shared" si="92"/>
        <v>-6030</v>
      </c>
      <c r="J428" s="81">
        <f t="shared" si="93"/>
        <v>-114.85714285714286</v>
      </c>
      <c r="K428" s="76">
        <f t="shared" si="94"/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89"/>
        <v>43910</v>
      </c>
      <c r="F429" s="76">
        <f t="shared" si="90"/>
        <v>175</v>
      </c>
      <c r="G429" s="76">
        <f>SUMIF(F$6:F429,"&gt;0")</f>
        <v>192390</v>
      </c>
      <c r="H429" s="76">
        <f t="shared" si="91"/>
        <v>50</v>
      </c>
      <c r="I429" s="76">
        <f t="shared" si="92"/>
        <v>225</v>
      </c>
      <c r="J429" s="81">
        <f t="shared" si="93"/>
        <v>4.2857142857142856</v>
      </c>
      <c r="K429" s="76">
        <f t="shared" si="94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89"/>
        <v>43310</v>
      </c>
      <c r="F430" s="76">
        <f t="shared" si="90"/>
        <v>-600</v>
      </c>
      <c r="G430" s="76">
        <f>SUMIF(F$6:F430,"&gt;0")</f>
        <v>192390</v>
      </c>
      <c r="H430" s="76">
        <f t="shared" si="91"/>
        <v>0</v>
      </c>
      <c r="I430" s="76">
        <f t="shared" si="92"/>
        <v>-600</v>
      </c>
      <c r="J430" s="81">
        <f t="shared" si="93"/>
        <v>-11.428571428571427</v>
      </c>
      <c r="K430" s="76">
        <f t="shared" si="94"/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89"/>
        <v>75145</v>
      </c>
      <c r="F431" s="76">
        <f t="shared" si="90"/>
        <v>50</v>
      </c>
      <c r="G431" s="76">
        <f>SUMIF(F$6:F431,"&gt;0")</f>
        <v>192440</v>
      </c>
      <c r="H431" s="76">
        <f t="shared" si="91"/>
        <v>31785</v>
      </c>
      <c r="I431" s="76">
        <f t="shared" si="92"/>
        <v>31835</v>
      </c>
      <c r="J431" s="81">
        <f t="shared" si="93"/>
        <v>606.38095238095241</v>
      </c>
      <c r="K431" s="76">
        <f t="shared" si="94"/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89"/>
        <v>73765</v>
      </c>
      <c r="F432" s="76">
        <f t="shared" si="90"/>
        <v>-1380</v>
      </c>
      <c r="G432" s="76">
        <f>SUMIF(F$6:F432,"&gt;0")</f>
        <v>192440</v>
      </c>
      <c r="H432" s="76">
        <f t="shared" si="91"/>
        <v>0</v>
      </c>
      <c r="I432" s="76">
        <f t="shared" si="92"/>
        <v>-1380</v>
      </c>
      <c r="J432" s="81">
        <f t="shared" si="93"/>
        <v>-26.285714285714285</v>
      </c>
      <c r="K432" s="76">
        <f t="shared" si="94"/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89"/>
        <v>76085</v>
      </c>
      <c r="F433" s="76">
        <f t="shared" si="90"/>
        <v>2300</v>
      </c>
      <c r="G433" s="76">
        <f>SUMIF(F$6:F433,"&gt;0")</f>
        <v>194740</v>
      </c>
      <c r="H433" s="76">
        <f t="shared" si="91"/>
        <v>20</v>
      </c>
      <c r="I433" s="76">
        <f t="shared" si="92"/>
        <v>2320</v>
      </c>
      <c r="J433" s="81">
        <f t="shared" si="93"/>
        <v>44.19047619047619</v>
      </c>
      <c r="K433" s="76">
        <f t="shared" si="94"/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89"/>
        <v>75455</v>
      </c>
      <c r="F434" s="76">
        <f t="shared" si="90"/>
        <v>-630</v>
      </c>
      <c r="G434" s="76">
        <f>SUMIF(F$6:F434,"&gt;0")</f>
        <v>194740</v>
      </c>
      <c r="H434" s="76">
        <f t="shared" si="91"/>
        <v>0</v>
      </c>
      <c r="I434" s="76">
        <f t="shared" si="92"/>
        <v>-630</v>
      </c>
      <c r="J434" s="81">
        <f t="shared" si="93"/>
        <v>-12</v>
      </c>
      <c r="K434" s="76">
        <f t="shared" si="94"/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89"/>
        <v>72545</v>
      </c>
      <c r="F435" s="76">
        <f t="shared" si="90"/>
        <v>-2910</v>
      </c>
      <c r="G435" s="76">
        <f>SUMIF(F$6:F435,"&gt;0")</f>
        <v>194740</v>
      </c>
      <c r="H435" s="76">
        <f t="shared" si="91"/>
        <v>0</v>
      </c>
      <c r="I435" s="76">
        <f t="shared" si="92"/>
        <v>-2910</v>
      </c>
      <c r="J435" s="81">
        <f t="shared" si="93"/>
        <v>-55.428571428571431</v>
      </c>
      <c r="K435" s="76">
        <f t="shared" si="94"/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89"/>
        <v>74180</v>
      </c>
      <c r="F436" s="76">
        <f t="shared" si="90"/>
        <v>1615</v>
      </c>
      <c r="G436" s="76">
        <f>SUMIF(F$6:F436,"&gt;0")</f>
        <v>196355</v>
      </c>
      <c r="H436" s="76">
        <f t="shared" si="91"/>
        <v>20</v>
      </c>
      <c r="I436" s="76">
        <f t="shared" si="92"/>
        <v>1635</v>
      </c>
      <c r="J436" s="81">
        <f t="shared" si="93"/>
        <v>31.142857142857142</v>
      </c>
      <c r="K436" s="76">
        <f t="shared" si="94"/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89"/>
        <v>71910</v>
      </c>
      <c r="F437" s="76">
        <f t="shared" si="90"/>
        <v>-2250</v>
      </c>
      <c r="G437" s="76">
        <f>SUMIF(F$6:F437,"&gt;0")</f>
        <v>196355</v>
      </c>
      <c r="H437" s="76">
        <f t="shared" si="91"/>
        <v>-20</v>
      </c>
      <c r="I437" s="76">
        <f t="shared" si="92"/>
        <v>-2270</v>
      </c>
      <c r="J437" s="81">
        <f t="shared" si="93"/>
        <v>-43.238095238095234</v>
      </c>
      <c r="K437" s="76">
        <f t="shared" si="94"/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89"/>
        <v>72230</v>
      </c>
      <c r="F438" s="76">
        <f t="shared" si="90"/>
        <v>250</v>
      </c>
      <c r="G438" s="76">
        <f>SUMIF(F$6:F438,"&gt;0")</f>
        <v>196605</v>
      </c>
      <c r="H438" s="76">
        <f t="shared" si="91"/>
        <v>70</v>
      </c>
      <c r="I438" s="76">
        <f t="shared" si="92"/>
        <v>320</v>
      </c>
      <c r="J438" s="81">
        <f t="shared" si="93"/>
        <v>6.0952380952380958</v>
      </c>
      <c r="K438" s="76">
        <f t="shared" si="94"/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89"/>
        <v>70070</v>
      </c>
      <c r="F439" s="76">
        <f t="shared" si="90"/>
        <v>-2160</v>
      </c>
      <c r="G439" s="76">
        <f>SUMIF(F$6:F439,"&gt;0")</f>
        <v>196605</v>
      </c>
      <c r="H439" s="76">
        <f t="shared" si="91"/>
        <v>0</v>
      </c>
      <c r="I439" s="76">
        <f t="shared" si="92"/>
        <v>-2160</v>
      </c>
      <c r="J439" s="81">
        <f t="shared" si="93"/>
        <v>-41.142857142857139</v>
      </c>
      <c r="K439" s="76">
        <f t="shared" si="94"/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89"/>
        <v>72390</v>
      </c>
      <c r="F440" s="76">
        <f t="shared" si="90"/>
        <v>2300</v>
      </c>
      <c r="G440" s="76">
        <f>SUMIF(F$6:F440,"&gt;0")</f>
        <v>198905</v>
      </c>
      <c r="H440" s="76">
        <f t="shared" si="91"/>
        <v>20</v>
      </c>
      <c r="I440" s="76">
        <f t="shared" si="92"/>
        <v>2320</v>
      </c>
      <c r="J440" s="81">
        <f t="shared" si="93"/>
        <v>44.19047619047619</v>
      </c>
      <c r="K440" s="76">
        <f t="shared" si="94"/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89"/>
        <v>69450</v>
      </c>
      <c r="F441" s="76">
        <f t="shared" si="90"/>
        <v>-2940</v>
      </c>
      <c r="G441" s="76">
        <f>SUMIF(F$6:F441,"&gt;0")</f>
        <v>198905</v>
      </c>
      <c r="H441" s="76">
        <f t="shared" si="91"/>
        <v>0</v>
      </c>
      <c r="I441" s="76">
        <f t="shared" si="92"/>
        <v>-2940</v>
      </c>
      <c r="J441" s="81">
        <f t="shared" si="93"/>
        <v>-56</v>
      </c>
      <c r="K441" s="76">
        <f t="shared" si="94"/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89"/>
        <v>69995</v>
      </c>
      <c r="F442" s="76">
        <f t="shared" si="90"/>
        <v>525</v>
      </c>
      <c r="G442" s="76">
        <f>SUMIF(F$6:F442,"&gt;0")</f>
        <v>199430</v>
      </c>
      <c r="H442" s="76">
        <f t="shared" si="91"/>
        <v>20</v>
      </c>
      <c r="I442" s="76">
        <f t="shared" si="92"/>
        <v>545</v>
      </c>
      <c r="J442" s="81">
        <f t="shared" si="93"/>
        <v>10.380952380952381</v>
      </c>
      <c r="K442" s="76">
        <f t="shared" si="94"/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89"/>
        <v>60995</v>
      </c>
      <c r="F443" s="76">
        <f t="shared" si="90"/>
        <v>-930</v>
      </c>
      <c r="G443" s="76">
        <f>SUMIF(F$6:F443,"&gt;0")</f>
        <v>199430</v>
      </c>
      <c r="H443" s="76">
        <f t="shared" si="91"/>
        <v>-8070</v>
      </c>
      <c r="I443" s="76">
        <f t="shared" si="92"/>
        <v>-9000</v>
      </c>
      <c r="J443" s="81">
        <f t="shared" si="93"/>
        <v>-171.42857142857142</v>
      </c>
      <c r="K443" s="76">
        <f t="shared" si="94"/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89"/>
        <v>64745</v>
      </c>
      <c r="F444" s="76">
        <f t="shared" si="90"/>
        <v>3700</v>
      </c>
      <c r="G444" s="76">
        <f>SUMIF(F$6:F444,"&gt;0")</f>
        <v>203130</v>
      </c>
      <c r="H444" s="76">
        <f t="shared" si="91"/>
        <v>50</v>
      </c>
      <c r="I444" s="76">
        <f t="shared" si="92"/>
        <v>3750</v>
      </c>
      <c r="J444" s="81">
        <f t="shared" si="93"/>
        <v>71.428571428571431</v>
      </c>
      <c r="K444" s="76">
        <f t="shared" si="94"/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89"/>
        <v>57605</v>
      </c>
      <c r="F445" s="76">
        <f t="shared" si="90"/>
        <v>-3690</v>
      </c>
      <c r="G445" s="76">
        <f>SUMIF(F$6:F445,"&gt;0")</f>
        <v>203130</v>
      </c>
      <c r="H445" s="76">
        <f t="shared" si="91"/>
        <v>-3450</v>
      </c>
      <c r="I445" s="76">
        <f t="shared" si="92"/>
        <v>-7140</v>
      </c>
      <c r="J445" s="81">
        <f t="shared" si="93"/>
        <v>-136</v>
      </c>
      <c r="K445" s="76">
        <f t="shared" si="94"/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89"/>
        <v>58020</v>
      </c>
      <c r="F446" s="76">
        <f t="shared" si="90"/>
        <v>375</v>
      </c>
      <c r="G446" s="76">
        <f>SUMIF(F$6:F446,"&gt;0")</f>
        <v>203505</v>
      </c>
      <c r="H446" s="76">
        <f t="shared" si="91"/>
        <v>40</v>
      </c>
      <c r="I446" s="76">
        <f t="shared" si="92"/>
        <v>415</v>
      </c>
      <c r="J446" s="81">
        <f t="shared" si="93"/>
        <v>7.9047619047619042</v>
      </c>
      <c r="K446" s="76">
        <f t="shared" si="94"/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89"/>
        <v>48660</v>
      </c>
      <c r="F447" s="76">
        <f t="shared" si="90"/>
        <v>-360</v>
      </c>
      <c r="G447" s="76">
        <f>SUMIF(F$6:F447,"&gt;0")</f>
        <v>203505</v>
      </c>
      <c r="H447" s="76">
        <f t="shared" si="91"/>
        <v>-9000</v>
      </c>
      <c r="I447" s="76">
        <f t="shared" si="92"/>
        <v>-9360</v>
      </c>
      <c r="J447" s="81">
        <f t="shared" si="93"/>
        <v>-178.28571428571428</v>
      </c>
      <c r="K447" s="76">
        <f t="shared" si="94"/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89"/>
        <v>49510</v>
      </c>
      <c r="F448" s="76">
        <f t="shared" si="90"/>
        <v>275</v>
      </c>
      <c r="G448" s="76">
        <f>SUMIF(F$6:F448,"&gt;0")</f>
        <v>203780</v>
      </c>
      <c r="H448" s="76">
        <f t="shared" si="91"/>
        <v>575</v>
      </c>
      <c r="I448" s="76">
        <f t="shared" si="92"/>
        <v>850</v>
      </c>
      <c r="J448" s="81">
        <f t="shared" si="93"/>
        <v>16.19047619047619</v>
      </c>
      <c r="K448" s="76">
        <f t="shared" si="94"/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89"/>
        <v>46000</v>
      </c>
      <c r="F449" s="76">
        <f t="shared" si="90"/>
        <v>-300</v>
      </c>
      <c r="G449" s="76">
        <f>SUMIF(F$6:F449,"&gt;0")</f>
        <v>203780</v>
      </c>
      <c r="H449" s="76">
        <f t="shared" si="91"/>
        <v>-3210</v>
      </c>
      <c r="I449" s="76">
        <f t="shared" si="92"/>
        <v>-3510</v>
      </c>
      <c r="J449" s="81">
        <f t="shared" si="93"/>
        <v>-66.857142857142861</v>
      </c>
      <c r="K449" s="76">
        <f t="shared" si="94"/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89"/>
        <v>46690</v>
      </c>
      <c r="F450" s="76">
        <f t="shared" si="90"/>
        <v>670</v>
      </c>
      <c r="G450" s="76">
        <f>SUMIF(F$6:F450,"&gt;0")</f>
        <v>204450</v>
      </c>
      <c r="H450" s="76">
        <f t="shared" si="91"/>
        <v>20</v>
      </c>
      <c r="I450" s="76">
        <f t="shared" si="92"/>
        <v>690</v>
      </c>
      <c r="J450" s="81">
        <f t="shared" si="93"/>
        <v>13.142857142857142</v>
      </c>
      <c r="K450" s="76">
        <f t="shared" si="94"/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89"/>
        <v>42280</v>
      </c>
      <c r="F451" s="76">
        <f t="shared" si="90"/>
        <v>-660</v>
      </c>
      <c r="G451" s="76">
        <f>SUMIF(F$6:F451,"&gt;0")</f>
        <v>204450</v>
      </c>
      <c r="H451" s="76">
        <f t="shared" si="91"/>
        <v>-3750</v>
      </c>
      <c r="I451" s="76">
        <f t="shared" si="92"/>
        <v>-4410</v>
      </c>
      <c r="J451" s="81">
        <f t="shared" si="93"/>
        <v>-84</v>
      </c>
      <c r="K451" s="76">
        <f t="shared" si="94"/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89"/>
        <v>42595</v>
      </c>
      <c r="F452" s="76">
        <f t="shared" si="90"/>
        <v>295</v>
      </c>
      <c r="G452" s="76">
        <f>SUMIF(F$6:F452,"&gt;0")</f>
        <v>204745</v>
      </c>
      <c r="H452" s="76">
        <f t="shared" si="91"/>
        <v>20</v>
      </c>
      <c r="I452" s="76">
        <f t="shared" si="92"/>
        <v>315</v>
      </c>
      <c r="J452" s="81">
        <f t="shared" si="93"/>
        <v>6</v>
      </c>
      <c r="K452" s="76">
        <f t="shared" si="94"/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89"/>
        <v>36895</v>
      </c>
      <c r="F453" s="76">
        <f t="shared" si="90"/>
        <v>-300</v>
      </c>
      <c r="G453" s="76">
        <f>SUMIF(F$6:F453,"&gt;0")</f>
        <v>204745</v>
      </c>
      <c r="H453" s="76">
        <f t="shared" si="91"/>
        <v>-5400</v>
      </c>
      <c r="I453" s="76">
        <f t="shared" si="92"/>
        <v>-5700</v>
      </c>
      <c r="J453" s="81">
        <f t="shared" si="93"/>
        <v>-108.57142857142858</v>
      </c>
      <c r="K453" s="76">
        <f t="shared" si="94"/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89"/>
        <v>37505</v>
      </c>
      <c r="F454" s="76">
        <f t="shared" si="90"/>
        <v>590</v>
      </c>
      <c r="G454" s="76">
        <f>SUMIF(F$6:F454,"&gt;0")</f>
        <v>205335</v>
      </c>
      <c r="H454" s="76">
        <f t="shared" si="91"/>
        <v>20</v>
      </c>
      <c r="I454" s="76">
        <f t="shared" si="92"/>
        <v>610</v>
      </c>
      <c r="J454" s="81">
        <f t="shared" si="93"/>
        <v>11.61904761904762</v>
      </c>
      <c r="K454" s="76">
        <f t="shared" si="94"/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89"/>
        <v>32675</v>
      </c>
      <c r="F455" s="76">
        <f t="shared" ref="F455:F486" si="95">C455-C454</f>
        <v>-570</v>
      </c>
      <c r="G455" s="76">
        <f>SUMIF(F$6:F455,"&gt;0")</f>
        <v>205335</v>
      </c>
      <c r="H455" s="76">
        <f t="shared" ref="H455:H486" si="96">D455-D454</f>
        <v>-4260</v>
      </c>
      <c r="I455" s="76">
        <f t="shared" ref="I455:I486" si="97">SUM(F455,H455)</f>
        <v>-4830</v>
      </c>
      <c r="J455" s="81">
        <f t="shared" ref="J455:J486" si="98">I455/4200*80</f>
        <v>-92</v>
      </c>
      <c r="K455" s="76">
        <f t="shared" ref="K455:K486" si="99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89"/>
        <v>32645</v>
      </c>
      <c r="F456" s="76">
        <f t="shared" si="95"/>
        <v>0</v>
      </c>
      <c r="G456" s="76">
        <f>SUMIF(F$6:F456,"&gt;0")</f>
        <v>205335</v>
      </c>
      <c r="H456" s="76">
        <f t="shared" si="96"/>
        <v>-30</v>
      </c>
      <c r="I456" s="76">
        <f t="shared" si="97"/>
        <v>-30</v>
      </c>
      <c r="J456" s="81">
        <f t="shared" si="98"/>
        <v>-0.5714285714285714</v>
      </c>
      <c r="K456" s="76">
        <f t="shared" si="99"/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89"/>
        <v>33610</v>
      </c>
      <c r="F457" s="76">
        <f t="shared" si="95"/>
        <v>915</v>
      </c>
      <c r="G457" s="76">
        <f>SUMIF(F$6:F457,"&gt;0")</f>
        <v>206250</v>
      </c>
      <c r="H457" s="76">
        <f t="shared" si="96"/>
        <v>50</v>
      </c>
      <c r="I457" s="76">
        <f t="shared" si="97"/>
        <v>965</v>
      </c>
      <c r="J457" s="81">
        <f t="shared" si="98"/>
        <v>18.38095238095238</v>
      </c>
      <c r="K457" s="76">
        <f t="shared" si="99"/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89"/>
        <v>28630</v>
      </c>
      <c r="F458" s="76">
        <f t="shared" si="95"/>
        <v>-930</v>
      </c>
      <c r="G458" s="76">
        <f>SUMIF(F$6:F458,"&gt;0")</f>
        <v>206250</v>
      </c>
      <c r="H458" s="76">
        <f t="shared" si="96"/>
        <v>-4050</v>
      </c>
      <c r="I458" s="76">
        <f t="shared" si="97"/>
        <v>-4980</v>
      </c>
      <c r="J458" s="81">
        <f t="shared" si="98"/>
        <v>-94.857142857142861</v>
      </c>
      <c r="K458" s="76">
        <f t="shared" si="99"/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89"/>
        <v>28620</v>
      </c>
      <c r="F459" s="76">
        <f t="shared" si="95"/>
        <v>470</v>
      </c>
      <c r="G459" s="76">
        <f>SUMIF(F$6:F459,"&gt;0")</f>
        <v>206720</v>
      </c>
      <c r="H459" s="76">
        <f t="shared" si="96"/>
        <v>-480</v>
      </c>
      <c r="I459" s="76">
        <f t="shared" si="97"/>
        <v>-10</v>
      </c>
      <c r="J459" s="81">
        <f t="shared" si="98"/>
        <v>-0.19047619047619049</v>
      </c>
      <c r="K459" s="76">
        <f t="shared" si="99"/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89"/>
        <v>21330</v>
      </c>
      <c r="F460" s="76">
        <f t="shared" si="95"/>
        <v>-480</v>
      </c>
      <c r="G460" s="76">
        <f>SUMIF(F$6:F460,"&gt;0")</f>
        <v>206720</v>
      </c>
      <c r="H460" s="76">
        <f t="shared" si="96"/>
        <v>-6810</v>
      </c>
      <c r="I460" s="76">
        <f t="shared" si="97"/>
        <v>-7290</v>
      </c>
      <c r="J460" s="81">
        <f t="shared" si="98"/>
        <v>-138.85714285714286</v>
      </c>
      <c r="K460" s="76">
        <f t="shared" si="99"/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89"/>
        <v>22240</v>
      </c>
      <c r="F461" s="76">
        <f t="shared" si="95"/>
        <v>335</v>
      </c>
      <c r="G461" s="76">
        <f>SUMIF(F$6:F461,"&gt;0")</f>
        <v>207055</v>
      </c>
      <c r="H461" s="76">
        <f t="shared" si="96"/>
        <v>575</v>
      </c>
      <c r="I461" s="76">
        <f t="shared" si="97"/>
        <v>910</v>
      </c>
      <c r="J461" s="81">
        <f t="shared" si="98"/>
        <v>17.333333333333336</v>
      </c>
      <c r="K461" s="76">
        <f t="shared" si="99"/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89"/>
        <v>15190</v>
      </c>
      <c r="F462" s="76">
        <f t="shared" si="95"/>
        <v>-330</v>
      </c>
      <c r="G462" s="76">
        <f>SUMIF(F$6:F462,"&gt;0")</f>
        <v>207055</v>
      </c>
      <c r="H462" s="76">
        <f t="shared" si="96"/>
        <v>-6720</v>
      </c>
      <c r="I462" s="76">
        <f t="shared" si="97"/>
        <v>-7050</v>
      </c>
      <c r="J462" s="81">
        <f t="shared" si="98"/>
        <v>-134.28571428571428</v>
      </c>
      <c r="K462" s="76">
        <f t="shared" si="99"/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89"/>
        <v>15395</v>
      </c>
      <c r="F463" s="76">
        <f t="shared" si="95"/>
        <v>185</v>
      </c>
      <c r="G463" s="76">
        <f>SUMIF(F$6:F463,"&gt;0")</f>
        <v>207240</v>
      </c>
      <c r="H463" s="76">
        <f t="shared" si="96"/>
        <v>20</v>
      </c>
      <c r="I463" s="76">
        <f t="shared" si="97"/>
        <v>205</v>
      </c>
      <c r="J463" s="81">
        <f t="shared" si="98"/>
        <v>3.9047619047619047</v>
      </c>
      <c r="K463" s="76">
        <f t="shared" si="99"/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89"/>
        <v>14165</v>
      </c>
      <c r="F464" s="76">
        <f t="shared" si="95"/>
        <v>-180</v>
      </c>
      <c r="G464" s="76">
        <f>SUMIF(F$6:F464,"&gt;0")</f>
        <v>207240</v>
      </c>
      <c r="H464" s="76">
        <f t="shared" si="96"/>
        <v>-1050</v>
      </c>
      <c r="I464" s="76">
        <f t="shared" si="97"/>
        <v>-1230</v>
      </c>
      <c r="J464" s="81">
        <f t="shared" si="98"/>
        <v>-23.428571428571431</v>
      </c>
      <c r="K464" s="76">
        <f t="shared" si="99"/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89"/>
        <v>14435</v>
      </c>
      <c r="F465" s="76">
        <f t="shared" si="95"/>
        <v>250</v>
      </c>
      <c r="G465" s="76">
        <f>SUMIF(F$6:F465,"&gt;0")</f>
        <v>207490</v>
      </c>
      <c r="H465" s="76">
        <f t="shared" si="96"/>
        <v>20</v>
      </c>
      <c r="I465" s="76">
        <f t="shared" si="97"/>
        <v>270</v>
      </c>
      <c r="J465" s="81">
        <f t="shared" si="98"/>
        <v>5.1428571428571423</v>
      </c>
      <c r="K465" s="76">
        <f t="shared" si="99"/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89"/>
        <v>3005</v>
      </c>
      <c r="F466" s="76">
        <f t="shared" si="95"/>
        <v>-240</v>
      </c>
      <c r="G466" s="76">
        <f>SUMIF(F$6:F466,"&gt;0")</f>
        <v>207490</v>
      </c>
      <c r="H466" s="76">
        <f t="shared" si="96"/>
        <v>-11190</v>
      </c>
      <c r="I466" s="76">
        <f t="shared" si="97"/>
        <v>-11430</v>
      </c>
      <c r="J466" s="81">
        <f t="shared" si="98"/>
        <v>-217.71428571428572</v>
      </c>
      <c r="K466" s="76">
        <f t="shared" si="99"/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89"/>
        <v>3200</v>
      </c>
      <c r="F467" s="76">
        <f t="shared" si="95"/>
        <v>175</v>
      </c>
      <c r="G467" s="76">
        <f>SUMIF(F$6:F467,"&gt;0")</f>
        <v>207665</v>
      </c>
      <c r="H467" s="76">
        <f t="shared" si="96"/>
        <v>20</v>
      </c>
      <c r="I467" s="76">
        <f t="shared" si="97"/>
        <v>195</v>
      </c>
      <c r="J467" s="81">
        <f t="shared" si="98"/>
        <v>3.7142857142857144</v>
      </c>
      <c r="K467" s="76">
        <f t="shared" si="99"/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89"/>
        <v>830</v>
      </c>
      <c r="F468" s="76">
        <f t="shared" si="95"/>
        <v>-180</v>
      </c>
      <c r="G468" s="76">
        <f>SUMIF(F$6:F468,"&gt;0")</f>
        <v>207665</v>
      </c>
      <c r="H468" s="76">
        <f t="shared" si="96"/>
        <v>-2190</v>
      </c>
      <c r="I468" s="76">
        <f t="shared" si="97"/>
        <v>-2370</v>
      </c>
      <c r="J468" s="81">
        <f t="shared" si="98"/>
        <v>-45.142857142857139</v>
      </c>
      <c r="K468" s="76">
        <f t="shared" si="99"/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89"/>
        <v>9755</v>
      </c>
      <c r="F469" s="76">
        <f t="shared" si="95"/>
        <v>0</v>
      </c>
      <c r="G469" s="76">
        <f>SUMIF(F$6:F469,"&gt;0")</f>
        <v>207665</v>
      </c>
      <c r="H469" s="76">
        <f t="shared" si="96"/>
        <v>8925</v>
      </c>
      <c r="I469" s="76">
        <f t="shared" si="97"/>
        <v>8925</v>
      </c>
      <c r="J469" s="81">
        <f t="shared" si="98"/>
        <v>170</v>
      </c>
      <c r="K469" s="76">
        <f t="shared" si="99"/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89"/>
        <v>5855</v>
      </c>
      <c r="F470" s="76">
        <f t="shared" si="95"/>
        <v>0</v>
      </c>
      <c r="G470" s="76">
        <f>SUMIF(F$6:F470,"&gt;0")</f>
        <v>207665</v>
      </c>
      <c r="H470" s="76">
        <f t="shared" si="96"/>
        <v>-3900</v>
      </c>
      <c r="I470" s="76">
        <f t="shared" si="97"/>
        <v>-3900</v>
      </c>
      <c r="J470" s="81">
        <f t="shared" si="98"/>
        <v>-74.285714285714292</v>
      </c>
      <c r="K470" s="76">
        <f t="shared" si="99"/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89"/>
        <v>6125</v>
      </c>
      <c r="F471" s="76">
        <f t="shared" si="95"/>
        <v>250</v>
      </c>
      <c r="G471" s="76">
        <f>SUMIF(F$6:F471,"&gt;0")</f>
        <v>207915</v>
      </c>
      <c r="H471" s="76">
        <f t="shared" si="96"/>
        <v>20</v>
      </c>
      <c r="I471" s="76">
        <f t="shared" si="97"/>
        <v>270</v>
      </c>
      <c r="J471" s="81">
        <f t="shared" si="98"/>
        <v>5.1428571428571423</v>
      </c>
      <c r="K471" s="76">
        <f t="shared" si="99"/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89"/>
        <v>1595</v>
      </c>
      <c r="F472" s="76">
        <f t="shared" si="95"/>
        <v>-240</v>
      </c>
      <c r="G472" s="76">
        <f>SUMIF(F$6:F472,"&gt;0")</f>
        <v>207915</v>
      </c>
      <c r="H472" s="76">
        <f t="shared" si="96"/>
        <v>-4290</v>
      </c>
      <c r="I472" s="76">
        <f t="shared" si="97"/>
        <v>-4530</v>
      </c>
      <c r="J472" s="81">
        <f t="shared" si="98"/>
        <v>-86.285714285714278</v>
      </c>
      <c r="K472" s="76">
        <f t="shared" si="99"/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89"/>
        <v>9995</v>
      </c>
      <c r="F473" s="76">
        <f t="shared" si="95"/>
        <v>0</v>
      </c>
      <c r="G473" s="76">
        <f>SUMIF(F$6:F473,"&gt;0")</f>
        <v>207915</v>
      </c>
      <c r="H473" s="76">
        <f t="shared" si="96"/>
        <v>8400</v>
      </c>
      <c r="I473" s="76">
        <f t="shared" si="97"/>
        <v>8400</v>
      </c>
      <c r="J473" s="81">
        <f t="shared" si="98"/>
        <v>160</v>
      </c>
      <c r="K473" s="76">
        <f t="shared" si="99"/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89"/>
        <v>7655</v>
      </c>
      <c r="F474" s="76">
        <f t="shared" si="95"/>
        <v>0</v>
      </c>
      <c r="G474" s="76">
        <f>SUMIF(F$6:F474,"&gt;0")</f>
        <v>207915</v>
      </c>
      <c r="H474" s="76">
        <f t="shared" si="96"/>
        <v>-2340</v>
      </c>
      <c r="I474" s="76">
        <f t="shared" si="97"/>
        <v>-2340</v>
      </c>
      <c r="J474" s="81">
        <f t="shared" si="98"/>
        <v>-44.571428571428569</v>
      </c>
      <c r="K474" s="76">
        <f t="shared" si="99"/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89"/>
        <v>8375</v>
      </c>
      <c r="F475" s="76">
        <f t="shared" si="95"/>
        <v>700</v>
      </c>
      <c r="G475" s="76">
        <f>SUMIF(F$6:F475,"&gt;0")</f>
        <v>208615</v>
      </c>
      <c r="H475" s="76">
        <f t="shared" si="96"/>
        <v>20</v>
      </c>
      <c r="I475" s="76">
        <f t="shared" si="97"/>
        <v>720</v>
      </c>
      <c r="J475" s="81">
        <f t="shared" si="98"/>
        <v>13.714285714285715</v>
      </c>
      <c r="K475" s="76">
        <f t="shared" si="99"/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89"/>
        <v>1115</v>
      </c>
      <c r="F476" s="76">
        <f t="shared" si="95"/>
        <v>-720</v>
      </c>
      <c r="G476" s="76">
        <f>SUMIF(F$6:F476,"&gt;0")</f>
        <v>208615</v>
      </c>
      <c r="H476" s="76">
        <f t="shared" si="96"/>
        <v>-6540</v>
      </c>
      <c r="I476" s="76">
        <f t="shared" si="97"/>
        <v>-7260</v>
      </c>
      <c r="J476" s="81">
        <f t="shared" si="98"/>
        <v>-138.28571428571428</v>
      </c>
      <c r="K476" s="76">
        <f t="shared" si="99"/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89"/>
        <v>9995</v>
      </c>
      <c r="F477" s="76">
        <f t="shared" si="95"/>
        <v>0</v>
      </c>
      <c r="G477" s="76">
        <f>SUMIF(F$6:F477,"&gt;0")</f>
        <v>208615</v>
      </c>
      <c r="H477" s="76">
        <f t="shared" si="96"/>
        <v>8880</v>
      </c>
      <c r="I477" s="76">
        <f t="shared" si="97"/>
        <v>8880</v>
      </c>
      <c r="J477" s="81">
        <f t="shared" si="98"/>
        <v>169.14285714285714</v>
      </c>
      <c r="K477" s="76">
        <f t="shared" si="99"/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89"/>
        <v>3200</v>
      </c>
      <c r="F478" s="76">
        <f t="shared" si="95"/>
        <v>75</v>
      </c>
      <c r="G478" s="76">
        <f>SUMIF(F$6:F478,"&gt;0")</f>
        <v>208690</v>
      </c>
      <c r="H478" s="76">
        <f t="shared" si="96"/>
        <v>-6870</v>
      </c>
      <c r="I478" s="76">
        <f t="shared" si="97"/>
        <v>-6795</v>
      </c>
      <c r="J478" s="81">
        <f t="shared" si="98"/>
        <v>-129.42857142857144</v>
      </c>
      <c r="K478" s="76">
        <f t="shared" si="99"/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89"/>
        <v>3620</v>
      </c>
      <c r="F479" s="76">
        <f t="shared" si="95"/>
        <v>300</v>
      </c>
      <c r="G479" s="76">
        <f>SUMIF(F$6:F479,"&gt;0")</f>
        <v>208990</v>
      </c>
      <c r="H479" s="76">
        <f t="shared" si="96"/>
        <v>120</v>
      </c>
      <c r="I479" s="76">
        <f t="shared" si="97"/>
        <v>420</v>
      </c>
      <c r="J479" s="81">
        <f t="shared" si="98"/>
        <v>8</v>
      </c>
      <c r="K479" s="76">
        <f t="shared" si="99"/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89"/>
        <v>12020</v>
      </c>
      <c r="F480" s="76">
        <f t="shared" si="95"/>
        <v>0</v>
      </c>
      <c r="G480" s="76">
        <f>SUMIF(F$6:F480,"&gt;0")</f>
        <v>208990</v>
      </c>
      <c r="H480" s="76">
        <f t="shared" si="96"/>
        <v>8400</v>
      </c>
      <c r="I480" s="76">
        <f t="shared" si="97"/>
        <v>8400</v>
      </c>
      <c r="J480" s="81">
        <f t="shared" si="98"/>
        <v>160</v>
      </c>
      <c r="K480" s="76">
        <f t="shared" si="99"/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89"/>
        <v>20</v>
      </c>
      <c r="F481" s="76">
        <f t="shared" si="95"/>
        <v>-360</v>
      </c>
      <c r="G481" s="76">
        <f>SUMIF(F$6:F481,"&gt;0")</f>
        <v>208990</v>
      </c>
      <c r="H481" s="76">
        <f t="shared" si="96"/>
        <v>-11640</v>
      </c>
      <c r="I481" s="76">
        <f t="shared" si="97"/>
        <v>-12000</v>
      </c>
      <c r="J481" s="81">
        <f t="shared" si="98"/>
        <v>-228.57142857142858</v>
      </c>
      <c r="K481" s="76">
        <f t="shared" si="99"/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89"/>
        <v>12620</v>
      </c>
      <c r="F482" s="76">
        <f t="shared" si="95"/>
        <v>0</v>
      </c>
      <c r="G482" s="76">
        <f>SUMIF(F$6:F482,"&gt;0")</f>
        <v>208990</v>
      </c>
      <c r="H482" s="76">
        <f t="shared" si="96"/>
        <v>12600</v>
      </c>
      <c r="I482" s="76">
        <f t="shared" si="97"/>
        <v>12600</v>
      </c>
      <c r="J482" s="81">
        <f t="shared" si="98"/>
        <v>240</v>
      </c>
      <c r="K482" s="76">
        <f t="shared" si="99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89"/>
        <v>11720</v>
      </c>
      <c r="F483" s="76">
        <f t="shared" si="95"/>
        <v>0</v>
      </c>
      <c r="G483" s="76">
        <f>SUMIF(F$6:F483,"&gt;0")</f>
        <v>208990</v>
      </c>
      <c r="H483" s="76">
        <f t="shared" si="96"/>
        <v>-900</v>
      </c>
      <c r="I483" s="76">
        <f t="shared" si="97"/>
        <v>-900</v>
      </c>
      <c r="J483" s="81">
        <f t="shared" si="98"/>
        <v>-17.142857142857142</v>
      </c>
      <c r="K483" s="76">
        <f t="shared" si="99"/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89"/>
        <v>12215</v>
      </c>
      <c r="F484" s="76">
        <f t="shared" si="95"/>
        <v>475</v>
      </c>
      <c r="G484" s="76">
        <f>SUMIF(F$6:F484,"&gt;0")</f>
        <v>209465</v>
      </c>
      <c r="H484" s="76">
        <f t="shared" si="96"/>
        <v>20</v>
      </c>
      <c r="I484" s="76">
        <f t="shared" si="97"/>
        <v>495</v>
      </c>
      <c r="J484" s="81">
        <f t="shared" si="98"/>
        <v>9.4285714285714288</v>
      </c>
      <c r="K484" s="76">
        <f t="shared" si="99"/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89"/>
        <v>2135</v>
      </c>
      <c r="F485" s="76">
        <f t="shared" si="95"/>
        <v>-240</v>
      </c>
      <c r="G485" s="76">
        <f>SUMIF(F$6:F485,"&gt;0")</f>
        <v>209465</v>
      </c>
      <c r="H485" s="76">
        <f t="shared" si="96"/>
        <v>-9840</v>
      </c>
      <c r="I485" s="76">
        <f t="shared" si="97"/>
        <v>-10080</v>
      </c>
      <c r="J485" s="81">
        <f t="shared" si="98"/>
        <v>-192</v>
      </c>
      <c r="K485" s="76">
        <f t="shared" si="99"/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89"/>
        <v>12745</v>
      </c>
      <c r="F486" s="76">
        <f t="shared" si="95"/>
        <v>1665</v>
      </c>
      <c r="G486" s="76">
        <f>SUMIF(F$6:F486,"&gt;0")</f>
        <v>211130</v>
      </c>
      <c r="H486" s="76">
        <f t="shared" si="96"/>
        <v>8945</v>
      </c>
      <c r="I486" s="76">
        <f t="shared" si="97"/>
        <v>10610</v>
      </c>
      <c r="J486" s="81">
        <f t="shared" si="98"/>
        <v>202.09523809523807</v>
      </c>
      <c r="K486" s="76">
        <f t="shared" si="99"/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89"/>
        <v>3455</v>
      </c>
      <c r="F487" s="76">
        <f t="shared" ref="F487:F518" si="100">C487-C486</f>
        <v>-1920</v>
      </c>
      <c r="G487" s="76">
        <f>SUMIF(F$6:F487,"&gt;0")</f>
        <v>211130</v>
      </c>
      <c r="H487" s="76">
        <f t="shared" ref="H487:H518" si="101">D487-D486</f>
        <v>-7370</v>
      </c>
      <c r="I487" s="76">
        <f t="shared" ref="I487:I518" si="102">SUM(F487,H487)</f>
        <v>-9290</v>
      </c>
      <c r="J487" s="81">
        <f t="shared" ref="J487:J518" si="103">I487/4200*80</f>
        <v>-176.95238095238096</v>
      </c>
      <c r="K487" s="76">
        <f t="shared" ref="K487:K518" si="104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89"/>
        <v>3650</v>
      </c>
      <c r="F488" s="76">
        <f t="shared" si="100"/>
        <v>175</v>
      </c>
      <c r="G488" s="76">
        <f>SUMIF(F$6:F488,"&gt;0")</f>
        <v>211305</v>
      </c>
      <c r="H488" s="76">
        <f t="shared" si="101"/>
        <v>20</v>
      </c>
      <c r="I488" s="76">
        <f t="shared" si="102"/>
        <v>195</v>
      </c>
      <c r="J488" s="81">
        <f t="shared" si="103"/>
        <v>3.7142857142857144</v>
      </c>
      <c r="K488" s="76">
        <f t="shared" si="104"/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89"/>
        <v>24850</v>
      </c>
      <c r="F489" s="76">
        <f t="shared" si="100"/>
        <v>200</v>
      </c>
      <c r="G489" s="76">
        <f>SUMIF(F$6:F489,"&gt;0")</f>
        <v>211505</v>
      </c>
      <c r="H489" s="76">
        <f t="shared" si="101"/>
        <v>21000</v>
      </c>
      <c r="I489" s="76">
        <f t="shared" si="102"/>
        <v>21200</v>
      </c>
      <c r="J489" s="81">
        <f t="shared" si="103"/>
        <v>403.8095238095238</v>
      </c>
      <c r="K489" s="76">
        <f t="shared" si="104"/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89"/>
        <v>4420</v>
      </c>
      <c r="F490" s="76">
        <f t="shared" si="100"/>
        <v>0</v>
      </c>
      <c r="G490" s="76">
        <f>SUMIF(F$6:F490,"&gt;0")</f>
        <v>211505</v>
      </c>
      <c r="H490" s="76">
        <f t="shared" si="101"/>
        <v>-20430</v>
      </c>
      <c r="I490" s="76">
        <f t="shared" si="102"/>
        <v>-20430</v>
      </c>
      <c r="J490" s="81">
        <f t="shared" si="103"/>
        <v>-389.14285714285711</v>
      </c>
      <c r="K490" s="76">
        <f t="shared" si="104"/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89"/>
        <v>5015</v>
      </c>
      <c r="F491" s="76">
        <f t="shared" si="100"/>
        <v>545</v>
      </c>
      <c r="G491" s="76">
        <f>SUMIF(F$6:F491,"&gt;0")</f>
        <v>212050</v>
      </c>
      <c r="H491" s="76">
        <f t="shared" si="101"/>
        <v>50</v>
      </c>
      <c r="I491" s="76">
        <f t="shared" si="102"/>
        <v>595</v>
      </c>
      <c r="J491" s="81">
        <f t="shared" si="103"/>
        <v>11.333333333333332</v>
      </c>
      <c r="K491" s="76">
        <f t="shared" si="104"/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89"/>
        <v>5640</v>
      </c>
      <c r="F492" s="76">
        <f t="shared" si="100"/>
        <v>75</v>
      </c>
      <c r="G492" s="76">
        <f>SUMIF(F$6:F492,"&gt;0")</f>
        <v>212125</v>
      </c>
      <c r="H492" s="76">
        <f t="shared" si="101"/>
        <v>550</v>
      </c>
      <c r="I492" s="76">
        <f t="shared" si="102"/>
        <v>625</v>
      </c>
      <c r="J492" s="81">
        <f t="shared" si="103"/>
        <v>11.904761904761905</v>
      </c>
      <c r="K492" s="76">
        <f t="shared" si="104"/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89"/>
        <v>6385</v>
      </c>
      <c r="F493" s="76">
        <f t="shared" si="100"/>
        <v>725</v>
      </c>
      <c r="G493" s="76">
        <f>SUMIF(F$6:F493,"&gt;0")</f>
        <v>212850</v>
      </c>
      <c r="H493" s="76">
        <f t="shared" si="101"/>
        <v>20</v>
      </c>
      <c r="I493" s="76">
        <f t="shared" si="102"/>
        <v>745</v>
      </c>
      <c r="J493" s="81">
        <f t="shared" si="103"/>
        <v>14.190476190476192</v>
      </c>
      <c r="K493" s="76">
        <f t="shared" si="104"/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89"/>
        <v>6295</v>
      </c>
      <c r="F494" s="76">
        <f t="shared" si="100"/>
        <v>-90</v>
      </c>
      <c r="G494" s="76">
        <f>SUMIF(F$6:F494,"&gt;0")</f>
        <v>212850</v>
      </c>
      <c r="H494" s="76">
        <f t="shared" si="101"/>
        <v>0</v>
      </c>
      <c r="I494" s="76">
        <f t="shared" si="102"/>
        <v>-90</v>
      </c>
      <c r="J494" s="81">
        <f t="shared" si="103"/>
        <v>-1.7142857142857144</v>
      </c>
      <c r="K494" s="76">
        <f t="shared" si="104"/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89"/>
        <v>4405</v>
      </c>
      <c r="F495" s="76">
        <f t="shared" si="100"/>
        <v>-690</v>
      </c>
      <c r="G495" s="76">
        <f>SUMIF(F$6:F495,"&gt;0")</f>
        <v>212850</v>
      </c>
      <c r="H495" s="76">
        <f t="shared" si="101"/>
        <v>-1200</v>
      </c>
      <c r="I495" s="76">
        <f t="shared" si="102"/>
        <v>-1890</v>
      </c>
      <c r="J495" s="81">
        <f t="shared" si="103"/>
        <v>-36</v>
      </c>
      <c r="K495" s="76">
        <f t="shared" si="104"/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89"/>
        <v>3415</v>
      </c>
      <c r="F496" s="76">
        <f t="shared" si="100"/>
        <v>-930</v>
      </c>
      <c r="G496" s="76">
        <f>SUMIF(F$6:F496,"&gt;0")</f>
        <v>212850</v>
      </c>
      <c r="H496" s="76">
        <f t="shared" si="101"/>
        <v>-60</v>
      </c>
      <c r="I496" s="76">
        <f t="shared" si="102"/>
        <v>-990</v>
      </c>
      <c r="J496" s="81">
        <f t="shared" si="103"/>
        <v>-18.857142857142858</v>
      </c>
      <c r="K496" s="76">
        <f t="shared" si="104"/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89"/>
        <v>3705</v>
      </c>
      <c r="F497" s="76">
        <f t="shared" si="100"/>
        <v>240</v>
      </c>
      <c r="G497" s="76">
        <f>SUMIF(F$6:F497,"&gt;0")</f>
        <v>213090</v>
      </c>
      <c r="H497" s="76">
        <f t="shared" si="101"/>
        <v>50</v>
      </c>
      <c r="I497" s="76">
        <f t="shared" si="102"/>
        <v>290</v>
      </c>
      <c r="J497" s="81">
        <f t="shared" si="103"/>
        <v>5.5238095238095237</v>
      </c>
      <c r="K497" s="76">
        <f t="shared" si="104"/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89"/>
        <v>15</v>
      </c>
      <c r="F498" s="76">
        <f t="shared" si="100"/>
        <v>-240</v>
      </c>
      <c r="G498" s="76">
        <f>SUMIF(F$6:F498,"&gt;0")</f>
        <v>213090</v>
      </c>
      <c r="H498" s="76">
        <f t="shared" si="101"/>
        <v>-3450</v>
      </c>
      <c r="I498" s="76">
        <f t="shared" si="102"/>
        <v>-3690</v>
      </c>
      <c r="J498" s="81">
        <f t="shared" si="103"/>
        <v>-70.285714285714278</v>
      </c>
      <c r="K498" s="76">
        <f t="shared" si="104"/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89"/>
        <v>4215</v>
      </c>
      <c r="F499" s="76">
        <f t="shared" si="100"/>
        <v>0</v>
      </c>
      <c r="G499" s="76">
        <f>SUMIF(F$6:F499,"&gt;0")</f>
        <v>213090</v>
      </c>
      <c r="H499" s="76">
        <f t="shared" si="101"/>
        <v>4200</v>
      </c>
      <c r="I499" s="76">
        <f t="shared" si="102"/>
        <v>4200</v>
      </c>
      <c r="J499" s="81">
        <f t="shared" si="103"/>
        <v>80</v>
      </c>
      <c r="K499" s="76">
        <f t="shared" si="104"/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89"/>
        <v>4310</v>
      </c>
      <c r="F500" s="76">
        <f t="shared" si="100"/>
        <v>75</v>
      </c>
      <c r="G500" s="76">
        <f>SUMIF(F$6:F500,"&gt;0")</f>
        <v>213165</v>
      </c>
      <c r="H500" s="76">
        <f t="shared" si="101"/>
        <v>20</v>
      </c>
      <c r="I500" s="76">
        <f t="shared" si="102"/>
        <v>95</v>
      </c>
      <c r="J500" s="81">
        <f t="shared" si="103"/>
        <v>1.8095238095238095</v>
      </c>
      <c r="K500" s="76">
        <f t="shared" si="104"/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>SUM(C501:D501)</f>
        <v>34235</v>
      </c>
      <c r="F501" s="76">
        <f t="shared" si="100"/>
        <v>0</v>
      </c>
      <c r="G501" s="76">
        <f>SUMIF(F$6:F501,"&gt;0")</f>
        <v>213165</v>
      </c>
      <c r="H501" s="76">
        <f t="shared" si="101"/>
        <v>29925</v>
      </c>
      <c r="I501" s="76">
        <f t="shared" si="102"/>
        <v>29925</v>
      </c>
      <c r="J501" s="81">
        <f t="shared" si="103"/>
        <v>570</v>
      </c>
      <c r="K501" s="76">
        <f t="shared" si="104"/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105">SUM(C502:D502)</f>
        <v>245</v>
      </c>
      <c r="F502" s="76">
        <f t="shared" si="100"/>
        <v>0</v>
      </c>
      <c r="G502" s="76">
        <f>SUMIF(F$6:F502,"&gt;0")</f>
        <v>213165</v>
      </c>
      <c r="H502" s="76">
        <f t="shared" si="101"/>
        <v>-33990</v>
      </c>
      <c r="I502" s="76">
        <f t="shared" si="102"/>
        <v>-33990</v>
      </c>
      <c r="J502" s="81">
        <f t="shared" si="103"/>
        <v>-647.42857142857144</v>
      </c>
      <c r="K502" s="76">
        <f t="shared" si="104"/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105"/>
        <v>1035</v>
      </c>
      <c r="F503" s="76">
        <f t="shared" si="100"/>
        <v>740</v>
      </c>
      <c r="G503" s="76">
        <f>SUMIF(F$6:F503,"&gt;0")</f>
        <v>213905</v>
      </c>
      <c r="H503" s="76">
        <f t="shared" si="101"/>
        <v>50</v>
      </c>
      <c r="I503" s="76">
        <f t="shared" si="102"/>
        <v>790</v>
      </c>
      <c r="J503" s="81">
        <f t="shared" si="103"/>
        <v>15.047619047619047</v>
      </c>
      <c r="K503" s="76">
        <f t="shared" si="104"/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105"/>
        <v>795</v>
      </c>
      <c r="F504" s="76">
        <f t="shared" si="100"/>
        <v>-240</v>
      </c>
      <c r="G504" s="76">
        <f>SUMIF(F$6:F504,"&gt;0")</f>
        <v>213905</v>
      </c>
      <c r="H504" s="76">
        <f t="shared" si="101"/>
        <v>0</v>
      </c>
      <c r="I504" s="76">
        <f t="shared" si="102"/>
        <v>-240</v>
      </c>
      <c r="J504" s="81">
        <f t="shared" si="103"/>
        <v>-4.5714285714285712</v>
      </c>
      <c r="K504" s="76">
        <f t="shared" si="104"/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105"/>
        <v>910</v>
      </c>
      <c r="F505" s="76">
        <f t="shared" si="100"/>
        <v>115</v>
      </c>
      <c r="G505" s="76">
        <f>SUMIF(F$6:F505,"&gt;0")</f>
        <v>214020</v>
      </c>
      <c r="H505" s="76">
        <f t="shared" si="101"/>
        <v>0</v>
      </c>
      <c r="I505" s="76">
        <f t="shared" si="102"/>
        <v>115</v>
      </c>
      <c r="J505" s="81">
        <f t="shared" si="103"/>
        <v>2.1904761904761907</v>
      </c>
      <c r="K505" s="76">
        <f t="shared" si="104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105"/>
        <v>220</v>
      </c>
      <c r="F506" s="76">
        <f t="shared" si="100"/>
        <v>-690</v>
      </c>
      <c r="G506" s="76">
        <f>SUMIF(F$6:F506,"&gt;0")</f>
        <v>214020</v>
      </c>
      <c r="H506" s="76">
        <f t="shared" si="101"/>
        <v>0</v>
      </c>
      <c r="I506" s="76">
        <f t="shared" si="102"/>
        <v>-690</v>
      </c>
      <c r="J506" s="81">
        <f t="shared" si="103"/>
        <v>-13.142857142857142</v>
      </c>
      <c r="K506" s="76">
        <f t="shared" si="104"/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105"/>
        <v>315</v>
      </c>
      <c r="F507" s="76">
        <f t="shared" si="100"/>
        <v>75</v>
      </c>
      <c r="G507" s="76">
        <f>SUMIF(F$6:F507,"&gt;0")</f>
        <v>214095</v>
      </c>
      <c r="H507" s="76">
        <f t="shared" si="101"/>
        <v>20</v>
      </c>
      <c r="I507" s="76">
        <f t="shared" si="102"/>
        <v>95</v>
      </c>
      <c r="J507" s="81">
        <f t="shared" si="103"/>
        <v>1.8095238095238095</v>
      </c>
      <c r="K507" s="76">
        <f t="shared" si="104"/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105"/>
        <v>4995</v>
      </c>
      <c r="F508" s="76">
        <f t="shared" si="100"/>
        <v>0</v>
      </c>
      <c r="G508" s="76">
        <f>SUMIF(F$6:F508,"&gt;0")</f>
        <v>214095</v>
      </c>
      <c r="H508" s="76">
        <f t="shared" si="101"/>
        <v>4680</v>
      </c>
      <c r="I508" s="76">
        <f t="shared" si="102"/>
        <v>4680</v>
      </c>
      <c r="J508" s="81">
        <f t="shared" si="103"/>
        <v>89.142857142857139</v>
      </c>
      <c r="K508" s="76">
        <f t="shared" si="104"/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105"/>
        <v>4495</v>
      </c>
      <c r="F509" s="76">
        <f t="shared" si="100"/>
        <v>0</v>
      </c>
      <c r="G509" s="76">
        <f>SUMIF(F$6:F509,"&gt;0")</f>
        <v>214095</v>
      </c>
      <c r="H509" s="76">
        <f t="shared" si="101"/>
        <v>-500</v>
      </c>
      <c r="I509" s="76">
        <f t="shared" si="102"/>
        <v>-500</v>
      </c>
      <c r="J509" s="81">
        <f t="shared" si="103"/>
        <v>-9.5238095238095237</v>
      </c>
      <c r="K509" s="76">
        <f t="shared" si="104"/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105"/>
        <v>5215</v>
      </c>
      <c r="F510" s="76">
        <f t="shared" si="100"/>
        <v>650</v>
      </c>
      <c r="G510" s="76">
        <f>SUMIF(F$6:F510,"&gt;0")</f>
        <v>214745</v>
      </c>
      <c r="H510" s="76">
        <f t="shared" si="101"/>
        <v>70</v>
      </c>
      <c r="I510" s="76">
        <f t="shared" si="102"/>
        <v>720</v>
      </c>
      <c r="J510" s="81">
        <f t="shared" si="103"/>
        <v>13.714285714285715</v>
      </c>
      <c r="K510" s="76">
        <f t="shared" si="104"/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105"/>
        <v>5655</v>
      </c>
      <c r="F511" s="76">
        <f t="shared" si="100"/>
        <v>400</v>
      </c>
      <c r="G511" s="76">
        <f>SUMIF(F$6:F511,"&gt;0")</f>
        <v>215145</v>
      </c>
      <c r="H511" s="76">
        <f t="shared" si="101"/>
        <v>40</v>
      </c>
      <c r="I511" s="76">
        <f t="shared" si="102"/>
        <v>440</v>
      </c>
      <c r="J511" s="81">
        <f t="shared" si="103"/>
        <v>8.3809523809523814</v>
      </c>
      <c r="K511" s="76">
        <f t="shared" si="104"/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105"/>
        <v>5925</v>
      </c>
      <c r="F512" s="76">
        <f t="shared" si="100"/>
        <v>250</v>
      </c>
      <c r="G512" s="76">
        <f>SUMIF(F$6:F512,"&gt;0")</f>
        <v>215395</v>
      </c>
      <c r="H512" s="76">
        <f t="shared" si="101"/>
        <v>20</v>
      </c>
      <c r="I512" s="76">
        <f t="shared" si="102"/>
        <v>270</v>
      </c>
      <c r="J512" s="81">
        <f t="shared" si="103"/>
        <v>5.1428571428571423</v>
      </c>
      <c r="K512" s="76">
        <f t="shared" si="104"/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105"/>
        <v>6095</v>
      </c>
      <c r="F513" s="76">
        <f t="shared" si="100"/>
        <v>150</v>
      </c>
      <c r="G513" s="76">
        <f>SUMIF(F$6:F513,"&gt;0")</f>
        <v>215545</v>
      </c>
      <c r="H513" s="76">
        <f t="shared" si="101"/>
        <v>20</v>
      </c>
      <c r="I513" s="76">
        <f t="shared" si="102"/>
        <v>170</v>
      </c>
      <c r="J513" s="81">
        <f t="shared" si="103"/>
        <v>3.2380952380952381</v>
      </c>
      <c r="K513" s="76">
        <f t="shared" si="104"/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105"/>
        <v>6595</v>
      </c>
      <c r="F514" s="76">
        <f t="shared" si="100"/>
        <v>480</v>
      </c>
      <c r="G514" s="76">
        <f>SUMIF(F$6:F514,"&gt;0")</f>
        <v>216025</v>
      </c>
      <c r="H514" s="76">
        <f t="shared" si="101"/>
        <v>20</v>
      </c>
      <c r="I514" s="76">
        <f t="shared" si="102"/>
        <v>500</v>
      </c>
      <c r="J514" s="81">
        <f t="shared" si="103"/>
        <v>9.5238095238095237</v>
      </c>
      <c r="K514" s="76">
        <f t="shared" si="104"/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105"/>
        <v>7170</v>
      </c>
      <c r="F515" s="76">
        <f t="shared" si="100"/>
        <v>525</v>
      </c>
      <c r="G515" s="76">
        <f>SUMIF(F$6:F515,"&gt;0")</f>
        <v>216550</v>
      </c>
      <c r="H515" s="76">
        <f t="shared" si="101"/>
        <v>50</v>
      </c>
      <c r="I515" s="76">
        <f t="shared" si="102"/>
        <v>575</v>
      </c>
      <c r="J515" s="81">
        <f t="shared" si="103"/>
        <v>10.952380952380953</v>
      </c>
      <c r="K515" s="76">
        <f t="shared" si="104"/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105"/>
        <v>7550</v>
      </c>
      <c r="F516" s="76">
        <f t="shared" si="100"/>
        <v>360</v>
      </c>
      <c r="G516" s="76">
        <f>SUMIF(F$6:F516,"&gt;0")</f>
        <v>216910</v>
      </c>
      <c r="H516" s="76">
        <f t="shared" si="101"/>
        <v>20</v>
      </c>
      <c r="I516" s="76">
        <f t="shared" si="102"/>
        <v>380</v>
      </c>
      <c r="J516" s="81">
        <f t="shared" si="103"/>
        <v>7.2380952380952381</v>
      </c>
      <c r="K516" s="76">
        <f t="shared" si="104"/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105"/>
        <v>33275</v>
      </c>
      <c r="F517" s="76">
        <f t="shared" si="100"/>
        <v>0</v>
      </c>
      <c r="G517" s="76">
        <f>SUMIF(F$6:F517,"&gt;0")</f>
        <v>216910</v>
      </c>
      <c r="H517" s="76">
        <f t="shared" si="101"/>
        <v>25725</v>
      </c>
      <c r="I517" s="76">
        <f t="shared" si="102"/>
        <v>25725</v>
      </c>
      <c r="J517" s="81">
        <f t="shared" si="103"/>
        <v>490</v>
      </c>
      <c r="K517" s="76">
        <f t="shared" si="104"/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105"/>
        <v>29035</v>
      </c>
      <c r="F518" s="76">
        <f t="shared" si="100"/>
        <v>520</v>
      </c>
      <c r="G518" s="76">
        <f>SUMIF(F$6:F518,"&gt;0")</f>
        <v>217430</v>
      </c>
      <c r="H518" s="76">
        <f t="shared" si="101"/>
        <v>-4760</v>
      </c>
      <c r="I518" s="76">
        <f t="shared" si="102"/>
        <v>-4240</v>
      </c>
      <c r="J518" s="81">
        <f t="shared" si="103"/>
        <v>-80.761904761904759</v>
      </c>
      <c r="K518" s="76">
        <f t="shared" si="104"/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105"/>
        <v>29415</v>
      </c>
      <c r="F519" s="76">
        <f t="shared" ref="F519:F550" si="106">C519-C518</f>
        <v>360</v>
      </c>
      <c r="G519" s="76">
        <f>SUMIF(F$6:F519,"&gt;0")</f>
        <v>217790</v>
      </c>
      <c r="H519" s="76">
        <f t="shared" ref="H519:H550" si="107">D519-D518</f>
        <v>20</v>
      </c>
      <c r="I519" s="76">
        <f t="shared" ref="I519:I550" si="108">SUM(F519,H519)</f>
        <v>380</v>
      </c>
      <c r="J519" s="81">
        <f t="shared" ref="J519:J520" si="109">I519/4200*80</f>
        <v>7.2380952380952381</v>
      </c>
      <c r="K519" s="76">
        <f t="shared" ref="K519:K550" si="110"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105"/>
        <v>29295</v>
      </c>
      <c r="F520" s="76">
        <f t="shared" si="106"/>
        <v>360</v>
      </c>
      <c r="G520" s="76">
        <f>SUMIF(F$6:F520,"&gt;0")</f>
        <v>218150</v>
      </c>
      <c r="H520" s="76">
        <f t="shared" si="107"/>
        <v>-480</v>
      </c>
      <c r="I520" s="76">
        <f t="shared" si="108"/>
        <v>-120</v>
      </c>
      <c r="J520" s="81">
        <f t="shared" si="109"/>
        <v>-2.2857142857142856</v>
      </c>
      <c r="K520" s="76">
        <f t="shared" si="110"/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>SUM(C521:D521)</f>
        <v>32535</v>
      </c>
      <c r="F521" s="76">
        <f t="shared" si="106"/>
        <v>2165</v>
      </c>
      <c r="G521" s="76">
        <f>SUMIF(F$6:F521,"&gt;0")</f>
        <v>220315</v>
      </c>
      <c r="H521" s="76">
        <f t="shared" si="107"/>
        <v>1075</v>
      </c>
      <c r="I521" s="76">
        <f t="shared" si="108"/>
        <v>3240</v>
      </c>
      <c r="J521" s="81">
        <f t="shared" ref="J521:J526" si="111">I521/4200*80</f>
        <v>61.714285714285715</v>
      </c>
      <c r="K521" s="76">
        <f t="shared" si="110"/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>SUM(C522:D522)</f>
        <v>32615</v>
      </c>
      <c r="F522" s="76">
        <f t="shared" si="106"/>
        <v>60</v>
      </c>
      <c r="G522" s="76">
        <f>SUMIF(F$6:F522,"&gt;0")</f>
        <v>220375</v>
      </c>
      <c r="H522" s="76">
        <f t="shared" si="107"/>
        <v>20</v>
      </c>
      <c r="I522" s="76">
        <f t="shared" si="108"/>
        <v>80</v>
      </c>
      <c r="J522" s="81">
        <f t="shared" si="111"/>
        <v>1.5238095238095239</v>
      </c>
      <c r="K522" s="76">
        <f t="shared" si="110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112">SUM(C523:D523)</f>
        <v>34735</v>
      </c>
      <c r="F523" s="76">
        <f t="shared" si="106"/>
        <v>2100</v>
      </c>
      <c r="G523" s="76">
        <f>SUMIF(F$6:F523,"&gt;0")</f>
        <v>222475</v>
      </c>
      <c r="H523" s="76">
        <f t="shared" si="107"/>
        <v>20</v>
      </c>
      <c r="I523" s="76">
        <f t="shared" si="108"/>
        <v>2120</v>
      </c>
      <c r="J523" s="81">
        <f t="shared" si="111"/>
        <v>40.38095238095238</v>
      </c>
      <c r="K523" s="76">
        <f t="shared" si="110"/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112"/>
        <v>34355</v>
      </c>
      <c r="F524" s="76">
        <f t="shared" si="106"/>
        <v>100</v>
      </c>
      <c r="G524" s="76">
        <f>SUMIF(F$6:F524,"&gt;0")</f>
        <v>222575</v>
      </c>
      <c r="H524" s="76">
        <f t="shared" si="107"/>
        <v>-480</v>
      </c>
      <c r="I524" s="76">
        <f t="shared" si="108"/>
        <v>-380</v>
      </c>
      <c r="J524" s="81">
        <f t="shared" si="111"/>
        <v>-7.2380952380952381</v>
      </c>
      <c r="K524" s="76">
        <f t="shared" si="110"/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112"/>
        <v>34815</v>
      </c>
      <c r="F525" s="76">
        <f t="shared" si="106"/>
        <v>460</v>
      </c>
      <c r="G525" s="76">
        <f>SUMIF(F$6:F525,"&gt;0")</f>
        <v>223035</v>
      </c>
      <c r="H525" s="76">
        <f t="shared" si="107"/>
        <v>0</v>
      </c>
      <c r="I525" s="76">
        <f t="shared" si="108"/>
        <v>460</v>
      </c>
      <c r="J525" s="81">
        <f t="shared" si="111"/>
        <v>8.7619047619047628</v>
      </c>
      <c r="K525" s="76">
        <f t="shared" si="110"/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112"/>
        <v>36030</v>
      </c>
      <c r="F526" s="76">
        <f t="shared" si="106"/>
        <v>1195</v>
      </c>
      <c r="G526" s="76">
        <f>SUMIF(F$6:F526,"&gt;0")</f>
        <v>224230</v>
      </c>
      <c r="H526" s="76">
        <f t="shared" si="107"/>
        <v>20</v>
      </c>
      <c r="I526" s="76">
        <f t="shared" si="108"/>
        <v>1215</v>
      </c>
      <c r="J526" s="81">
        <f t="shared" si="111"/>
        <v>23.142857142857146</v>
      </c>
      <c r="K526" s="76">
        <f t="shared" si="110"/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112"/>
        <v>36975</v>
      </c>
      <c r="F527" s="76">
        <f t="shared" si="106"/>
        <v>375</v>
      </c>
      <c r="G527" s="76">
        <f>SUMIF(F$6:F527,"&gt;0")</f>
        <v>224605</v>
      </c>
      <c r="H527" s="76">
        <f t="shared" si="107"/>
        <v>570</v>
      </c>
      <c r="I527" s="76">
        <f t="shared" si="108"/>
        <v>945</v>
      </c>
      <c r="J527" s="81">
        <f t="shared" ref="J527:J558" si="113">I527/4200*80</f>
        <v>18</v>
      </c>
      <c r="K527" s="76">
        <f t="shared" si="110"/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112"/>
        <v>37715</v>
      </c>
      <c r="F528" s="76">
        <f t="shared" si="106"/>
        <v>720</v>
      </c>
      <c r="G528" s="76">
        <f>SUMIF(F$6:F528,"&gt;0")</f>
        <v>225325</v>
      </c>
      <c r="H528" s="76">
        <f t="shared" si="107"/>
        <v>20</v>
      </c>
      <c r="I528" s="76">
        <f t="shared" si="108"/>
        <v>740</v>
      </c>
      <c r="J528" s="81">
        <f t="shared" si="113"/>
        <v>14.095238095238097</v>
      </c>
      <c r="K528" s="76">
        <f t="shared" si="110"/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112"/>
        <v>38085</v>
      </c>
      <c r="F529" s="76">
        <f t="shared" si="106"/>
        <v>350</v>
      </c>
      <c r="G529" s="76">
        <f>SUMIF(F$6:F529,"&gt;0")</f>
        <v>225675</v>
      </c>
      <c r="H529" s="76">
        <f t="shared" si="107"/>
        <v>20</v>
      </c>
      <c r="I529" s="76">
        <f t="shared" si="108"/>
        <v>370</v>
      </c>
      <c r="J529" s="81">
        <f t="shared" si="113"/>
        <v>7.0476190476190483</v>
      </c>
      <c r="K529" s="76">
        <f t="shared" si="110"/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8" si="114">SUM(C530:D530)</f>
        <v>38505</v>
      </c>
      <c r="F530" s="76">
        <f t="shared" si="106"/>
        <v>400</v>
      </c>
      <c r="G530" s="76">
        <f>SUMIF(F$6:F530,"&gt;0")</f>
        <v>226075</v>
      </c>
      <c r="H530" s="76">
        <f t="shared" si="107"/>
        <v>20</v>
      </c>
      <c r="I530" s="76">
        <f t="shared" si="108"/>
        <v>420</v>
      </c>
      <c r="J530" s="81">
        <f t="shared" si="113"/>
        <v>8</v>
      </c>
      <c r="K530" s="76">
        <f t="shared" si="110"/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114"/>
        <v>39100</v>
      </c>
      <c r="F531" s="76">
        <f t="shared" si="106"/>
        <v>50</v>
      </c>
      <c r="G531" s="76">
        <f>SUMIF(F$6:F531,"&gt;0")</f>
        <v>226125</v>
      </c>
      <c r="H531" s="76">
        <f t="shared" si="107"/>
        <v>545</v>
      </c>
      <c r="I531" s="76">
        <f t="shared" si="108"/>
        <v>595</v>
      </c>
      <c r="J531" s="81">
        <f t="shared" si="113"/>
        <v>11.333333333333332</v>
      </c>
      <c r="K531" s="76">
        <f t="shared" si="110"/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si="114"/>
        <v>25870</v>
      </c>
      <c r="F532" s="76">
        <f t="shared" si="106"/>
        <v>0</v>
      </c>
      <c r="G532" s="76">
        <f>SUMIF(F$6:F532,"&gt;0")</f>
        <v>226125</v>
      </c>
      <c r="H532" s="76">
        <f t="shared" si="107"/>
        <v>-13230</v>
      </c>
      <c r="I532" s="76">
        <f t="shared" si="108"/>
        <v>-13230</v>
      </c>
      <c r="J532" s="81">
        <f t="shared" si="113"/>
        <v>-252</v>
      </c>
      <c r="K532" s="76">
        <f t="shared" si="110"/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si="114"/>
        <v>26840</v>
      </c>
      <c r="F533" s="76">
        <f t="shared" si="106"/>
        <v>950</v>
      </c>
      <c r="G533" s="76">
        <f>SUMIF(F$6:F533,"&gt;0")</f>
        <v>227075</v>
      </c>
      <c r="H533" s="76">
        <f t="shared" si="107"/>
        <v>20</v>
      </c>
      <c r="I533" s="76">
        <f t="shared" si="108"/>
        <v>970</v>
      </c>
      <c r="J533" s="81">
        <f t="shared" si="113"/>
        <v>18.476190476190478</v>
      </c>
      <c r="K533" s="76">
        <f t="shared" si="110"/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114"/>
        <v>31565</v>
      </c>
      <c r="F534" s="76">
        <f t="shared" si="106"/>
        <v>605</v>
      </c>
      <c r="G534" s="76">
        <f>SUMIF(F$6:F534,"&gt;0")</f>
        <v>227680</v>
      </c>
      <c r="H534" s="76">
        <f t="shared" si="107"/>
        <v>4120</v>
      </c>
      <c r="I534" s="76">
        <f t="shared" si="108"/>
        <v>4725</v>
      </c>
      <c r="J534" s="81">
        <f t="shared" si="113"/>
        <v>90</v>
      </c>
      <c r="K534" s="76">
        <f t="shared" si="110"/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114"/>
        <v>40730</v>
      </c>
      <c r="F535" s="76">
        <f t="shared" si="106"/>
        <v>400</v>
      </c>
      <c r="G535" s="76">
        <f>SUMIF(F$6:F535,"&gt;0")</f>
        <v>228080</v>
      </c>
      <c r="H535" s="76">
        <f t="shared" si="107"/>
        <v>8765</v>
      </c>
      <c r="I535" s="76">
        <f t="shared" si="108"/>
        <v>9165</v>
      </c>
      <c r="J535" s="81">
        <f t="shared" si="113"/>
        <v>174.57142857142856</v>
      </c>
      <c r="K535" s="76">
        <f t="shared" si="110"/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si="114"/>
        <v>22900</v>
      </c>
      <c r="F536" s="76">
        <f t="shared" si="106"/>
        <v>-1050</v>
      </c>
      <c r="G536" s="76">
        <f>SUMIF(F$6:F536,"&gt;0")</f>
        <v>228080</v>
      </c>
      <c r="H536" s="76">
        <f t="shared" si="107"/>
        <v>-16780</v>
      </c>
      <c r="I536" s="76">
        <f t="shared" si="108"/>
        <v>-17830</v>
      </c>
      <c r="J536" s="81">
        <f t="shared" si="113"/>
        <v>-339.61904761904759</v>
      </c>
      <c r="K536" s="76">
        <f t="shared" si="110"/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114"/>
        <v>23300</v>
      </c>
      <c r="F537" s="76">
        <f t="shared" si="106"/>
        <v>350</v>
      </c>
      <c r="G537" s="76">
        <f>SUMIF(F$6:F537,"&gt;0")</f>
        <v>228430</v>
      </c>
      <c r="H537" s="76">
        <f t="shared" si="107"/>
        <v>50</v>
      </c>
      <c r="I537" s="76">
        <f t="shared" si="108"/>
        <v>400</v>
      </c>
      <c r="J537" s="81">
        <f t="shared" si="113"/>
        <v>7.6190476190476186</v>
      </c>
      <c r="K537" s="76">
        <f t="shared" si="110"/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114"/>
        <v>23820</v>
      </c>
      <c r="F538" s="76">
        <f t="shared" si="106"/>
        <v>500</v>
      </c>
      <c r="G538" s="76">
        <f>SUMIF(F$6:F538,"&gt;0")</f>
        <v>228930</v>
      </c>
      <c r="H538" s="76">
        <f t="shared" si="107"/>
        <v>20</v>
      </c>
      <c r="I538" s="76">
        <f t="shared" si="108"/>
        <v>520</v>
      </c>
      <c r="J538" s="81">
        <f t="shared" si="113"/>
        <v>9.9047619047619051</v>
      </c>
      <c r="K538" s="76">
        <f t="shared" si="110"/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115">SUM(C539:D539)</f>
        <v>23965</v>
      </c>
      <c r="F539" s="76">
        <f t="shared" si="106"/>
        <v>125</v>
      </c>
      <c r="G539" s="76">
        <f>SUMIF(F$6:F539,"&gt;0")</f>
        <v>229055</v>
      </c>
      <c r="H539" s="76">
        <f t="shared" si="107"/>
        <v>20</v>
      </c>
      <c r="I539" s="76">
        <f t="shared" si="108"/>
        <v>145</v>
      </c>
      <c r="J539" s="81">
        <f t="shared" si="113"/>
        <v>2.7619047619047619</v>
      </c>
      <c r="K539" s="76">
        <f t="shared" si="110"/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115"/>
        <v>24035</v>
      </c>
      <c r="F540" s="76">
        <f t="shared" si="106"/>
        <v>50</v>
      </c>
      <c r="G540" s="76">
        <f>SUMIF(F$6:F540,"&gt;0")</f>
        <v>229105</v>
      </c>
      <c r="H540" s="76">
        <f t="shared" si="107"/>
        <v>20</v>
      </c>
      <c r="I540" s="76">
        <f t="shared" si="108"/>
        <v>70</v>
      </c>
      <c r="J540" s="81">
        <f t="shared" si="113"/>
        <v>1.3333333333333333</v>
      </c>
      <c r="K540" s="76">
        <f t="shared" si="110"/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115"/>
        <v>24220</v>
      </c>
      <c r="F541" s="76">
        <f t="shared" si="106"/>
        <v>165</v>
      </c>
      <c r="G541" s="76">
        <f>SUMIF(F$6:F541,"&gt;0")</f>
        <v>229270</v>
      </c>
      <c r="H541" s="76">
        <f t="shared" si="107"/>
        <v>20</v>
      </c>
      <c r="I541" s="76">
        <f t="shared" si="108"/>
        <v>185</v>
      </c>
      <c r="J541" s="81">
        <f t="shared" si="113"/>
        <v>3.5238095238095242</v>
      </c>
      <c r="K541" s="76">
        <f t="shared" si="110"/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115"/>
        <v>24370</v>
      </c>
      <c r="F542" s="76">
        <f t="shared" si="106"/>
        <v>50</v>
      </c>
      <c r="G542" s="76">
        <f>SUMIF(F$6:F542,"&gt;0")</f>
        <v>229320</v>
      </c>
      <c r="H542" s="76">
        <f t="shared" si="107"/>
        <v>100</v>
      </c>
      <c r="I542" s="76">
        <f t="shared" si="108"/>
        <v>150</v>
      </c>
      <c r="J542" s="81">
        <f t="shared" si="113"/>
        <v>2.8571428571428568</v>
      </c>
      <c r="K542" s="76">
        <f t="shared" si="110"/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115"/>
        <v>25230</v>
      </c>
      <c r="F543" s="76">
        <f t="shared" si="106"/>
        <v>840</v>
      </c>
      <c r="G543" s="76">
        <f>SUMIF(F$6:F543,"&gt;0")</f>
        <v>230160</v>
      </c>
      <c r="H543" s="76">
        <f t="shared" si="107"/>
        <v>20</v>
      </c>
      <c r="I543" s="76">
        <f t="shared" si="108"/>
        <v>860</v>
      </c>
      <c r="J543" s="81">
        <f t="shared" si="113"/>
        <v>16.38095238095238</v>
      </c>
      <c r="K543" s="76">
        <f t="shared" si="110"/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115"/>
        <v>37790</v>
      </c>
      <c r="F544" s="76">
        <f t="shared" si="106"/>
        <v>1250</v>
      </c>
      <c r="G544" s="76">
        <f>SUMIF(F$6:F544,"&gt;0")</f>
        <v>231410</v>
      </c>
      <c r="H544" s="76">
        <f t="shared" si="107"/>
        <v>11310</v>
      </c>
      <c r="I544" s="76">
        <f t="shared" si="108"/>
        <v>12560</v>
      </c>
      <c r="J544" s="81">
        <f t="shared" si="113"/>
        <v>239.23809523809524</v>
      </c>
      <c r="K544" s="76">
        <f t="shared" si="110"/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115"/>
        <v>20960</v>
      </c>
      <c r="F545" s="76">
        <f t="shared" si="106"/>
        <v>0</v>
      </c>
      <c r="G545" s="76">
        <f>SUMIF(F$6:F545,"&gt;0")</f>
        <v>231410</v>
      </c>
      <c r="H545" s="76">
        <f t="shared" si="107"/>
        <v>-16830</v>
      </c>
      <c r="I545" s="76">
        <f t="shared" si="108"/>
        <v>-16830</v>
      </c>
      <c r="J545" s="81">
        <f t="shared" si="113"/>
        <v>-320.57142857142856</v>
      </c>
      <c r="K545" s="76">
        <f t="shared" si="110"/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115"/>
        <v>20870</v>
      </c>
      <c r="F546" s="76">
        <f t="shared" si="106"/>
        <v>360</v>
      </c>
      <c r="G546" s="76">
        <f>SUMIF(F$6:F546,"&gt;0")</f>
        <v>231770</v>
      </c>
      <c r="H546" s="76">
        <f t="shared" si="107"/>
        <v>-450</v>
      </c>
      <c r="I546" s="76">
        <f t="shared" si="108"/>
        <v>-90</v>
      </c>
      <c r="J546" s="81">
        <f t="shared" si="113"/>
        <v>-1.7142857142857144</v>
      </c>
      <c r="K546" s="76">
        <f t="shared" si="110"/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115"/>
        <v>24005</v>
      </c>
      <c r="F547" s="76">
        <f t="shared" si="106"/>
        <v>3175</v>
      </c>
      <c r="G547" s="76">
        <f>SUMIF(F$6:F547,"&gt;0")</f>
        <v>234945</v>
      </c>
      <c r="H547" s="76">
        <f t="shared" si="107"/>
        <v>-40</v>
      </c>
      <c r="I547" s="76">
        <f t="shared" si="108"/>
        <v>3135</v>
      </c>
      <c r="J547" s="81">
        <f t="shared" si="113"/>
        <v>59.714285714285715</v>
      </c>
      <c r="K547" s="76">
        <f t="shared" si="110"/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115"/>
        <v>28275</v>
      </c>
      <c r="F548" s="76">
        <f t="shared" si="106"/>
        <v>3500</v>
      </c>
      <c r="G548" s="76">
        <f>SUMIF(F$6:F548,"&gt;0")</f>
        <v>238445</v>
      </c>
      <c r="H548" s="76">
        <f t="shared" si="107"/>
        <v>770</v>
      </c>
      <c r="I548" s="76">
        <f t="shared" si="108"/>
        <v>4270</v>
      </c>
      <c r="J548" s="81">
        <f t="shared" si="113"/>
        <v>81.333333333333329</v>
      </c>
      <c r="K548" s="76">
        <f t="shared" si="110"/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115"/>
        <v>28395</v>
      </c>
      <c r="F549" s="76">
        <f t="shared" si="106"/>
        <v>100</v>
      </c>
      <c r="G549" s="76">
        <f>SUMIF(F$6:F549,"&gt;0")</f>
        <v>238545</v>
      </c>
      <c r="H549" s="76">
        <f t="shared" si="107"/>
        <v>20</v>
      </c>
      <c r="I549" s="76">
        <f t="shared" si="108"/>
        <v>120</v>
      </c>
      <c r="J549" s="81">
        <f t="shared" si="113"/>
        <v>2.2857142857142856</v>
      </c>
      <c r="K549" s="76">
        <f t="shared" si="110"/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116">SUM(C550:D550)</f>
        <v>29295</v>
      </c>
      <c r="F550" s="76">
        <f t="shared" si="106"/>
        <v>880</v>
      </c>
      <c r="G550" s="76">
        <f>SUMIF(F$6:F550,"&gt;0")</f>
        <v>239425</v>
      </c>
      <c r="H550" s="76">
        <f t="shared" si="107"/>
        <v>20</v>
      </c>
      <c r="I550" s="76">
        <f t="shared" si="108"/>
        <v>900</v>
      </c>
      <c r="J550" s="81">
        <f t="shared" si="113"/>
        <v>17.142857142857142</v>
      </c>
      <c r="K550" s="76">
        <f t="shared" si="110"/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116"/>
        <v>29665</v>
      </c>
      <c r="F551" s="76">
        <f t="shared" ref="F551:F586" si="117">C551-C550</f>
        <v>350</v>
      </c>
      <c r="G551" s="76">
        <f>SUMIF(F$6:F551,"&gt;0")</f>
        <v>239775</v>
      </c>
      <c r="H551" s="76">
        <f t="shared" ref="H551:H586" si="118">D551-D550</f>
        <v>20</v>
      </c>
      <c r="I551" s="76">
        <f t="shared" ref="I551:I582" si="119">SUM(F551,H551)</f>
        <v>370</v>
      </c>
      <c r="J551" s="81">
        <f t="shared" si="113"/>
        <v>7.0476190476190483</v>
      </c>
      <c r="K551" s="76">
        <f t="shared" ref="K551:K586" si="120">IFERROR(G551 - _xlfn.XLOOKUP(A551-30, $A$6:$A$14998,G$6:G$14998,"",-1,2),NA())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116"/>
        <v>30760</v>
      </c>
      <c r="F552" s="76">
        <f t="shared" si="117"/>
        <v>1050</v>
      </c>
      <c r="G552" s="76">
        <f>SUMIF(F$6:F552,"&gt;0")</f>
        <v>240825</v>
      </c>
      <c r="H552" s="76">
        <f t="shared" si="118"/>
        <v>45</v>
      </c>
      <c r="I552" s="76">
        <f t="shared" si="119"/>
        <v>1095</v>
      </c>
      <c r="J552" s="81">
        <f t="shared" si="113"/>
        <v>20.857142857142858</v>
      </c>
      <c r="K552" s="76">
        <f t="shared" si="120"/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116"/>
        <v>31455</v>
      </c>
      <c r="F553" s="76">
        <f t="shared" si="117"/>
        <v>125</v>
      </c>
      <c r="G553" s="76">
        <f>SUMIF(F$6:F553,"&gt;0")</f>
        <v>240950</v>
      </c>
      <c r="H553" s="76">
        <f t="shared" si="118"/>
        <v>570</v>
      </c>
      <c r="I553" s="76">
        <f t="shared" si="119"/>
        <v>695</v>
      </c>
      <c r="J553" s="81">
        <f t="shared" si="113"/>
        <v>13.238095238095237</v>
      </c>
      <c r="K553" s="76">
        <f t="shared" si="120"/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116"/>
        <v>31800</v>
      </c>
      <c r="F554" s="76">
        <f t="shared" si="117"/>
        <v>325</v>
      </c>
      <c r="G554" s="76">
        <f>SUMIF(F$6:F554,"&gt;0")</f>
        <v>241275</v>
      </c>
      <c r="H554" s="76">
        <f t="shared" si="118"/>
        <v>20</v>
      </c>
      <c r="I554" s="76">
        <f t="shared" si="119"/>
        <v>345</v>
      </c>
      <c r="J554" s="81">
        <f t="shared" si="113"/>
        <v>6.5714285714285712</v>
      </c>
      <c r="K554" s="76">
        <f t="shared" si="120"/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116"/>
        <v>19770</v>
      </c>
      <c r="F555" s="76">
        <f t="shared" si="117"/>
        <v>-9600</v>
      </c>
      <c r="G555" s="76">
        <f>SUMIF(F$6:F555,"&gt;0")</f>
        <v>241275</v>
      </c>
      <c r="H555" s="76">
        <f t="shared" si="118"/>
        <v>-2430</v>
      </c>
      <c r="I555" s="76">
        <f t="shared" si="119"/>
        <v>-12030</v>
      </c>
      <c r="J555" s="81">
        <f t="shared" si="113"/>
        <v>-229.14285714285714</v>
      </c>
      <c r="K555" s="76">
        <f t="shared" si="120"/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116"/>
        <v>20420</v>
      </c>
      <c r="F556" s="76">
        <f t="shared" si="117"/>
        <v>600</v>
      </c>
      <c r="G556" s="76">
        <f>SUMIF(F$6:F556,"&gt;0")</f>
        <v>241875</v>
      </c>
      <c r="H556" s="76">
        <f t="shared" si="118"/>
        <v>50</v>
      </c>
      <c r="I556" s="76">
        <f t="shared" si="119"/>
        <v>650</v>
      </c>
      <c r="J556" s="81">
        <f t="shared" si="113"/>
        <v>12.380952380952381</v>
      </c>
      <c r="K556" s="76">
        <f t="shared" si="120"/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588" si="121">SUM(C557:D557)</f>
        <v>22130</v>
      </c>
      <c r="F557" s="76">
        <f t="shared" si="117"/>
        <v>1165</v>
      </c>
      <c r="G557" s="76">
        <f>SUMIF(F$6:F557,"&gt;0")</f>
        <v>243040</v>
      </c>
      <c r="H557" s="76">
        <f t="shared" si="118"/>
        <v>545</v>
      </c>
      <c r="I557" s="76">
        <f t="shared" si="119"/>
        <v>1710</v>
      </c>
      <c r="J557" s="81">
        <f t="shared" si="113"/>
        <v>32.571428571428569</v>
      </c>
      <c r="K557" s="76">
        <f t="shared" si="120"/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121"/>
        <v>22620</v>
      </c>
      <c r="F558" s="76">
        <f t="shared" si="117"/>
        <v>450</v>
      </c>
      <c r="G558" s="76">
        <f>SUMIF(F$6:F558,"&gt;0")</f>
        <v>243490</v>
      </c>
      <c r="H558" s="76">
        <f t="shared" si="118"/>
        <v>40</v>
      </c>
      <c r="I558" s="76">
        <f t="shared" si="119"/>
        <v>490</v>
      </c>
      <c r="J558" s="81">
        <f t="shared" si="113"/>
        <v>9.3333333333333339</v>
      </c>
      <c r="K558" s="76">
        <f t="shared" si="120"/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121"/>
        <v>23520</v>
      </c>
      <c r="F559" s="76">
        <f t="shared" si="117"/>
        <v>850</v>
      </c>
      <c r="G559" s="76">
        <f>SUMIF(F$6:F559,"&gt;0")</f>
        <v>244340</v>
      </c>
      <c r="H559" s="76">
        <f t="shared" si="118"/>
        <v>50</v>
      </c>
      <c r="I559" s="76">
        <f t="shared" si="119"/>
        <v>900</v>
      </c>
      <c r="J559" s="81">
        <f t="shared" ref="J559:J586" si="122">I559/4200*80</f>
        <v>17.142857142857142</v>
      </c>
      <c r="K559" s="76">
        <f t="shared" si="120"/>
        <v>15910</v>
      </c>
    </row>
    <row r="560" spans="1:13" x14ac:dyDescent="0.25">
      <c r="A560" s="77">
        <v>44382.24722222222</v>
      </c>
      <c r="B560" s="105" t="s">
        <v>480</v>
      </c>
      <c r="C560" s="74">
        <v>480</v>
      </c>
      <c r="D560" s="74">
        <v>810</v>
      </c>
      <c r="E560" s="74">
        <f t="shared" si="121"/>
        <v>1290</v>
      </c>
      <c r="F560" s="76">
        <f t="shared" si="117"/>
        <v>-19200</v>
      </c>
      <c r="G560" s="76">
        <f>SUMIF(F$6:F560,"&gt;0")</f>
        <v>244340</v>
      </c>
      <c r="H560" s="76">
        <f t="shared" si="118"/>
        <v>-3030</v>
      </c>
      <c r="I560" s="76">
        <f t="shared" si="119"/>
        <v>-22230</v>
      </c>
      <c r="J560" s="81">
        <f t="shared" si="122"/>
        <v>-423.42857142857144</v>
      </c>
      <c r="K560" s="76">
        <f t="shared" si="120"/>
        <v>15910</v>
      </c>
    </row>
    <row r="561" spans="1:13" x14ac:dyDescent="0.25">
      <c r="A561" s="77">
        <v>44383.24722222222</v>
      </c>
      <c r="C561" s="74">
        <v>580</v>
      </c>
      <c r="D561" s="74">
        <v>880</v>
      </c>
      <c r="E561" s="74">
        <f t="shared" si="121"/>
        <v>1460</v>
      </c>
      <c r="F561" s="76">
        <f t="shared" si="117"/>
        <v>100</v>
      </c>
      <c r="G561" s="76">
        <f>SUMIF(F$6:F561,"&gt;0")</f>
        <v>244440</v>
      </c>
      <c r="H561" s="76">
        <f t="shared" si="118"/>
        <v>70</v>
      </c>
      <c r="I561" s="76">
        <f t="shared" si="119"/>
        <v>170</v>
      </c>
      <c r="J561" s="81">
        <f t="shared" si="122"/>
        <v>3.2380952380952381</v>
      </c>
      <c r="K561" s="76">
        <f t="shared" si="120"/>
        <v>15510</v>
      </c>
    </row>
    <row r="562" spans="1:13" x14ac:dyDescent="0.25">
      <c r="A562" s="77">
        <v>44384.113888888889</v>
      </c>
      <c r="C562" s="74">
        <v>680</v>
      </c>
      <c r="D562" s="74">
        <v>900</v>
      </c>
      <c r="E562" s="74">
        <f t="shared" si="121"/>
        <v>1580</v>
      </c>
      <c r="F562" s="76">
        <f t="shared" si="117"/>
        <v>100</v>
      </c>
      <c r="G562" s="76">
        <f>SUMIF(F$6:F562,"&gt;0")</f>
        <v>244540</v>
      </c>
      <c r="H562" s="76">
        <f t="shared" si="118"/>
        <v>20</v>
      </c>
      <c r="I562" s="76">
        <f t="shared" si="119"/>
        <v>120</v>
      </c>
      <c r="J562" s="81">
        <f t="shared" si="122"/>
        <v>2.2857142857142856</v>
      </c>
      <c r="K562" s="76">
        <f t="shared" si="120"/>
        <v>15485</v>
      </c>
    </row>
    <row r="563" spans="1:13" x14ac:dyDescent="0.25">
      <c r="A563" s="77">
        <v>44385.686805555553</v>
      </c>
      <c r="C563" s="74">
        <v>780</v>
      </c>
      <c r="D563" s="74">
        <v>920</v>
      </c>
      <c r="E563" s="74">
        <f t="shared" si="121"/>
        <v>1700</v>
      </c>
      <c r="F563" s="76">
        <f t="shared" si="117"/>
        <v>100</v>
      </c>
      <c r="G563" s="76">
        <f>SUMIF(F$6:F563,"&gt;0")</f>
        <v>244640</v>
      </c>
      <c r="H563" s="76">
        <f t="shared" si="118"/>
        <v>20</v>
      </c>
      <c r="I563" s="76">
        <f t="shared" si="119"/>
        <v>120</v>
      </c>
      <c r="J563" s="81">
        <f t="shared" si="122"/>
        <v>2.2857142857142856</v>
      </c>
      <c r="K563" s="76">
        <f t="shared" si="120"/>
        <v>15370</v>
      </c>
    </row>
    <row r="564" spans="1:13" x14ac:dyDescent="0.25">
      <c r="A564" s="77">
        <v>44386.18472222222</v>
      </c>
      <c r="C564" s="74">
        <v>830</v>
      </c>
      <c r="D564" s="74">
        <v>1465</v>
      </c>
      <c r="E564" s="74">
        <f t="shared" si="121"/>
        <v>2295</v>
      </c>
      <c r="F564" s="76">
        <f t="shared" si="117"/>
        <v>50</v>
      </c>
      <c r="G564" s="76">
        <f>SUMIF(F$6:F564,"&gt;0")</f>
        <v>244690</v>
      </c>
      <c r="H564" s="76">
        <f t="shared" si="118"/>
        <v>545</v>
      </c>
      <c r="I564" s="76">
        <f t="shared" si="119"/>
        <v>595</v>
      </c>
      <c r="J564" s="81">
        <f t="shared" si="122"/>
        <v>11.333333333333332</v>
      </c>
      <c r="K564" s="76">
        <f t="shared" si="120"/>
        <v>15420</v>
      </c>
      <c r="L564" s="74">
        <v>525</v>
      </c>
      <c r="M564" s="74">
        <v>7</v>
      </c>
    </row>
    <row r="565" spans="1:13" x14ac:dyDescent="0.25">
      <c r="A565" s="77">
        <v>44387.245138888888</v>
      </c>
      <c r="B565" s="105" t="s">
        <v>481</v>
      </c>
      <c r="C565" s="74">
        <v>855</v>
      </c>
      <c r="D565" s="74">
        <v>1515</v>
      </c>
      <c r="E565" s="74">
        <f t="shared" si="121"/>
        <v>2370</v>
      </c>
      <c r="F565" s="76">
        <f t="shared" si="117"/>
        <v>25</v>
      </c>
      <c r="G565" s="76">
        <f>SUMIF(F$6:F565,"&gt;0")</f>
        <v>244715</v>
      </c>
      <c r="H565" s="76">
        <f t="shared" si="118"/>
        <v>50</v>
      </c>
      <c r="I565" s="76">
        <f t="shared" si="119"/>
        <v>75</v>
      </c>
      <c r="J565" s="81">
        <f t="shared" si="122"/>
        <v>1.4285714285714284</v>
      </c>
      <c r="K565" s="76">
        <f t="shared" si="120"/>
        <v>15395</v>
      </c>
      <c r="L565" s="74">
        <v>480</v>
      </c>
      <c r="M565" s="74">
        <v>10</v>
      </c>
    </row>
    <row r="566" spans="1:13" x14ac:dyDescent="0.25">
      <c r="A566" s="77">
        <v>44388.98333333333</v>
      </c>
      <c r="C566" s="74">
        <v>1095</v>
      </c>
      <c r="D566" s="74">
        <v>1535</v>
      </c>
      <c r="E566" s="74">
        <f t="shared" si="121"/>
        <v>2630</v>
      </c>
      <c r="F566" s="76">
        <f t="shared" si="117"/>
        <v>240</v>
      </c>
      <c r="G566" s="76">
        <f>SUMIF(F$6:F566,"&gt;0")</f>
        <v>244955</v>
      </c>
      <c r="H566" s="76">
        <f t="shared" si="118"/>
        <v>20</v>
      </c>
      <c r="I566" s="76">
        <f t="shared" si="119"/>
        <v>260</v>
      </c>
      <c r="J566" s="81">
        <f t="shared" si="122"/>
        <v>4.9523809523809526</v>
      </c>
      <c r="K566" s="76">
        <f t="shared" si="120"/>
        <v>14795</v>
      </c>
    </row>
    <row r="567" spans="1:13" x14ac:dyDescent="0.25">
      <c r="A567" s="77">
        <v>44389.954861111109</v>
      </c>
      <c r="C567" s="74">
        <v>1730</v>
      </c>
      <c r="D567" s="74">
        <v>1555</v>
      </c>
      <c r="E567" s="74">
        <f t="shared" si="121"/>
        <v>3285</v>
      </c>
      <c r="F567" s="76">
        <f t="shared" si="117"/>
        <v>635</v>
      </c>
      <c r="G567" s="76">
        <f>SUMIF(F$6:F567,"&gt;0")</f>
        <v>245590</v>
      </c>
      <c r="H567" s="76">
        <f t="shared" si="118"/>
        <v>20</v>
      </c>
      <c r="I567" s="76">
        <f t="shared" si="119"/>
        <v>655</v>
      </c>
      <c r="J567" s="81">
        <f t="shared" si="122"/>
        <v>12.476190476190476</v>
      </c>
      <c r="K567" s="76">
        <f t="shared" si="120"/>
        <v>15430</v>
      </c>
    </row>
    <row r="568" spans="1:13" x14ac:dyDescent="0.25">
      <c r="A568" s="77">
        <v>44391.536111111112</v>
      </c>
      <c r="C568" s="74">
        <v>2685</v>
      </c>
      <c r="D568" s="74">
        <v>1595</v>
      </c>
      <c r="E568" s="74">
        <f t="shared" si="121"/>
        <v>4280</v>
      </c>
      <c r="F568" s="76">
        <f t="shared" si="117"/>
        <v>955</v>
      </c>
      <c r="G568" s="76">
        <f>SUMIF(F$6:F568,"&gt;0")</f>
        <v>246545</v>
      </c>
      <c r="H568" s="76">
        <f t="shared" si="118"/>
        <v>40</v>
      </c>
      <c r="I568" s="76">
        <f t="shared" si="119"/>
        <v>995</v>
      </c>
      <c r="J568" s="81">
        <f t="shared" si="122"/>
        <v>18.952380952380953</v>
      </c>
      <c r="K568" s="76">
        <f t="shared" si="120"/>
        <v>16385</v>
      </c>
    </row>
    <row r="569" spans="1:13" x14ac:dyDescent="0.25">
      <c r="A569" s="77">
        <v>44392.039583333331</v>
      </c>
      <c r="C569" s="74">
        <v>2685</v>
      </c>
      <c r="D569" s="74">
        <v>33120</v>
      </c>
      <c r="E569" s="74">
        <f t="shared" si="121"/>
        <v>35805</v>
      </c>
      <c r="F569" s="76">
        <f t="shared" si="117"/>
        <v>0</v>
      </c>
      <c r="G569" s="76">
        <f>SUMIF(F$6:F569,"&gt;0")</f>
        <v>246545</v>
      </c>
      <c r="H569" s="76">
        <f t="shared" si="118"/>
        <v>31525</v>
      </c>
      <c r="I569" s="76">
        <f t="shared" si="119"/>
        <v>31525</v>
      </c>
      <c r="J569" s="81">
        <f t="shared" si="122"/>
        <v>600.47619047619048</v>
      </c>
      <c r="K569" s="76">
        <f t="shared" si="120"/>
        <v>15135</v>
      </c>
      <c r="L569" s="74">
        <v>31525</v>
      </c>
      <c r="M569" s="74">
        <v>607</v>
      </c>
    </row>
    <row r="570" spans="1:13" x14ac:dyDescent="0.25">
      <c r="A570" s="77">
        <v>44392.045138888891</v>
      </c>
      <c r="C570" s="74">
        <v>3385</v>
      </c>
      <c r="D570" s="74">
        <v>33120</v>
      </c>
      <c r="E570" s="74">
        <f t="shared" si="121"/>
        <v>36505</v>
      </c>
      <c r="F570" s="76">
        <f t="shared" si="117"/>
        <v>700</v>
      </c>
      <c r="G570" s="76">
        <f>SUMIF(F$6:F570,"&gt;0")</f>
        <v>247245</v>
      </c>
      <c r="H570" s="76">
        <f t="shared" si="118"/>
        <v>0</v>
      </c>
      <c r="I570" s="76">
        <f t="shared" si="119"/>
        <v>700</v>
      </c>
      <c r="J570" s="81">
        <f t="shared" si="122"/>
        <v>13.333333333333332</v>
      </c>
      <c r="K570" s="76">
        <f t="shared" si="120"/>
        <v>15835</v>
      </c>
    </row>
    <row r="571" spans="1:13" x14ac:dyDescent="0.25">
      <c r="A571" s="77">
        <v>44392.050694444442</v>
      </c>
      <c r="C571" s="74">
        <v>2905</v>
      </c>
      <c r="D571" s="74">
        <v>16290</v>
      </c>
      <c r="E571" s="74">
        <f t="shared" si="121"/>
        <v>19195</v>
      </c>
      <c r="F571" s="76">
        <f t="shared" si="117"/>
        <v>-480</v>
      </c>
      <c r="G571" s="76">
        <f>SUMIF(F$6:F571,"&gt;0")</f>
        <v>247245</v>
      </c>
      <c r="H571" s="76">
        <f t="shared" si="118"/>
        <v>-16830</v>
      </c>
      <c r="I571" s="76">
        <f t="shared" si="119"/>
        <v>-17310</v>
      </c>
      <c r="J571" s="81">
        <f t="shared" si="122"/>
        <v>-329.71428571428567</v>
      </c>
      <c r="K571" s="76">
        <f t="shared" si="120"/>
        <v>15835</v>
      </c>
    </row>
    <row r="572" spans="1:13" x14ac:dyDescent="0.25">
      <c r="A572" s="77">
        <v>44392.206944444442</v>
      </c>
      <c r="C572" s="74">
        <v>3765</v>
      </c>
      <c r="D572" s="74">
        <v>15840</v>
      </c>
      <c r="E572" s="74">
        <f t="shared" si="121"/>
        <v>19605</v>
      </c>
      <c r="F572" s="76">
        <f t="shared" si="117"/>
        <v>860</v>
      </c>
      <c r="G572" s="76">
        <f>SUMIF(F$6:F572,"&gt;0")</f>
        <v>248105</v>
      </c>
      <c r="H572" s="76">
        <f t="shared" si="118"/>
        <v>-450</v>
      </c>
      <c r="I572" s="76">
        <f t="shared" si="119"/>
        <v>410</v>
      </c>
      <c r="J572" s="81">
        <f t="shared" si="122"/>
        <v>7.8095238095238093</v>
      </c>
      <c r="K572" s="76">
        <f t="shared" si="120"/>
        <v>16695</v>
      </c>
    </row>
    <row r="573" spans="1:13" x14ac:dyDescent="0.25">
      <c r="A573" s="77">
        <v>44393.54791666667</v>
      </c>
      <c r="C573" s="74">
        <v>5525</v>
      </c>
      <c r="D573" s="74">
        <v>15890</v>
      </c>
      <c r="E573" s="74">
        <f t="shared" si="121"/>
        <v>21415</v>
      </c>
      <c r="F573" s="76">
        <f t="shared" si="117"/>
        <v>1760</v>
      </c>
      <c r="G573" s="76">
        <f>SUMIF(F$6:F573,"&gt;0")</f>
        <v>249865</v>
      </c>
      <c r="H573" s="76">
        <f t="shared" si="118"/>
        <v>50</v>
      </c>
      <c r="I573" s="76">
        <f t="shared" si="119"/>
        <v>1810</v>
      </c>
      <c r="J573" s="81">
        <f t="shared" si="122"/>
        <v>34.476190476190482</v>
      </c>
      <c r="K573" s="76">
        <f t="shared" si="120"/>
        <v>18095</v>
      </c>
    </row>
    <row r="574" spans="1:13" x14ac:dyDescent="0.25">
      <c r="A574" s="77">
        <v>44394.504166666666</v>
      </c>
      <c r="C574" s="74">
        <v>5635</v>
      </c>
      <c r="D574" s="74">
        <v>15910</v>
      </c>
      <c r="E574" s="74">
        <f t="shared" si="121"/>
        <v>21545</v>
      </c>
      <c r="F574" s="76">
        <f t="shared" si="117"/>
        <v>110</v>
      </c>
      <c r="G574" s="76">
        <f>SUMIF(F$6:F574,"&gt;0")</f>
        <v>249975</v>
      </c>
      <c r="H574" s="76">
        <f t="shared" si="118"/>
        <v>20</v>
      </c>
      <c r="I574" s="76">
        <f t="shared" si="119"/>
        <v>130</v>
      </c>
      <c r="J574" s="81">
        <f t="shared" si="122"/>
        <v>2.4761904761904763</v>
      </c>
      <c r="K574" s="76">
        <f t="shared" si="120"/>
        <v>18205</v>
      </c>
    </row>
    <row r="575" spans="1:13" x14ac:dyDescent="0.25">
      <c r="A575" s="77">
        <v>44395.518750000003</v>
      </c>
      <c r="C575" s="74">
        <v>6275</v>
      </c>
      <c r="D575" s="74">
        <v>15930</v>
      </c>
      <c r="E575" s="74">
        <f t="shared" si="121"/>
        <v>22205</v>
      </c>
      <c r="F575" s="76">
        <f t="shared" si="117"/>
        <v>640</v>
      </c>
      <c r="G575" s="76">
        <f>SUMIF(F$6:F575,"&gt;0")</f>
        <v>250615</v>
      </c>
      <c r="H575" s="76">
        <f t="shared" si="118"/>
        <v>20</v>
      </c>
      <c r="I575" s="76">
        <f t="shared" si="119"/>
        <v>660</v>
      </c>
      <c r="J575" s="81">
        <f t="shared" si="122"/>
        <v>12.571428571428571</v>
      </c>
      <c r="K575" s="76">
        <f t="shared" si="120"/>
        <v>18845</v>
      </c>
    </row>
    <row r="576" spans="1:13" x14ac:dyDescent="0.25">
      <c r="A576" s="77">
        <v>44396.975694444445</v>
      </c>
      <c r="C576" s="74">
        <v>7130</v>
      </c>
      <c r="D576" s="74">
        <v>15950</v>
      </c>
      <c r="E576" s="74">
        <f t="shared" si="121"/>
        <v>23080</v>
      </c>
      <c r="F576" s="76">
        <f t="shared" si="117"/>
        <v>855</v>
      </c>
      <c r="G576" s="76">
        <f>SUMIF(F$6:F576,"&gt;0")</f>
        <v>251470</v>
      </c>
      <c r="H576" s="76">
        <f t="shared" si="118"/>
        <v>20</v>
      </c>
      <c r="I576" s="76">
        <f t="shared" si="119"/>
        <v>875</v>
      </c>
      <c r="J576" s="81">
        <f t="shared" si="122"/>
        <v>16.666666666666668</v>
      </c>
      <c r="K576" s="76">
        <f t="shared" si="120"/>
        <v>19700</v>
      </c>
    </row>
    <row r="577" spans="1:13" x14ac:dyDescent="0.25">
      <c r="A577" s="77">
        <v>44398.363888888889</v>
      </c>
      <c r="C577" s="74">
        <v>7240</v>
      </c>
      <c r="D577" s="74">
        <v>15990</v>
      </c>
      <c r="E577" s="74">
        <f t="shared" si="121"/>
        <v>23230</v>
      </c>
      <c r="F577" s="76">
        <f t="shared" si="117"/>
        <v>110</v>
      </c>
      <c r="G577" s="76">
        <f>SUMIF(F$6:F577,"&gt;0")</f>
        <v>251580</v>
      </c>
      <c r="H577" s="76">
        <f t="shared" si="118"/>
        <v>40</v>
      </c>
      <c r="I577" s="76">
        <f t="shared" si="119"/>
        <v>150</v>
      </c>
      <c r="J577" s="81">
        <f t="shared" si="122"/>
        <v>2.8571428571428568</v>
      </c>
      <c r="K577" s="76">
        <f t="shared" si="120"/>
        <v>16635</v>
      </c>
    </row>
    <row r="578" spans="1:13" x14ac:dyDescent="0.25">
      <c r="A578" s="77">
        <v>44399.130555555559</v>
      </c>
      <c r="C578" s="74">
        <v>7290</v>
      </c>
      <c r="D578" s="74">
        <v>16540</v>
      </c>
      <c r="E578" s="74">
        <f t="shared" si="121"/>
        <v>23830</v>
      </c>
      <c r="F578" s="76">
        <f t="shared" si="117"/>
        <v>50</v>
      </c>
      <c r="G578" s="76">
        <f>SUMIF(F$6:F578,"&gt;0")</f>
        <v>251630</v>
      </c>
      <c r="H578" s="76">
        <f t="shared" si="118"/>
        <v>550</v>
      </c>
      <c r="I578" s="76">
        <f t="shared" si="119"/>
        <v>600</v>
      </c>
      <c r="J578" s="81">
        <f t="shared" si="122"/>
        <v>11.428571428571427</v>
      </c>
      <c r="K578" s="76">
        <f t="shared" si="120"/>
        <v>13185</v>
      </c>
    </row>
    <row r="579" spans="1:13" x14ac:dyDescent="0.25">
      <c r="A579" s="77">
        <v>44401.745833333334</v>
      </c>
      <c r="C579" s="74">
        <v>8140</v>
      </c>
      <c r="D579" s="74">
        <v>17105</v>
      </c>
      <c r="E579" s="74">
        <f t="shared" si="121"/>
        <v>25245</v>
      </c>
      <c r="F579" s="76">
        <f t="shared" si="117"/>
        <v>850</v>
      </c>
      <c r="G579" s="76">
        <f>SUMIF(F$6:F579,"&gt;0")</f>
        <v>252480</v>
      </c>
      <c r="H579" s="76">
        <f t="shared" si="118"/>
        <v>565</v>
      </c>
      <c r="I579" s="76">
        <f t="shared" si="119"/>
        <v>1415</v>
      </c>
      <c r="J579" s="81">
        <f t="shared" si="122"/>
        <v>26.952380952380956</v>
      </c>
      <c r="K579" s="76">
        <f t="shared" si="120"/>
        <v>13055</v>
      </c>
      <c r="L579" s="74">
        <v>525</v>
      </c>
      <c r="M579" s="74">
        <v>7</v>
      </c>
    </row>
    <row r="580" spans="1:13" x14ac:dyDescent="0.25">
      <c r="A580" s="77">
        <v>44406.631944444445</v>
      </c>
      <c r="C580" s="74">
        <v>9315</v>
      </c>
      <c r="D580" s="74">
        <v>17235</v>
      </c>
      <c r="E580" s="74">
        <f t="shared" si="121"/>
        <v>26550</v>
      </c>
      <c r="F580" s="76">
        <f t="shared" si="117"/>
        <v>1175</v>
      </c>
      <c r="G580" s="76">
        <f>SUMIF(F$6:F580,"&gt;0")</f>
        <v>253655</v>
      </c>
      <c r="H580" s="76">
        <f t="shared" si="118"/>
        <v>130</v>
      </c>
      <c r="I580" s="76">
        <f t="shared" si="119"/>
        <v>1305</v>
      </c>
      <c r="J580" s="81">
        <f t="shared" si="122"/>
        <v>24.857142857142858</v>
      </c>
      <c r="K580" s="76">
        <f t="shared" si="120"/>
        <v>12705</v>
      </c>
    </row>
    <row r="581" spans="1:13" x14ac:dyDescent="0.25">
      <c r="A581" s="77">
        <v>44407.916666666664</v>
      </c>
      <c r="B581" s="105" t="s">
        <v>483</v>
      </c>
      <c r="C581" s="74">
        <v>2955</v>
      </c>
      <c r="D581" s="74">
        <v>5205</v>
      </c>
      <c r="E581" s="74">
        <f t="shared" si="121"/>
        <v>8160</v>
      </c>
      <c r="F581" s="76">
        <f t="shared" si="117"/>
        <v>-6360</v>
      </c>
      <c r="G581" s="76">
        <f>SUMIF(F$6:F581,"&gt;0")</f>
        <v>253655</v>
      </c>
      <c r="H581" s="76">
        <f t="shared" si="118"/>
        <v>-12030</v>
      </c>
      <c r="I581" s="76">
        <f t="shared" si="119"/>
        <v>-18390</v>
      </c>
      <c r="J581" s="81">
        <f t="shared" si="122"/>
        <v>-350.28571428571433</v>
      </c>
      <c r="K581" s="76">
        <f t="shared" si="120"/>
        <v>11780</v>
      </c>
    </row>
    <row r="582" spans="1:13" x14ac:dyDescent="0.25">
      <c r="A582" s="77">
        <v>44409.62777777778</v>
      </c>
      <c r="C582" s="74">
        <v>4760</v>
      </c>
      <c r="D582" s="74">
        <v>38520</v>
      </c>
      <c r="E582" s="74">
        <f t="shared" si="121"/>
        <v>43280</v>
      </c>
      <c r="F582" s="76">
        <f t="shared" si="117"/>
        <v>1805</v>
      </c>
      <c r="G582" s="76">
        <f>SUMIF(F$6:F582,"&gt;0")</f>
        <v>255460</v>
      </c>
      <c r="H582" s="76">
        <f t="shared" si="118"/>
        <v>33315</v>
      </c>
      <c r="I582" s="76">
        <f t="shared" si="119"/>
        <v>35120</v>
      </c>
      <c r="J582" s="81">
        <f t="shared" si="122"/>
        <v>668.95238095238096</v>
      </c>
      <c r="K582" s="76">
        <f t="shared" si="120"/>
        <v>12420</v>
      </c>
      <c r="L582" s="74">
        <v>33225</v>
      </c>
      <c r="M582" s="74">
        <v>562</v>
      </c>
    </row>
    <row r="583" spans="1:13" x14ac:dyDescent="0.25">
      <c r="A583" s="77">
        <v>44410.62777777778</v>
      </c>
      <c r="C583" s="74">
        <v>4975</v>
      </c>
      <c r="D583" s="74">
        <v>38540</v>
      </c>
      <c r="E583" s="74">
        <f t="shared" si="121"/>
        <v>43515</v>
      </c>
      <c r="F583" s="76">
        <f t="shared" si="117"/>
        <v>215</v>
      </c>
      <c r="G583" s="76">
        <f>SUMIF(F$6:F583,"&gt;0")</f>
        <v>255675</v>
      </c>
      <c r="H583" s="76">
        <f t="shared" si="118"/>
        <v>20</v>
      </c>
      <c r="I583" s="76">
        <f t="shared" ref="I583:I586" si="123">SUM(F583,H583)</f>
        <v>235</v>
      </c>
      <c r="J583" s="81">
        <f t="shared" si="122"/>
        <v>4.4761904761904763</v>
      </c>
      <c r="K583" s="76">
        <f t="shared" si="120"/>
        <v>12185</v>
      </c>
    </row>
    <row r="584" spans="1:13" x14ac:dyDescent="0.25">
      <c r="A584" s="77">
        <v>44411.62777777778</v>
      </c>
      <c r="C584" s="74">
        <v>5725</v>
      </c>
      <c r="D584" s="74">
        <v>39115</v>
      </c>
      <c r="E584" s="74">
        <f t="shared" si="121"/>
        <v>44840</v>
      </c>
      <c r="F584" s="76">
        <f t="shared" si="117"/>
        <v>750</v>
      </c>
      <c r="G584" s="76">
        <f>SUMIF(F$6:F584,"&gt;0")</f>
        <v>256425</v>
      </c>
      <c r="H584" s="76">
        <f t="shared" si="118"/>
        <v>575</v>
      </c>
      <c r="I584" s="76">
        <f t="shared" si="123"/>
        <v>1325</v>
      </c>
      <c r="J584" s="81">
        <f t="shared" si="122"/>
        <v>25.238095238095237</v>
      </c>
      <c r="K584" s="76">
        <f t="shared" si="120"/>
        <v>12935</v>
      </c>
      <c r="L584" s="74">
        <v>525</v>
      </c>
      <c r="M584" s="74">
        <v>7</v>
      </c>
    </row>
    <row r="585" spans="1:13" x14ac:dyDescent="0.25">
      <c r="A585" s="77">
        <v>44412.128472222219</v>
      </c>
      <c r="B585" s="105" t="s">
        <v>485</v>
      </c>
      <c r="C585" s="74">
        <v>4525</v>
      </c>
      <c r="D585" s="74">
        <v>22285</v>
      </c>
      <c r="E585" s="74">
        <f t="shared" si="121"/>
        <v>26810</v>
      </c>
      <c r="F585" s="76">
        <f t="shared" si="117"/>
        <v>-1200</v>
      </c>
      <c r="G585" s="76">
        <f>SUMIF(F$6:F585,"&gt;0")</f>
        <v>256425</v>
      </c>
      <c r="H585" s="76">
        <f t="shared" si="118"/>
        <v>-16830</v>
      </c>
      <c r="I585" s="76">
        <f t="shared" si="123"/>
        <v>-18030</v>
      </c>
      <c r="J585" s="81">
        <f t="shared" si="122"/>
        <v>-343.42857142857144</v>
      </c>
      <c r="K585" s="76">
        <f t="shared" si="120"/>
        <v>12085</v>
      </c>
    </row>
    <row r="586" spans="1:13" x14ac:dyDescent="0.25">
      <c r="A586" s="77">
        <v>44412.176388888889</v>
      </c>
      <c r="C586" s="74">
        <v>5100</v>
      </c>
      <c r="D586" s="74">
        <v>22335</v>
      </c>
      <c r="E586" s="74">
        <f t="shared" si="121"/>
        <v>27435</v>
      </c>
      <c r="F586" s="76">
        <f t="shared" si="117"/>
        <v>575</v>
      </c>
      <c r="G586" s="76">
        <f>SUMIF(F$6:F586,"&gt;0")</f>
        <v>257000</v>
      </c>
      <c r="H586" s="76">
        <f t="shared" si="118"/>
        <v>50</v>
      </c>
      <c r="I586" s="76">
        <f t="shared" si="123"/>
        <v>625</v>
      </c>
      <c r="J586" s="81">
        <f t="shared" si="122"/>
        <v>11.904761904761905</v>
      </c>
      <c r="K586" s="76">
        <f t="shared" si="120"/>
        <v>12660</v>
      </c>
    </row>
    <row r="587" spans="1:13" x14ac:dyDescent="0.25">
      <c r="A587" s="77">
        <v>44415.165277777778</v>
      </c>
      <c r="C587" s="74">
        <v>5515</v>
      </c>
      <c r="D587" s="74">
        <v>22395</v>
      </c>
      <c r="E587" s="74">
        <f t="shared" si="121"/>
        <v>27910</v>
      </c>
      <c r="F587" s="76">
        <f t="shared" ref="F587" si="124">C587-C586</f>
        <v>415</v>
      </c>
      <c r="G587" s="76">
        <f>SUMIF(F$6:F587,"&gt;0")</f>
        <v>257415</v>
      </c>
      <c r="H587" s="76">
        <f t="shared" ref="H587" si="125">D587-D586</f>
        <v>60</v>
      </c>
      <c r="I587" s="76">
        <f t="shared" ref="I587" si="126">SUM(F587,H587)</f>
        <v>475</v>
      </c>
      <c r="J587" s="81">
        <f t="shared" ref="J587" si="127">I587/4200*80</f>
        <v>9.0476190476190474</v>
      </c>
      <c r="K587" s="76">
        <f t="shared" ref="K587" si="128">IFERROR(G587 - _xlfn.XLOOKUP(A587-30, $A$6:$A$14998,G$6:G$14998,"",-1,2),NA())</f>
        <v>12875</v>
      </c>
    </row>
    <row r="588" spans="1:13" x14ac:dyDescent="0.25">
      <c r="A588" s="77">
        <v>44417.145138888889</v>
      </c>
      <c r="C588" s="74">
        <v>5715</v>
      </c>
      <c r="D588" s="74">
        <v>22465</v>
      </c>
      <c r="E588" s="74">
        <f t="shared" si="121"/>
        <v>28180</v>
      </c>
      <c r="F588" s="76">
        <f t="shared" ref="F588" si="129">C588-C587</f>
        <v>200</v>
      </c>
      <c r="G588" s="76">
        <f>SUMIF(F$6:F588,"&gt;0")</f>
        <v>257615</v>
      </c>
      <c r="H588" s="76">
        <f t="shared" ref="H588" si="130">D588-D587</f>
        <v>70</v>
      </c>
      <c r="I588" s="76">
        <f t="shared" ref="I588" si="131">SUM(F588,H588)</f>
        <v>270</v>
      </c>
      <c r="J588" s="81">
        <f t="shared" ref="J588" si="132">I588/4200*80</f>
        <v>5.1428571428571423</v>
      </c>
      <c r="K588" s="76">
        <f t="shared" ref="K588" si="133">IFERROR(G588 - _xlfn.XLOOKUP(A588-30, $A$6:$A$14998,G$6:G$14998,"",-1,2),NA())</f>
        <v>12925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313"/>
  <sheetViews>
    <sheetView workbookViewId="0">
      <pane ySplit="1" topLeftCell="A297" activePane="bottomLeft" state="frozen"/>
      <selection pane="bottomLeft" activeCell="E313" sqref="E313:O313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9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_xlfn.SINGLE(IFERROR(J39 - _xlfn.XLOOKUP(A39-30, $A$2:$A$14999,J$2:J$14999,"",-1,2),NA()))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_xlfn.SINGLE(IFERROR(J71 - _xlfn.XLOOKUP(A71-30, $A$2:$A$14999,J$2:J$14999,"",-1,2),NA()))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_xlfn.SINGLE(IFERROR(J103 - _xlfn.XLOOKUP(A103-30, $A$2:$A$14999,J$2:J$14999,"",-1,2),NA()))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_xlfn.SINGLE(IFERROR(L130 - _xlfn.XLOOKUP(A130-30, $A$2:$A$14999,L$2:L$14999,"",-1,2),NA()))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_xlfn.SINGLE(IFERROR(J135 - _xlfn.XLOOKUP(A135-30, $A$2:$A$14999,J$2:J$14999,"",-1,2),NA()))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_xlfn.SINGLE(IFERROR(L162 - _xlfn.XLOOKUP(A162-30, $A$2:$A$14999,L$2:L$14999,"",-1,2),NA()))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_xlfn.SINGLE(IFERROR(J167 - _xlfn.XLOOKUP(A167-30, $A$2:$A$14999,J$2:J$14999,"",-1,2),NA()))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>C184+D184*10+_xlfn.IFNA(E184,0)</f>
        <v>6</v>
      </c>
      <c r="G184" s="76">
        <f t="shared" ref="G184:H188" si="52">C184-C183</f>
        <v>3</v>
      </c>
      <c r="H184" s="76">
        <f t="shared" si="52"/>
        <v>0</v>
      </c>
      <c r="I184" s="76">
        <f>F184-F183</f>
        <v>3</v>
      </c>
      <c r="J184" s="76">
        <f>SUMIF(I$2:I184,"&gt;0")</f>
        <v>546</v>
      </c>
      <c r="K184" s="76">
        <f>IFERROR(J184 - _xlfn.XLOOKUP(A184-30, $A$2:$A$14999,J$2:J$14999,"",-1,2),NA())</f>
        <v>67</v>
      </c>
      <c r="L184" s="76">
        <f>SUMIF(E$2:E184,"&gt;0")</f>
        <v>70</v>
      </c>
      <c r="M184" s="76">
        <f>IFERROR(L184 - _xlfn.XLOOKUP(A184-30, $A$2:$A$14999,L$2:L$14999,"",-1,2),NA())</f>
        <v>0</v>
      </c>
      <c r="N184" s="74">
        <f t="shared" ref="N184:N215" si="53">F184*120</f>
        <v>720</v>
      </c>
      <c r="O184" s="76">
        <f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>C185+D185*10+_xlfn.IFNA(E185,0)</f>
        <v>7</v>
      </c>
      <c r="G185" s="76">
        <f t="shared" si="52"/>
        <v>1</v>
      </c>
      <c r="H185" s="76">
        <f t="shared" si="52"/>
        <v>0</v>
      </c>
      <c r="I185" s="76">
        <f>F185-F184</f>
        <v>1</v>
      </c>
      <c r="J185" s="76">
        <f>SUMIF(I$2:I185,"&gt;0")</f>
        <v>547</v>
      </c>
      <c r="K185" s="76">
        <f>IFERROR(J185 - _xlfn.XLOOKUP(A185-30, $A$2:$A$14999,J$2:J$14999,"",-1,2),NA())</f>
        <v>67</v>
      </c>
      <c r="L185" s="76">
        <f>SUMIF(E$2:E185,"&gt;0")</f>
        <v>70</v>
      </c>
      <c r="M185" s="76">
        <f>IFERROR(L185 - _xlfn.XLOOKUP(A185-30, $A$2:$A$14999,L$2:L$14999,"",-1,2),NA())</f>
        <v>0</v>
      </c>
      <c r="N185" s="74">
        <f t="shared" si="53"/>
        <v>840</v>
      </c>
      <c r="O185" s="76">
        <f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>C186+D186*10+_xlfn.IFNA(E186,0)</f>
        <v>9</v>
      </c>
      <c r="G186" s="76">
        <f t="shared" si="52"/>
        <v>2</v>
      </c>
      <c r="H186" s="76">
        <f t="shared" si="52"/>
        <v>0</v>
      </c>
      <c r="I186" s="76">
        <f>F186-F185</f>
        <v>2</v>
      </c>
      <c r="J186" s="76">
        <f>SUMIF(I$2:I186,"&gt;0")</f>
        <v>549</v>
      </c>
      <c r="K186" s="76">
        <f>IFERROR(J186 - _xlfn.XLOOKUP(A186-30, $A$2:$A$14999,J$2:J$14999,"",-1,2),NA())</f>
        <v>68</v>
      </c>
      <c r="L186" s="76">
        <f>SUMIF(E$2:E186,"&gt;0")</f>
        <v>70</v>
      </c>
      <c r="M186" s="76">
        <f>IFERROR(L186 - _xlfn.XLOOKUP(A186-30, $A$2:$A$14999,L$2:L$14999,"",-1,2),NA())</f>
        <v>0</v>
      </c>
      <c r="N186" s="74">
        <f t="shared" si="53"/>
        <v>1080</v>
      </c>
      <c r="O186" s="76">
        <f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>C187+D187*10+_xlfn.IFNA(E187,0)</f>
        <v>10</v>
      </c>
      <c r="G187" s="76">
        <f t="shared" si="52"/>
        <v>1</v>
      </c>
      <c r="H187" s="76">
        <f t="shared" si="52"/>
        <v>0</v>
      </c>
      <c r="I187" s="76">
        <f>F187-F186</f>
        <v>1</v>
      </c>
      <c r="J187" s="76">
        <f>SUMIF(I$2:I187,"&gt;0")</f>
        <v>550</v>
      </c>
      <c r="K187" s="76">
        <f>IFERROR(J187 - _xlfn.XLOOKUP(A187-30, $A$2:$A$14999,J$2:J$14999,"",-1,2),NA())</f>
        <v>69</v>
      </c>
      <c r="L187" s="76">
        <f>SUMIF(E$2:E187,"&gt;0")</f>
        <v>70</v>
      </c>
      <c r="M187" s="76">
        <f>IFERROR(L187 - _xlfn.XLOOKUP(A187-30, $A$2:$A$14999,L$2:L$14999,"",-1,2),NA())</f>
        <v>0</v>
      </c>
      <c r="N187" s="74">
        <f t="shared" si="53"/>
        <v>1200</v>
      </c>
      <c r="O187" s="76">
        <f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>C188+D188*10+_xlfn.IFNA(E188,0)</f>
        <v>29</v>
      </c>
      <c r="G188" s="76">
        <f t="shared" si="52"/>
        <v>9</v>
      </c>
      <c r="H188" s="76">
        <f t="shared" si="52"/>
        <v>1</v>
      </c>
      <c r="I188" s="76">
        <f>F188-F187</f>
        <v>19</v>
      </c>
      <c r="J188" s="76">
        <f>SUMIF(I$2:I188,"&gt;0")</f>
        <v>569</v>
      </c>
      <c r="K188" s="76">
        <f>IFERROR(J188 - _xlfn.XLOOKUP(A188-30, $A$2:$A$14999,J$2:J$14999,"",-1,2),NA())</f>
        <v>69</v>
      </c>
      <c r="L188" s="76">
        <f>SUMIF(E$2:E188,"&gt;0")</f>
        <v>70</v>
      </c>
      <c r="M188" s="76">
        <f>IFERROR(L188 - _xlfn.XLOOKUP(A188-30, $A$2:$A$14999,L$2:L$14999,"",-1,2),NA())</f>
        <v>0</v>
      </c>
      <c r="N188" s="74">
        <f t="shared" si="53"/>
        <v>3480</v>
      </c>
      <c r="O188" s="76">
        <f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54">C189+D189*10+_xlfn.IFNA(E189,0)</f>
        <v>33</v>
      </c>
      <c r="G189" s="76">
        <f t="shared" ref="G189:H191" si="55">C189-C188</f>
        <v>4</v>
      </c>
      <c r="H189" s="76">
        <f t="shared" si="55"/>
        <v>0</v>
      </c>
      <c r="I189" s="76">
        <f t="shared" ref="I189:I194" si="56">F189-F188</f>
        <v>4</v>
      </c>
      <c r="J189" s="76">
        <f>SUMIF(I$2:I189,"&gt;0")</f>
        <v>573</v>
      </c>
      <c r="K189" s="76">
        <f t="shared" ref="K189:K194" si="57">_xlfn.SINGLE(IFERROR(J189 - _xlfn.XLOOKUP(A189-30, $A$2:$A$14999,J$2:J$14999,"",-1,2),NA()))</f>
        <v>72</v>
      </c>
      <c r="L189" s="76">
        <f>SUMIF(E$2:E189,"&gt;0")</f>
        <v>70</v>
      </c>
      <c r="M189" s="76">
        <f t="shared" ref="M189:M194" si="58">_xlfn.SINGLE(IFERROR(L189 - _xlfn.XLOOKUP(A189-30, $A$2:$A$14999,L$2:L$14999,"",-1,2),NA()))</f>
        <v>0</v>
      </c>
      <c r="N189" s="74">
        <f t="shared" si="53"/>
        <v>3960</v>
      </c>
      <c r="O189" s="76">
        <f t="shared" ref="O189:O196" si="59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54"/>
        <v>40</v>
      </c>
      <c r="G190" s="76">
        <f t="shared" si="55"/>
        <v>7</v>
      </c>
      <c r="H190" s="76">
        <f t="shared" si="55"/>
        <v>0</v>
      </c>
      <c r="I190" s="76">
        <f t="shared" si="56"/>
        <v>7</v>
      </c>
      <c r="J190" s="76">
        <f>SUMIF(I$2:I190,"&gt;0")</f>
        <v>580</v>
      </c>
      <c r="K190" s="76">
        <f t="shared" si="57"/>
        <v>79</v>
      </c>
      <c r="L190" s="76">
        <f>SUMIF(E$2:E190,"&gt;0")</f>
        <v>70</v>
      </c>
      <c r="M190" s="76">
        <f t="shared" si="58"/>
        <v>0</v>
      </c>
      <c r="N190" s="74">
        <f t="shared" si="53"/>
        <v>4800</v>
      </c>
      <c r="O190" s="76">
        <f t="shared" si="59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54"/>
        <v>42</v>
      </c>
      <c r="G191" s="76">
        <f t="shared" si="55"/>
        <v>2</v>
      </c>
      <c r="H191" s="76">
        <f t="shared" si="55"/>
        <v>0</v>
      </c>
      <c r="I191" s="76">
        <f t="shared" si="56"/>
        <v>2</v>
      </c>
      <c r="J191" s="76">
        <f>SUMIF(I$2:I191,"&gt;0")</f>
        <v>582</v>
      </c>
      <c r="K191" s="76">
        <f t="shared" si="57"/>
        <v>81</v>
      </c>
      <c r="L191" s="76">
        <f>SUMIF(E$2:E191,"&gt;0")</f>
        <v>70</v>
      </c>
      <c r="M191" s="76">
        <f t="shared" si="58"/>
        <v>0</v>
      </c>
      <c r="N191" s="74">
        <f t="shared" si="53"/>
        <v>5040</v>
      </c>
      <c r="O191" s="76">
        <f t="shared" si="59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54"/>
        <v>45</v>
      </c>
      <c r="G192" s="76">
        <f t="shared" ref="G192:G223" si="60">C192-C191</f>
        <v>3</v>
      </c>
      <c r="H192" s="76">
        <f t="shared" ref="H192:H223" si="61">D192-D191</f>
        <v>0</v>
      </c>
      <c r="I192" s="76">
        <f t="shared" si="56"/>
        <v>3</v>
      </c>
      <c r="J192" s="76">
        <f>SUMIF(I$2:I192,"&gt;0")</f>
        <v>585</v>
      </c>
      <c r="K192" s="76">
        <f t="shared" si="57"/>
        <v>80</v>
      </c>
      <c r="L192" s="76">
        <f>SUMIF(E$2:E192,"&gt;0")</f>
        <v>70</v>
      </c>
      <c r="M192" s="76">
        <f t="shared" si="58"/>
        <v>0</v>
      </c>
      <c r="N192" s="74">
        <f t="shared" si="53"/>
        <v>5400</v>
      </c>
      <c r="O192" s="76">
        <f t="shared" si="59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54"/>
        <v>57</v>
      </c>
      <c r="G193" s="76">
        <f t="shared" si="60"/>
        <v>2</v>
      </c>
      <c r="H193" s="76">
        <f t="shared" si="61"/>
        <v>1</v>
      </c>
      <c r="I193" s="76">
        <f t="shared" si="56"/>
        <v>12</v>
      </c>
      <c r="J193" s="76">
        <f>SUMIF(I$2:I193,"&gt;0")</f>
        <v>597</v>
      </c>
      <c r="K193" s="76">
        <f t="shared" si="57"/>
        <v>92</v>
      </c>
      <c r="L193" s="76">
        <f>SUMIF(E$2:E193,"&gt;0")</f>
        <v>70</v>
      </c>
      <c r="M193" s="76">
        <f t="shared" si="58"/>
        <v>0</v>
      </c>
      <c r="N193" s="74">
        <f t="shared" si="53"/>
        <v>6840</v>
      </c>
      <c r="O193" s="76">
        <f t="shared" si="59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54"/>
        <v>67</v>
      </c>
      <c r="G194" s="76">
        <f t="shared" si="60"/>
        <v>0</v>
      </c>
      <c r="H194" s="76">
        <f t="shared" si="61"/>
        <v>1</v>
      </c>
      <c r="I194" s="76">
        <f t="shared" si="56"/>
        <v>10</v>
      </c>
      <c r="J194" s="76">
        <f>SUMIF(I$2:I194,"&gt;0")</f>
        <v>607</v>
      </c>
      <c r="K194" s="76">
        <f t="shared" si="57"/>
        <v>102</v>
      </c>
      <c r="L194" s="76">
        <f>SUMIF(E$2:E194,"&gt;0")</f>
        <v>70</v>
      </c>
      <c r="M194" s="76">
        <f t="shared" si="58"/>
        <v>0</v>
      </c>
      <c r="N194" s="74">
        <f t="shared" si="53"/>
        <v>8040</v>
      </c>
      <c r="O194" s="76">
        <f t="shared" si="59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54"/>
        <v>47</v>
      </c>
      <c r="G195" s="76">
        <f t="shared" si="60"/>
        <v>0</v>
      </c>
      <c r="H195" s="76">
        <f t="shared" si="61"/>
        <v>-3</v>
      </c>
      <c r="I195" s="76">
        <f t="shared" ref="I195:I226" si="62">F195-F194</f>
        <v>-20</v>
      </c>
      <c r="J195" s="76">
        <f>SUMIF(I$2:I195,"&gt;0")</f>
        <v>607</v>
      </c>
      <c r="K195" s="76">
        <f t="shared" ref="K195:K226" si="63">IFERROR(J195 - _xlfn.XLOOKUP(A195-30, $A$2:$A$14999,J$2:J$14999,"",-1,2),NA())</f>
        <v>102</v>
      </c>
      <c r="L195" s="76">
        <f>SUMIF(E$2:E195,"&gt;0")</f>
        <v>80</v>
      </c>
      <c r="M195" s="76">
        <f t="shared" ref="M195:M226" si="64">IFERROR(L195 - _xlfn.XLOOKUP(A195-30, $A$2:$A$14999,L$2:L$14999,"",-1,2),NA())</f>
        <v>10</v>
      </c>
      <c r="N195" s="74">
        <f t="shared" si="53"/>
        <v>5640</v>
      </c>
      <c r="O195" s="76">
        <f t="shared" si="59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54"/>
        <v>48</v>
      </c>
      <c r="G196" s="76">
        <f t="shared" si="60"/>
        <v>1</v>
      </c>
      <c r="H196" s="76">
        <f t="shared" si="61"/>
        <v>1</v>
      </c>
      <c r="I196" s="76">
        <f t="shared" si="62"/>
        <v>1</v>
      </c>
      <c r="J196" s="76">
        <f>SUMIF(I$2:I196,"&gt;0")</f>
        <v>608</v>
      </c>
      <c r="K196" s="76">
        <f t="shared" si="63"/>
        <v>103</v>
      </c>
      <c r="L196" s="76">
        <f>SUMIF(E$2:E196,"&gt;0")</f>
        <v>80</v>
      </c>
      <c r="M196" s="76">
        <f t="shared" si="64"/>
        <v>10</v>
      </c>
      <c r="N196" s="74">
        <f t="shared" si="53"/>
        <v>5760</v>
      </c>
      <c r="O196" s="76">
        <f t="shared" si="59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54"/>
        <v>63</v>
      </c>
      <c r="G197" s="76">
        <f t="shared" si="60"/>
        <v>5</v>
      </c>
      <c r="H197" s="76">
        <f t="shared" si="61"/>
        <v>0</v>
      </c>
      <c r="I197" s="76">
        <f t="shared" si="62"/>
        <v>15</v>
      </c>
      <c r="J197" s="76">
        <f>SUMIF(I$2:I197,"&gt;0")</f>
        <v>623</v>
      </c>
      <c r="K197" s="76">
        <f t="shared" si="63"/>
        <v>103</v>
      </c>
      <c r="L197" s="76">
        <f>SUMIF(E$2:E197,"&gt;0")</f>
        <v>90</v>
      </c>
      <c r="M197" s="76">
        <f t="shared" si="64"/>
        <v>20</v>
      </c>
      <c r="N197" s="74">
        <f t="shared" si="53"/>
        <v>7560</v>
      </c>
      <c r="O197" s="76">
        <f t="shared" ref="O197:O228" si="65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54"/>
        <v>63</v>
      </c>
      <c r="G198" s="76">
        <f t="shared" si="60"/>
        <v>0</v>
      </c>
      <c r="H198" s="76">
        <f t="shared" si="61"/>
        <v>0</v>
      </c>
      <c r="I198" s="76">
        <f t="shared" si="62"/>
        <v>0</v>
      </c>
      <c r="J198" s="76">
        <f>SUMIF(I$2:I198,"&gt;0")</f>
        <v>623</v>
      </c>
      <c r="K198" s="76">
        <f t="shared" si="63"/>
        <v>103</v>
      </c>
      <c r="L198" s="76">
        <f>SUMIF(E$2:E198,"&gt;0")</f>
        <v>100</v>
      </c>
      <c r="M198" s="76">
        <f t="shared" si="64"/>
        <v>30</v>
      </c>
      <c r="N198" s="74">
        <f t="shared" si="53"/>
        <v>7560</v>
      </c>
      <c r="O198" s="76">
        <f t="shared" si="65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54"/>
        <v>64</v>
      </c>
      <c r="G199" s="76">
        <f t="shared" si="60"/>
        <v>1</v>
      </c>
      <c r="H199" s="76">
        <f t="shared" si="61"/>
        <v>0</v>
      </c>
      <c r="I199" s="76">
        <f t="shared" si="62"/>
        <v>1</v>
      </c>
      <c r="J199" s="76">
        <f>SUMIF(I$2:I199,"&gt;0")</f>
        <v>624</v>
      </c>
      <c r="K199" s="76">
        <f t="shared" si="63"/>
        <v>99</v>
      </c>
      <c r="L199" s="76">
        <f>SUMIF(E$2:E199,"&gt;0")</f>
        <v>110</v>
      </c>
      <c r="M199" s="76">
        <f t="shared" si="64"/>
        <v>40</v>
      </c>
      <c r="N199" s="74">
        <f t="shared" si="53"/>
        <v>7680</v>
      </c>
      <c r="O199" s="76">
        <f t="shared" si="65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54"/>
        <v>61</v>
      </c>
      <c r="G200" s="76">
        <f t="shared" si="60"/>
        <v>7</v>
      </c>
      <c r="H200" s="76">
        <f t="shared" si="61"/>
        <v>0</v>
      </c>
      <c r="I200" s="76">
        <f t="shared" si="62"/>
        <v>-3</v>
      </c>
      <c r="J200" s="76">
        <f>SUMIF(I$2:I200,"&gt;0")</f>
        <v>624</v>
      </c>
      <c r="K200" s="76">
        <f t="shared" si="63"/>
        <v>99</v>
      </c>
      <c r="L200" s="76">
        <f>SUMIF(E$2:E200,"&gt;0")</f>
        <v>110</v>
      </c>
      <c r="M200" s="76">
        <f t="shared" si="64"/>
        <v>40</v>
      </c>
      <c r="N200" s="74">
        <f t="shared" si="53"/>
        <v>7320</v>
      </c>
      <c r="O200" s="76">
        <f t="shared" si="65"/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41" si="66">C201+D201*10+_xlfn.IFNA(E201,0)</f>
        <v>71</v>
      </c>
      <c r="G201" s="76">
        <f t="shared" si="60"/>
        <v>0</v>
      </c>
      <c r="H201" s="76">
        <f t="shared" si="61"/>
        <v>0</v>
      </c>
      <c r="I201" s="76">
        <f t="shared" si="62"/>
        <v>10</v>
      </c>
      <c r="J201" s="76">
        <f>SUMIF(I$2:I201,"&gt;0")</f>
        <v>634</v>
      </c>
      <c r="K201" s="76">
        <f t="shared" si="63"/>
        <v>94</v>
      </c>
      <c r="L201" s="76">
        <f>SUMIF(E$2:E201,"&gt;0")</f>
        <v>120</v>
      </c>
      <c r="M201" s="76">
        <f t="shared" si="64"/>
        <v>50</v>
      </c>
      <c r="N201" s="74">
        <f t="shared" si="53"/>
        <v>8520</v>
      </c>
      <c r="O201" s="76">
        <f t="shared" si="65"/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66"/>
        <v>62</v>
      </c>
      <c r="G202" s="76">
        <f t="shared" si="60"/>
        <v>1</v>
      </c>
      <c r="H202" s="76">
        <f t="shared" si="61"/>
        <v>0</v>
      </c>
      <c r="I202" s="76">
        <f t="shared" si="62"/>
        <v>-9</v>
      </c>
      <c r="J202" s="76">
        <f>SUMIF(I$2:I202,"&gt;0")</f>
        <v>634</v>
      </c>
      <c r="K202" s="76">
        <f t="shared" si="63"/>
        <v>94</v>
      </c>
      <c r="L202" s="76">
        <f>SUMIF(E$2:E202,"&gt;0")</f>
        <v>120</v>
      </c>
      <c r="M202" s="76">
        <f t="shared" si="64"/>
        <v>50</v>
      </c>
      <c r="N202" s="74">
        <f t="shared" si="53"/>
        <v>7440</v>
      </c>
      <c r="O202" s="76">
        <f t="shared" si="65"/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66"/>
        <v>73</v>
      </c>
      <c r="G203" s="76">
        <f t="shared" si="60"/>
        <v>1</v>
      </c>
      <c r="H203" s="76">
        <f t="shared" si="61"/>
        <v>0</v>
      </c>
      <c r="I203" s="76">
        <f t="shared" si="62"/>
        <v>11</v>
      </c>
      <c r="J203" s="76">
        <f>SUMIF(I$2:I203,"&gt;0")</f>
        <v>645</v>
      </c>
      <c r="K203" s="76">
        <f t="shared" si="63"/>
        <v>105</v>
      </c>
      <c r="L203" s="76">
        <f>SUMIF(E$2:E203,"&gt;0")</f>
        <v>130</v>
      </c>
      <c r="M203" s="76">
        <f t="shared" si="64"/>
        <v>60</v>
      </c>
      <c r="N203" s="74">
        <f t="shared" si="53"/>
        <v>8760</v>
      </c>
      <c r="O203" s="76">
        <f t="shared" si="65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66"/>
        <v>73</v>
      </c>
      <c r="G204" s="76">
        <f t="shared" si="60"/>
        <v>0</v>
      </c>
      <c r="H204" s="76">
        <f t="shared" si="61"/>
        <v>0</v>
      </c>
      <c r="I204" s="76">
        <f t="shared" si="62"/>
        <v>0</v>
      </c>
      <c r="J204" s="76">
        <f>SUMIF(I$2:I204,"&gt;0")</f>
        <v>645</v>
      </c>
      <c r="K204" s="76">
        <f t="shared" si="63"/>
        <v>105</v>
      </c>
      <c r="L204" s="76">
        <f>SUMIF(E$2:E204,"&gt;0")</f>
        <v>140</v>
      </c>
      <c r="M204" s="76">
        <f t="shared" si="64"/>
        <v>70</v>
      </c>
      <c r="N204" s="74">
        <f t="shared" si="53"/>
        <v>8760</v>
      </c>
      <c r="O204" s="76">
        <f t="shared" si="65"/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si="66"/>
        <v>0</v>
      </c>
      <c r="G205" s="76">
        <f t="shared" si="60"/>
        <v>-53</v>
      </c>
      <c r="H205" s="76">
        <f t="shared" si="61"/>
        <v>-1</v>
      </c>
      <c r="I205" s="76">
        <f t="shared" si="62"/>
        <v>-73</v>
      </c>
      <c r="J205" s="76">
        <f>SUMIF(I$2:I205,"&gt;0")</f>
        <v>645</v>
      </c>
      <c r="K205" s="76">
        <f t="shared" si="63"/>
        <v>105</v>
      </c>
      <c r="L205" s="76">
        <f>SUMIF(E$2:E205,"&gt;0")</f>
        <v>140</v>
      </c>
      <c r="M205" s="76">
        <f t="shared" si="64"/>
        <v>70</v>
      </c>
      <c r="N205" s="74">
        <f t="shared" si="53"/>
        <v>0</v>
      </c>
      <c r="O205" s="76">
        <f t="shared" si="65"/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si="66"/>
        <v>26</v>
      </c>
      <c r="G206" s="76">
        <f t="shared" si="60"/>
        <v>16</v>
      </c>
      <c r="H206" s="76">
        <f t="shared" si="61"/>
        <v>1</v>
      </c>
      <c r="I206" s="76">
        <f t="shared" si="62"/>
        <v>26</v>
      </c>
      <c r="J206" s="76">
        <f>SUMIF(I$2:I206,"&gt;0")</f>
        <v>671</v>
      </c>
      <c r="K206" s="76">
        <f t="shared" si="63"/>
        <v>131</v>
      </c>
      <c r="L206" s="76">
        <f>SUMIF(E$2:E206,"&gt;0")</f>
        <v>140</v>
      </c>
      <c r="M206" s="76">
        <f t="shared" si="64"/>
        <v>70</v>
      </c>
      <c r="N206" s="74">
        <f t="shared" si="53"/>
        <v>3120</v>
      </c>
      <c r="O206" s="76">
        <f t="shared" si="65"/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si="66"/>
        <v>36</v>
      </c>
      <c r="G207" s="76">
        <f t="shared" si="60"/>
        <v>0</v>
      </c>
      <c r="H207" s="76">
        <f t="shared" si="61"/>
        <v>0</v>
      </c>
      <c r="I207" s="76">
        <f t="shared" si="62"/>
        <v>10</v>
      </c>
      <c r="J207" s="76">
        <f>SUMIF(I$2:I207,"&gt;0")</f>
        <v>681</v>
      </c>
      <c r="K207" s="76">
        <f t="shared" si="63"/>
        <v>141</v>
      </c>
      <c r="L207" s="76">
        <f>SUMIF(E$2:E207,"&gt;0")</f>
        <v>150</v>
      </c>
      <c r="M207" s="76">
        <f t="shared" si="64"/>
        <v>80</v>
      </c>
      <c r="N207" s="74">
        <f t="shared" si="53"/>
        <v>4320</v>
      </c>
      <c r="O207" s="76">
        <f t="shared" si="65"/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66"/>
        <v>28</v>
      </c>
      <c r="G208" s="76">
        <f t="shared" si="60"/>
        <v>2</v>
      </c>
      <c r="H208" s="76">
        <f t="shared" si="61"/>
        <v>0</v>
      </c>
      <c r="I208" s="76">
        <f t="shared" si="62"/>
        <v>-8</v>
      </c>
      <c r="J208" s="76">
        <f>SUMIF(I$2:I208,"&gt;0")</f>
        <v>681</v>
      </c>
      <c r="K208" s="76">
        <f t="shared" si="63"/>
        <v>141</v>
      </c>
      <c r="L208" s="76">
        <f>SUMIF(E$2:E208,"&gt;0")</f>
        <v>150</v>
      </c>
      <c r="M208" s="76">
        <f t="shared" si="64"/>
        <v>80</v>
      </c>
      <c r="N208" s="74">
        <f t="shared" si="53"/>
        <v>3360</v>
      </c>
      <c r="O208" s="76">
        <f t="shared" si="65"/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66"/>
        <v>39</v>
      </c>
      <c r="G209" s="76">
        <f t="shared" si="60"/>
        <v>1</v>
      </c>
      <c r="H209" s="76">
        <f t="shared" si="61"/>
        <v>0</v>
      </c>
      <c r="I209" s="76">
        <f t="shared" si="62"/>
        <v>11</v>
      </c>
      <c r="J209" s="76">
        <f>SUMIF(I$2:I209,"&gt;0")</f>
        <v>692</v>
      </c>
      <c r="K209" s="76">
        <f t="shared" si="63"/>
        <v>151</v>
      </c>
      <c r="L209" s="76">
        <f>SUMIF(E$2:E209,"&gt;0")</f>
        <v>160</v>
      </c>
      <c r="M209" s="76">
        <f t="shared" si="64"/>
        <v>90</v>
      </c>
      <c r="N209" s="74">
        <f t="shared" si="53"/>
        <v>4680</v>
      </c>
      <c r="O209" s="76">
        <f t="shared" si="65"/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si="66"/>
        <v>30</v>
      </c>
      <c r="G210" s="76">
        <f t="shared" si="60"/>
        <v>1</v>
      </c>
      <c r="H210" s="76">
        <f t="shared" si="61"/>
        <v>0</v>
      </c>
      <c r="I210" s="76">
        <f t="shared" si="62"/>
        <v>-9</v>
      </c>
      <c r="J210" s="76">
        <f>SUMIF(I$2:I210,"&gt;0")</f>
        <v>692</v>
      </c>
      <c r="K210" s="76">
        <f t="shared" si="63"/>
        <v>151</v>
      </c>
      <c r="L210" s="76">
        <f>SUMIF(E$2:E210,"&gt;0")</f>
        <v>160</v>
      </c>
      <c r="M210" s="76">
        <f t="shared" si="64"/>
        <v>90</v>
      </c>
      <c r="N210" s="74">
        <f t="shared" si="53"/>
        <v>3600</v>
      </c>
      <c r="O210" s="76">
        <f t="shared" si="65"/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66"/>
        <v>56</v>
      </c>
      <c r="G211" s="76">
        <f t="shared" si="60"/>
        <v>26</v>
      </c>
      <c r="H211" s="76">
        <f t="shared" si="61"/>
        <v>0</v>
      </c>
      <c r="I211" s="76">
        <f t="shared" si="62"/>
        <v>26</v>
      </c>
      <c r="J211" s="76">
        <f>SUMIF(I$2:I211,"&gt;0")</f>
        <v>718</v>
      </c>
      <c r="K211" s="76">
        <f t="shared" si="63"/>
        <v>177</v>
      </c>
      <c r="L211" s="76">
        <f>SUMIF(E$2:E211,"&gt;0")</f>
        <v>160</v>
      </c>
      <c r="M211" s="76">
        <f t="shared" si="64"/>
        <v>90</v>
      </c>
      <c r="N211" s="74">
        <f t="shared" si="53"/>
        <v>6720</v>
      </c>
      <c r="O211" s="76">
        <f t="shared" si="65"/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66"/>
        <v>57</v>
      </c>
      <c r="G212" s="76">
        <f t="shared" si="60"/>
        <v>1</v>
      </c>
      <c r="H212" s="76">
        <f t="shared" si="61"/>
        <v>0</v>
      </c>
      <c r="I212" s="76">
        <f t="shared" si="62"/>
        <v>1</v>
      </c>
      <c r="J212" s="76">
        <f>SUMIF(I$2:I212,"&gt;0")</f>
        <v>719</v>
      </c>
      <c r="K212" s="76">
        <f t="shared" si="63"/>
        <v>178</v>
      </c>
      <c r="L212" s="76">
        <f>SUMIF(E$2:E212,"&gt;0")</f>
        <v>160</v>
      </c>
      <c r="M212" s="76">
        <f t="shared" si="64"/>
        <v>90</v>
      </c>
      <c r="N212" s="74">
        <f t="shared" si="53"/>
        <v>6840</v>
      </c>
      <c r="O212" s="76">
        <f t="shared" si="65"/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si="66"/>
        <v>58</v>
      </c>
      <c r="G213" s="76">
        <f t="shared" si="60"/>
        <v>1</v>
      </c>
      <c r="H213" s="76">
        <f t="shared" si="61"/>
        <v>0</v>
      </c>
      <c r="I213" s="76">
        <f t="shared" si="62"/>
        <v>1</v>
      </c>
      <c r="J213" s="76">
        <f>SUMIF(I$2:I213,"&gt;0")</f>
        <v>720</v>
      </c>
      <c r="K213" s="76">
        <f t="shared" si="63"/>
        <v>179</v>
      </c>
      <c r="L213" s="76">
        <f>SUMIF(E$2:E213,"&gt;0")</f>
        <v>160</v>
      </c>
      <c r="M213" s="76">
        <f t="shared" si="64"/>
        <v>90</v>
      </c>
      <c r="N213" s="74">
        <f t="shared" si="53"/>
        <v>6960</v>
      </c>
      <c r="O213" s="76">
        <f t="shared" si="65"/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66"/>
        <v>58</v>
      </c>
      <c r="G214" s="76">
        <f t="shared" si="60"/>
        <v>0</v>
      </c>
      <c r="H214" s="76">
        <f t="shared" si="61"/>
        <v>0</v>
      </c>
      <c r="I214" s="76">
        <f t="shared" si="62"/>
        <v>0</v>
      </c>
      <c r="J214" s="76">
        <f>SUMIF(I$2:I214,"&gt;0")</f>
        <v>720</v>
      </c>
      <c r="K214" s="76">
        <f t="shared" si="63"/>
        <v>179</v>
      </c>
      <c r="L214" s="76">
        <f>SUMIF(E$2:E214,"&gt;0")</f>
        <v>160</v>
      </c>
      <c r="M214" s="76">
        <f t="shared" si="64"/>
        <v>90</v>
      </c>
      <c r="N214" s="74">
        <f t="shared" si="53"/>
        <v>6960</v>
      </c>
      <c r="O214" s="76">
        <f t="shared" si="65"/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si="66"/>
        <v>60</v>
      </c>
      <c r="G215" s="76">
        <f t="shared" si="60"/>
        <v>2</v>
      </c>
      <c r="H215" s="76">
        <f t="shared" si="61"/>
        <v>0</v>
      </c>
      <c r="I215" s="76">
        <f t="shared" si="62"/>
        <v>2</v>
      </c>
      <c r="J215" s="76">
        <f>SUMIF(I$2:I215,"&gt;0")</f>
        <v>722</v>
      </c>
      <c r="K215" s="76">
        <f t="shared" si="63"/>
        <v>181</v>
      </c>
      <c r="L215" s="76">
        <f>SUMIF(E$2:E215,"&gt;0")</f>
        <v>160</v>
      </c>
      <c r="M215" s="76">
        <f t="shared" si="64"/>
        <v>90</v>
      </c>
      <c r="N215" s="74">
        <f t="shared" si="53"/>
        <v>7200</v>
      </c>
      <c r="O215" s="76">
        <f t="shared" si="65"/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si="66"/>
        <v>61</v>
      </c>
      <c r="G216" s="76">
        <f t="shared" si="60"/>
        <v>1</v>
      </c>
      <c r="H216" s="76">
        <f t="shared" si="61"/>
        <v>0</v>
      </c>
      <c r="I216" s="76">
        <f t="shared" si="62"/>
        <v>1</v>
      </c>
      <c r="J216" s="76">
        <f>SUMIF(I$2:I216,"&gt;0")</f>
        <v>723</v>
      </c>
      <c r="K216" s="76">
        <f t="shared" si="63"/>
        <v>181</v>
      </c>
      <c r="L216" s="76">
        <f>SUMIF(E$2:E216,"&gt;0")</f>
        <v>160</v>
      </c>
      <c r="M216" s="76">
        <f t="shared" si="64"/>
        <v>90</v>
      </c>
      <c r="N216" s="74">
        <f t="shared" ref="N216:N247" si="67">F216*120</f>
        <v>7320</v>
      </c>
      <c r="O216" s="76">
        <f t="shared" si="65"/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si="66"/>
        <v>62</v>
      </c>
      <c r="G217" s="76">
        <f t="shared" si="60"/>
        <v>1</v>
      </c>
      <c r="H217" s="76">
        <f t="shared" si="61"/>
        <v>0</v>
      </c>
      <c r="I217" s="76">
        <f t="shared" si="62"/>
        <v>1</v>
      </c>
      <c r="J217" s="76">
        <f>SUMIF(I$2:I217,"&gt;0")</f>
        <v>724</v>
      </c>
      <c r="K217" s="76">
        <f t="shared" si="63"/>
        <v>181</v>
      </c>
      <c r="L217" s="76">
        <f>SUMIF(E$2:E217,"&gt;0")</f>
        <v>160</v>
      </c>
      <c r="M217" s="76">
        <f t="shared" si="64"/>
        <v>90</v>
      </c>
      <c r="N217" s="74">
        <f t="shared" si="67"/>
        <v>7440</v>
      </c>
      <c r="O217" s="76">
        <f t="shared" si="65"/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si="66"/>
        <v>64</v>
      </c>
      <c r="G218" s="76">
        <f t="shared" si="60"/>
        <v>2</v>
      </c>
      <c r="H218" s="76">
        <f t="shared" si="61"/>
        <v>0</v>
      </c>
      <c r="I218" s="76">
        <f t="shared" si="62"/>
        <v>2</v>
      </c>
      <c r="J218" s="76">
        <f>SUMIF(I$2:I218,"&gt;0")</f>
        <v>726</v>
      </c>
      <c r="K218" s="76">
        <f t="shared" si="63"/>
        <v>183</v>
      </c>
      <c r="L218" s="76">
        <f>SUMIF(E$2:E218,"&gt;0")</f>
        <v>160</v>
      </c>
      <c r="M218" s="76">
        <f t="shared" si="64"/>
        <v>90</v>
      </c>
      <c r="N218" s="74">
        <f t="shared" si="67"/>
        <v>7680</v>
      </c>
      <c r="O218" s="76">
        <f t="shared" si="65"/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si="66"/>
        <v>65</v>
      </c>
      <c r="G219" s="76">
        <f t="shared" si="60"/>
        <v>1</v>
      </c>
      <c r="H219" s="76">
        <f t="shared" si="61"/>
        <v>0</v>
      </c>
      <c r="I219" s="76">
        <f t="shared" si="62"/>
        <v>1</v>
      </c>
      <c r="J219" s="76">
        <f>SUMIF(I$2:I219,"&gt;0")</f>
        <v>727</v>
      </c>
      <c r="K219" s="76">
        <f t="shared" si="63"/>
        <v>181</v>
      </c>
      <c r="L219" s="76">
        <f>SUMIF(E$2:E219,"&gt;0")</f>
        <v>160</v>
      </c>
      <c r="M219" s="76">
        <f t="shared" si="64"/>
        <v>90</v>
      </c>
      <c r="N219" s="74">
        <f t="shared" si="67"/>
        <v>7800</v>
      </c>
      <c r="O219" s="76">
        <f t="shared" si="65"/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66"/>
        <v>15</v>
      </c>
      <c r="G220" s="76">
        <f t="shared" si="60"/>
        <v>-50</v>
      </c>
      <c r="H220" s="76">
        <f t="shared" si="61"/>
        <v>0</v>
      </c>
      <c r="I220" s="76">
        <f t="shared" si="62"/>
        <v>-50</v>
      </c>
      <c r="J220" s="76">
        <f>SUMIF(I$2:I220,"&gt;0")</f>
        <v>727</v>
      </c>
      <c r="K220" s="76">
        <f t="shared" si="63"/>
        <v>180</v>
      </c>
      <c r="L220" s="76">
        <f>SUMIF(E$2:E220,"&gt;0")</f>
        <v>160</v>
      </c>
      <c r="M220" s="76">
        <f t="shared" si="64"/>
        <v>90</v>
      </c>
      <c r="N220" s="74">
        <f t="shared" si="67"/>
        <v>1800</v>
      </c>
      <c r="O220" s="76">
        <f t="shared" si="65"/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si="66"/>
        <v>17</v>
      </c>
      <c r="G221" s="76">
        <f t="shared" si="60"/>
        <v>2</v>
      </c>
      <c r="H221" s="76">
        <f t="shared" si="61"/>
        <v>0</v>
      </c>
      <c r="I221" s="76">
        <f t="shared" si="62"/>
        <v>2</v>
      </c>
      <c r="J221" s="76">
        <f>SUMIF(I$2:I221,"&gt;0")</f>
        <v>729</v>
      </c>
      <c r="K221" s="76">
        <f t="shared" si="63"/>
        <v>182</v>
      </c>
      <c r="L221" s="76">
        <f>SUMIF(E$2:E221,"&gt;0")</f>
        <v>160</v>
      </c>
      <c r="M221" s="76">
        <f t="shared" si="64"/>
        <v>90</v>
      </c>
      <c r="N221" s="74">
        <f t="shared" si="67"/>
        <v>2040</v>
      </c>
      <c r="O221" s="76">
        <f t="shared" si="65"/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si="66"/>
        <v>18</v>
      </c>
      <c r="G222" s="76">
        <f t="shared" si="60"/>
        <v>1</v>
      </c>
      <c r="H222" s="76">
        <f t="shared" si="61"/>
        <v>0</v>
      </c>
      <c r="I222" s="76">
        <f t="shared" si="62"/>
        <v>1</v>
      </c>
      <c r="J222" s="76">
        <f>SUMIF(I$2:I222,"&gt;0")</f>
        <v>730</v>
      </c>
      <c r="K222" s="76">
        <f t="shared" si="63"/>
        <v>180</v>
      </c>
      <c r="L222" s="76">
        <f>SUMIF(E$2:E222,"&gt;0")</f>
        <v>160</v>
      </c>
      <c r="M222" s="76">
        <f t="shared" si="64"/>
        <v>90</v>
      </c>
      <c r="N222" s="74">
        <f t="shared" si="67"/>
        <v>2160</v>
      </c>
      <c r="O222" s="76">
        <f t="shared" si="65"/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si="66"/>
        <v>19</v>
      </c>
      <c r="G223" s="76">
        <f t="shared" si="60"/>
        <v>1</v>
      </c>
      <c r="H223" s="76">
        <f t="shared" si="61"/>
        <v>0</v>
      </c>
      <c r="I223" s="76">
        <f t="shared" si="62"/>
        <v>1</v>
      </c>
      <c r="J223" s="76">
        <f>SUMIF(I$2:I223,"&gt;0")</f>
        <v>731</v>
      </c>
      <c r="K223" s="76">
        <f t="shared" si="63"/>
        <v>162</v>
      </c>
      <c r="L223" s="76">
        <f>SUMIF(E$2:E223,"&gt;0")</f>
        <v>160</v>
      </c>
      <c r="M223" s="76">
        <f t="shared" si="64"/>
        <v>90</v>
      </c>
      <c r="N223" s="74">
        <f t="shared" si="67"/>
        <v>2280</v>
      </c>
      <c r="O223" s="76">
        <f t="shared" si="65"/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si="66"/>
        <v>19</v>
      </c>
      <c r="G224" s="76">
        <f t="shared" ref="G224:G255" si="68">C224-C223</f>
        <v>0</v>
      </c>
      <c r="H224" s="76">
        <f t="shared" ref="H224:H255" si="69">D224-D223</f>
        <v>0</v>
      </c>
      <c r="I224" s="76">
        <f t="shared" si="62"/>
        <v>0</v>
      </c>
      <c r="J224" s="76">
        <f>SUMIF(I$2:I224,"&gt;0")</f>
        <v>731</v>
      </c>
      <c r="K224" s="76">
        <f t="shared" si="63"/>
        <v>162</v>
      </c>
      <c r="L224" s="76">
        <f>SUMIF(E$2:E224,"&gt;0")</f>
        <v>160</v>
      </c>
      <c r="M224" s="76">
        <f t="shared" si="64"/>
        <v>90</v>
      </c>
      <c r="N224" s="74">
        <f t="shared" si="67"/>
        <v>2280</v>
      </c>
      <c r="O224" s="76">
        <f t="shared" si="65"/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si="66"/>
        <v>19</v>
      </c>
      <c r="G225" s="76">
        <f t="shared" si="68"/>
        <v>0</v>
      </c>
      <c r="H225" s="76">
        <f t="shared" si="69"/>
        <v>0</v>
      </c>
      <c r="I225" s="76">
        <f t="shared" si="62"/>
        <v>0</v>
      </c>
      <c r="J225" s="76">
        <f>SUMIF(I$2:I225,"&gt;0")</f>
        <v>731</v>
      </c>
      <c r="K225" s="76">
        <f t="shared" si="63"/>
        <v>158</v>
      </c>
      <c r="L225" s="76">
        <f>SUMIF(E$2:E225,"&gt;0")</f>
        <v>160</v>
      </c>
      <c r="M225" s="76">
        <f t="shared" si="64"/>
        <v>90</v>
      </c>
      <c r="N225" s="74">
        <f t="shared" si="67"/>
        <v>2280</v>
      </c>
      <c r="O225" s="76">
        <f t="shared" si="65"/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si="66"/>
        <v>19</v>
      </c>
      <c r="G226" s="76">
        <f t="shared" si="68"/>
        <v>0</v>
      </c>
      <c r="H226" s="76">
        <f t="shared" si="69"/>
        <v>0</v>
      </c>
      <c r="I226" s="76">
        <f t="shared" si="62"/>
        <v>0</v>
      </c>
      <c r="J226" s="76">
        <f>SUMIF(I$2:I226,"&gt;0")</f>
        <v>731</v>
      </c>
      <c r="K226" s="76">
        <f t="shared" si="63"/>
        <v>151</v>
      </c>
      <c r="L226" s="76">
        <f>SUMIF(E$2:E226,"&gt;0")</f>
        <v>160</v>
      </c>
      <c r="M226" s="76">
        <f t="shared" si="64"/>
        <v>90</v>
      </c>
      <c r="N226" s="74">
        <f t="shared" si="67"/>
        <v>2280</v>
      </c>
      <c r="O226" s="76">
        <f t="shared" si="65"/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si="66"/>
        <v>19</v>
      </c>
      <c r="G227" s="76">
        <f t="shared" si="68"/>
        <v>0</v>
      </c>
      <c r="H227" s="76">
        <f t="shared" si="69"/>
        <v>0</v>
      </c>
      <c r="I227" s="76">
        <f t="shared" ref="I227:I258" si="70">F227-F226</f>
        <v>0</v>
      </c>
      <c r="J227" s="76">
        <f>SUMIF(I$2:I227,"&gt;0")</f>
        <v>731</v>
      </c>
      <c r="K227" s="76">
        <f t="shared" ref="K227:K258" si="71">IFERROR(J227 - _xlfn.XLOOKUP(A227-30, $A$2:$A$14999,J$2:J$14999,"",-1,2),NA())</f>
        <v>149</v>
      </c>
      <c r="L227" s="76">
        <f>SUMIF(E$2:E227,"&gt;0")</f>
        <v>160</v>
      </c>
      <c r="M227" s="76">
        <f t="shared" ref="M227:M258" si="72">IFERROR(L227 - _xlfn.XLOOKUP(A227-30, $A$2:$A$14999,L$2:L$14999,"",-1,2),NA())</f>
        <v>90</v>
      </c>
      <c r="N227" s="74">
        <f t="shared" si="67"/>
        <v>2280</v>
      </c>
      <c r="O227" s="76">
        <f t="shared" si="65"/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si="66"/>
        <v>20</v>
      </c>
      <c r="G228" s="76">
        <f t="shared" si="68"/>
        <v>1</v>
      </c>
      <c r="H228" s="76">
        <f t="shared" si="69"/>
        <v>0</v>
      </c>
      <c r="I228" s="76">
        <f t="shared" si="70"/>
        <v>1</v>
      </c>
      <c r="J228" s="76">
        <f>SUMIF(I$2:I228,"&gt;0")</f>
        <v>732</v>
      </c>
      <c r="K228" s="76">
        <f t="shared" si="71"/>
        <v>147</v>
      </c>
      <c r="L228" s="76">
        <f>SUMIF(E$2:E228,"&gt;0")</f>
        <v>160</v>
      </c>
      <c r="M228" s="76">
        <f t="shared" si="72"/>
        <v>90</v>
      </c>
      <c r="N228" s="74">
        <f t="shared" si="67"/>
        <v>2400</v>
      </c>
      <c r="O228" s="76">
        <f t="shared" si="65"/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si="66"/>
        <v>20</v>
      </c>
      <c r="G229" s="76">
        <f t="shared" si="68"/>
        <v>0</v>
      </c>
      <c r="H229" s="76">
        <f t="shared" si="69"/>
        <v>0</v>
      </c>
      <c r="I229" s="76">
        <f t="shared" si="70"/>
        <v>0</v>
      </c>
      <c r="J229" s="76">
        <f>SUMIF(I$2:I229,"&gt;0")</f>
        <v>732</v>
      </c>
      <c r="K229" s="76">
        <f t="shared" si="71"/>
        <v>125</v>
      </c>
      <c r="L229" s="76">
        <f>SUMIF(E$2:E229,"&gt;0")</f>
        <v>160</v>
      </c>
      <c r="M229" s="76">
        <f t="shared" si="72"/>
        <v>90</v>
      </c>
      <c r="N229" s="74">
        <f t="shared" si="67"/>
        <v>2400</v>
      </c>
      <c r="O229" s="76">
        <f t="shared" ref="O229:O260" si="73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si="66"/>
        <v>20</v>
      </c>
      <c r="G230" s="76">
        <f t="shared" si="68"/>
        <v>0</v>
      </c>
      <c r="H230" s="76">
        <f t="shared" si="69"/>
        <v>0</v>
      </c>
      <c r="I230" s="76">
        <f t="shared" si="70"/>
        <v>0</v>
      </c>
      <c r="J230" s="76">
        <f>SUMIF(I$2:I230,"&gt;0")</f>
        <v>732</v>
      </c>
      <c r="K230" s="76">
        <f t="shared" si="71"/>
        <v>124</v>
      </c>
      <c r="L230" s="76">
        <f>SUMIF(E$2:E230,"&gt;0")</f>
        <v>160</v>
      </c>
      <c r="M230" s="76">
        <f t="shared" si="72"/>
        <v>80</v>
      </c>
      <c r="N230" s="74">
        <f t="shared" si="67"/>
        <v>2400</v>
      </c>
      <c r="O230" s="76">
        <f t="shared" si="73"/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si="66"/>
        <v>20</v>
      </c>
      <c r="G231" s="76">
        <f t="shared" si="68"/>
        <v>0</v>
      </c>
      <c r="H231" s="76">
        <f t="shared" si="69"/>
        <v>0</v>
      </c>
      <c r="I231" s="76">
        <f t="shared" si="70"/>
        <v>0</v>
      </c>
      <c r="J231" s="76">
        <f>SUMIF(I$2:I231,"&gt;0")</f>
        <v>732</v>
      </c>
      <c r="K231" s="76">
        <f t="shared" si="71"/>
        <v>124</v>
      </c>
      <c r="L231" s="76">
        <f>SUMIF(E$2:E231,"&gt;0")</f>
        <v>160</v>
      </c>
      <c r="M231" s="76">
        <f t="shared" si="72"/>
        <v>80</v>
      </c>
      <c r="N231" s="74">
        <f t="shared" si="67"/>
        <v>2400</v>
      </c>
      <c r="O231" s="76">
        <f t="shared" si="73"/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si="66"/>
        <v>0</v>
      </c>
      <c r="G232" s="76">
        <f t="shared" si="68"/>
        <v>-10</v>
      </c>
      <c r="H232" s="76">
        <f t="shared" si="69"/>
        <v>-1</v>
      </c>
      <c r="I232" s="76">
        <f t="shared" si="70"/>
        <v>-20</v>
      </c>
      <c r="J232" s="76">
        <f>SUMIF(I$2:I232,"&gt;0")</f>
        <v>732</v>
      </c>
      <c r="K232" s="76">
        <f t="shared" si="71"/>
        <v>109</v>
      </c>
      <c r="L232" s="76">
        <f>SUMIF(E$2:E232,"&gt;0")</f>
        <v>160</v>
      </c>
      <c r="M232" s="76">
        <f t="shared" si="72"/>
        <v>60</v>
      </c>
      <c r="N232" s="74">
        <f t="shared" si="67"/>
        <v>0</v>
      </c>
      <c r="O232" s="76">
        <f t="shared" si="73"/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66"/>
        <v>18</v>
      </c>
      <c r="G233" s="76">
        <f t="shared" si="68"/>
        <v>7</v>
      </c>
      <c r="H233" s="76">
        <f t="shared" si="69"/>
        <v>1</v>
      </c>
      <c r="I233" s="76">
        <f t="shared" si="70"/>
        <v>18</v>
      </c>
      <c r="J233" s="76">
        <f>SUMIF(I$2:I233,"&gt;0")</f>
        <v>750</v>
      </c>
      <c r="K233" s="76">
        <f t="shared" si="71"/>
        <v>127</v>
      </c>
      <c r="L233" s="76">
        <f>SUMIF(E$2:E233,"&gt;0")</f>
        <v>161</v>
      </c>
      <c r="M233" s="76">
        <f t="shared" si="72"/>
        <v>61</v>
      </c>
      <c r="N233" s="74">
        <f t="shared" si="67"/>
        <v>2160</v>
      </c>
      <c r="O233" s="76">
        <f t="shared" si="73"/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66"/>
        <v>18</v>
      </c>
      <c r="G234" s="76">
        <f t="shared" si="68"/>
        <v>0</v>
      </c>
      <c r="H234" s="76">
        <f t="shared" si="69"/>
        <v>0</v>
      </c>
      <c r="I234" s="76">
        <f t="shared" si="70"/>
        <v>0</v>
      </c>
      <c r="J234" s="76">
        <f>SUMIF(I$2:I234,"&gt;0")</f>
        <v>750</v>
      </c>
      <c r="K234" s="76">
        <f t="shared" si="71"/>
        <v>126</v>
      </c>
      <c r="L234" s="76">
        <f>SUMIF(E$2:E234,"&gt;0")</f>
        <v>162</v>
      </c>
      <c r="M234" s="76">
        <f t="shared" si="72"/>
        <v>52</v>
      </c>
      <c r="N234" s="74">
        <f t="shared" si="67"/>
        <v>2160</v>
      </c>
      <c r="O234" s="76">
        <f t="shared" si="73"/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66"/>
        <v>28</v>
      </c>
      <c r="G235" s="76">
        <f t="shared" si="68"/>
        <v>0</v>
      </c>
      <c r="H235" s="76">
        <f t="shared" si="69"/>
        <v>1</v>
      </c>
      <c r="I235" s="76">
        <f t="shared" si="70"/>
        <v>10</v>
      </c>
      <c r="J235" s="76">
        <f>SUMIF(I$2:I235,"&gt;0")</f>
        <v>760</v>
      </c>
      <c r="K235" s="76">
        <f t="shared" si="71"/>
        <v>136</v>
      </c>
      <c r="L235" s="76">
        <f>SUMIF(E$2:E235,"&gt;0")</f>
        <v>163</v>
      </c>
      <c r="M235" s="76">
        <f t="shared" si="72"/>
        <v>53</v>
      </c>
      <c r="N235" s="74">
        <f t="shared" si="67"/>
        <v>3360</v>
      </c>
      <c r="O235" s="76">
        <f t="shared" si="73"/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66"/>
        <v>30</v>
      </c>
      <c r="G236" s="76">
        <f t="shared" si="68"/>
        <v>2</v>
      </c>
      <c r="H236" s="76">
        <f t="shared" si="69"/>
        <v>0</v>
      </c>
      <c r="I236" s="76">
        <f t="shared" si="70"/>
        <v>2</v>
      </c>
      <c r="J236" s="76">
        <f>SUMIF(I$2:I236,"&gt;0")</f>
        <v>762</v>
      </c>
      <c r="K236" s="76">
        <f t="shared" si="71"/>
        <v>117</v>
      </c>
      <c r="L236" s="76">
        <f>SUMIF(E$2:E236,"&gt;0")</f>
        <v>164</v>
      </c>
      <c r="M236" s="76">
        <f t="shared" si="72"/>
        <v>34</v>
      </c>
      <c r="N236" s="74">
        <f t="shared" si="67"/>
        <v>3600</v>
      </c>
      <c r="O236" s="76">
        <f t="shared" si="73"/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si="66"/>
        <v>32</v>
      </c>
      <c r="G237" s="76">
        <f t="shared" si="68"/>
        <v>2</v>
      </c>
      <c r="H237" s="76">
        <f t="shared" si="69"/>
        <v>0</v>
      </c>
      <c r="I237" s="76">
        <f t="shared" si="70"/>
        <v>2</v>
      </c>
      <c r="J237" s="76">
        <f>SUMIF(I$2:I237,"&gt;0")</f>
        <v>764</v>
      </c>
      <c r="K237" s="76">
        <f t="shared" si="71"/>
        <v>93</v>
      </c>
      <c r="L237" s="76">
        <f>SUMIF(E$2:E237,"&gt;0")</f>
        <v>165</v>
      </c>
      <c r="M237" s="76">
        <f t="shared" si="72"/>
        <v>25</v>
      </c>
      <c r="N237" s="74">
        <f t="shared" si="67"/>
        <v>3840</v>
      </c>
      <c r="O237" s="76">
        <f t="shared" si="73"/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si="66"/>
        <v>1</v>
      </c>
      <c r="G238" s="76">
        <f t="shared" si="68"/>
        <v>-11</v>
      </c>
      <c r="H238" s="76">
        <f t="shared" si="69"/>
        <v>-2</v>
      </c>
      <c r="I238" s="76">
        <f t="shared" si="70"/>
        <v>-31</v>
      </c>
      <c r="J238" s="76">
        <f>SUMIF(I$2:I238,"&gt;0")</f>
        <v>764</v>
      </c>
      <c r="K238" s="76">
        <f t="shared" si="71"/>
        <v>83</v>
      </c>
      <c r="L238" s="76">
        <f>SUMIF(E$2:E238,"&gt;0")</f>
        <v>166</v>
      </c>
      <c r="M238" s="76">
        <f t="shared" si="72"/>
        <v>16</v>
      </c>
      <c r="N238" s="74">
        <f t="shared" si="67"/>
        <v>120</v>
      </c>
      <c r="O238" s="76">
        <f t="shared" si="73"/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66"/>
        <v>7</v>
      </c>
      <c r="G239" s="76">
        <f t="shared" si="68"/>
        <v>6</v>
      </c>
      <c r="H239" s="76">
        <f t="shared" si="69"/>
        <v>0</v>
      </c>
      <c r="I239" s="76">
        <f t="shared" si="70"/>
        <v>6</v>
      </c>
      <c r="J239" s="76">
        <f>SUMIF(I$2:I239,"&gt;0")</f>
        <v>770</v>
      </c>
      <c r="K239" s="76">
        <f t="shared" si="71"/>
        <v>89</v>
      </c>
      <c r="L239" s="76">
        <f>SUMIF(E$2:E239,"&gt;0")</f>
        <v>167</v>
      </c>
      <c r="M239" s="76">
        <f t="shared" si="72"/>
        <v>17</v>
      </c>
      <c r="N239" s="74">
        <f t="shared" si="67"/>
        <v>840</v>
      </c>
      <c r="O239" s="76">
        <f t="shared" si="7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66"/>
        <v>9</v>
      </c>
      <c r="G240" s="76">
        <f t="shared" si="68"/>
        <v>2</v>
      </c>
      <c r="H240" s="76">
        <f t="shared" si="69"/>
        <v>0</v>
      </c>
      <c r="I240" s="76">
        <f t="shared" si="70"/>
        <v>2</v>
      </c>
      <c r="J240" s="76">
        <f>SUMIF(I$2:I240,"&gt;0")</f>
        <v>772</v>
      </c>
      <c r="K240" s="76">
        <f t="shared" si="71"/>
        <v>80</v>
      </c>
      <c r="L240" s="76">
        <f>SUMIF(E$2:E240,"&gt;0")</f>
        <v>168</v>
      </c>
      <c r="M240" s="76">
        <f t="shared" si="72"/>
        <v>8</v>
      </c>
      <c r="N240" s="74">
        <f t="shared" si="67"/>
        <v>1080</v>
      </c>
      <c r="O240" s="76">
        <f t="shared" si="73"/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66"/>
        <v>11</v>
      </c>
      <c r="G241" s="76">
        <f t="shared" si="68"/>
        <v>2</v>
      </c>
      <c r="H241" s="76">
        <f t="shared" si="69"/>
        <v>0</v>
      </c>
      <c r="I241" s="76">
        <f t="shared" si="70"/>
        <v>2</v>
      </c>
      <c r="J241" s="76">
        <f>SUMIF(I$2:I241,"&gt;0")</f>
        <v>774</v>
      </c>
      <c r="K241" s="76">
        <f t="shared" si="71"/>
        <v>82</v>
      </c>
      <c r="L241" s="76">
        <f>SUMIF(E$2:E241,"&gt;0")</f>
        <v>169</v>
      </c>
      <c r="M241" s="76">
        <f t="shared" si="72"/>
        <v>9</v>
      </c>
      <c r="N241" s="74">
        <f t="shared" si="67"/>
        <v>1320</v>
      </c>
      <c r="O241" s="76">
        <f t="shared" si="73"/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74">C242+D242*10+_xlfn.IFNA(E242,0)</f>
        <v>12</v>
      </c>
      <c r="G242" s="76">
        <f t="shared" si="68"/>
        <v>0</v>
      </c>
      <c r="H242" s="76">
        <f t="shared" si="69"/>
        <v>0</v>
      </c>
      <c r="I242" s="76">
        <f t="shared" si="70"/>
        <v>1</v>
      </c>
      <c r="J242" s="76">
        <f>SUMIF(I$2:I242,"&gt;0")</f>
        <v>775</v>
      </c>
      <c r="K242" s="76">
        <f t="shared" si="71"/>
        <v>56</v>
      </c>
      <c r="L242" s="76">
        <f>SUMIF(E$2:E242,"&gt;0")</f>
        <v>171</v>
      </c>
      <c r="M242" s="76">
        <f t="shared" si="72"/>
        <v>11</v>
      </c>
      <c r="N242" s="74">
        <f t="shared" si="67"/>
        <v>1440</v>
      </c>
      <c r="O242" s="76">
        <f t="shared" si="73"/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74"/>
        <v>11</v>
      </c>
      <c r="G243" s="76">
        <f t="shared" si="68"/>
        <v>0</v>
      </c>
      <c r="H243" s="76">
        <f t="shared" si="69"/>
        <v>0</v>
      </c>
      <c r="I243" s="76">
        <f t="shared" si="70"/>
        <v>-1</v>
      </c>
      <c r="J243" s="76">
        <f>SUMIF(I$2:I243,"&gt;0")</f>
        <v>775</v>
      </c>
      <c r="K243" s="76">
        <f t="shared" si="71"/>
        <v>56</v>
      </c>
      <c r="L243" s="76">
        <f>SUMIF(E$2:E243,"&gt;0")</f>
        <v>172</v>
      </c>
      <c r="M243" s="76">
        <f t="shared" si="72"/>
        <v>12</v>
      </c>
      <c r="N243" s="74">
        <f t="shared" si="67"/>
        <v>1320</v>
      </c>
      <c r="O243" s="76">
        <f t="shared" si="73"/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74"/>
        <v>11</v>
      </c>
      <c r="G244" s="76">
        <f t="shared" si="68"/>
        <v>0</v>
      </c>
      <c r="H244" s="76">
        <f t="shared" si="69"/>
        <v>0</v>
      </c>
      <c r="I244" s="76">
        <f t="shared" si="70"/>
        <v>0</v>
      </c>
      <c r="J244" s="76">
        <f>SUMIF(I$2:I244,"&gt;0")</f>
        <v>775</v>
      </c>
      <c r="K244" s="76">
        <f t="shared" si="71"/>
        <v>55</v>
      </c>
      <c r="L244" s="76">
        <f>SUMIF(E$2:E244,"&gt;0")</f>
        <v>173</v>
      </c>
      <c r="M244" s="76">
        <f t="shared" si="72"/>
        <v>13</v>
      </c>
      <c r="N244" s="74">
        <f t="shared" si="67"/>
        <v>1320</v>
      </c>
      <c r="O244" s="76">
        <f t="shared" si="73"/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74"/>
        <v>12</v>
      </c>
      <c r="G245" s="76">
        <f t="shared" si="68"/>
        <v>1</v>
      </c>
      <c r="H245" s="76">
        <f t="shared" si="69"/>
        <v>0</v>
      </c>
      <c r="I245" s="76">
        <f t="shared" si="70"/>
        <v>1</v>
      </c>
      <c r="J245" s="76">
        <f>SUMIF(I$2:I245,"&gt;0")</f>
        <v>776</v>
      </c>
      <c r="K245" s="76">
        <f t="shared" si="71"/>
        <v>54</v>
      </c>
      <c r="L245" s="76">
        <f>SUMIF(E$2:E245,"&gt;0")</f>
        <v>174</v>
      </c>
      <c r="M245" s="76">
        <f t="shared" si="72"/>
        <v>14</v>
      </c>
      <c r="N245" s="74">
        <f t="shared" si="67"/>
        <v>1440</v>
      </c>
      <c r="O245" s="76">
        <f t="shared" si="73"/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74"/>
        <v>13</v>
      </c>
      <c r="G246" s="76">
        <f t="shared" si="68"/>
        <v>1</v>
      </c>
      <c r="H246" s="76">
        <f t="shared" si="69"/>
        <v>0</v>
      </c>
      <c r="I246" s="76">
        <f t="shared" si="70"/>
        <v>1</v>
      </c>
      <c r="J246" s="76">
        <f>SUMIF(I$2:I246,"&gt;0")</f>
        <v>777</v>
      </c>
      <c r="K246" s="76">
        <f t="shared" si="71"/>
        <v>55</v>
      </c>
      <c r="L246" s="76">
        <f>SUMIF(E$2:E246,"&gt;0")</f>
        <v>175</v>
      </c>
      <c r="M246" s="76">
        <f t="shared" si="72"/>
        <v>15</v>
      </c>
      <c r="N246" s="74">
        <f t="shared" si="67"/>
        <v>1560</v>
      </c>
      <c r="O246" s="76">
        <f t="shared" si="73"/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74"/>
        <v>14</v>
      </c>
      <c r="G247" s="76">
        <f t="shared" si="68"/>
        <v>1</v>
      </c>
      <c r="H247" s="76">
        <f t="shared" si="69"/>
        <v>0</v>
      </c>
      <c r="I247" s="76">
        <f t="shared" si="70"/>
        <v>1</v>
      </c>
      <c r="J247" s="76">
        <f>SUMIF(I$2:I247,"&gt;0")</f>
        <v>778</v>
      </c>
      <c r="K247" s="76">
        <f t="shared" si="71"/>
        <v>55</v>
      </c>
      <c r="L247" s="76">
        <f>SUMIF(E$2:E247,"&gt;0")</f>
        <v>176</v>
      </c>
      <c r="M247" s="76">
        <f t="shared" si="72"/>
        <v>16</v>
      </c>
      <c r="N247" s="74">
        <f t="shared" si="67"/>
        <v>1680</v>
      </c>
      <c r="O247" s="76">
        <f t="shared" si="73"/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74"/>
        <v>0</v>
      </c>
      <c r="G248" s="76">
        <f t="shared" si="68"/>
        <v>-13</v>
      </c>
      <c r="H248" s="76">
        <f t="shared" si="69"/>
        <v>0</v>
      </c>
      <c r="I248" s="76">
        <f t="shared" si="70"/>
        <v>-14</v>
      </c>
      <c r="J248" s="76">
        <f>SUMIF(I$2:I248,"&gt;0")</f>
        <v>778</v>
      </c>
      <c r="K248" s="76">
        <f t="shared" si="71"/>
        <v>54</v>
      </c>
      <c r="L248" s="76">
        <f>SUMIF(E$2:E248,"&gt;0")</f>
        <v>176</v>
      </c>
      <c r="M248" s="76">
        <f t="shared" si="72"/>
        <v>16</v>
      </c>
      <c r="N248" s="74">
        <f t="shared" ref="N248:N279" si="75">F248*120</f>
        <v>0</v>
      </c>
      <c r="O248" s="76">
        <f t="shared" si="73"/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:F288" si="76">C249+D249*10+_xlfn.IFNA(E249,0)</f>
        <v>3</v>
      </c>
      <c r="G249" s="76">
        <f t="shared" si="68"/>
        <v>3</v>
      </c>
      <c r="H249" s="76">
        <f t="shared" si="69"/>
        <v>0</v>
      </c>
      <c r="I249" s="76">
        <f t="shared" si="70"/>
        <v>3</v>
      </c>
      <c r="J249" s="76">
        <f>SUMIF(I$2:I249,"&gt;0")</f>
        <v>781</v>
      </c>
      <c r="K249" s="76">
        <f t="shared" si="71"/>
        <v>55</v>
      </c>
      <c r="L249" s="76">
        <f>SUMIF(E$2:E249,"&gt;0")</f>
        <v>176</v>
      </c>
      <c r="M249" s="76">
        <f t="shared" si="72"/>
        <v>16</v>
      </c>
      <c r="N249" s="74">
        <f t="shared" si="75"/>
        <v>360</v>
      </c>
      <c r="O249" s="76">
        <f t="shared" si="73"/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si="76"/>
        <v>4</v>
      </c>
      <c r="G250" s="76">
        <f t="shared" si="68"/>
        <v>1</v>
      </c>
      <c r="H250" s="76">
        <f t="shared" si="69"/>
        <v>0</v>
      </c>
      <c r="I250" s="76">
        <f t="shared" si="70"/>
        <v>1</v>
      </c>
      <c r="J250" s="76">
        <f>SUMIF(I$2:I250,"&gt;0")</f>
        <v>782</v>
      </c>
      <c r="K250" s="76">
        <f t="shared" si="71"/>
        <v>55</v>
      </c>
      <c r="L250" s="76">
        <f>SUMIF(E$2:E250,"&gt;0")</f>
        <v>176</v>
      </c>
      <c r="M250" s="76">
        <f t="shared" si="72"/>
        <v>16</v>
      </c>
      <c r="N250" s="74">
        <f t="shared" si="75"/>
        <v>480</v>
      </c>
      <c r="O250" s="76">
        <f t="shared" si="73"/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si="76"/>
        <v>5</v>
      </c>
      <c r="G251" s="76">
        <f t="shared" si="68"/>
        <v>1</v>
      </c>
      <c r="H251" s="76">
        <f t="shared" si="69"/>
        <v>0</v>
      </c>
      <c r="I251" s="76">
        <f t="shared" si="70"/>
        <v>1</v>
      </c>
      <c r="J251" s="76">
        <f>SUMIF(I$2:I251,"&gt;0")</f>
        <v>783</v>
      </c>
      <c r="K251" s="76">
        <f t="shared" si="71"/>
        <v>54</v>
      </c>
      <c r="L251" s="76">
        <f>SUMIF(E$2:E251,"&gt;0")</f>
        <v>176</v>
      </c>
      <c r="M251" s="76">
        <f t="shared" si="72"/>
        <v>16</v>
      </c>
      <c r="N251" s="74">
        <f t="shared" si="75"/>
        <v>600</v>
      </c>
      <c r="O251" s="76">
        <f t="shared" si="73"/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si="76"/>
        <v>11</v>
      </c>
      <c r="G252" s="76">
        <f t="shared" si="68"/>
        <v>6</v>
      </c>
      <c r="H252" s="76">
        <f t="shared" si="69"/>
        <v>0</v>
      </c>
      <c r="I252" s="76">
        <f t="shared" si="70"/>
        <v>6</v>
      </c>
      <c r="J252" s="76">
        <f>SUMIF(I$2:I252,"&gt;0")</f>
        <v>789</v>
      </c>
      <c r="K252" s="76">
        <f t="shared" si="71"/>
        <v>60</v>
      </c>
      <c r="L252" s="76">
        <f>SUMIF(E$2:E252,"&gt;0")</f>
        <v>176</v>
      </c>
      <c r="M252" s="76">
        <f t="shared" si="72"/>
        <v>16</v>
      </c>
      <c r="N252" s="74">
        <f t="shared" si="75"/>
        <v>1320</v>
      </c>
      <c r="O252" s="76">
        <f t="shared" si="73"/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si="76"/>
        <v>12</v>
      </c>
      <c r="G253" s="76">
        <f t="shared" si="68"/>
        <v>1</v>
      </c>
      <c r="H253" s="76">
        <f t="shared" si="69"/>
        <v>0</v>
      </c>
      <c r="I253" s="76">
        <f t="shared" si="70"/>
        <v>1</v>
      </c>
      <c r="J253" s="76">
        <f>SUMIF(I$2:I253,"&gt;0")</f>
        <v>790</v>
      </c>
      <c r="K253" s="76">
        <f t="shared" si="71"/>
        <v>59</v>
      </c>
      <c r="L253" s="76">
        <f>SUMIF(E$2:E253,"&gt;0")</f>
        <v>176</v>
      </c>
      <c r="M253" s="76">
        <f t="shared" si="72"/>
        <v>16</v>
      </c>
      <c r="N253" s="74">
        <f t="shared" si="75"/>
        <v>1440</v>
      </c>
      <c r="O253" s="76">
        <f t="shared" si="73"/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si="76"/>
        <v>15</v>
      </c>
      <c r="G254" s="76">
        <f t="shared" si="68"/>
        <v>3</v>
      </c>
      <c r="H254" s="76">
        <f t="shared" si="69"/>
        <v>0</v>
      </c>
      <c r="I254" s="76">
        <f t="shared" si="70"/>
        <v>3</v>
      </c>
      <c r="J254" s="76">
        <f>SUMIF(I$2:I254,"&gt;0")</f>
        <v>793</v>
      </c>
      <c r="K254" s="76">
        <f t="shared" si="71"/>
        <v>62</v>
      </c>
      <c r="L254" s="76">
        <f>SUMIF(E$2:E254,"&gt;0")</f>
        <v>176</v>
      </c>
      <c r="M254" s="76">
        <f t="shared" si="72"/>
        <v>16</v>
      </c>
      <c r="N254" s="74">
        <f t="shared" si="75"/>
        <v>1800</v>
      </c>
      <c r="O254" s="76">
        <f t="shared" si="73"/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76"/>
        <v>25</v>
      </c>
      <c r="G255" s="76">
        <f t="shared" si="68"/>
        <v>0</v>
      </c>
      <c r="H255" s="76">
        <f t="shared" si="69"/>
        <v>1</v>
      </c>
      <c r="I255" s="76">
        <f t="shared" si="70"/>
        <v>10</v>
      </c>
      <c r="J255" s="76">
        <f>SUMIF(I$2:I255,"&gt;0")</f>
        <v>803</v>
      </c>
      <c r="K255" s="76">
        <f t="shared" si="71"/>
        <v>72</v>
      </c>
      <c r="L255" s="76">
        <f>SUMIF(E$2:E255,"&gt;0")</f>
        <v>176</v>
      </c>
      <c r="M255" s="76">
        <f t="shared" si="72"/>
        <v>16</v>
      </c>
      <c r="N255" s="74">
        <f t="shared" si="75"/>
        <v>3000</v>
      </c>
      <c r="O255" s="76">
        <f t="shared" si="73"/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76"/>
        <v>37</v>
      </c>
      <c r="G256" s="76">
        <f t="shared" ref="G256:G287" si="77">C256-C255</f>
        <v>12</v>
      </c>
      <c r="H256" s="76">
        <f t="shared" ref="H256:H287" si="78">D256-D255</f>
        <v>0</v>
      </c>
      <c r="I256" s="76">
        <f t="shared" si="70"/>
        <v>12</v>
      </c>
      <c r="J256" s="76">
        <f>SUMIF(I$2:I256,"&gt;0")</f>
        <v>815</v>
      </c>
      <c r="K256" s="76">
        <f t="shared" si="71"/>
        <v>84</v>
      </c>
      <c r="L256" s="76">
        <f>SUMIF(E$2:E256,"&gt;0")</f>
        <v>176</v>
      </c>
      <c r="M256" s="76">
        <f t="shared" si="72"/>
        <v>16</v>
      </c>
      <c r="N256" s="74">
        <f t="shared" si="75"/>
        <v>4440</v>
      </c>
      <c r="O256" s="76">
        <f t="shared" si="73"/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76"/>
        <v>37</v>
      </c>
      <c r="G257" s="76">
        <f t="shared" si="77"/>
        <v>0</v>
      </c>
      <c r="H257" s="76">
        <f t="shared" si="78"/>
        <v>0</v>
      </c>
      <c r="I257" s="76">
        <f t="shared" si="70"/>
        <v>0</v>
      </c>
      <c r="J257" s="76">
        <f>SUMIF(I$2:I257,"&gt;0")</f>
        <v>815</v>
      </c>
      <c r="K257" s="76">
        <f t="shared" si="71"/>
        <v>84</v>
      </c>
      <c r="L257" s="76">
        <f>SUMIF(E$2:E257,"&gt;0")</f>
        <v>176</v>
      </c>
      <c r="M257" s="76">
        <f t="shared" si="72"/>
        <v>16</v>
      </c>
      <c r="N257" s="74">
        <f t="shared" si="75"/>
        <v>4440</v>
      </c>
      <c r="O257" s="76">
        <f t="shared" si="73"/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si="76"/>
        <v>48</v>
      </c>
      <c r="G258" s="76">
        <f t="shared" si="77"/>
        <v>11</v>
      </c>
      <c r="H258" s="76">
        <f t="shared" si="78"/>
        <v>0</v>
      </c>
      <c r="I258" s="76">
        <f t="shared" si="70"/>
        <v>11</v>
      </c>
      <c r="J258" s="76">
        <f>SUMIF(I$2:I258,"&gt;0")</f>
        <v>826</v>
      </c>
      <c r="K258" s="76">
        <f t="shared" si="71"/>
        <v>95</v>
      </c>
      <c r="L258" s="76">
        <f>SUMIF(E$2:E258,"&gt;0")</f>
        <v>176</v>
      </c>
      <c r="M258" s="76">
        <f t="shared" si="72"/>
        <v>16</v>
      </c>
      <c r="N258" s="74">
        <f t="shared" si="75"/>
        <v>5760</v>
      </c>
      <c r="O258" s="76">
        <f t="shared" si="73"/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si="76"/>
        <v>48</v>
      </c>
      <c r="G259" s="76">
        <f t="shared" si="77"/>
        <v>0</v>
      </c>
      <c r="H259" s="76">
        <f t="shared" si="78"/>
        <v>0</v>
      </c>
      <c r="I259" s="76">
        <f t="shared" ref="I259:I290" si="79">F259-F258</f>
        <v>0</v>
      </c>
      <c r="J259" s="76">
        <f>SUMIF(I$2:I259,"&gt;0")</f>
        <v>826</v>
      </c>
      <c r="K259" s="76">
        <f t="shared" ref="K259:K290" si="80">IFERROR(J259 - _xlfn.XLOOKUP(A259-30, $A$2:$A$14999,J$2:J$14999,"",-1,2),NA())</f>
        <v>94</v>
      </c>
      <c r="L259" s="76">
        <f>SUMIF(E$2:E259,"&gt;0")</f>
        <v>176</v>
      </c>
      <c r="M259" s="76">
        <f t="shared" ref="M259:M290" si="81">IFERROR(L259 - _xlfn.XLOOKUP(A259-30, $A$2:$A$14999,L$2:L$14999,"",-1,2),NA())</f>
        <v>16</v>
      </c>
      <c r="N259" s="74">
        <f t="shared" si="75"/>
        <v>5760</v>
      </c>
      <c r="O259" s="76">
        <f t="shared" si="73"/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si="76"/>
        <v>48</v>
      </c>
      <c r="G260" s="76">
        <f t="shared" si="77"/>
        <v>0</v>
      </c>
      <c r="H260" s="76">
        <f t="shared" si="78"/>
        <v>0</v>
      </c>
      <c r="I260" s="76">
        <f t="shared" si="79"/>
        <v>0</v>
      </c>
      <c r="J260" s="76">
        <f>SUMIF(I$2:I260,"&gt;0")</f>
        <v>826</v>
      </c>
      <c r="K260" s="76">
        <f t="shared" si="80"/>
        <v>94</v>
      </c>
      <c r="L260" s="76">
        <f>SUMIF(E$2:E260,"&gt;0")</f>
        <v>176</v>
      </c>
      <c r="M260" s="76">
        <f t="shared" si="81"/>
        <v>16</v>
      </c>
      <c r="N260" s="74">
        <f t="shared" si="75"/>
        <v>5760</v>
      </c>
      <c r="O260" s="76">
        <f t="shared" si="73"/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si="76"/>
        <v>48</v>
      </c>
      <c r="G261" s="76">
        <f t="shared" si="77"/>
        <v>0</v>
      </c>
      <c r="H261" s="76">
        <f t="shared" si="78"/>
        <v>0</v>
      </c>
      <c r="I261" s="76">
        <f t="shared" si="79"/>
        <v>0</v>
      </c>
      <c r="J261" s="76">
        <f>SUMIF(I$2:I261,"&gt;0")</f>
        <v>826</v>
      </c>
      <c r="K261" s="76">
        <f t="shared" si="80"/>
        <v>94</v>
      </c>
      <c r="L261" s="76">
        <f>SUMIF(E$2:E261,"&gt;0")</f>
        <v>176</v>
      </c>
      <c r="M261" s="76">
        <f t="shared" si="81"/>
        <v>16</v>
      </c>
      <c r="N261" s="74">
        <f t="shared" si="75"/>
        <v>5760</v>
      </c>
      <c r="O261" s="76">
        <f t="shared" ref="O261:O292" si="82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si="76"/>
        <v>48</v>
      </c>
      <c r="G262" s="76">
        <f t="shared" si="77"/>
        <v>0</v>
      </c>
      <c r="H262" s="76">
        <f t="shared" si="78"/>
        <v>0</v>
      </c>
      <c r="I262" s="76">
        <f t="shared" si="79"/>
        <v>0</v>
      </c>
      <c r="J262" s="76">
        <f>SUMIF(I$2:I262,"&gt;0")</f>
        <v>826</v>
      </c>
      <c r="K262" s="76">
        <f t="shared" si="80"/>
        <v>94</v>
      </c>
      <c r="L262" s="76">
        <f>SUMIF(E$2:E262,"&gt;0")</f>
        <v>176</v>
      </c>
      <c r="M262" s="76">
        <f t="shared" si="81"/>
        <v>16</v>
      </c>
      <c r="N262" s="74">
        <f t="shared" si="75"/>
        <v>5760</v>
      </c>
      <c r="O262" s="76">
        <f t="shared" si="82"/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si="76"/>
        <v>0</v>
      </c>
      <c r="G263" s="76">
        <f t="shared" si="77"/>
        <v>-38</v>
      </c>
      <c r="H263" s="76">
        <f t="shared" si="78"/>
        <v>-1</v>
      </c>
      <c r="I263" s="76">
        <f t="shared" si="79"/>
        <v>-48</v>
      </c>
      <c r="J263" s="76">
        <f>SUMIF(I$2:I263,"&gt;0")</f>
        <v>826</v>
      </c>
      <c r="K263" s="76">
        <f t="shared" si="80"/>
        <v>94</v>
      </c>
      <c r="L263" s="76">
        <f>SUMIF(E$2:E263,"&gt;0")</f>
        <v>176</v>
      </c>
      <c r="M263" s="76">
        <f t="shared" si="81"/>
        <v>16</v>
      </c>
      <c r="N263" s="74">
        <f t="shared" si="75"/>
        <v>0</v>
      </c>
      <c r="O263" s="76">
        <f t="shared" si="82"/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si="76"/>
        <v>2</v>
      </c>
      <c r="G264" s="76">
        <f t="shared" si="77"/>
        <v>2</v>
      </c>
      <c r="H264" s="76">
        <f t="shared" si="78"/>
        <v>0</v>
      </c>
      <c r="I264" s="76">
        <f t="shared" si="79"/>
        <v>2</v>
      </c>
      <c r="J264" s="76">
        <f>SUMIF(I$2:I264,"&gt;0")</f>
        <v>828</v>
      </c>
      <c r="K264" s="76">
        <f t="shared" si="80"/>
        <v>78</v>
      </c>
      <c r="L264" s="76">
        <f>SUMIF(E$2:E264,"&gt;0")</f>
        <v>176</v>
      </c>
      <c r="M264" s="76">
        <f t="shared" si="81"/>
        <v>15</v>
      </c>
      <c r="N264" s="74">
        <f t="shared" si="75"/>
        <v>240</v>
      </c>
      <c r="O264" s="76">
        <f t="shared" si="82"/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si="76"/>
        <v>7</v>
      </c>
      <c r="G265" s="76">
        <f t="shared" si="77"/>
        <v>5</v>
      </c>
      <c r="H265" s="76">
        <f t="shared" si="78"/>
        <v>0</v>
      </c>
      <c r="I265" s="76">
        <f t="shared" si="79"/>
        <v>5</v>
      </c>
      <c r="J265" s="76">
        <f>SUMIF(I$2:I265,"&gt;0")</f>
        <v>833</v>
      </c>
      <c r="K265" s="76">
        <f t="shared" si="80"/>
        <v>73</v>
      </c>
      <c r="L265" s="76">
        <f>SUMIF(E$2:E265,"&gt;0")</f>
        <v>176</v>
      </c>
      <c r="M265" s="76">
        <f t="shared" si="81"/>
        <v>13</v>
      </c>
      <c r="N265" s="74">
        <f t="shared" si="75"/>
        <v>840</v>
      </c>
      <c r="O265" s="76">
        <f t="shared" si="82"/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76"/>
        <v>8</v>
      </c>
      <c r="G266" s="76">
        <f t="shared" si="77"/>
        <v>1</v>
      </c>
      <c r="H266" s="76">
        <f t="shared" si="78"/>
        <v>0</v>
      </c>
      <c r="I266" s="76">
        <f t="shared" si="79"/>
        <v>1</v>
      </c>
      <c r="J266" s="76">
        <f>SUMIF(I$2:I266,"&gt;0")</f>
        <v>834</v>
      </c>
      <c r="K266" s="76">
        <f t="shared" si="80"/>
        <v>64</v>
      </c>
      <c r="L266" s="76">
        <f>SUMIF(E$2:E266,"&gt;0")</f>
        <v>176</v>
      </c>
      <c r="M266" s="76">
        <f t="shared" si="81"/>
        <v>9</v>
      </c>
      <c r="N266" s="74">
        <f t="shared" si="75"/>
        <v>960</v>
      </c>
      <c r="O266" s="76">
        <f t="shared" si="82"/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si="76"/>
        <v>0</v>
      </c>
      <c r="G267" s="76">
        <f t="shared" si="77"/>
        <v>-8</v>
      </c>
      <c r="H267" s="76">
        <f t="shared" si="78"/>
        <v>0</v>
      </c>
      <c r="I267" s="76">
        <f t="shared" si="79"/>
        <v>-8</v>
      </c>
      <c r="J267" s="76">
        <f>SUMIF(I$2:I267,"&gt;0")</f>
        <v>834</v>
      </c>
      <c r="K267" s="76">
        <f t="shared" si="80"/>
        <v>62</v>
      </c>
      <c r="L267" s="76">
        <f>SUMIF(E$2:E267,"&gt;0")</f>
        <v>176</v>
      </c>
      <c r="M267" s="76">
        <f t="shared" si="81"/>
        <v>8</v>
      </c>
      <c r="N267" s="74">
        <f t="shared" si="75"/>
        <v>0</v>
      </c>
      <c r="O267" s="76">
        <f t="shared" si="82"/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si="76"/>
        <v>0</v>
      </c>
      <c r="G268" s="76">
        <f t="shared" si="77"/>
        <v>0</v>
      </c>
      <c r="H268" s="76">
        <f t="shared" si="78"/>
        <v>0</v>
      </c>
      <c r="I268" s="76">
        <f t="shared" si="79"/>
        <v>0</v>
      </c>
      <c r="J268" s="76">
        <f>SUMIF(I$2:I268,"&gt;0")</f>
        <v>834</v>
      </c>
      <c r="K268" s="76">
        <f t="shared" si="80"/>
        <v>60</v>
      </c>
      <c r="L268" s="76">
        <f>SUMIF(E$2:E268,"&gt;0")</f>
        <v>176</v>
      </c>
      <c r="M268" s="76">
        <f t="shared" si="81"/>
        <v>7</v>
      </c>
      <c r="N268" s="74">
        <f t="shared" si="75"/>
        <v>0</v>
      </c>
      <c r="O268" s="76">
        <f t="shared" si="82"/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si="76"/>
        <v>0</v>
      </c>
      <c r="G269" s="76">
        <f t="shared" si="77"/>
        <v>0</v>
      </c>
      <c r="H269" s="76">
        <f t="shared" si="78"/>
        <v>0</v>
      </c>
      <c r="I269" s="76">
        <f t="shared" si="79"/>
        <v>0</v>
      </c>
      <c r="J269" s="76">
        <f>SUMIF(I$2:I269,"&gt;0")</f>
        <v>834</v>
      </c>
      <c r="K269" s="76">
        <f t="shared" si="80"/>
        <v>60</v>
      </c>
      <c r="L269" s="76">
        <f>SUMIF(E$2:E269,"&gt;0")</f>
        <v>176</v>
      </c>
      <c r="M269" s="76">
        <f t="shared" si="81"/>
        <v>7</v>
      </c>
      <c r="N269" s="74">
        <f t="shared" si="75"/>
        <v>0</v>
      </c>
      <c r="O269" s="76">
        <f t="shared" si="82"/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si="76"/>
        <v>5</v>
      </c>
      <c r="G270" s="76">
        <f t="shared" si="77"/>
        <v>5</v>
      </c>
      <c r="H270" s="76">
        <f t="shared" si="78"/>
        <v>0</v>
      </c>
      <c r="I270" s="76">
        <f t="shared" si="79"/>
        <v>5</v>
      </c>
      <c r="J270" s="76">
        <f>SUMIF(I$2:I270,"&gt;0")</f>
        <v>839</v>
      </c>
      <c r="K270" s="76">
        <f t="shared" si="80"/>
        <v>64</v>
      </c>
      <c r="L270" s="76">
        <f>SUMIF(E$2:E270,"&gt;0")</f>
        <v>176</v>
      </c>
      <c r="M270" s="76">
        <f t="shared" si="81"/>
        <v>5</v>
      </c>
      <c r="N270" s="74">
        <f t="shared" si="75"/>
        <v>600</v>
      </c>
      <c r="O270" s="76">
        <f t="shared" si="82"/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si="76"/>
        <v>5</v>
      </c>
      <c r="G271" s="76">
        <f t="shared" si="77"/>
        <v>0</v>
      </c>
      <c r="H271" s="76">
        <f t="shared" si="78"/>
        <v>0</v>
      </c>
      <c r="I271" s="76">
        <f t="shared" si="79"/>
        <v>0</v>
      </c>
      <c r="J271" s="76">
        <f>SUMIF(I$2:I271,"&gt;0")</f>
        <v>839</v>
      </c>
      <c r="K271" s="76">
        <f t="shared" si="80"/>
        <v>64</v>
      </c>
      <c r="L271" s="76">
        <f>SUMIF(E$2:E271,"&gt;0")</f>
        <v>176</v>
      </c>
      <c r="M271" s="76">
        <f t="shared" si="81"/>
        <v>4</v>
      </c>
      <c r="N271" s="74">
        <f t="shared" si="75"/>
        <v>600</v>
      </c>
      <c r="O271" s="76">
        <f t="shared" si="82"/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si="76"/>
        <v>5</v>
      </c>
      <c r="G272" s="76">
        <f t="shared" si="77"/>
        <v>0</v>
      </c>
      <c r="H272" s="76">
        <f t="shared" si="78"/>
        <v>0</v>
      </c>
      <c r="I272" s="76">
        <f t="shared" si="79"/>
        <v>0</v>
      </c>
      <c r="J272" s="76">
        <f>SUMIF(I$2:I272,"&gt;0")</f>
        <v>839</v>
      </c>
      <c r="K272" s="76">
        <f t="shared" si="80"/>
        <v>64</v>
      </c>
      <c r="L272" s="76">
        <f>SUMIF(E$2:E272,"&gt;0")</f>
        <v>176</v>
      </c>
      <c r="M272" s="76">
        <f t="shared" si="81"/>
        <v>4</v>
      </c>
      <c r="N272" s="74">
        <f t="shared" si="75"/>
        <v>600</v>
      </c>
      <c r="O272" s="76">
        <f t="shared" si="82"/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si="76"/>
        <v>5</v>
      </c>
      <c r="G273" s="76">
        <f t="shared" si="77"/>
        <v>0</v>
      </c>
      <c r="H273" s="76">
        <f t="shared" si="78"/>
        <v>0</v>
      </c>
      <c r="I273" s="76">
        <f t="shared" si="79"/>
        <v>0</v>
      </c>
      <c r="J273" s="76">
        <f>SUMIF(I$2:I273,"&gt;0")</f>
        <v>839</v>
      </c>
      <c r="K273" s="76">
        <f t="shared" si="80"/>
        <v>63</v>
      </c>
      <c r="L273" s="76">
        <f>SUMIF(E$2:E273,"&gt;0")</f>
        <v>176</v>
      </c>
      <c r="M273" s="76">
        <f t="shared" si="81"/>
        <v>2</v>
      </c>
      <c r="N273" s="74">
        <f t="shared" si="75"/>
        <v>600</v>
      </c>
      <c r="O273" s="76">
        <f t="shared" si="82"/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si="76"/>
        <v>6</v>
      </c>
      <c r="G274" s="76">
        <f t="shared" si="77"/>
        <v>1</v>
      </c>
      <c r="H274" s="76">
        <f t="shared" si="78"/>
        <v>0</v>
      </c>
      <c r="I274" s="76">
        <f t="shared" si="79"/>
        <v>1</v>
      </c>
      <c r="J274" s="76">
        <f>SUMIF(I$2:I274,"&gt;0")</f>
        <v>840</v>
      </c>
      <c r="K274" s="76">
        <f t="shared" si="80"/>
        <v>62</v>
      </c>
      <c r="L274" s="76">
        <f>SUMIF(E$2:E274,"&gt;0")</f>
        <v>176</v>
      </c>
      <c r="M274" s="76">
        <f t="shared" si="81"/>
        <v>0</v>
      </c>
      <c r="N274" s="74">
        <f t="shared" si="75"/>
        <v>720</v>
      </c>
      <c r="O274" s="76">
        <f t="shared" si="82"/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si="76"/>
        <v>20</v>
      </c>
      <c r="G275" s="76">
        <f t="shared" si="77"/>
        <v>4</v>
      </c>
      <c r="H275" s="76">
        <f t="shared" si="78"/>
        <v>1</v>
      </c>
      <c r="I275" s="76">
        <f t="shared" si="79"/>
        <v>14</v>
      </c>
      <c r="J275" s="76">
        <f>SUMIF(I$2:I275,"&gt;0")</f>
        <v>854</v>
      </c>
      <c r="K275" s="76">
        <f t="shared" si="80"/>
        <v>72</v>
      </c>
      <c r="L275" s="76">
        <f>SUMIF(E$2:E275,"&gt;0")</f>
        <v>176</v>
      </c>
      <c r="M275" s="76">
        <f t="shared" si="81"/>
        <v>0</v>
      </c>
      <c r="N275" s="74">
        <f t="shared" si="75"/>
        <v>2400</v>
      </c>
      <c r="O275" s="76">
        <f t="shared" si="82"/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si="76"/>
        <v>0</v>
      </c>
      <c r="G276" s="76">
        <f t="shared" si="77"/>
        <v>-10</v>
      </c>
      <c r="H276" s="76">
        <f t="shared" si="78"/>
        <v>-1</v>
      </c>
      <c r="I276" s="76">
        <f t="shared" si="79"/>
        <v>-20</v>
      </c>
      <c r="J276" s="76">
        <f>SUMIF(I$2:I276,"&gt;0")</f>
        <v>854</v>
      </c>
      <c r="K276" s="76">
        <f t="shared" si="80"/>
        <v>71</v>
      </c>
      <c r="L276" s="76">
        <f>SUMIF(E$2:E276,"&gt;0")</f>
        <v>176</v>
      </c>
      <c r="M276" s="76">
        <f t="shared" si="81"/>
        <v>0</v>
      </c>
      <c r="N276" s="74">
        <f t="shared" si="75"/>
        <v>0</v>
      </c>
      <c r="O276" s="76">
        <f t="shared" si="82"/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si="76"/>
        <v>16</v>
      </c>
      <c r="G277" s="76">
        <f t="shared" si="77"/>
        <v>6</v>
      </c>
      <c r="H277" s="76">
        <f t="shared" si="78"/>
        <v>1</v>
      </c>
      <c r="I277" s="76">
        <f t="shared" si="79"/>
        <v>16</v>
      </c>
      <c r="J277" s="76">
        <f>SUMIF(I$2:I277,"&gt;0")</f>
        <v>870</v>
      </c>
      <c r="K277" s="76">
        <f t="shared" si="80"/>
        <v>55</v>
      </c>
      <c r="L277" s="76">
        <f>SUMIF(E$2:E277,"&gt;0")</f>
        <v>176</v>
      </c>
      <c r="M277" s="76">
        <f t="shared" si="81"/>
        <v>0</v>
      </c>
      <c r="N277" s="74">
        <f t="shared" si="75"/>
        <v>1920</v>
      </c>
      <c r="O277" s="76">
        <f t="shared" si="82"/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si="76"/>
        <v>27</v>
      </c>
      <c r="G278" s="76">
        <f t="shared" si="77"/>
        <v>11</v>
      </c>
      <c r="H278" s="76">
        <f t="shared" si="78"/>
        <v>0</v>
      </c>
      <c r="I278" s="76">
        <f t="shared" si="79"/>
        <v>11</v>
      </c>
      <c r="J278" s="76">
        <f>SUMIF(I$2:I278,"&gt;0")</f>
        <v>881</v>
      </c>
      <c r="K278" s="76">
        <f t="shared" si="80"/>
        <v>66</v>
      </c>
      <c r="L278" s="76">
        <f>SUMIF(E$2:E278,"&gt;0")</f>
        <v>176</v>
      </c>
      <c r="M278" s="76">
        <f t="shared" si="81"/>
        <v>0</v>
      </c>
      <c r="N278" s="74">
        <f t="shared" si="75"/>
        <v>3240</v>
      </c>
      <c r="O278" s="76">
        <f t="shared" si="82"/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6"/>
        <v>27</v>
      </c>
      <c r="G279" s="76">
        <f t="shared" si="77"/>
        <v>0</v>
      </c>
      <c r="H279" s="76">
        <f t="shared" si="78"/>
        <v>0</v>
      </c>
      <c r="I279" s="76">
        <f t="shared" si="79"/>
        <v>0</v>
      </c>
      <c r="J279" s="76">
        <f>SUMIF(I$2:I279,"&gt;0")</f>
        <v>881</v>
      </c>
      <c r="K279" s="76">
        <f t="shared" si="80"/>
        <v>55</v>
      </c>
      <c r="L279" s="76">
        <f>SUMIF(E$2:E279,"&gt;0")</f>
        <v>176</v>
      </c>
      <c r="M279" s="76">
        <f t="shared" si="81"/>
        <v>0</v>
      </c>
      <c r="N279" s="74">
        <f t="shared" si="75"/>
        <v>3240</v>
      </c>
      <c r="O279" s="76">
        <f t="shared" si="82"/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si="76"/>
        <v>27</v>
      </c>
      <c r="G280" s="76">
        <f t="shared" si="77"/>
        <v>0</v>
      </c>
      <c r="H280" s="76">
        <f t="shared" si="78"/>
        <v>0</v>
      </c>
      <c r="I280" s="76">
        <f t="shared" si="79"/>
        <v>0</v>
      </c>
      <c r="J280" s="76">
        <f>SUMIF(I$2:I280,"&gt;0")</f>
        <v>881</v>
      </c>
      <c r="K280" s="76">
        <f t="shared" si="80"/>
        <v>55</v>
      </c>
      <c r="L280" s="76">
        <f>SUMIF(E$2:E280,"&gt;0")</f>
        <v>176</v>
      </c>
      <c r="M280" s="76">
        <f t="shared" si="81"/>
        <v>0</v>
      </c>
      <c r="N280" s="74">
        <f t="shared" ref="N280:N311" si="83">F280*120</f>
        <v>3240</v>
      </c>
      <c r="O280" s="76">
        <f t="shared" si="82"/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si="76"/>
        <v>37</v>
      </c>
      <c r="G281" s="76">
        <f t="shared" si="77"/>
        <v>0</v>
      </c>
      <c r="H281" s="76">
        <f t="shared" si="78"/>
        <v>1</v>
      </c>
      <c r="I281" s="76">
        <f t="shared" si="79"/>
        <v>10</v>
      </c>
      <c r="J281" s="76">
        <f>SUMIF(I$2:I281,"&gt;0")</f>
        <v>891</v>
      </c>
      <c r="K281" s="76">
        <f t="shared" si="80"/>
        <v>65</v>
      </c>
      <c r="L281" s="76">
        <f>SUMIF(E$2:E281,"&gt;0")</f>
        <v>176</v>
      </c>
      <c r="M281" s="76">
        <f t="shared" si="81"/>
        <v>0</v>
      </c>
      <c r="N281" s="74">
        <f t="shared" si="83"/>
        <v>4440</v>
      </c>
      <c r="O281" s="76">
        <f t="shared" si="82"/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si="76"/>
        <v>37</v>
      </c>
      <c r="G282" s="76">
        <f t="shared" si="77"/>
        <v>0</v>
      </c>
      <c r="H282" s="76">
        <f t="shared" si="78"/>
        <v>0</v>
      </c>
      <c r="I282" s="76">
        <f t="shared" si="79"/>
        <v>0</v>
      </c>
      <c r="J282" s="76">
        <f>SUMIF(I$2:I282,"&gt;0")</f>
        <v>891</v>
      </c>
      <c r="K282" s="76">
        <f t="shared" si="80"/>
        <v>65</v>
      </c>
      <c r="L282" s="76">
        <f>SUMIF(E$2:E282,"&gt;0")</f>
        <v>176</v>
      </c>
      <c r="M282" s="76">
        <f t="shared" si="81"/>
        <v>0</v>
      </c>
      <c r="N282" s="74">
        <f t="shared" si="83"/>
        <v>4440</v>
      </c>
      <c r="O282" s="76">
        <f t="shared" si="82"/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si="76"/>
        <v>37</v>
      </c>
      <c r="G283" s="76">
        <f t="shared" si="77"/>
        <v>0</v>
      </c>
      <c r="H283" s="76">
        <f t="shared" si="78"/>
        <v>0</v>
      </c>
      <c r="I283" s="76">
        <f t="shared" si="79"/>
        <v>0</v>
      </c>
      <c r="J283" s="76">
        <f>SUMIF(I$2:I283,"&gt;0")</f>
        <v>891</v>
      </c>
      <c r="K283" s="76">
        <f t="shared" si="80"/>
        <v>63</v>
      </c>
      <c r="L283" s="76">
        <f>SUMIF(E$2:E283,"&gt;0")</f>
        <v>176</v>
      </c>
      <c r="M283" s="76">
        <f t="shared" si="81"/>
        <v>0</v>
      </c>
      <c r="N283" s="74">
        <f t="shared" si="83"/>
        <v>4440</v>
      </c>
      <c r="O283" s="76">
        <f t="shared" si="82"/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si="76"/>
        <v>42</v>
      </c>
      <c r="G284" s="76">
        <f t="shared" si="77"/>
        <v>5</v>
      </c>
      <c r="H284" s="76">
        <f t="shared" si="78"/>
        <v>0</v>
      </c>
      <c r="I284" s="76">
        <f t="shared" si="79"/>
        <v>5</v>
      </c>
      <c r="J284" s="76">
        <f>SUMIF(I$2:I284,"&gt;0")</f>
        <v>896</v>
      </c>
      <c r="K284" s="76">
        <f t="shared" si="80"/>
        <v>68</v>
      </c>
      <c r="L284" s="76">
        <f>SUMIF(E$2:E284,"&gt;0")</f>
        <v>176</v>
      </c>
      <c r="M284" s="76">
        <f t="shared" si="81"/>
        <v>0</v>
      </c>
      <c r="N284" s="74">
        <f t="shared" si="83"/>
        <v>5040</v>
      </c>
      <c r="O284" s="76">
        <f t="shared" si="82"/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si="76"/>
        <v>0</v>
      </c>
      <c r="G285" s="76">
        <f t="shared" si="77"/>
        <v>-22</v>
      </c>
      <c r="H285" s="76">
        <f t="shared" si="78"/>
        <v>-2</v>
      </c>
      <c r="I285" s="76">
        <f t="shared" si="79"/>
        <v>-42</v>
      </c>
      <c r="J285" s="76">
        <f>SUMIF(I$2:I285,"&gt;0")</f>
        <v>896</v>
      </c>
      <c r="K285" s="76">
        <f t="shared" si="80"/>
        <v>63</v>
      </c>
      <c r="L285" s="76">
        <f>SUMIF(E$2:E285,"&gt;0")</f>
        <v>176</v>
      </c>
      <c r="M285" s="76">
        <f t="shared" si="81"/>
        <v>0</v>
      </c>
      <c r="N285" s="74">
        <f t="shared" si="83"/>
        <v>0</v>
      </c>
      <c r="O285" s="76">
        <f t="shared" si="82"/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si="76"/>
        <v>5</v>
      </c>
      <c r="G286" s="76">
        <f t="shared" si="77"/>
        <v>5</v>
      </c>
      <c r="H286" s="76">
        <f t="shared" si="78"/>
        <v>0</v>
      </c>
      <c r="I286" s="76">
        <f t="shared" si="79"/>
        <v>5</v>
      </c>
      <c r="J286" s="76">
        <f>SUMIF(I$2:I286,"&gt;0")</f>
        <v>901</v>
      </c>
      <c r="K286" s="76">
        <f t="shared" si="80"/>
        <v>68</v>
      </c>
      <c r="L286" s="76">
        <f>SUMIF(E$2:E286,"&gt;0")</f>
        <v>176</v>
      </c>
      <c r="M286" s="76">
        <f t="shared" si="81"/>
        <v>0</v>
      </c>
      <c r="N286" s="74">
        <f t="shared" si="83"/>
        <v>600</v>
      </c>
      <c r="O286" s="76">
        <f t="shared" si="82"/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si="76"/>
        <v>15</v>
      </c>
      <c r="G287" s="76">
        <f t="shared" si="77"/>
        <v>0</v>
      </c>
      <c r="H287" s="76">
        <f t="shared" si="78"/>
        <v>1</v>
      </c>
      <c r="I287" s="76">
        <f t="shared" si="79"/>
        <v>10</v>
      </c>
      <c r="J287" s="76">
        <f>SUMIF(I$2:I287,"&gt;0")</f>
        <v>911</v>
      </c>
      <c r="K287" s="76">
        <f t="shared" si="80"/>
        <v>78</v>
      </c>
      <c r="L287" s="76">
        <f>SUMIF(E$2:E287,"&gt;0")</f>
        <v>176</v>
      </c>
      <c r="M287" s="76">
        <f t="shared" si="81"/>
        <v>0</v>
      </c>
      <c r="N287" s="74">
        <f t="shared" si="83"/>
        <v>1800</v>
      </c>
      <c r="O287" s="76">
        <f t="shared" si="82"/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si="76"/>
        <v>16</v>
      </c>
      <c r="G288" s="76">
        <f t="shared" ref="G288:G311" si="84">C288-C287</f>
        <v>1</v>
      </c>
      <c r="H288" s="76">
        <f t="shared" ref="H288:H311" si="85">D288-D287</f>
        <v>0</v>
      </c>
      <c r="I288" s="76">
        <f t="shared" si="79"/>
        <v>1</v>
      </c>
      <c r="J288" s="76">
        <f>SUMIF(I$2:I288,"&gt;0")</f>
        <v>912</v>
      </c>
      <c r="K288" s="76">
        <f t="shared" si="80"/>
        <v>78</v>
      </c>
      <c r="L288" s="76">
        <f>SUMIF(E$2:E288,"&gt;0")</f>
        <v>176</v>
      </c>
      <c r="M288" s="76">
        <f t="shared" si="81"/>
        <v>0</v>
      </c>
      <c r="N288" s="74">
        <f t="shared" si="83"/>
        <v>1920</v>
      </c>
      <c r="O288" s="76">
        <f t="shared" si="82"/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:F295" si="86">C289+D289*10+_xlfn.IFNA(E289,0)</f>
        <v>16</v>
      </c>
      <c r="G289" s="76">
        <f t="shared" si="84"/>
        <v>0</v>
      </c>
      <c r="H289" s="76">
        <f t="shared" si="85"/>
        <v>0</v>
      </c>
      <c r="I289" s="76">
        <f t="shared" si="79"/>
        <v>0</v>
      </c>
      <c r="J289" s="76">
        <f>SUMIF(I$2:I289,"&gt;0")</f>
        <v>912</v>
      </c>
      <c r="K289" s="76">
        <f t="shared" si="80"/>
        <v>78</v>
      </c>
      <c r="L289" s="76">
        <f>SUMIF(E$2:E289,"&gt;0")</f>
        <v>176</v>
      </c>
      <c r="M289" s="76">
        <f t="shared" si="81"/>
        <v>0</v>
      </c>
      <c r="N289" s="74">
        <f t="shared" si="83"/>
        <v>1920</v>
      </c>
      <c r="O289" s="76">
        <f t="shared" si="82"/>
        <v>0</v>
      </c>
    </row>
    <row r="290" spans="1:15" x14ac:dyDescent="0.25">
      <c r="A290" s="77">
        <v>44382.246527777781</v>
      </c>
      <c r="C290" s="74">
        <v>0</v>
      </c>
      <c r="D290" s="74">
        <v>0</v>
      </c>
      <c r="E290" s="431">
        <v>10</v>
      </c>
      <c r="F290" s="150">
        <f t="shared" si="86"/>
        <v>10</v>
      </c>
      <c r="G290" s="76">
        <f t="shared" si="84"/>
        <v>-6</v>
      </c>
      <c r="H290" s="76">
        <f t="shared" si="85"/>
        <v>-1</v>
      </c>
      <c r="I290" s="76">
        <f t="shared" si="79"/>
        <v>-6</v>
      </c>
      <c r="J290" s="76">
        <f>SUMIF(I$2:I290,"&gt;0")</f>
        <v>912</v>
      </c>
      <c r="K290" s="76">
        <f t="shared" si="80"/>
        <v>78</v>
      </c>
      <c r="L290" s="76">
        <f>SUMIF(E$2:E290,"&gt;0")</f>
        <v>186</v>
      </c>
      <c r="M290" s="76">
        <f t="shared" si="81"/>
        <v>10</v>
      </c>
      <c r="N290" s="74">
        <f t="shared" si="83"/>
        <v>1200</v>
      </c>
      <c r="O290" s="76">
        <f t="shared" si="82"/>
        <v>-720</v>
      </c>
    </row>
    <row r="291" spans="1:15" x14ac:dyDescent="0.25">
      <c r="A291" s="77">
        <v>44383.259027777778</v>
      </c>
      <c r="C291" s="74">
        <v>0</v>
      </c>
      <c r="D291" s="74">
        <v>0</v>
      </c>
      <c r="E291" s="431">
        <v>10</v>
      </c>
      <c r="F291" s="150">
        <f t="shared" si="86"/>
        <v>10</v>
      </c>
      <c r="G291" s="76">
        <f t="shared" si="84"/>
        <v>0</v>
      </c>
      <c r="H291" s="76">
        <f t="shared" si="85"/>
        <v>0</v>
      </c>
      <c r="I291" s="76">
        <f t="shared" ref="I291:I311" si="87">F291-F290</f>
        <v>0</v>
      </c>
      <c r="J291" s="76">
        <f>SUMIF(I$2:I291,"&gt;0")</f>
        <v>912</v>
      </c>
      <c r="K291" s="76">
        <f t="shared" ref="K291:K311" si="88">IFERROR(J291 - _xlfn.XLOOKUP(A291-30, $A$2:$A$14999,J$2:J$14999,"",-1,2),NA())</f>
        <v>78</v>
      </c>
      <c r="L291" s="76">
        <f>SUMIF(E$2:E291,"&gt;0")</f>
        <v>196</v>
      </c>
      <c r="M291" s="76">
        <f t="shared" ref="M291:M311" si="89">IFERROR(L291 - _xlfn.XLOOKUP(A291-30, $A$2:$A$14999,L$2:L$14999,"",-1,2),NA())</f>
        <v>20</v>
      </c>
      <c r="N291" s="74">
        <f t="shared" si="83"/>
        <v>1200</v>
      </c>
      <c r="O291" s="76">
        <f t="shared" si="82"/>
        <v>0</v>
      </c>
    </row>
    <row r="292" spans="1:15" x14ac:dyDescent="0.25">
      <c r="A292" s="77">
        <v>44384.113888888889</v>
      </c>
      <c r="C292" s="74">
        <v>0</v>
      </c>
      <c r="D292" s="74">
        <v>0</v>
      </c>
      <c r="E292" s="431">
        <v>10</v>
      </c>
      <c r="F292" s="150">
        <f t="shared" si="86"/>
        <v>10</v>
      </c>
      <c r="G292" s="76">
        <f t="shared" si="84"/>
        <v>0</v>
      </c>
      <c r="H292" s="76">
        <f t="shared" si="85"/>
        <v>0</v>
      </c>
      <c r="I292" s="76">
        <f t="shared" si="87"/>
        <v>0</v>
      </c>
      <c r="J292" s="76">
        <f>SUMIF(I$2:I292,"&gt;0")</f>
        <v>912</v>
      </c>
      <c r="K292" s="76">
        <f t="shared" si="88"/>
        <v>73</v>
      </c>
      <c r="L292" s="76">
        <f>SUMIF(E$2:E292,"&gt;0")</f>
        <v>206</v>
      </c>
      <c r="M292" s="76">
        <f t="shared" si="89"/>
        <v>30</v>
      </c>
      <c r="N292" s="74">
        <f t="shared" si="83"/>
        <v>1200</v>
      </c>
      <c r="O292" s="76">
        <f t="shared" si="82"/>
        <v>0</v>
      </c>
    </row>
    <row r="293" spans="1:15" x14ac:dyDescent="0.25">
      <c r="A293" s="77">
        <v>44385.686805555553</v>
      </c>
      <c r="C293" s="74">
        <v>0</v>
      </c>
      <c r="D293" s="74">
        <v>0</v>
      </c>
      <c r="E293" s="431">
        <v>10</v>
      </c>
      <c r="F293" s="150">
        <f t="shared" si="86"/>
        <v>10</v>
      </c>
      <c r="G293" s="76">
        <f t="shared" si="84"/>
        <v>0</v>
      </c>
      <c r="H293" s="76">
        <f t="shared" si="85"/>
        <v>0</v>
      </c>
      <c r="I293" s="76">
        <f t="shared" si="87"/>
        <v>0</v>
      </c>
      <c r="J293" s="76">
        <f>SUMIF(I$2:I293,"&gt;0")</f>
        <v>912</v>
      </c>
      <c r="K293" s="76">
        <f t="shared" si="88"/>
        <v>73</v>
      </c>
      <c r="L293" s="76">
        <f>SUMIF(E$2:E293,"&gt;0")</f>
        <v>216</v>
      </c>
      <c r="M293" s="76">
        <f t="shared" si="89"/>
        <v>40</v>
      </c>
      <c r="N293" s="74">
        <f t="shared" si="83"/>
        <v>1200</v>
      </c>
      <c r="O293" s="76">
        <f t="shared" ref="O293:O311" si="90">N293-N292</f>
        <v>0</v>
      </c>
    </row>
    <row r="294" spans="1:15" x14ac:dyDescent="0.25">
      <c r="A294" s="77">
        <v>44386.182638888888</v>
      </c>
      <c r="C294" s="74">
        <v>0</v>
      </c>
      <c r="D294" s="74">
        <v>0</v>
      </c>
      <c r="E294" s="431">
        <v>10</v>
      </c>
      <c r="F294" s="150">
        <f t="shared" si="86"/>
        <v>10</v>
      </c>
      <c r="G294" s="76">
        <f t="shared" si="84"/>
        <v>0</v>
      </c>
      <c r="H294" s="76">
        <f t="shared" si="85"/>
        <v>0</v>
      </c>
      <c r="I294" s="76">
        <f t="shared" si="87"/>
        <v>0</v>
      </c>
      <c r="J294" s="76">
        <f>SUMIF(I$2:I294,"&gt;0")</f>
        <v>912</v>
      </c>
      <c r="K294" s="76">
        <f t="shared" si="88"/>
        <v>73</v>
      </c>
      <c r="L294" s="76">
        <f>SUMIF(E$2:E294,"&gt;0")</f>
        <v>226</v>
      </c>
      <c r="M294" s="76">
        <f t="shared" si="89"/>
        <v>50</v>
      </c>
      <c r="N294" s="74">
        <f t="shared" si="83"/>
        <v>1200</v>
      </c>
      <c r="O294" s="76">
        <f t="shared" si="90"/>
        <v>0</v>
      </c>
    </row>
    <row r="295" spans="1:15" x14ac:dyDescent="0.25">
      <c r="A295" s="77">
        <v>44387.245138888888</v>
      </c>
      <c r="C295" s="74">
        <v>0</v>
      </c>
      <c r="D295" s="74">
        <v>0</v>
      </c>
      <c r="E295" s="431">
        <v>10</v>
      </c>
      <c r="F295" s="150">
        <f t="shared" si="86"/>
        <v>10</v>
      </c>
      <c r="G295" s="76">
        <f t="shared" si="84"/>
        <v>0</v>
      </c>
      <c r="H295" s="76">
        <f t="shared" si="85"/>
        <v>0</v>
      </c>
      <c r="I295" s="76">
        <f t="shared" si="87"/>
        <v>0</v>
      </c>
      <c r="J295" s="76">
        <f>SUMIF(I$2:I295,"&gt;0")</f>
        <v>912</v>
      </c>
      <c r="K295" s="76">
        <f t="shared" si="88"/>
        <v>73</v>
      </c>
      <c r="L295" s="76">
        <f>SUMIF(E$2:E295,"&gt;0")</f>
        <v>236</v>
      </c>
      <c r="M295" s="76">
        <f t="shared" si="89"/>
        <v>60</v>
      </c>
      <c r="N295" s="74">
        <f t="shared" si="83"/>
        <v>1200</v>
      </c>
      <c r="O295" s="76">
        <f t="shared" si="90"/>
        <v>0</v>
      </c>
    </row>
    <row r="296" spans="1:15" x14ac:dyDescent="0.25">
      <c r="A296" s="77">
        <v>44388.98333333333</v>
      </c>
      <c r="C296" s="74">
        <v>0</v>
      </c>
      <c r="D296" s="74">
        <v>0</v>
      </c>
      <c r="E296" s="431">
        <v>10</v>
      </c>
      <c r="F296" s="150">
        <f t="shared" ref="F296:F312" si="91">C296+D296*10+_xlfn.IFNA(E296,0)</f>
        <v>10</v>
      </c>
      <c r="G296" s="76">
        <f t="shared" si="84"/>
        <v>0</v>
      </c>
      <c r="H296" s="76">
        <f t="shared" si="85"/>
        <v>0</v>
      </c>
      <c r="I296" s="76">
        <f t="shared" si="87"/>
        <v>0</v>
      </c>
      <c r="J296" s="76">
        <f>SUMIF(I$2:I296,"&gt;0")</f>
        <v>912</v>
      </c>
      <c r="K296" s="76">
        <f t="shared" si="88"/>
        <v>72</v>
      </c>
      <c r="L296" s="76">
        <f>SUMIF(E$2:E296,"&gt;0")</f>
        <v>246</v>
      </c>
      <c r="M296" s="76">
        <f t="shared" si="89"/>
        <v>70</v>
      </c>
      <c r="N296" s="74">
        <f t="shared" si="83"/>
        <v>1200</v>
      </c>
      <c r="O296" s="76">
        <f t="shared" si="90"/>
        <v>0</v>
      </c>
    </row>
    <row r="297" spans="1:15" x14ac:dyDescent="0.25">
      <c r="A297" s="77">
        <v>44389.954861111109</v>
      </c>
      <c r="C297" s="74">
        <v>2</v>
      </c>
      <c r="D297" s="74">
        <v>0</v>
      </c>
      <c r="E297" s="431">
        <v>10</v>
      </c>
      <c r="F297" s="150">
        <f t="shared" si="91"/>
        <v>12</v>
      </c>
      <c r="G297" s="76">
        <f t="shared" si="84"/>
        <v>2</v>
      </c>
      <c r="H297" s="76">
        <f t="shared" si="85"/>
        <v>0</v>
      </c>
      <c r="I297" s="76">
        <f t="shared" si="87"/>
        <v>2</v>
      </c>
      <c r="J297" s="76">
        <f>SUMIF(I$2:I297,"&gt;0")</f>
        <v>914</v>
      </c>
      <c r="K297" s="76">
        <f t="shared" si="88"/>
        <v>74</v>
      </c>
      <c r="L297" s="76">
        <f>SUMIF(E$2:E297,"&gt;0")</f>
        <v>256</v>
      </c>
      <c r="M297" s="76">
        <f t="shared" si="89"/>
        <v>80</v>
      </c>
      <c r="N297" s="74">
        <f t="shared" si="83"/>
        <v>1440</v>
      </c>
      <c r="O297" s="76">
        <f t="shared" si="90"/>
        <v>240</v>
      </c>
    </row>
    <row r="298" spans="1:15" x14ac:dyDescent="0.25">
      <c r="A298" s="77">
        <v>44391.536111111112</v>
      </c>
      <c r="C298" s="74">
        <v>4</v>
      </c>
      <c r="D298" s="74">
        <v>0</v>
      </c>
      <c r="E298" s="431">
        <v>20</v>
      </c>
      <c r="F298" s="150">
        <f t="shared" si="91"/>
        <v>24</v>
      </c>
      <c r="G298" s="76">
        <f t="shared" si="84"/>
        <v>2</v>
      </c>
      <c r="H298" s="76">
        <f t="shared" si="85"/>
        <v>0</v>
      </c>
      <c r="I298" s="76">
        <f t="shared" si="87"/>
        <v>12</v>
      </c>
      <c r="J298" s="76">
        <f>SUMIF(I$2:I298,"&gt;0")</f>
        <v>926</v>
      </c>
      <c r="K298" s="76">
        <f t="shared" si="88"/>
        <v>86</v>
      </c>
      <c r="L298" s="76">
        <f>SUMIF(E$2:E298,"&gt;0")</f>
        <v>276</v>
      </c>
      <c r="M298" s="76">
        <f t="shared" si="89"/>
        <v>100</v>
      </c>
      <c r="N298" s="74">
        <f t="shared" si="83"/>
        <v>2880</v>
      </c>
      <c r="O298" s="76">
        <f t="shared" si="90"/>
        <v>1440</v>
      </c>
    </row>
    <row r="299" spans="1:15" x14ac:dyDescent="0.25">
      <c r="A299" s="77">
        <v>44392.050694444442</v>
      </c>
      <c r="C299" s="74">
        <v>0</v>
      </c>
      <c r="D299" s="74">
        <v>0</v>
      </c>
      <c r="E299" s="431">
        <v>10</v>
      </c>
      <c r="F299" s="150">
        <f t="shared" si="91"/>
        <v>10</v>
      </c>
      <c r="G299" s="76">
        <f t="shared" si="84"/>
        <v>-4</v>
      </c>
      <c r="H299" s="76">
        <f t="shared" si="85"/>
        <v>0</v>
      </c>
      <c r="I299" s="76">
        <f t="shared" si="87"/>
        <v>-14</v>
      </c>
      <c r="J299" s="76">
        <f>SUMIF(I$2:I299,"&gt;0")</f>
        <v>926</v>
      </c>
      <c r="K299" s="76">
        <f t="shared" si="88"/>
        <v>72</v>
      </c>
      <c r="L299" s="76">
        <f>SUMIF(E$2:E299,"&gt;0")</f>
        <v>286</v>
      </c>
      <c r="M299" s="76">
        <f t="shared" si="89"/>
        <v>110</v>
      </c>
      <c r="N299" s="74">
        <f t="shared" si="83"/>
        <v>1200</v>
      </c>
      <c r="O299" s="76">
        <f t="shared" si="90"/>
        <v>-1680</v>
      </c>
    </row>
    <row r="300" spans="1:15" x14ac:dyDescent="0.25">
      <c r="A300" s="77">
        <v>44392.206944444442</v>
      </c>
      <c r="C300" s="74">
        <v>6</v>
      </c>
      <c r="D300" s="74">
        <v>0</v>
      </c>
      <c r="E300" s="431">
        <v>10</v>
      </c>
      <c r="F300" s="150">
        <f t="shared" si="91"/>
        <v>16</v>
      </c>
      <c r="G300" s="76">
        <f t="shared" si="84"/>
        <v>6</v>
      </c>
      <c r="H300" s="76">
        <f t="shared" si="85"/>
        <v>0</v>
      </c>
      <c r="I300" s="76">
        <f t="shared" si="87"/>
        <v>6</v>
      </c>
      <c r="J300" s="76">
        <f>SUMIF(I$2:I300,"&gt;0")</f>
        <v>932</v>
      </c>
      <c r="K300" s="76">
        <f t="shared" si="88"/>
        <v>78</v>
      </c>
      <c r="L300" s="76">
        <f>SUMIF(E$2:E300,"&gt;0")</f>
        <v>296</v>
      </c>
      <c r="M300" s="76">
        <f t="shared" si="89"/>
        <v>120</v>
      </c>
      <c r="N300" s="74">
        <f t="shared" si="83"/>
        <v>1920</v>
      </c>
      <c r="O300" s="76">
        <f t="shared" si="90"/>
        <v>720</v>
      </c>
    </row>
    <row r="301" spans="1:15" x14ac:dyDescent="0.25">
      <c r="A301" s="77">
        <v>44393.54791666667</v>
      </c>
      <c r="C301" s="74">
        <v>7</v>
      </c>
      <c r="D301" s="74">
        <v>0</v>
      </c>
      <c r="E301" s="431">
        <v>10</v>
      </c>
      <c r="F301" s="150">
        <f t="shared" si="91"/>
        <v>17</v>
      </c>
      <c r="G301" s="76">
        <f t="shared" si="84"/>
        <v>1</v>
      </c>
      <c r="H301" s="76">
        <f t="shared" si="85"/>
        <v>0</v>
      </c>
      <c r="I301" s="76">
        <f t="shared" si="87"/>
        <v>1</v>
      </c>
      <c r="J301" s="76">
        <f>SUMIF(I$2:I301,"&gt;0")</f>
        <v>933</v>
      </c>
      <c r="K301" s="76">
        <f t="shared" si="88"/>
        <v>79</v>
      </c>
      <c r="L301" s="76">
        <f>SUMIF(E$2:E301,"&gt;0")</f>
        <v>306</v>
      </c>
      <c r="M301" s="76">
        <f t="shared" si="89"/>
        <v>130</v>
      </c>
      <c r="N301" s="74">
        <f t="shared" si="83"/>
        <v>2040</v>
      </c>
      <c r="O301" s="76">
        <f t="shared" si="90"/>
        <v>120</v>
      </c>
    </row>
    <row r="302" spans="1:15" x14ac:dyDescent="0.25">
      <c r="A302" s="77">
        <v>44394.504861111112</v>
      </c>
      <c r="C302" s="74">
        <v>8</v>
      </c>
      <c r="D302" s="74">
        <v>0</v>
      </c>
      <c r="E302" s="431">
        <v>10</v>
      </c>
      <c r="F302" s="150">
        <f t="shared" si="91"/>
        <v>18</v>
      </c>
      <c r="G302" s="76">
        <f t="shared" si="84"/>
        <v>1</v>
      </c>
      <c r="H302" s="76">
        <f t="shared" si="85"/>
        <v>0</v>
      </c>
      <c r="I302" s="76">
        <f t="shared" si="87"/>
        <v>1</v>
      </c>
      <c r="J302" s="76">
        <f>SUMIF(I$2:I302,"&gt;0")</f>
        <v>934</v>
      </c>
      <c r="K302" s="76">
        <f t="shared" si="88"/>
        <v>80</v>
      </c>
      <c r="L302" s="76">
        <f>SUMIF(E$2:E302,"&gt;0")</f>
        <v>316</v>
      </c>
      <c r="M302" s="76">
        <f t="shared" si="89"/>
        <v>140</v>
      </c>
      <c r="N302" s="74">
        <f t="shared" si="83"/>
        <v>2160</v>
      </c>
      <c r="O302" s="76">
        <f t="shared" si="90"/>
        <v>120</v>
      </c>
    </row>
    <row r="303" spans="1:15" x14ac:dyDescent="0.25">
      <c r="A303" s="77">
        <v>44395.518055555556</v>
      </c>
      <c r="C303" s="74">
        <v>14</v>
      </c>
      <c r="D303" s="74">
        <v>1</v>
      </c>
      <c r="E303" s="431">
        <v>100</v>
      </c>
      <c r="F303" s="150">
        <f t="shared" si="91"/>
        <v>124</v>
      </c>
      <c r="G303" s="76">
        <f t="shared" si="84"/>
        <v>6</v>
      </c>
      <c r="H303" s="76">
        <f t="shared" si="85"/>
        <v>1</v>
      </c>
      <c r="I303" s="76">
        <f t="shared" si="87"/>
        <v>106</v>
      </c>
      <c r="J303" s="76">
        <f>SUMIF(I$2:I303,"&gt;0")</f>
        <v>1040</v>
      </c>
      <c r="K303" s="76">
        <f t="shared" si="88"/>
        <v>186</v>
      </c>
      <c r="L303" s="76">
        <f>SUMIF(E$2:E303,"&gt;0")</f>
        <v>416</v>
      </c>
      <c r="M303" s="76">
        <f t="shared" si="89"/>
        <v>240</v>
      </c>
      <c r="N303" s="74">
        <f t="shared" si="83"/>
        <v>14880</v>
      </c>
      <c r="O303" s="76">
        <f t="shared" si="90"/>
        <v>12720</v>
      </c>
    </row>
    <row r="304" spans="1:15" x14ac:dyDescent="0.25">
      <c r="A304" s="77">
        <v>44396.975694444445</v>
      </c>
      <c r="C304" s="74">
        <v>14</v>
      </c>
      <c r="D304" s="74">
        <v>1</v>
      </c>
      <c r="E304" s="431">
        <v>0</v>
      </c>
      <c r="F304" s="150">
        <f t="shared" si="91"/>
        <v>24</v>
      </c>
      <c r="G304" s="76">
        <f t="shared" si="84"/>
        <v>0</v>
      </c>
      <c r="H304" s="76">
        <f t="shared" si="85"/>
        <v>0</v>
      </c>
      <c r="I304" s="76">
        <f t="shared" si="87"/>
        <v>-100</v>
      </c>
      <c r="J304" s="76">
        <f>SUMIF(I$2:I304,"&gt;0")</f>
        <v>1040</v>
      </c>
      <c r="K304" s="76">
        <f t="shared" si="88"/>
        <v>186</v>
      </c>
      <c r="L304" s="76">
        <f>SUMIF(E$2:E304,"&gt;0")</f>
        <v>416</v>
      </c>
      <c r="M304" s="76">
        <f t="shared" si="89"/>
        <v>240</v>
      </c>
      <c r="N304" s="74">
        <f t="shared" si="83"/>
        <v>2880</v>
      </c>
      <c r="O304" s="76">
        <f t="shared" si="90"/>
        <v>-12000</v>
      </c>
    </row>
    <row r="305" spans="1:15" x14ac:dyDescent="0.25">
      <c r="A305" s="77">
        <v>44398.364583333336</v>
      </c>
      <c r="C305" s="74">
        <v>14</v>
      </c>
      <c r="D305" s="74">
        <v>1</v>
      </c>
      <c r="E305" s="431">
        <v>0</v>
      </c>
      <c r="F305" s="150">
        <f t="shared" si="91"/>
        <v>24</v>
      </c>
      <c r="G305" s="76">
        <f t="shared" si="84"/>
        <v>0</v>
      </c>
      <c r="H305" s="76">
        <f t="shared" si="85"/>
        <v>0</v>
      </c>
      <c r="I305" s="76">
        <f t="shared" si="87"/>
        <v>0</v>
      </c>
      <c r="J305" s="76">
        <f>SUMIF(I$2:I305,"&gt;0")</f>
        <v>1040</v>
      </c>
      <c r="K305" s="76">
        <f t="shared" si="88"/>
        <v>170</v>
      </c>
      <c r="L305" s="76">
        <f>SUMIF(E$2:E305,"&gt;0")</f>
        <v>416</v>
      </c>
      <c r="M305" s="76">
        <f t="shared" si="89"/>
        <v>240</v>
      </c>
      <c r="N305" s="74">
        <f t="shared" si="83"/>
        <v>2880</v>
      </c>
      <c r="O305" s="76">
        <f t="shared" si="90"/>
        <v>0</v>
      </c>
    </row>
    <row r="306" spans="1:15" x14ac:dyDescent="0.25">
      <c r="A306" s="77">
        <v>44399.129861111112</v>
      </c>
      <c r="C306" s="74">
        <v>15</v>
      </c>
      <c r="D306" s="74">
        <v>1</v>
      </c>
      <c r="E306" s="431">
        <v>0</v>
      </c>
      <c r="F306" s="150">
        <f t="shared" si="91"/>
        <v>25</v>
      </c>
      <c r="G306" s="76">
        <f t="shared" si="84"/>
        <v>1</v>
      </c>
      <c r="H306" s="76">
        <f t="shared" si="85"/>
        <v>0</v>
      </c>
      <c r="I306" s="76">
        <f t="shared" si="87"/>
        <v>1</v>
      </c>
      <c r="J306" s="76">
        <f>SUMIF(I$2:I306,"&gt;0")</f>
        <v>1041</v>
      </c>
      <c r="K306" s="76">
        <f t="shared" si="88"/>
        <v>160</v>
      </c>
      <c r="L306" s="76">
        <f>SUMIF(E$2:E306,"&gt;0")</f>
        <v>416</v>
      </c>
      <c r="M306" s="76">
        <f t="shared" si="89"/>
        <v>240</v>
      </c>
      <c r="N306" s="74">
        <f t="shared" si="83"/>
        <v>3000</v>
      </c>
      <c r="O306" s="76">
        <f t="shared" si="90"/>
        <v>120</v>
      </c>
    </row>
    <row r="307" spans="1:15" x14ac:dyDescent="0.25">
      <c r="A307" s="77">
        <v>44406.631944444445</v>
      </c>
      <c r="C307" s="74">
        <v>15</v>
      </c>
      <c r="D307" s="74">
        <v>3</v>
      </c>
      <c r="E307" s="431">
        <v>0</v>
      </c>
      <c r="F307" s="150">
        <f t="shared" si="91"/>
        <v>45</v>
      </c>
      <c r="G307" s="76">
        <f t="shared" si="84"/>
        <v>0</v>
      </c>
      <c r="H307" s="76">
        <f t="shared" si="85"/>
        <v>2</v>
      </c>
      <c r="I307" s="76">
        <f t="shared" si="87"/>
        <v>20</v>
      </c>
      <c r="J307" s="76">
        <f>SUMIF(I$2:I307,"&gt;0")</f>
        <v>1061</v>
      </c>
      <c r="K307" s="76">
        <f t="shared" si="88"/>
        <v>170</v>
      </c>
      <c r="L307" s="76">
        <f>SUMIF(E$2:E307,"&gt;0")</f>
        <v>416</v>
      </c>
      <c r="M307" s="76">
        <f t="shared" si="89"/>
        <v>240</v>
      </c>
      <c r="N307" s="74">
        <f t="shared" si="83"/>
        <v>5400</v>
      </c>
      <c r="O307" s="76">
        <f t="shared" si="90"/>
        <v>2400</v>
      </c>
    </row>
    <row r="308" spans="1:15" x14ac:dyDescent="0.25">
      <c r="A308" s="77">
        <v>44407.916666666664</v>
      </c>
      <c r="B308" s="21" t="s">
        <v>483</v>
      </c>
      <c r="C308" s="74">
        <v>0</v>
      </c>
      <c r="D308" s="74">
        <v>0</v>
      </c>
      <c r="E308" s="431">
        <v>0</v>
      </c>
      <c r="F308" s="150">
        <f t="shared" si="91"/>
        <v>0</v>
      </c>
      <c r="G308" s="76">
        <f t="shared" si="84"/>
        <v>-15</v>
      </c>
      <c r="H308" s="76">
        <f t="shared" si="85"/>
        <v>-3</v>
      </c>
      <c r="I308" s="76">
        <f t="shared" si="87"/>
        <v>-45</v>
      </c>
      <c r="J308" s="76">
        <f>SUMIF(I$2:I308,"&gt;0")</f>
        <v>1061</v>
      </c>
      <c r="K308" s="76">
        <f t="shared" si="88"/>
        <v>160</v>
      </c>
      <c r="L308" s="76">
        <f>SUMIF(E$2:E308,"&gt;0")</f>
        <v>416</v>
      </c>
      <c r="M308" s="76">
        <f t="shared" si="89"/>
        <v>240</v>
      </c>
      <c r="N308" s="74">
        <f t="shared" si="83"/>
        <v>0</v>
      </c>
      <c r="O308" s="76">
        <f t="shared" si="90"/>
        <v>-5400</v>
      </c>
    </row>
    <row r="309" spans="1:15" x14ac:dyDescent="0.25">
      <c r="A309" s="77">
        <v>44409.62777777778</v>
      </c>
      <c r="C309" s="74">
        <v>14</v>
      </c>
      <c r="D309" s="74">
        <v>0</v>
      </c>
      <c r="E309" s="431">
        <v>0</v>
      </c>
      <c r="F309" s="150">
        <f t="shared" si="91"/>
        <v>14</v>
      </c>
      <c r="G309" s="76">
        <f t="shared" si="84"/>
        <v>14</v>
      </c>
      <c r="H309" s="76">
        <f t="shared" si="85"/>
        <v>0</v>
      </c>
      <c r="I309" s="76">
        <f t="shared" si="87"/>
        <v>14</v>
      </c>
      <c r="J309" s="76">
        <f>SUMIF(I$2:I309,"&gt;0")</f>
        <v>1075</v>
      </c>
      <c r="K309" s="76">
        <f t="shared" si="88"/>
        <v>164</v>
      </c>
      <c r="L309" s="76">
        <f>SUMIF(E$2:E309,"&gt;0")</f>
        <v>416</v>
      </c>
      <c r="M309" s="76">
        <f t="shared" si="89"/>
        <v>240</v>
      </c>
      <c r="N309" s="74">
        <f t="shared" si="83"/>
        <v>1680</v>
      </c>
      <c r="O309" s="76">
        <f t="shared" si="90"/>
        <v>1680</v>
      </c>
    </row>
    <row r="310" spans="1:15" x14ac:dyDescent="0.25">
      <c r="A310" s="77">
        <v>44411.62777777778</v>
      </c>
      <c r="C310" s="74">
        <v>14</v>
      </c>
      <c r="D310" s="74">
        <v>0</v>
      </c>
      <c r="E310" s="431">
        <v>0</v>
      </c>
      <c r="F310" s="150">
        <f t="shared" si="91"/>
        <v>14</v>
      </c>
      <c r="G310" s="76">
        <f t="shared" si="84"/>
        <v>0</v>
      </c>
      <c r="H310" s="76">
        <f t="shared" si="85"/>
        <v>0</v>
      </c>
      <c r="I310" s="76">
        <f t="shared" si="87"/>
        <v>0</v>
      </c>
      <c r="J310" s="76">
        <f>SUMIF(I$2:I310,"&gt;0")</f>
        <v>1075</v>
      </c>
      <c r="K310" s="76">
        <f t="shared" si="88"/>
        <v>163</v>
      </c>
      <c r="L310" s="76">
        <f>SUMIF(E$2:E310,"&gt;0")</f>
        <v>416</v>
      </c>
      <c r="M310" s="76">
        <f t="shared" si="89"/>
        <v>240</v>
      </c>
      <c r="N310" s="74">
        <f t="shared" si="83"/>
        <v>1680</v>
      </c>
      <c r="O310" s="76">
        <f t="shared" si="90"/>
        <v>0</v>
      </c>
    </row>
    <row r="311" spans="1:15" x14ac:dyDescent="0.25">
      <c r="A311" s="77">
        <v>44412.125</v>
      </c>
      <c r="B311" s="21" t="s">
        <v>485</v>
      </c>
      <c r="C311" s="74">
        <v>0</v>
      </c>
      <c r="D311" s="74">
        <v>0</v>
      </c>
      <c r="E311" s="431">
        <v>0</v>
      </c>
      <c r="F311" s="150">
        <f t="shared" si="91"/>
        <v>0</v>
      </c>
      <c r="G311" s="76">
        <f t="shared" si="84"/>
        <v>-14</v>
      </c>
      <c r="H311" s="76">
        <f t="shared" si="85"/>
        <v>0</v>
      </c>
      <c r="I311" s="76">
        <f t="shared" si="87"/>
        <v>-14</v>
      </c>
      <c r="J311" s="76">
        <f>SUMIF(I$2:I311,"&gt;0")</f>
        <v>1075</v>
      </c>
      <c r="K311" s="76">
        <f t="shared" si="88"/>
        <v>163</v>
      </c>
      <c r="L311" s="76">
        <f>SUMIF(E$2:E311,"&gt;0")</f>
        <v>416</v>
      </c>
      <c r="M311" s="76">
        <f t="shared" si="89"/>
        <v>240</v>
      </c>
      <c r="N311" s="74">
        <f t="shared" si="83"/>
        <v>0</v>
      </c>
      <c r="O311" s="76">
        <f t="shared" si="90"/>
        <v>-1680</v>
      </c>
    </row>
    <row r="312" spans="1:15" x14ac:dyDescent="0.25">
      <c r="A312" s="77">
        <v>44415.165277777778</v>
      </c>
      <c r="C312" s="74">
        <v>0</v>
      </c>
      <c r="D312" s="74">
        <v>0</v>
      </c>
      <c r="E312" s="431">
        <v>0</v>
      </c>
      <c r="F312" s="150">
        <f t="shared" si="91"/>
        <v>0</v>
      </c>
      <c r="G312" s="76">
        <f t="shared" ref="G312" si="92">C312-C311</f>
        <v>0</v>
      </c>
      <c r="H312" s="76">
        <f t="shared" ref="H312" si="93">D312-D311</f>
        <v>0</v>
      </c>
      <c r="I312" s="76">
        <f t="shared" ref="I312" si="94">F312-F311</f>
        <v>0</v>
      </c>
      <c r="J312" s="76">
        <f>SUMIF(I$2:I312,"&gt;0")</f>
        <v>1075</v>
      </c>
      <c r="K312" s="76">
        <f t="shared" ref="K312" si="95">IFERROR(J312 - _xlfn.XLOOKUP(A312-30, $A$2:$A$14999,J$2:J$14999,"",-1,2),NA())</f>
        <v>163</v>
      </c>
      <c r="L312" s="76">
        <f>SUMIF(E$2:E312,"&gt;0")</f>
        <v>416</v>
      </c>
      <c r="M312" s="76">
        <f t="shared" ref="M312" si="96">IFERROR(L312 - _xlfn.XLOOKUP(A312-30, $A$2:$A$14999,L$2:L$14999,"",-1,2),NA())</f>
        <v>210</v>
      </c>
      <c r="N312" s="74">
        <f t="shared" ref="N312" si="97">F312*120</f>
        <v>0</v>
      </c>
      <c r="O312" s="76">
        <f t="shared" ref="O312" si="98">N312-N311</f>
        <v>0</v>
      </c>
    </row>
    <row r="313" spans="1:15" x14ac:dyDescent="0.25">
      <c r="A313" s="77">
        <v>44417.145138888889</v>
      </c>
      <c r="C313" s="74">
        <v>0</v>
      </c>
      <c r="D313" s="74">
        <v>0</v>
      </c>
      <c r="E313" s="431">
        <v>0</v>
      </c>
      <c r="F313" s="150">
        <f t="shared" ref="F313" si="99">C313+D313*10+_xlfn.IFNA(E313,0)</f>
        <v>0</v>
      </c>
      <c r="G313" s="76">
        <f t="shared" ref="G313" si="100">C313-C312</f>
        <v>0</v>
      </c>
      <c r="H313" s="76">
        <f t="shared" ref="H313" si="101">D313-D312</f>
        <v>0</v>
      </c>
      <c r="I313" s="76">
        <f t="shared" ref="I313" si="102">F313-F312</f>
        <v>0</v>
      </c>
      <c r="J313" s="76">
        <f>SUMIF(I$2:I313,"&gt;0")</f>
        <v>1075</v>
      </c>
      <c r="K313" s="76">
        <f t="shared" ref="K313" si="103">IFERROR(J313 - _xlfn.XLOOKUP(A313-30, $A$2:$A$14999,J$2:J$14999,"",-1,2),NA())</f>
        <v>163</v>
      </c>
      <c r="L313" s="76">
        <f>SUMIF(E$2:E313,"&gt;0")</f>
        <v>416</v>
      </c>
      <c r="M313" s="76">
        <f t="shared" ref="M313" si="104">IFERROR(L313 - _xlfn.XLOOKUP(A313-30, $A$2:$A$14999,L$2:L$14999,"",-1,2),NA())</f>
        <v>190</v>
      </c>
      <c r="N313" s="74">
        <f t="shared" ref="N313" si="105">F313*120</f>
        <v>0</v>
      </c>
      <c r="O313" s="76">
        <f t="shared" ref="O313" si="106">N313-N312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425" activePane="bottomLeft" state="frozen"/>
      <selection pane="bottomLeft" activeCell="K437" sqref="K436:K437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>
        <f>IF(ISNUMBER(_xlfn.XLOOKUP(A447,鑽量!$A:$A,鑽量!$K:$K,,1,2)),_xlfn.XLOOKUP(A447,鑽量!$A:$A,鑽量!$K:$K,,1,2),NA())</f>
        <v>15510</v>
      </c>
      <c r="C447" s="416">
        <f t="shared" si="21"/>
        <v>129.25</v>
      </c>
      <c r="D447" s="416">
        <f>IF(ISNUMBER(_xlfn.XLOOKUP(A447,抽卷!$A:$A,抽卷!$K:$K,,1,2)),_xlfn.XLOOKUP(A447,抽卷!$A:$A,抽卷!$K:$K,,1,2),NA())</f>
        <v>78</v>
      </c>
      <c r="E447" s="416">
        <f>IF(ISNUMBER(_xlfn.XLOOKUP(A447,抽卷!$A:$A,抽卷!$M:$M,,1,2)),_xlfn.XLOOKUP(A447,抽卷!$A:$A,抽卷!$M:$M,,1,2),NA())</f>
        <v>20</v>
      </c>
      <c r="F447" s="70">
        <f t="shared" si="22"/>
        <v>227.25</v>
      </c>
    </row>
    <row r="448" spans="1:6" ht="15" customHeight="1" x14ac:dyDescent="0.25">
      <c r="A448" s="95">
        <f t="shared" si="20"/>
        <v>44384</v>
      </c>
      <c r="B448" s="76">
        <f>IF(ISNUMBER(_xlfn.XLOOKUP(A448,鑽量!$A:$A,鑽量!$K:$K,,1,2)),_xlfn.XLOOKUP(A448,鑽量!$A:$A,鑽量!$K:$K,,1,2),NA())</f>
        <v>15485</v>
      </c>
      <c r="C448" s="416">
        <f t="shared" si="21"/>
        <v>129.04166666666666</v>
      </c>
      <c r="D448" s="416">
        <f>IF(ISNUMBER(_xlfn.XLOOKUP(A448,抽卷!$A:$A,抽卷!$K:$K,,1,2)),_xlfn.XLOOKUP(A448,抽卷!$A:$A,抽卷!$K:$K,,1,2),NA())</f>
        <v>73</v>
      </c>
      <c r="E448" s="416">
        <f>IF(ISNUMBER(_xlfn.XLOOKUP(A448,抽卷!$A:$A,抽卷!$M:$M,,1,2)),_xlfn.XLOOKUP(A448,抽卷!$A:$A,抽卷!$M:$M,,1,2),NA())</f>
        <v>30</v>
      </c>
      <c r="F448" s="70">
        <f t="shared" si="22"/>
        <v>232.04166666666666</v>
      </c>
    </row>
    <row r="449" spans="1:6" ht="15" customHeight="1" x14ac:dyDescent="0.25">
      <c r="A449" s="95">
        <f t="shared" si="20"/>
        <v>44385</v>
      </c>
      <c r="B449" s="76">
        <f>IF(ISNUMBER(_xlfn.XLOOKUP(A449,鑽量!$A:$A,鑽量!$K:$K,,1,2)),_xlfn.XLOOKUP(A449,鑽量!$A:$A,鑽量!$K:$K,,1,2),NA())</f>
        <v>15370</v>
      </c>
      <c r="C449" s="416">
        <f t="shared" si="21"/>
        <v>128.08333333333334</v>
      </c>
      <c r="D449" s="416">
        <f>IF(ISNUMBER(_xlfn.XLOOKUP(A449,抽卷!$A:$A,抽卷!$K:$K,,1,2)),_xlfn.XLOOKUP(A449,抽卷!$A:$A,抽卷!$K:$K,,1,2),NA())</f>
        <v>73</v>
      </c>
      <c r="E449" s="416">
        <f>IF(ISNUMBER(_xlfn.XLOOKUP(A449,抽卷!$A:$A,抽卷!$M:$M,,1,2)),_xlfn.XLOOKUP(A449,抽卷!$A:$A,抽卷!$M:$M,,1,2),NA())</f>
        <v>40</v>
      </c>
      <c r="F449" s="70">
        <f t="shared" si="22"/>
        <v>241.08333333333334</v>
      </c>
    </row>
    <row r="450" spans="1:6" ht="15" customHeight="1" x14ac:dyDescent="0.25">
      <c r="A450" s="95">
        <f t="shared" si="20"/>
        <v>44386</v>
      </c>
      <c r="B450" s="76">
        <f>IF(ISNUMBER(_xlfn.XLOOKUP(A450,鑽量!$A:$A,鑽量!$K:$K,,1,2)),_xlfn.XLOOKUP(A450,鑽量!$A:$A,鑽量!$K:$K,,1,2),NA())</f>
        <v>15420</v>
      </c>
      <c r="C450" s="416">
        <f t="shared" si="21"/>
        <v>128.5</v>
      </c>
      <c r="D450" s="416">
        <f>IF(ISNUMBER(_xlfn.XLOOKUP(A450,抽卷!$A:$A,抽卷!$K:$K,,1,2)),_xlfn.XLOOKUP(A450,抽卷!$A:$A,抽卷!$K:$K,,1,2),NA())</f>
        <v>73</v>
      </c>
      <c r="E450" s="416">
        <f>IF(ISNUMBER(_xlfn.XLOOKUP(A450,抽卷!$A:$A,抽卷!$M:$M,,1,2)),_xlfn.XLOOKUP(A450,抽卷!$A:$A,抽卷!$M:$M,,1,2),NA())</f>
        <v>50</v>
      </c>
      <c r="F450" s="70">
        <f t="shared" si="22"/>
        <v>251.5</v>
      </c>
    </row>
    <row r="451" spans="1:6" ht="15" customHeight="1" x14ac:dyDescent="0.25">
      <c r="A451" s="95">
        <f t="shared" si="20"/>
        <v>44387</v>
      </c>
      <c r="B451" s="76">
        <f>IF(ISNUMBER(_xlfn.XLOOKUP(A451,鑽量!$A:$A,鑽量!$K:$K,,1,2)),_xlfn.XLOOKUP(A451,鑽量!$A:$A,鑽量!$K:$K,,1,2),NA())</f>
        <v>15395</v>
      </c>
      <c r="C451" s="416">
        <f t="shared" si="21"/>
        <v>128.29166666666666</v>
      </c>
      <c r="D451" s="416">
        <f>IF(ISNUMBER(_xlfn.XLOOKUP(A451,抽卷!$A:$A,抽卷!$K:$K,,1,2)),_xlfn.XLOOKUP(A451,抽卷!$A:$A,抽卷!$K:$K,,1,2),NA())</f>
        <v>73</v>
      </c>
      <c r="E451" s="416">
        <f>IF(ISNUMBER(_xlfn.XLOOKUP(A451,抽卷!$A:$A,抽卷!$M:$M,,1,2)),_xlfn.XLOOKUP(A451,抽卷!$A:$A,抽卷!$M:$M,,1,2),NA())</f>
        <v>60</v>
      </c>
      <c r="F451" s="70">
        <f t="shared" si="22"/>
        <v>261.29166666666663</v>
      </c>
    </row>
    <row r="452" spans="1:6" ht="15" customHeight="1" x14ac:dyDescent="0.25">
      <c r="A452" s="95">
        <f t="shared" si="20"/>
        <v>44388</v>
      </c>
      <c r="B452" s="76">
        <f>IF(ISNUMBER(_xlfn.XLOOKUP(A452,鑽量!$A:$A,鑽量!$K:$K,,1,2)),_xlfn.XLOOKUP(A452,鑽量!$A:$A,鑽量!$K:$K,,1,2),NA())</f>
        <v>14795</v>
      </c>
      <c r="C452" s="416">
        <f t="shared" si="21"/>
        <v>123.29166666666667</v>
      </c>
      <c r="D452" s="416">
        <f>IF(ISNUMBER(_xlfn.XLOOKUP(A452,抽卷!$A:$A,抽卷!$K:$K,,1,2)),_xlfn.XLOOKUP(A452,抽卷!$A:$A,抽卷!$K:$K,,1,2),NA())</f>
        <v>72</v>
      </c>
      <c r="E452" s="416">
        <f>IF(ISNUMBER(_xlfn.XLOOKUP(A452,抽卷!$A:$A,抽卷!$M:$M,,1,2)),_xlfn.XLOOKUP(A452,抽卷!$A:$A,抽卷!$M:$M,,1,2),NA())</f>
        <v>70</v>
      </c>
      <c r="F452" s="70">
        <f t="shared" si="22"/>
        <v>265.29166666666669</v>
      </c>
    </row>
    <row r="453" spans="1:6" ht="15" customHeight="1" x14ac:dyDescent="0.25">
      <c r="A453" s="95">
        <f t="shared" si="20"/>
        <v>44389</v>
      </c>
      <c r="B453" s="76">
        <f>IF(ISNUMBER(_xlfn.XLOOKUP(A453,鑽量!$A:$A,鑽量!$K:$K,,1,2)),_xlfn.XLOOKUP(A453,鑽量!$A:$A,鑽量!$K:$K,,1,2),NA())</f>
        <v>15430</v>
      </c>
      <c r="C453" s="416">
        <f t="shared" si="21"/>
        <v>128.58333333333334</v>
      </c>
      <c r="D453" s="416">
        <f>IF(ISNUMBER(_xlfn.XLOOKUP(A453,抽卷!$A:$A,抽卷!$K:$K,,1,2)),_xlfn.XLOOKUP(A453,抽卷!$A:$A,抽卷!$K:$K,,1,2),NA())</f>
        <v>74</v>
      </c>
      <c r="E453" s="416">
        <f>IF(ISNUMBER(_xlfn.XLOOKUP(A453,抽卷!$A:$A,抽卷!$M:$M,,1,2)),_xlfn.XLOOKUP(A453,抽卷!$A:$A,抽卷!$M:$M,,1,2),NA())</f>
        <v>80</v>
      </c>
      <c r="F453" s="70">
        <f t="shared" si="22"/>
        <v>282.58333333333337</v>
      </c>
    </row>
    <row r="454" spans="1:6" ht="15" customHeight="1" x14ac:dyDescent="0.25">
      <c r="A454" s="95">
        <f t="shared" ref="A454:A503" si="23">A453+1</f>
        <v>44390</v>
      </c>
      <c r="B454" s="76">
        <f>IF(ISNUMBER(_xlfn.XLOOKUP(A454,鑽量!$A:$A,鑽量!$K:$K,,1,2)),_xlfn.XLOOKUP(A454,鑽量!$A:$A,鑽量!$K:$K,,1,2),NA())</f>
        <v>16385</v>
      </c>
      <c r="C454" s="416">
        <f t="shared" si="21"/>
        <v>136.54166666666666</v>
      </c>
      <c r="D454" s="416">
        <f>IF(ISNUMBER(_xlfn.XLOOKUP(A454,抽卷!$A:$A,抽卷!$K:$K,,1,2)),_xlfn.XLOOKUP(A454,抽卷!$A:$A,抽卷!$K:$K,,1,2),NA())</f>
        <v>86</v>
      </c>
      <c r="E454" s="416">
        <f>IF(ISNUMBER(_xlfn.XLOOKUP(A454,抽卷!$A:$A,抽卷!$M:$M,,1,2)),_xlfn.XLOOKUP(A454,抽卷!$A:$A,抽卷!$M:$M,,1,2),NA())</f>
        <v>100</v>
      </c>
      <c r="F454" s="70">
        <f t="shared" si="22"/>
        <v>322.54166666666663</v>
      </c>
    </row>
    <row r="455" spans="1:6" ht="15" customHeight="1" x14ac:dyDescent="0.25">
      <c r="A455" s="95">
        <f t="shared" si="23"/>
        <v>44391</v>
      </c>
      <c r="B455" s="76">
        <f>IF(ISNUMBER(_xlfn.XLOOKUP(A455,鑽量!$A:$A,鑽量!$K:$K,,1,2)),_xlfn.XLOOKUP(A455,鑽量!$A:$A,鑽量!$K:$K,,1,2),NA())</f>
        <v>16385</v>
      </c>
      <c r="C455" s="416">
        <f t="shared" si="21"/>
        <v>136.54166666666666</v>
      </c>
      <c r="D455" s="416">
        <f>IF(ISNUMBER(_xlfn.XLOOKUP(A455,抽卷!$A:$A,抽卷!$K:$K,,1,2)),_xlfn.XLOOKUP(A455,抽卷!$A:$A,抽卷!$K:$K,,1,2),NA())</f>
        <v>86</v>
      </c>
      <c r="E455" s="416">
        <f>IF(ISNUMBER(_xlfn.XLOOKUP(A455,抽卷!$A:$A,抽卷!$M:$M,,1,2)),_xlfn.XLOOKUP(A455,抽卷!$A:$A,抽卷!$M:$M,,1,2),NA())</f>
        <v>100</v>
      </c>
      <c r="F455" s="70">
        <f t="shared" si="22"/>
        <v>322.54166666666663</v>
      </c>
    </row>
    <row r="456" spans="1:6" ht="15" customHeight="1" x14ac:dyDescent="0.25">
      <c r="A456" s="95">
        <f t="shared" si="23"/>
        <v>44392</v>
      </c>
      <c r="B456" s="76">
        <f>IF(ISNUMBER(_xlfn.XLOOKUP(A456,鑽量!$A:$A,鑽量!$K:$K,,1,2)),_xlfn.XLOOKUP(A456,鑽量!$A:$A,鑽量!$K:$K,,1,2),NA())</f>
        <v>15135</v>
      </c>
      <c r="C456" s="416">
        <f t="shared" si="21"/>
        <v>126.125</v>
      </c>
      <c r="D456" s="416">
        <f>IF(ISNUMBER(_xlfn.XLOOKUP(A456,抽卷!$A:$A,抽卷!$K:$K,,1,2)),_xlfn.XLOOKUP(A456,抽卷!$A:$A,抽卷!$K:$K,,1,2),NA())</f>
        <v>72</v>
      </c>
      <c r="E456" s="416">
        <f>IF(ISNUMBER(_xlfn.XLOOKUP(A456,抽卷!$A:$A,抽卷!$M:$M,,1,2)),_xlfn.XLOOKUP(A456,抽卷!$A:$A,抽卷!$M:$M,,1,2),NA())</f>
        <v>110</v>
      </c>
      <c r="F456" s="70">
        <f t="shared" si="22"/>
        <v>308.125</v>
      </c>
    </row>
    <row r="457" spans="1:6" ht="15" customHeight="1" x14ac:dyDescent="0.25">
      <c r="A457" s="95">
        <f t="shared" si="23"/>
        <v>44393</v>
      </c>
      <c r="B457" s="76">
        <f>IF(ISNUMBER(_xlfn.XLOOKUP(A457,鑽量!$A:$A,鑽量!$K:$K,,1,2)),_xlfn.XLOOKUP(A457,鑽量!$A:$A,鑽量!$K:$K,,1,2),NA())</f>
        <v>18095</v>
      </c>
      <c r="C457" s="416">
        <f t="shared" si="21"/>
        <v>150.79166666666666</v>
      </c>
      <c r="D457" s="416">
        <f>IF(ISNUMBER(_xlfn.XLOOKUP(A457,抽卷!$A:$A,抽卷!$K:$K,,1,2)),_xlfn.XLOOKUP(A457,抽卷!$A:$A,抽卷!$K:$K,,1,2),NA())</f>
        <v>79</v>
      </c>
      <c r="E457" s="416">
        <f>IF(ISNUMBER(_xlfn.XLOOKUP(A457,抽卷!$A:$A,抽卷!$M:$M,,1,2)),_xlfn.XLOOKUP(A457,抽卷!$A:$A,抽卷!$M:$M,,1,2),NA())</f>
        <v>130</v>
      </c>
      <c r="F457" s="70">
        <f t="shared" si="22"/>
        <v>359.79166666666663</v>
      </c>
    </row>
    <row r="458" spans="1:6" ht="15" customHeight="1" x14ac:dyDescent="0.25">
      <c r="A458" s="95">
        <f t="shared" si="23"/>
        <v>44394</v>
      </c>
      <c r="B458" s="76">
        <f>IF(ISNUMBER(_xlfn.XLOOKUP(A458,鑽量!$A:$A,鑽量!$K:$K,,1,2)),_xlfn.XLOOKUP(A458,鑽量!$A:$A,鑽量!$K:$K,,1,2),NA())</f>
        <v>18205</v>
      </c>
      <c r="C458" s="416">
        <f t="shared" si="21"/>
        <v>151.70833333333334</v>
      </c>
      <c r="D458" s="416">
        <f>IF(ISNUMBER(_xlfn.XLOOKUP(A458,抽卷!$A:$A,抽卷!$K:$K,,1,2)),_xlfn.XLOOKUP(A458,抽卷!$A:$A,抽卷!$K:$K,,1,2),NA())</f>
        <v>80</v>
      </c>
      <c r="E458" s="416">
        <f>IF(ISNUMBER(_xlfn.XLOOKUP(A458,抽卷!$A:$A,抽卷!$M:$M,,1,2)),_xlfn.XLOOKUP(A458,抽卷!$A:$A,抽卷!$M:$M,,1,2),NA())</f>
        <v>140</v>
      </c>
      <c r="F458" s="70">
        <f t="shared" si="22"/>
        <v>371.70833333333337</v>
      </c>
    </row>
    <row r="459" spans="1:6" ht="15" customHeight="1" x14ac:dyDescent="0.25">
      <c r="A459" s="95">
        <f t="shared" si="23"/>
        <v>44395</v>
      </c>
      <c r="B459" s="76">
        <f>IF(ISNUMBER(_xlfn.XLOOKUP(A459,鑽量!$A:$A,鑽量!$K:$K,,1,2)),_xlfn.XLOOKUP(A459,鑽量!$A:$A,鑽量!$K:$K,,1,2),NA())</f>
        <v>18845</v>
      </c>
      <c r="C459" s="416">
        <f t="shared" si="21"/>
        <v>157.04166666666666</v>
      </c>
      <c r="D459" s="416">
        <f>IF(ISNUMBER(_xlfn.XLOOKUP(A459,抽卷!$A:$A,抽卷!$K:$K,,1,2)),_xlfn.XLOOKUP(A459,抽卷!$A:$A,抽卷!$K:$K,,1,2),NA())</f>
        <v>186</v>
      </c>
      <c r="E459" s="416">
        <f>IF(ISNUMBER(_xlfn.XLOOKUP(A459,抽卷!$A:$A,抽卷!$M:$M,,1,2)),_xlfn.XLOOKUP(A459,抽卷!$A:$A,抽卷!$M:$M,,1,2),NA())</f>
        <v>240</v>
      </c>
      <c r="F459" s="70">
        <f t="shared" si="22"/>
        <v>583.04166666666663</v>
      </c>
    </row>
    <row r="460" spans="1:6" ht="15" customHeight="1" x14ac:dyDescent="0.25">
      <c r="A460" s="95">
        <f t="shared" si="23"/>
        <v>44396</v>
      </c>
      <c r="B460" s="76">
        <f>IF(ISNUMBER(_xlfn.XLOOKUP(A460,鑽量!$A:$A,鑽量!$K:$K,,1,2)),_xlfn.XLOOKUP(A460,鑽量!$A:$A,鑽量!$K:$K,,1,2),NA())</f>
        <v>19700</v>
      </c>
      <c r="C460" s="416">
        <f t="shared" si="21"/>
        <v>164.16666666666666</v>
      </c>
      <c r="D460" s="416">
        <f>IF(ISNUMBER(_xlfn.XLOOKUP(A460,抽卷!$A:$A,抽卷!$K:$K,,1,2)),_xlfn.XLOOKUP(A460,抽卷!$A:$A,抽卷!$K:$K,,1,2),NA())</f>
        <v>186</v>
      </c>
      <c r="E460" s="416">
        <f>IF(ISNUMBER(_xlfn.XLOOKUP(A460,抽卷!$A:$A,抽卷!$M:$M,,1,2)),_xlfn.XLOOKUP(A460,抽卷!$A:$A,抽卷!$M:$M,,1,2),NA())</f>
        <v>240</v>
      </c>
      <c r="F460" s="70">
        <f t="shared" si="22"/>
        <v>590.16666666666663</v>
      </c>
    </row>
    <row r="461" spans="1:6" ht="15" customHeight="1" x14ac:dyDescent="0.25">
      <c r="A461" s="95">
        <f t="shared" si="23"/>
        <v>44397</v>
      </c>
      <c r="B461" s="76">
        <f>IF(ISNUMBER(_xlfn.XLOOKUP(A461,鑽量!$A:$A,鑽量!$K:$K,,1,2)),_xlfn.XLOOKUP(A461,鑽量!$A:$A,鑽量!$K:$K,,1,2),NA())</f>
        <v>16635</v>
      </c>
      <c r="C461" s="416">
        <f t="shared" si="21"/>
        <v>138.625</v>
      </c>
      <c r="D461" s="416">
        <f>IF(ISNUMBER(_xlfn.XLOOKUP(A461,抽卷!$A:$A,抽卷!$K:$K,,1,2)),_xlfn.XLOOKUP(A461,抽卷!$A:$A,抽卷!$K:$K,,1,2),NA())</f>
        <v>170</v>
      </c>
      <c r="E461" s="416">
        <f>IF(ISNUMBER(_xlfn.XLOOKUP(A461,抽卷!$A:$A,抽卷!$M:$M,,1,2)),_xlfn.XLOOKUP(A461,抽卷!$A:$A,抽卷!$M:$M,,1,2),NA())</f>
        <v>240</v>
      </c>
      <c r="F461" s="70">
        <f t="shared" si="22"/>
        <v>548.625</v>
      </c>
    </row>
    <row r="462" spans="1:6" ht="15" customHeight="1" x14ac:dyDescent="0.25">
      <c r="A462" s="95">
        <f t="shared" si="23"/>
        <v>44398</v>
      </c>
      <c r="B462" s="76">
        <f>IF(ISNUMBER(_xlfn.XLOOKUP(A462,鑽量!$A:$A,鑽量!$K:$K,,1,2)),_xlfn.XLOOKUP(A462,鑽量!$A:$A,鑽量!$K:$K,,1,2),NA())</f>
        <v>16635</v>
      </c>
      <c r="C462" s="416">
        <f t="shared" si="21"/>
        <v>138.625</v>
      </c>
      <c r="D462" s="416">
        <f>IF(ISNUMBER(_xlfn.XLOOKUP(A462,抽卷!$A:$A,抽卷!$K:$K,,1,2)),_xlfn.XLOOKUP(A462,抽卷!$A:$A,抽卷!$K:$K,,1,2),NA())</f>
        <v>170</v>
      </c>
      <c r="E462" s="416">
        <f>IF(ISNUMBER(_xlfn.XLOOKUP(A462,抽卷!$A:$A,抽卷!$M:$M,,1,2)),_xlfn.XLOOKUP(A462,抽卷!$A:$A,抽卷!$M:$M,,1,2),NA())</f>
        <v>240</v>
      </c>
      <c r="F462" s="70">
        <f t="shared" si="22"/>
        <v>548.625</v>
      </c>
    </row>
    <row r="463" spans="1:6" ht="15" customHeight="1" x14ac:dyDescent="0.25">
      <c r="A463" s="95">
        <f t="shared" si="23"/>
        <v>44399</v>
      </c>
      <c r="B463" s="76">
        <f>IF(ISNUMBER(_xlfn.XLOOKUP(A463,鑽量!$A:$A,鑽量!$K:$K,,1,2)),_xlfn.XLOOKUP(A463,鑽量!$A:$A,鑽量!$K:$K,,1,2),NA())</f>
        <v>13185</v>
      </c>
      <c r="C463" s="416">
        <f t="shared" si="21"/>
        <v>109.875</v>
      </c>
      <c r="D463" s="416">
        <f>IF(ISNUMBER(_xlfn.XLOOKUP(A463,抽卷!$A:$A,抽卷!$K:$K,,1,2)),_xlfn.XLOOKUP(A463,抽卷!$A:$A,抽卷!$K:$K,,1,2),NA())</f>
        <v>160</v>
      </c>
      <c r="E463" s="416">
        <f>IF(ISNUMBER(_xlfn.XLOOKUP(A463,抽卷!$A:$A,抽卷!$M:$M,,1,2)),_xlfn.XLOOKUP(A463,抽卷!$A:$A,抽卷!$M:$M,,1,2),NA())</f>
        <v>240</v>
      </c>
      <c r="F463" s="70">
        <f t="shared" si="22"/>
        <v>509.875</v>
      </c>
    </row>
    <row r="464" spans="1:6" ht="15" customHeight="1" x14ac:dyDescent="0.25">
      <c r="A464" s="95">
        <f t="shared" si="23"/>
        <v>44400</v>
      </c>
      <c r="B464" s="76">
        <f>IF(ISNUMBER(_xlfn.XLOOKUP(A464,鑽量!$A:$A,鑽量!$K:$K,,1,2)),_xlfn.XLOOKUP(A464,鑽量!$A:$A,鑽量!$K:$K,,1,2),NA())</f>
        <v>13055</v>
      </c>
      <c r="C464" s="416">
        <f t="shared" si="21"/>
        <v>108.79166666666667</v>
      </c>
      <c r="D464" s="416">
        <f>IF(ISNUMBER(_xlfn.XLOOKUP(A464,抽卷!$A:$A,抽卷!$K:$K,,1,2)),_xlfn.XLOOKUP(A464,抽卷!$A:$A,抽卷!$K:$K,,1,2),NA())</f>
        <v>170</v>
      </c>
      <c r="E464" s="416">
        <f>IF(ISNUMBER(_xlfn.XLOOKUP(A464,抽卷!$A:$A,抽卷!$M:$M,,1,2)),_xlfn.XLOOKUP(A464,抽卷!$A:$A,抽卷!$M:$M,,1,2),NA())</f>
        <v>240</v>
      </c>
      <c r="F464" s="70">
        <f t="shared" si="22"/>
        <v>518.79166666666663</v>
      </c>
    </row>
    <row r="465" spans="1:6" ht="15" customHeight="1" x14ac:dyDescent="0.25">
      <c r="A465" s="95">
        <f t="shared" si="23"/>
        <v>44401</v>
      </c>
      <c r="B465" s="76">
        <f>IF(ISNUMBER(_xlfn.XLOOKUP(A465,鑽量!$A:$A,鑽量!$K:$K,,1,2)),_xlfn.XLOOKUP(A465,鑽量!$A:$A,鑽量!$K:$K,,1,2),NA())</f>
        <v>13055</v>
      </c>
      <c r="C465" s="416">
        <f t="shared" si="21"/>
        <v>108.79166666666667</v>
      </c>
      <c r="D465" s="416">
        <f>IF(ISNUMBER(_xlfn.XLOOKUP(A465,抽卷!$A:$A,抽卷!$K:$K,,1,2)),_xlfn.XLOOKUP(A465,抽卷!$A:$A,抽卷!$K:$K,,1,2),NA())</f>
        <v>170</v>
      </c>
      <c r="E465" s="416">
        <f>IF(ISNUMBER(_xlfn.XLOOKUP(A465,抽卷!$A:$A,抽卷!$M:$M,,1,2)),_xlfn.XLOOKUP(A465,抽卷!$A:$A,抽卷!$M:$M,,1,2),NA())</f>
        <v>240</v>
      </c>
      <c r="F465" s="70">
        <f t="shared" si="22"/>
        <v>518.79166666666663</v>
      </c>
    </row>
    <row r="466" spans="1:6" ht="15" customHeight="1" x14ac:dyDescent="0.25">
      <c r="A466" s="95">
        <f t="shared" si="23"/>
        <v>44402</v>
      </c>
      <c r="B466" s="76">
        <f>IF(ISNUMBER(_xlfn.XLOOKUP(A466,鑽量!$A:$A,鑽量!$K:$K,,1,2)),_xlfn.XLOOKUP(A466,鑽量!$A:$A,鑽量!$K:$K,,1,2),NA())</f>
        <v>12705</v>
      </c>
      <c r="C466" s="416">
        <f t="shared" si="21"/>
        <v>105.875</v>
      </c>
      <c r="D466" s="416">
        <f>IF(ISNUMBER(_xlfn.XLOOKUP(A466,抽卷!$A:$A,抽卷!$K:$K,,1,2)),_xlfn.XLOOKUP(A466,抽卷!$A:$A,抽卷!$K:$K,,1,2),NA())</f>
        <v>170</v>
      </c>
      <c r="E466" s="416">
        <f>IF(ISNUMBER(_xlfn.XLOOKUP(A466,抽卷!$A:$A,抽卷!$M:$M,,1,2)),_xlfn.XLOOKUP(A466,抽卷!$A:$A,抽卷!$M:$M,,1,2),NA())</f>
        <v>240</v>
      </c>
      <c r="F466" s="70">
        <f t="shared" si="22"/>
        <v>515.875</v>
      </c>
    </row>
    <row r="467" spans="1:6" ht="15" customHeight="1" x14ac:dyDescent="0.25">
      <c r="A467" s="95">
        <f t="shared" si="23"/>
        <v>44403</v>
      </c>
      <c r="B467" s="76">
        <f>IF(ISNUMBER(_xlfn.XLOOKUP(A467,鑽量!$A:$A,鑽量!$K:$K,,1,2)),_xlfn.XLOOKUP(A467,鑽量!$A:$A,鑽量!$K:$K,,1,2),NA())</f>
        <v>12705</v>
      </c>
      <c r="C467" s="416">
        <f t="shared" si="21"/>
        <v>105.875</v>
      </c>
      <c r="D467" s="416">
        <f>IF(ISNUMBER(_xlfn.XLOOKUP(A467,抽卷!$A:$A,抽卷!$K:$K,,1,2)),_xlfn.XLOOKUP(A467,抽卷!$A:$A,抽卷!$K:$K,,1,2),NA())</f>
        <v>170</v>
      </c>
      <c r="E467" s="416">
        <f>IF(ISNUMBER(_xlfn.XLOOKUP(A467,抽卷!$A:$A,抽卷!$M:$M,,1,2)),_xlfn.XLOOKUP(A467,抽卷!$A:$A,抽卷!$M:$M,,1,2),NA())</f>
        <v>240</v>
      </c>
      <c r="F467" s="70">
        <f t="shared" si="22"/>
        <v>515.875</v>
      </c>
    </row>
    <row r="468" spans="1:6" ht="15" customHeight="1" x14ac:dyDescent="0.25">
      <c r="A468" s="95">
        <f t="shared" si="23"/>
        <v>44404</v>
      </c>
      <c r="B468" s="76">
        <f>IF(ISNUMBER(_xlfn.XLOOKUP(A468,鑽量!$A:$A,鑽量!$K:$K,,1,2)),_xlfn.XLOOKUP(A468,鑽量!$A:$A,鑽量!$K:$K,,1,2),NA())</f>
        <v>12705</v>
      </c>
      <c r="C468" s="416">
        <f t="shared" si="21"/>
        <v>105.875</v>
      </c>
      <c r="D468" s="416">
        <f>IF(ISNUMBER(_xlfn.XLOOKUP(A468,抽卷!$A:$A,抽卷!$K:$K,,1,2)),_xlfn.XLOOKUP(A468,抽卷!$A:$A,抽卷!$K:$K,,1,2),NA())</f>
        <v>170</v>
      </c>
      <c r="E468" s="416">
        <f>IF(ISNUMBER(_xlfn.XLOOKUP(A468,抽卷!$A:$A,抽卷!$M:$M,,1,2)),_xlfn.XLOOKUP(A468,抽卷!$A:$A,抽卷!$M:$M,,1,2),NA())</f>
        <v>240</v>
      </c>
      <c r="F468" s="70">
        <f t="shared" si="22"/>
        <v>515.875</v>
      </c>
    </row>
    <row r="469" spans="1:6" ht="15" customHeight="1" x14ac:dyDescent="0.25">
      <c r="A469" s="95">
        <f t="shared" si="23"/>
        <v>44405</v>
      </c>
      <c r="B469" s="76">
        <f>IF(ISNUMBER(_xlfn.XLOOKUP(A469,鑽量!$A:$A,鑽量!$K:$K,,1,2)),_xlfn.XLOOKUP(A469,鑽量!$A:$A,鑽量!$K:$K,,1,2),NA())</f>
        <v>12705</v>
      </c>
      <c r="C469" s="416">
        <f t="shared" si="21"/>
        <v>105.875</v>
      </c>
      <c r="D469" s="416">
        <f>IF(ISNUMBER(_xlfn.XLOOKUP(A469,抽卷!$A:$A,抽卷!$K:$K,,1,2)),_xlfn.XLOOKUP(A469,抽卷!$A:$A,抽卷!$K:$K,,1,2),NA())</f>
        <v>170</v>
      </c>
      <c r="E469" s="416">
        <f>IF(ISNUMBER(_xlfn.XLOOKUP(A469,抽卷!$A:$A,抽卷!$M:$M,,1,2)),_xlfn.XLOOKUP(A469,抽卷!$A:$A,抽卷!$M:$M,,1,2),NA())</f>
        <v>240</v>
      </c>
      <c r="F469" s="70">
        <f t="shared" si="22"/>
        <v>515.875</v>
      </c>
    </row>
    <row r="470" spans="1:6" ht="15" customHeight="1" x14ac:dyDescent="0.25">
      <c r="A470" s="95">
        <f t="shared" si="23"/>
        <v>44406</v>
      </c>
      <c r="B470" s="76">
        <f>IF(ISNUMBER(_xlfn.XLOOKUP(A470,鑽量!$A:$A,鑽量!$K:$K,,1,2)),_xlfn.XLOOKUP(A470,鑽量!$A:$A,鑽量!$K:$K,,1,2),NA())</f>
        <v>12705</v>
      </c>
      <c r="C470" s="416">
        <f t="shared" si="21"/>
        <v>105.875</v>
      </c>
      <c r="D470" s="416">
        <f>IF(ISNUMBER(_xlfn.XLOOKUP(A470,抽卷!$A:$A,抽卷!$K:$K,,1,2)),_xlfn.XLOOKUP(A470,抽卷!$A:$A,抽卷!$K:$K,,1,2),NA())</f>
        <v>170</v>
      </c>
      <c r="E470" s="416">
        <f>IF(ISNUMBER(_xlfn.XLOOKUP(A470,抽卷!$A:$A,抽卷!$M:$M,,1,2)),_xlfn.XLOOKUP(A470,抽卷!$A:$A,抽卷!$M:$M,,1,2),NA())</f>
        <v>240</v>
      </c>
      <c r="F470" s="70">
        <f t="shared" si="22"/>
        <v>515.875</v>
      </c>
    </row>
    <row r="471" spans="1:6" ht="15" customHeight="1" x14ac:dyDescent="0.25">
      <c r="A471" s="95">
        <f t="shared" si="23"/>
        <v>44407</v>
      </c>
      <c r="B471" s="76">
        <f>IF(ISNUMBER(_xlfn.XLOOKUP(A471,鑽量!$A:$A,鑽量!$K:$K,,1,2)),_xlfn.XLOOKUP(A471,鑽量!$A:$A,鑽量!$K:$K,,1,2),NA())</f>
        <v>11780</v>
      </c>
      <c r="C471" s="416">
        <f t="shared" si="21"/>
        <v>98.166666666666671</v>
      </c>
      <c r="D471" s="416">
        <f>IF(ISNUMBER(_xlfn.XLOOKUP(A471,抽卷!$A:$A,抽卷!$K:$K,,1,2)),_xlfn.XLOOKUP(A471,抽卷!$A:$A,抽卷!$K:$K,,1,2),NA())</f>
        <v>160</v>
      </c>
      <c r="E471" s="416">
        <f>IF(ISNUMBER(_xlfn.XLOOKUP(A471,抽卷!$A:$A,抽卷!$M:$M,,1,2)),_xlfn.XLOOKUP(A471,抽卷!$A:$A,抽卷!$M:$M,,1,2),NA())</f>
        <v>240</v>
      </c>
      <c r="F471" s="70">
        <f t="shared" si="22"/>
        <v>498.16666666666669</v>
      </c>
    </row>
    <row r="472" spans="1:6" ht="15" customHeight="1" x14ac:dyDescent="0.25">
      <c r="A472" s="95">
        <f t="shared" si="23"/>
        <v>44408</v>
      </c>
      <c r="B472" s="76">
        <f>IF(ISNUMBER(_xlfn.XLOOKUP(A472,鑽量!$A:$A,鑽量!$K:$K,,1,2)),_xlfn.XLOOKUP(A472,鑽量!$A:$A,鑽量!$K:$K,,1,2),NA())</f>
        <v>12420</v>
      </c>
      <c r="C472" s="416">
        <f t="shared" si="21"/>
        <v>103.5</v>
      </c>
      <c r="D472" s="416">
        <f>IF(ISNUMBER(_xlfn.XLOOKUP(A472,抽卷!$A:$A,抽卷!$K:$K,,1,2)),_xlfn.XLOOKUP(A472,抽卷!$A:$A,抽卷!$K:$K,,1,2),NA())</f>
        <v>164</v>
      </c>
      <c r="E472" s="416">
        <f>IF(ISNUMBER(_xlfn.XLOOKUP(A472,抽卷!$A:$A,抽卷!$M:$M,,1,2)),_xlfn.XLOOKUP(A472,抽卷!$A:$A,抽卷!$M:$M,,1,2),NA())</f>
        <v>240</v>
      </c>
      <c r="F472" s="70">
        <f t="shared" si="22"/>
        <v>507.5</v>
      </c>
    </row>
    <row r="473" spans="1:6" ht="15" customHeight="1" x14ac:dyDescent="0.25">
      <c r="A473" s="95">
        <f t="shared" si="23"/>
        <v>44409</v>
      </c>
      <c r="B473" s="76">
        <f>IF(ISNUMBER(_xlfn.XLOOKUP(A473,鑽量!$A:$A,鑽量!$K:$K,,1,2)),_xlfn.XLOOKUP(A473,鑽量!$A:$A,鑽量!$K:$K,,1,2),NA())</f>
        <v>12420</v>
      </c>
      <c r="C473" s="416">
        <f t="shared" si="21"/>
        <v>103.5</v>
      </c>
      <c r="D473" s="416">
        <f>IF(ISNUMBER(_xlfn.XLOOKUP(A473,抽卷!$A:$A,抽卷!$K:$K,,1,2)),_xlfn.XLOOKUP(A473,抽卷!$A:$A,抽卷!$K:$K,,1,2),NA())</f>
        <v>164</v>
      </c>
      <c r="E473" s="416">
        <f>IF(ISNUMBER(_xlfn.XLOOKUP(A473,抽卷!$A:$A,抽卷!$M:$M,,1,2)),_xlfn.XLOOKUP(A473,抽卷!$A:$A,抽卷!$M:$M,,1,2),NA())</f>
        <v>240</v>
      </c>
      <c r="F473" s="70">
        <f t="shared" si="22"/>
        <v>507.5</v>
      </c>
    </row>
    <row r="474" spans="1:6" ht="15" customHeight="1" x14ac:dyDescent="0.25">
      <c r="A474" s="95">
        <f t="shared" si="23"/>
        <v>44410</v>
      </c>
      <c r="B474" s="76">
        <f>IF(ISNUMBER(_xlfn.XLOOKUP(A474,鑽量!$A:$A,鑽量!$K:$K,,1,2)),_xlfn.XLOOKUP(A474,鑽量!$A:$A,鑽量!$K:$K,,1,2),NA())</f>
        <v>12185</v>
      </c>
      <c r="C474" s="416">
        <f t="shared" si="21"/>
        <v>101.54166666666667</v>
      </c>
      <c r="D474" s="416">
        <f>IF(ISNUMBER(_xlfn.XLOOKUP(A474,抽卷!$A:$A,抽卷!$K:$K,,1,2)),_xlfn.XLOOKUP(A474,抽卷!$A:$A,抽卷!$K:$K,,1,2),NA())</f>
        <v>163</v>
      </c>
      <c r="E474" s="416">
        <f>IF(ISNUMBER(_xlfn.XLOOKUP(A474,抽卷!$A:$A,抽卷!$M:$M,,1,2)),_xlfn.XLOOKUP(A474,抽卷!$A:$A,抽卷!$M:$M,,1,2),NA())</f>
        <v>240</v>
      </c>
      <c r="F474" s="70">
        <f t="shared" si="22"/>
        <v>504.54166666666669</v>
      </c>
    </row>
    <row r="475" spans="1:6" ht="15" customHeight="1" x14ac:dyDescent="0.25">
      <c r="A475" s="95">
        <f t="shared" si="23"/>
        <v>44411</v>
      </c>
      <c r="B475" s="76">
        <f>IF(ISNUMBER(_xlfn.XLOOKUP(A475,鑽量!$A:$A,鑽量!$K:$K,,1,2)),_xlfn.XLOOKUP(A475,鑽量!$A:$A,鑽量!$K:$K,,1,2),NA())</f>
        <v>12935</v>
      </c>
      <c r="C475" s="416">
        <f t="shared" si="21"/>
        <v>107.79166666666667</v>
      </c>
      <c r="D475" s="416">
        <f>IF(ISNUMBER(_xlfn.XLOOKUP(A475,抽卷!$A:$A,抽卷!$K:$K,,1,2)),_xlfn.XLOOKUP(A475,抽卷!$A:$A,抽卷!$K:$K,,1,2),NA())</f>
        <v>163</v>
      </c>
      <c r="E475" s="416">
        <f>IF(ISNUMBER(_xlfn.XLOOKUP(A475,抽卷!$A:$A,抽卷!$M:$M,,1,2)),_xlfn.XLOOKUP(A475,抽卷!$A:$A,抽卷!$M:$M,,1,2),NA())</f>
        <v>240</v>
      </c>
      <c r="F475" s="70">
        <f t="shared" si="22"/>
        <v>510.79166666666669</v>
      </c>
    </row>
    <row r="476" spans="1:6" ht="15" customHeight="1" x14ac:dyDescent="0.25">
      <c r="A476" s="95">
        <f t="shared" si="23"/>
        <v>44412</v>
      </c>
      <c r="B476" s="76">
        <f>IF(ISNUMBER(_xlfn.XLOOKUP(A476,鑽量!$A:$A,鑽量!$K:$K,,1,2)),_xlfn.XLOOKUP(A476,鑽量!$A:$A,鑽量!$K:$K,,1,2),NA())</f>
        <v>12085</v>
      </c>
      <c r="C476" s="416">
        <f t="shared" si="21"/>
        <v>100.70833333333333</v>
      </c>
      <c r="D476" s="416">
        <f>IF(ISNUMBER(_xlfn.XLOOKUP(A476,抽卷!$A:$A,抽卷!$K:$K,,1,2)),_xlfn.XLOOKUP(A476,抽卷!$A:$A,抽卷!$K:$K,,1,2),NA())</f>
        <v>163</v>
      </c>
      <c r="E476" s="416">
        <f>IF(ISNUMBER(_xlfn.XLOOKUP(A476,抽卷!$A:$A,抽卷!$M:$M,,1,2)),_xlfn.XLOOKUP(A476,抽卷!$A:$A,抽卷!$M:$M,,1,2),NA())</f>
        <v>240</v>
      </c>
      <c r="F476" s="70">
        <f t="shared" si="22"/>
        <v>503.70833333333331</v>
      </c>
    </row>
    <row r="477" spans="1:6" ht="15" customHeight="1" x14ac:dyDescent="0.25">
      <c r="A477" s="95">
        <f t="shared" si="23"/>
        <v>44413</v>
      </c>
      <c r="B477" s="76">
        <f>IF(ISNUMBER(_xlfn.XLOOKUP(A477,鑽量!$A:$A,鑽量!$K:$K,,1,2)),_xlfn.XLOOKUP(A477,鑽量!$A:$A,鑽量!$K:$K,,1,2),NA())</f>
        <v>12875</v>
      </c>
      <c r="C477" s="416">
        <f t="shared" si="21"/>
        <v>107.29166666666667</v>
      </c>
      <c r="D477" s="416">
        <f>IF(ISNUMBER(_xlfn.XLOOKUP(A477,抽卷!$A:$A,抽卷!$K:$K,,1,2)),_xlfn.XLOOKUP(A477,抽卷!$A:$A,抽卷!$K:$K,,1,2),NA())</f>
        <v>163</v>
      </c>
      <c r="E477" s="416">
        <f>IF(ISNUMBER(_xlfn.XLOOKUP(A477,抽卷!$A:$A,抽卷!$M:$M,,1,2)),_xlfn.XLOOKUP(A477,抽卷!$A:$A,抽卷!$M:$M,,1,2),NA())</f>
        <v>210</v>
      </c>
      <c r="F477" s="70">
        <f t="shared" si="22"/>
        <v>480.29166666666669</v>
      </c>
    </row>
    <row r="478" spans="1:6" ht="15" customHeight="1" x14ac:dyDescent="0.25">
      <c r="A478" s="95">
        <f t="shared" si="23"/>
        <v>44414</v>
      </c>
      <c r="B478" s="76">
        <f>IF(ISNUMBER(_xlfn.XLOOKUP(A478,鑽量!$A:$A,鑽量!$K:$K,,1,2)),_xlfn.XLOOKUP(A478,鑽量!$A:$A,鑽量!$K:$K,,1,2),NA())</f>
        <v>12875</v>
      </c>
      <c r="C478" s="416">
        <f t="shared" si="21"/>
        <v>107.29166666666667</v>
      </c>
      <c r="D478" s="416">
        <f>IF(ISNUMBER(_xlfn.XLOOKUP(A478,抽卷!$A:$A,抽卷!$K:$K,,1,2)),_xlfn.XLOOKUP(A478,抽卷!$A:$A,抽卷!$K:$K,,1,2),NA())</f>
        <v>163</v>
      </c>
      <c r="E478" s="416">
        <f>IF(ISNUMBER(_xlfn.XLOOKUP(A478,抽卷!$A:$A,抽卷!$M:$M,,1,2)),_xlfn.XLOOKUP(A478,抽卷!$A:$A,抽卷!$M:$M,,1,2),NA())</f>
        <v>210</v>
      </c>
      <c r="F478" s="70">
        <f t="shared" si="22"/>
        <v>480.29166666666669</v>
      </c>
    </row>
    <row r="479" spans="1:6" ht="15" customHeight="1" x14ac:dyDescent="0.25">
      <c r="A479" s="95">
        <f t="shared" si="23"/>
        <v>44415</v>
      </c>
      <c r="B479" s="76">
        <f>IF(ISNUMBER(_xlfn.XLOOKUP(A479,鑽量!$A:$A,鑽量!$K:$K,,1,2)),_xlfn.XLOOKUP(A479,鑽量!$A:$A,鑽量!$K:$K,,1,2),NA())</f>
        <v>12875</v>
      </c>
      <c r="C479" s="416">
        <f t="shared" si="21"/>
        <v>107.29166666666667</v>
      </c>
      <c r="D479" s="416">
        <f>IF(ISNUMBER(_xlfn.XLOOKUP(A479,抽卷!$A:$A,抽卷!$K:$K,,1,2)),_xlfn.XLOOKUP(A479,抽卷!$A:$A,抽卷!$K:$K,,1,2),NA())</f>
        <v>163</v>
      </c>
      <c r="E479" s="416">
        <f>IF(ISNUMBER(_xlfn.XLOOKUP(A479,抽卷!$A:$A,抽卷!$M:$M,,1,2)),_xlfn.XLOOKUP(A479,抽卷!$A:$A,抽卷!$M:$M,,1,2),NA())</f>
        <v>210</v>
      </c>
      <c r="F479" s="70">
        <f t="shared" si="22"/>
        <v>480.29166666666669</v>
      </c>
    </row>
    <row r="480" spans="1:6" ht="15" customHeight="1" x14ac:dyDescent="0.25">
      <c r="A480" s="95">
        <f t="shared" si="23"/>
        <v>44416</v>
      </c>
      <c r="B480" s="76">
        <f>IF(ISNUMBER(_xlfn.XLOOKUP(A480,鑽量!$A:$A,鑽量!$K:$K,,1,2)),_xlfn.XLOOKUP(A480,鑽量!$A:$A,鑽量!$K:$K,,1,2),NA())</f>
        <v>12925</v>
      </c>
      <c r="C480" s="416">
        <f t="shared" si="21"/>
        <v>107.70833333333333</v>
      </c>
      <c r="D480" s="416">
        <f>IF(ISNUMBER(_xlfn.XLOOKUP(A480,抽卷!$A:$A,抽卷!$K:$K,,1,2)),_xlfn.XLOOKUP(A480,抽卷!$A:$A,抽卷!$K:$K,,1,2),NA())</f>
        <v>163</v>
      </c>
      <c r="E480" s="416">
        <f>IF(ISNUMBER(_xlfn.XLOOKUP(A480,抽卷!$A:$A,抽卷!$M:$M,,1,2)),_xlfn.XLOOKUP(A480,抽卷!$A:$A,抽卷!$M:$M,,1,2),NA())</f>
        <v>190</v>
      </c>
      <c r="F480" s="70">
        <f t="shared" si="22"/>
        <v>460.70833333333331</v>
      </c>
    </row>
    <row r="481" spans="1:6" ht="15" customHeight="1" x14ac:dyDescent="0.25">
      <c r="A481" s="95">
        <f t="shared" si="23"/>
        <v>44417</v>
      </c>
      <c r="B481" s="76">
        <f>IF(ISNUMBER(_xlfn.XLOOKUP(A481,鑽量!$A:$A,鑽量!$K:$K,,1,2)),_xlfn.XLOOKUP(A481,鑽量!$A:$A,鑽量!$K:$K,,1,2),NA())</f>
        <v>12925</v>
      </c>
      <c r="C481" s="416">
        <f t="shared" si="21"/>
        <v>107.70833333333333</v>
      </c>
      <c r="D481" s="416">
        <f>IF(ISNUMBER(_xlfn.XLOOKUP(A481,抽卷!$A:$A,抽卷!$K:$K,,1,2)),_xlfn.XLOOKUP(A481,抽卷!$A:$A,抽卷!$K:$K,,1,2),NA())</f>
        <v>163</v>
      </c>
      <c r="E481" s="416">
        <f>IF(ISNUMBER(_xlfn.XLOOKUP(A481,抽卷!$A:$A,抽卷!$M:$M,,1,2)),_xlfn.XLOOKUP(A481,抽卷!$A:$A,抽卷!$M:$M,,1,2),NA())</f>
        <v>190</v>
      </c>
      <c r="F481" s="70">
        <f t="shared" si="22"/>
        <v>460.70833333333331</v>
      </c>
    </row>
    <row r="482" spans="1:6" ht="15" customHeight="1" x14ac:dyDescent="0.25">
      <c r="A482" s="95">
        <f t="shared" si="23"/>
        <v>44418</v>
      </c>
      <c r="B482" s="76" t="e">
        <f>IF(ISNUMBER(_xlfn.XLOOKUP(A482,鑽量!$A:$A,鑽量!$K:$K,,1,2)),_xlfn.XLOOKUP(A482,鑽量!$A:$A,鑽量!$K:$K,,1,2),NA())</f>
        <v>#N/A</v>
      </c>
      <c r="C482" s="416" t="e">
        <f t="shared" si="21"/>
        <v>#N/A</v>
      </c>
      <c r="D482" s="416" t="e">
        <f>IF(ISNUMBER(_xlfn.XLOOKUP(A482,抽卷!$A:$A,抽卷!$K:$K,,1,2)),_xlfn.XLOOKUP(A482,抽卷!$A:$A,抽卷!$K:$K,,1,2),NA())</f>
        <v>#N/A</v>
      </c>
      <c r="E482" s="416" t="e">
        <f>IF(ISNUMBER(_xlfn.XLOOKUP(A482,抽卷!$A:$A,抽卷!$M:$M,,1,2)),_xlfn.XLOOKUP(A482,抽卷!$A:$A,抽卷!$M:$M,,1,2),NA())</f>
        <v>#N/A</v>
      </c>
      <c r="F482" s="70" t="e">
        <f t="shared" si="22"/>
        <v>#N/A</v>
      </c>
    </row>
    <row r="483" spans="1:6" ht="15" customHeight="1" x14ac:dyDescent="0.25">
      <c r="A483" s="95">
        <f t="shared" si="23"/>
        <v>44419</v>
      </c>
      <c r="B483" s="76" t="e">
        <f>IF(ISNUMBER(_xlfn.XLOOKUP(A483,鑽量!$A:$A,鑽量!$K:$K,,1,2)),_xlfn.XLOOKUP(A483,鑽量!$A:$A,鑽量!$K:$K,,1,2),NA())</f>
        <v>#N/A</v>
      </c>
      <c r="C483" s="416" t="e">
        <f t="shared" si="21"/>
        <v>#N/A</v>
      </c>
      <c r="D483" s="416" t="e">
        <f>IF(ISNUMBER(_xlfn.XLOOKUP(A483,抽卷!$A:$A,抽卷!$K:$K,,1,2)),_xlfn.XLOOKUP(A483,抽卷!$A:$A,抽卷!$K:$K,,1,2),NA())</f>
        <v>#N/A</v>
      </c>
      <c r="E483" s="416" t="e">
        <f>IF(ISNUMBER(_xlfn.XLOOKUP(A483,抽卷!$A:$A,抽卷!$M:$M,,1,2)),_xlfn.XLOOKUP(A483,抽卷!$A:$A,抽卷!$M:$M,,1,2),NA())</f>
        <v>#N/A</v>
      </c>
      <c r="F483" s="70" t="e">
        <f t="shared" si="22"/>
        <v>#N/A</v>
      </c>
    </row>
    <row r="484" spans="1:6" ht="15" customHeight="1" x14ac:dyDescent="0.25">
      <c r="A484" s="95">
        <f t="shared" si="23"/>
        <v>44420</v>
      </c>
      <c r="B484" s="76" t="e">
        <f>IF(ISNUMBER(_xlfn.XLOOKUP(A484,鑽量!$A:$A,鑽量!$K:$K,,1,2)),_xlfn.XLOOKUP(A484,鑽量!$A:$A,鑽量!$K:$K,,1,2),NA())</f>
        <v>#N/A</v>
      </c>
      <c r="C484" s="416" t="e">
        <f t="shared" si="21"/>
        <v>#N/A</v>
      </c>
      <c r="D484" s="416" t="e">
        <f>IF(ISNUMBER(_xlfn.XLOOKUP(A484,抽卷!$A:$A,抽卷!$K:$K,,1,2)),_xlfn.XLOOKUP(A484,抽卷!$A:$A,抽卷!$K:$K,,1,2),NA())</f>
        <v>#N/A</v>
      </c>
      <c r="E484" s="416" t="e">
        <f>IF(ISNUMBER(_xlfn.XLOOKUP(A484,抽卷!$A:$A,抽卷!$M:$M,,1,2)),_xlfn.XLOOKUP(A484,抽卷!$A:$A,抽卷!$M:$M,,1,2),NA())</f>
        <v>#N/A</v>
      </c>
      <c r="F484" s="70" t="e">
        <f t="shared" si="22"/>
        <v>#N/A</v>
      </c>
    </row>
    <row r="485" spans="1:6" ht="15" customHeight="1" x14ac:dyDescent="0.25">
      <c r="A485" s="95">
        <f t="shared" si="23"/>
        <v>44421</v>
      </c>
      <c r="B485" s="76" t="e">
        <f>IF(ISNUMBER(_xlfn.XLOOKUP(A485,鑽量!$A:$A,鑽量!$K:$K,,1,2)),_xlfn.XLOOKUP(A485,鑽量!$A:$A,鑽量!$K:$K,,1,2),NA())</f>
        <v>#N/A</v>
      </c>
      <c r="C485" s="416" t="e">
        <f t="shared" si="21"/>
        <v>#N/A</v>
      </c>
      <c r="D485" s="416" t="e">
        <f>IF(ISNUMBER(_xlfn.XLOOKUP(A485,抽卷!$A:$A,抽卷!$K:$K,,1,2)),_xlfn.XLOOKUP(A485,抽卷!$A:$A,抽卷!$K:$K,,1,2),NA())</f>
        <v>#N/A</v>
      </c>
      <c r="E485" s="416" t="e">
        <f>IF(ISNUMBER(_xlfn.XLOOKUP(A485,抽卷!$A:$A,抽卷!$M:$M,,1,2)),_xlfn.XLOOKUP(A485,抽卷!$A:$A,抽卷!$M:$M,,1,2),NA())</f>
        <v>#N/A</v>
      </c>
      <c r="F485" s="70" t="e">
        <f t="shared" si="22"/>
        <v>#N/A</v>
      </c>
    </row>
    <row r="486" spans="1:6" ht="15" customHeight="1" x14ac:dyDescent="0.25">
      <c r="A486" s="95">
        <f t="shared" si="23"/>
        <v>44422</v>
      </c>
      <c r="B486" s="76" t="e">
        <f>IF(ISNUMBER(_xlfn.XLOOKUP(A486,鑽量!$A:$A,鑽量!$K:$K,,1,2)),_xlfn.XLOOKUP(A486,鑽量!$A:$A,鑽量!$K:$K,,1,2),NA())</f>
        <v>#N/A</v>
      </c>
      <c r="C486" s="416" t="e">
        <f t="shared" si="21"/>
        <v>#N/A</v>
      </c>
      <c r="D486" s="416" t="e">
        <f>IF(ISNUMBER(_xlfn.XLOOKUP(A486,抽卷!$A:$A,抽卷!$K:$K,,1,2)),_xlfn.XLOOKUP(A486,抽卷!$A:$A,抽卷!$K:$K,,1,2),NA())</f>
        <v>#N/A</v>
      </c>
      <c r="E486" s="416" t="e">
        <f>IF(ISNUMBER(_xlfn.XLOOKUP(A486,抽卷!$A:$A,抽卷!$M:$M,,1,2)),_xlfn.XLOOKUP(A486,抽卷!$A:$A,抽卷!$M:$M,,1,2),NA())</f>
        <v>#N/A</v>
      </c>
      <c r="F486" s="70" t="e">
        <f t="shared" si="22"/>
        <v>#N/A</v>
      </c>
    </row>
    <row r="487" spans="1:6" ht="15" customHeight="1" x14ac:dyDescent="0.25">
      <c r="A487" s="95">
        <f t="shared" si="23"/>
        <v>44423</v>
      </c>
      <c r="B487" s="76" t="e">
        <f>IF(ISNUMBER(_xlfn.XLOOKUP(A487,鑽量!$A:$A,鑽量!$K:$K,,1,2)),_xlfn.XLOOKUP(A487,鑽量!$A:$A,鑽量!$K:$K,,1,2),NA())</f>
        <v>#N/A</v>
      </c>
      <c r="C487" s="416" t="e">
        <f t="shared" si="21"/>
        <v>#N/A</v>
      </c>
      <c r="D487" s="416" t="e">
        <f>IF(ISNUMBER(_xlfn.XLOOKUP(A487,抽卷!$A:$A,抽卷!$K:$K,,1,2)),_xlfn.XLOOKUP(A487,抽卷!$A:$A,抽卷!$K:$K,,1,2),NA())</f>
        <v>#N/A</v>
      </c>
      <c r="E487" s="416" t="e">
        <f>IF(ISNUMBER(_xlfn.XLOOKUP(A487,抽卷!$A:$A,抽卷!$M:$M,,1,2)),_xlfn.XLOOKUP(A487,抽卷!$A:$A,抽卷!$M:$M,,1,2),NA())</f>
        <v>#N/A</v>
      </c>
      <c r="F487" s="70" t="e">
        <f t="shared" si="22"/>
        <v>#N/A</v>
      </c>
    </row>
    <row r="488" spans="1:6" ht="15" customHeight="1" x14ac:dyDescent="0.25">
      <c r="A488" s="95">
        <f t="shared" si="23"/>
        <v>44424</v>
      </c>
      <c r="B488" s="76" t="e">
        <f>IF(ISNUMBER(_xlfn.XLOOKUP(A488,鑽量!$A:$A,鑽量!$K:$K,,1,2)),_xlfn.XLOOKUP(A488,鑽量!$A:$A,鑽量!$K:$K,,1,2),NA())</f>
        <v>#N/A</v>
      </c>
      <c r="C488" s="416" t="e">
        <f t="shared" si="21"/>
        <v>#N/A</v>
      </c>
      <c r="D488" s="416" t="e">
        <f>IF(ISNUMBER(_xlfn.XLOOKUP(A488,抽卷!$A:$A,抽卷!$K:$K,,1,2)),_xlfn.XLOOKUP(A488,抽卷!$A:$A,抽卷!$K:$K,,1,2),NA())</f>
        <v>#N/A</v>
      </c>
      <c r="E488" s="416" t="e">
        <f>IF(ISNUMBER(_xlfn.XLOOKUP(A488,抽卷!$A:$A,抽卷!$M:$M,,1,2)),_xlfn.XLOOKUP(A488,抽卷!$A:$A,抽卷!$M:$M,,1,2),NA())</f>
        <v>#N/A</v>
      </c>
      <c r="F488" s="70" t="e">
        <f t="shared" si="22"/>
        <v>#N/A</v>
      </c>
    </row>
    <row r="489" spans="1:6" ht="15" customHeight="1" x14ac:dyDescent="0.25">
      <c r="A489" s="95">
        <f t="shared" si="23"/>
        <v>44425</v>
      </c>
      <c r="B489" s="76" t="e">
        <f>IF(ISNUMBER(_xlfn.XLOOKUP(A489,鑽量!$A:$A,鑽量!$K:$K,,1,2)),_xlfn.XLOOKUP(A489,鑽量!$A:$A,鑽量!$K:$K,,1,2),NA())</f>
        <v>#N/A</v>
      </c>
      <c r="C489" s="416" t="e">
        <f t="shared" si="21"/>
        <v>#N/A</v>
      </c>
      <c r="D489" s="416" t="e">
        <f>IF(ISNUMBER(_xlfn.XLOOKUP(A489,抽卷!$A:$A,抽卷!$K:$K,,1,2)),_xlfn.XLOOKUP(A489,抽卷!$A:$A,抽卷!$K:$K,,1,2),NA())</f>
        <v>#N/A</v>
      </c>
      <c r="E489" s="416" t="e">
        <f>IF(ISNUMBER(_xlfn.XLOOKUP(A489,抽卷!$A:$A,抽卷!$M:$M,,1,2)),_xlfn.XLOOKUP(A489,抽卷!$A:$A,抽卷!$M:$M,,1,2),NA())</f>
        <v>#N/A</v>
      </c>
      <c r="F489" s="70" t="e">
        <f t="shared" si="22"/>
        <v>#N/A</v>
      </c>
    </row>
    <row r="490" spans="1:6" ht="15" customHeight="1" x14ac:dyDescent="0.25">
      <c r="A490" s="95">
        <f t="shared" si="23"/>
        <v>44426</v>
      </c>
      <c r="B490" s="76" t="e">
        <f>IF(ISNUMBER(_xlfn.XLOOKUP(A490,鑽量!$A:$A,鑽量!$K:$K,,1,2)),_xlfn.XLOOKUP(A490,鑽量!$A:$A,鑽量!$K:$K,,1,2),NA())</f>
        <v>#N/A</v>
      </c>
      <c r="C490" s="416" t="e">
        <f t="shared" si="21"/>
        <v>#N/A</v>
      </c>
      <c r="D490" s="416" t="e">
        <f>IF(ISNUMBER(_xlfn.XLOOKUP(A490,抽卷!$A:$A,抽卷!$K:$K,,1,2)),_xlfn.XLOOKUP(A490,抽卷!$A:$A,抽卷!$K:$K,,1,2),NA())</f>
        <v>#N/A</v>
      </c>
      <c r="E490" s="416" t="e">
        <f>IF(ISNUMBER(_xlfn.XLOOKUP(A490,抽卷!$A:$A,抽卷!$M:$M,,1,2)),_xlfn.XLOOKUP(A490,抽卷!$A:$A,抽卷!$M:$M,,1,2),NA())</f>
        <v>#N/A</v>
      </c>
      <c r="F490" s="70" t="e">
        <f t="shared" si="22"/>
        <v>#N/A</v>
      </c>
    </row>
    <row r="491" spans="1:6" ht="15" customHeight="1" x14ac:dyDescent="0.25">
      <c r="A491" s="95">
        <f t="shared" si="23"/>
        <v>44427</v>
      </c>
      <c r="B491" s="76" t="e">
        <f>IF(ISNUMBER(_xlfn.XLOOKUP(A491,鑽量!$A:$A,鑽量!$K:$K,,1,2)),_xlfn.XLOOKUP(A491,鑽量!$A:$A,鑽量!$K:$K,,1,2),NA())</f>
        <v>#N/A</v>
      </c>
      <c r="C491" s="416" t="e">
        <f t="shared" si="21"/>
        <v>#N/A</v>
      </c>
      <c r="D491" s="416" t="e">
        <f>IF(ISNUMBER(_xlfn.XLOOKUP(A491,抽卷!$A:$A,抽卷!$K:$K,,1,2)),_xlfn.XLOOKUP(A491,抽卷!$A:$A,抽卷!$K:$K,,1,2),NA())</f>
        <v>#N/A</v>
      </c>
      <c r="E491" s="416" t="e">
        <f>IF(ISNUMBER(_xlfn.XLOOKUP(A491,抽卷!$A:$A,抽卷!$M:$M,,1,2)),_xlfn.XLOOKUP(A491,抽卷!$A:$A,抽卷!$M:$M,,1,2),NA())</f>
        <v>#N/A</v>
      </c>
      <c r="F491" s="70" t="e">
        <f t="shared" si="22"/>
        <v>#N/A</v>
      </c>
    </row>
    <row r="492" spans="1:6" ht="15" customHeight="1" x14ac:dyDescent="0.25">
      <c r="A492" s="95">
        <f t="shared" si="23"/>
        <v>44428</v>
      </c>
      <c r="B492" s="76" t="e">
        <f>IF(ISNUMBER(_xlfn.XLOOKUP(A492,鑽量!$A:$A,鑽量!$K:$K,,1,2)),_xlfn.XLOOKUP(A492,鑽量!$A:$A,鑽量!$K:$K,,1,2),NA())</f>
        <v>#N/A</v>
      </c>
      <c r="C492" s="416" t="e">
        <f t="shared" si="21"/>
        <v>#N/A</v>
      </c>
      <c r="D492" s="416" t="e">
        <f>IF(ISNUMBER(_xlfn.XLOOKUP(A492,抽卷!$A:$A,抽卷!$K:$K,,1,2)),_xlfn.XLOOKUP(A492,抽卷!$A:$A,抽卷!$K:$K,,1,2),NA())</f>
        <v>#N/A</v>
      </c>
      <c r="E492" s="416" t="e">
        <f>IF(ISNUMBER(_xlfn.XLOOKUP(A492,抽卷!$A:$A,抽卷!$M:$M,,1,2)),_xlfn.XLOOKUP(A492,抽卷!$A:$A,抽卷!$M:$M,,1,2),NA())</f>
        <v>#N/A</v>
      </c>
      <c r="F492" s="70" t="e">
        <f t="shared" si="22"/>
        <v>#N/A</v>
      </c>
    </row>
    <row r="493" spans="1:6" ht="15" customHeight="1" x14ac:dyDescent="0.25">
      <c r="A493" s="95">
        <f t="shared" si="23"/>
        <v>44429</v>
      </c>
      <c r="B493" s="76" t="e">
        <f>IF(ISNUMBER(_xlfn.XLOOKUP(A493,鑽量!$A:$A,鑽量!$K:$K,,1,2)),_xlfn.XLOOKUP(A493,鑽量!$A:$A,鑽量!$K:$K,,1,2),NA())</f>
        <v>#N/A</v>
      </c>
      <c r="C493" s="416" t="e">
        <f t="shared" si="21"/>
        <v>#N/A</v>
      </c>
      <c r="D493" s="416" t="e">
        <f>IF(ISNUMBER(_xlfn.XLOOKUP(A493,抽卷!$A:$A,抽卷!$K:$K,,1,2)),_xlfn.XLOOKUP(A493,抽卷!$A:$A,抽卷!$K:$K,,1,2),NA())</f>
        <v>#N/A</v>
      </c>
      <c r="E493" s="416" t="e">
        <f>IF(ISNUMBER(_xlfn.XLOOKUP(A493,抽卷!$A:$A,抽卷!$M:$M,,1,2)),_xlfn.XLOOKUP(A493,抽卷!$A:$A,抽卷!$M:$M,,1,2),NA())</f>
        <v>#N/A</v>
      </c>
      <c r="F493" s="70" t="e">
        <f t="shared" si="22"/>
        <v>#N/A</v>
      </c>
    </row>
    <row r="494" spans="1:6" ht="15" customHeight="1" x14ac:dyDescent="0.25">
      <c r="A494" s="95">
        <f t="shared" si="23"/>
        <v>44430</v>
      </c>
      <c r="B494" s="76" t="e">
        <f>IF(ISNUMBER(_xlfn.XLOOKUP(A494,鑽量!$A:$A,鑽量!$K:$K,,1,2)),_xlfn.XLOOKUP(A494,鑽量!$A:$A,鑽量!$K:$K,,1,2),NA())</f>
        <v>#N/A</v>
      </c>
      <c r="C494" s="416" t="e">
        <f t="shared" si="21"/>
        <v>#N/A</v>
      </c>
      <c r="D494" s="416" t="e">
        <f>IF(ISNUMBER(_xlfn.XLOOKUP(A494,抽卷!$A:$A,抽卷!$K:$K,,1,2)),_xlfn.XLOOKUP(A494,抽卷!$A:$A,抽卷!$K:$K,,1,2),NA())</f>
        <v>#N/A</v>
      </c>
      <c r="E494" s="416" t="e">
        <f>IF(ISNUMBER(_xlfn.XLOOKUP(A494,抽卷!$A:$A,抽卷!$M:$M,,1,2)),_xlfn.XLOOKUP(A494,抽卷!$A:$A,抽卷!$M:$M,,1,2),NA())</f>
        <v>#N/A</v>
      </c>
      <c r="F494" s="70" t="e">
        <f t="shared" si="22"/>
        <v>#N/A</v>
      </c>
    </row>
    <row r="495" spans="1:6" ht="15" customHeight="1" x14ac:dyDescent="0.25">
      <c r="A495" s="95">
        <f t="shared" si="23"/>
        <v>44431</v>
      </c>
      <c r="B495" s="76" t="e">
        <f>IF(ISNUMBER(_xlfn.XLOOKUP(A495,鑽量!$A:$A,鑽量!$K:$K,,1,2)),_xlfn.XLOOKUP(A495,鑽量!$A:$A,鑽量!$K:$K,,1,2),NA())</f>
        <v>#N/A</v>
      </c>
      <c r="C495" s="416" t="e">
        <f t="shared" ref="C495:C503" si="24">B495/120</f>
        <v>#N/A</v>
      </c>
      <c r="D495" s="416" t="e">
        <f>IF(ISNUMBER(_xlfn.XLOOKUP(A495,抽卷!$A:$A,抽卷!$K:$K,,1,2)),_xlfn.XLOOKUP(A495,抽卷!$A:$A,抽卷!$K:$K,,1,2),NA())</f>
        <v>#N/A</v>
      </c>
      <c r="E495" s="416" t="e">
        <f>IF(ISNUMBER(_xlfn.XLOOKUP(A495,抽卷!$A:$A,抽卷!$M:$M,,1,2)),_xlfn.XLOOKUP(A495,抽卷!$A:$A,抽卷!$M:$M,,1,2),NA())</f>
        <v>#N/A</v>
      </c>
      <c r="F495" s="70" t="e">
        <f t="shared" si="22"/>
        <v>#N/A</v>
      </c>
    </row>
    <row r="496" spans="1:6" ht="15" customHeight="1" x14ac:dyDescent="0.25">
      <c r="A496" s="95">
        <f t="shared" si="23"/>
        <v>44432</v>
      </c>
      <c r="B496" s="76" t="e">
        <f>IF(ISNUMBER(_xlfn.XLOOKUP(A496,鑽量!$A:$A,鑽量!$K:$K,,1,2)),_xlfn.XLOOKUP(A496,鑽量!$A:$A,鑽量!$K:$K,,1,2),NA())</f>
        <v>#N/A</v>
      </c>
      <c r="C496" s="416" t="e">
        <f t="shared" si="24"/>
        <v>#N/A</v>
      </c>
      <c r="D496" s="416" t="e">
        <f>IF(ISNUMBER(_xlfn.XLOOKUP(A496,抽卷!$A:$A,抽卷!$K:$K,,1,2)),_xlfn.XLOOKUP(A496,抽卷!$A:$A,抽卷!$K:$K,,1,2),NA())</f>
        <v>#N/A</v>
      </c>
      <c r="E496" s="416" t="e">
        <f>IF(ISNUMBER(_xlfn.XLOOKUP(A496,抽卷!$A:$A,抽卷!$M:$M,,1,2)),_xlfn.XLOOKUP(A496,抽卷!$A:$A,抽卷!$M:$M,,1,2),NA())</f>
        <v>#N/A</v>
      </c>
      <c r="F496" s="70" t="e">
        <f t="shared" si="22"/>
        <v>#N/A</v>
      </c>
    </row>
    <row r="497" spans="1:6" ht="15" customHeight="1" x14ac:dyDescent="0.25">
      <c r="A497" s="95">
        <f t="shared" si="23"/>
        <v>44433</v>
      </c>
      <c r="B497" s="76" t="e">
        <f>IF(ISNUMBER(_xlfn.XLOOKUP(A497,鑽量!$A:$A,鑽量!$K:$K,,1,2)),_xlfn.XLOOKUP(A497,鑽量!$A:$A,鑽量!$K:$K,,1,2),NA())</f>
        <v>#N/A</v>
      </c>
      <c r="C497" s="416" t="e">
        <f t="shared" si="24"/>
        <v>#N/A</v>
      </c>
      <c r="D497" s="416" t="e">
        <f>IF(ISNUMBER(_xlfn.XLOOKUP(A497,抽卷!$A:$A,抽卷!$K:$K,,1,2)),_xlfn.XLOOKUP(A497,抽卷!$A:$A,抽卷!$K:$K,,1,2),NA())</f>
        <v>#N/A</v>
      </c>
      <c r="E497" s="416" t="e">
        <f>IF(ISNUMBER(_xlfn.XLOOKUP(A497,抽卷!$A:$A,抽卷!$M:$M,,1,2)),_xlfn.XLOOKUP(A497,抽卷!$A:$A,抽卷!$M:$M,,1,2),NA())</f>
        <v>#N/A</v>
      </c>
      <c r="F497" s="70" t="e">
        <f t="shared" si="22"/>
        <v>#N/A</v>
      </c>
    </row>
    <row r="498" spans="1:6" ht="15" customHeight="1" x14ac:dyDescent="0.25">
      <c r="A498" s="95">
        <f t="shared" si="23"/>
        <v>44434</v>
      </c>
      <c r="B498" s="76" t="e">
        <f>IF(ISNUMBER(_xlfn.XLOOKUP(A498,鑽量!$A:$A,鑽量!$K:$K,,1,2)),_xlfn.XLOOKUP(A498,鑽量!$A:$A,鑽量!$K:$K,,1,2),NA())</f>
        <v>#N/A</v>
      </c>
      <c r="C498" s="416" t="e">
        <f t="shared" si="24"/>
        <v>#N/A</v>
      </c>
      <c r="D498" s="416" t="e">
        <f>IF(ISNUMBER(_xlfn.XLOOKUP(A498,抽卷!$A:$A,抽卷!$K:$K,,1,2)),_xlfn.XLOOKUP(A498,抽卷!$A:$A,抽卷!$K:$K,,1,2),NA())</f>
        <v>#N/A</v>
      </c>
      <c r="E498" s="416" t="e">
        <f>IF(ISNUMBER(_xlfn.XLOOKUP(A498,抽卷!$A:$A,抽卷!$M:$M,,1,2)),_xlfn.XLOOKUP(A498,抽卷!$A:$A,抽卷!$M:$M,,1,2),NA())</f>
        <v>#N/A</v>
      </c>
      <c r="F498" s="70" t="e">
        <f t="shared" si="22"/>
        <v>#N/A</v>
      </c>
    </row>
    <row r="499" spans="1:6" ht="15" customHeight="1" x14ac:dyDescent="0.25">
      <c r="A499" s="95">
        <f t="shared" si="23"/>
        <v>44435</v>
      </c>
      <c r="B499" s="76" t="e">
        <f>IF(ISNUMBER(_xlfn.XLOOKUP(A499,鑽量!$A:$A,鑽量!$K:$K,,1,2)),_xlfn.XLOOKUP(A499,鑽量!$A:$A,鑽量!$K:$K,,1,2),NA())</f>
        <v>#N/A</v>
      </c>
      <c r="C499" s="416" t="e">
        <f t="shared" si="24"/>
        <v>#N/A</v>
      </c>
      <c r="D499" s="416" t="e">
        <f>IF(ISNUMBER(_xlfn.XLOOKUP(A499,抽卷!$A:$A,抽卷!$K:$K,,1,2)),_xlfn.XLOOKUP(A499,抽卷!$A:$A,抽卷!$K:$K,,1,2),NA())</f>
        <v>#N/A</v>
      </c>
      <c r="E499" s="416" t="e">
        <f>IF(ISNUMBER(_xlfn.XLOOKUP(A499,抽卷!$A:$A,抽卷!$M:$M,,1,2)),_xlfn.XLOOKUP(A499,抽卷!$A:$A,抽卷!$M:$M,,1,2),NA())</f>
        <v>#N/A</v>
      </c>
      <c r="F499" s="70" t="e">
        <f t="shared" si="22"/>
        <v>#N/A</v>
      </c>
    </row>
    <row r="500" spans="1:6" ht="15" customHeight="1" x14ac:dyDescent="0.25">
      <c r="A500" s="95">
        <f t="shared" si="23"/>
        <v>44436</v>
      </c>
      <c r="B500" s="76" t="e">
        <f>IF(ISNUMBER(_xlfn.XLOOKUP(A500,鑽量!$A:$A,鑽量!$K:$K,,1,2)),_xlfn.XLOOKUP(A500,鑽量!$A:$A,鑽量!$K:$K,,1,2),NA())</f>
        <v>#N/A</v>
      </c>
      <c r="C500" s="416" t="e">
        <f t="shared" si="24"/>
        <v>#N/A</v>
      </c>
      <c r="D500" s="416" t="e">
        <f>IF(ISNUMBER(_xlfn.XLOOKUP(A500,抽卷!$A:$A,抽卷!$K:$K,,1,2)),_xlfn.XLOOKUP(A500,抽卷!$A:$A,抽卷!$K:$K,,1,2),NA())</f>
        <v>#N/A</v>
      </c>
      <c r="E500" s="416" t="e">
        <f>IF(ISNUMBER(_xlfn.XLOOKUP(A500,抽卷!$A:$A,抽卷!$M:$M,,1,2)),_xlfn.XLOOKUP(A500,抽卷!$A:$A,抽卷!$M:$M,,1,2),NA())</f>
        <v>#N/A</v>
      </c>
      <c r="F500" s="70" t="e">
        <f t="shared" si="22"/>
        <v>#N/A</v>
      </c>
    </row>
    <row r="501" spans="1:6" ht="15" customHeight="1" x14ac:dyDescent="0.25">
      <c r="A501" s="95">
        <f t="shared" si="23"/>
        <v>44437</v>
      </c>
      <c r="B501" s="76" t="e">
        <f>IF(ISNUMBER(_xlfn.XLOOKUP(A501,鑽量!$A:$A,鑽量!$K:$K,,1,2)),_xlfn.XLOOKUP(A501,鑽量!$A:$A,鑽量!$K:$K,,1,2),NA())</f>
        <v>#N/A</v>
      </c>
      <c r="C501" s="416" t="e">
        <f t="shared" si="24"/>
        <v>#N/A</v>
      </c>
      <c r="D501" s="416" t="e">
        <f>IF(ISNUMBER(_xlfn.XLOOKUP(A501,抽卷!$A:$A,抽卷!$K:$K,,1,2)),_xlfn.XLOOKUP(A501,抽卷!$A:$A,抽卷!$K:$K,,1,2),NA())</f>
        <v>#N/A</v>
      </c>
      <c r="E501" s="416" t="e">
        <f>IF(ISNUMBER(_xlfn.XLOOKUP(A501,抽卷!$A:$A,抽卷!$M:$M,,1,2)),_xlfn.XLOOKUP(A501,抽卷!$A:$A,抽卷!$M:$M,,1,2),NA())</f>
        <v>#N/A</v>
      </c>
      <c r="F501" s="70" t="e">
        <f t="shared" si="22"/>
        <v>#N/A</v>
      </c>
    </row>
    <row r="502" spans="1:6" ht="15" customHeight="1" x14ac:dyDescent="0.25">
      <c r="A502" s="95">
        <f t="shared" si="23"/>
        <v>44438</v>
      </c>
      <c r="B502" s="76" t="e">
        <f>IF(ISNUMBER(_xlfn.XLOOKUP(A502,鑽量!$A:$A,鑽量!$K:$K,,1,2)),_xlfn.XLOOKUP(A502,鑽量!$A:$A,鑽量!$K:$K,,1,2),NA())</f>
        <v>#N/A</v>
      </c>
      <c r="C502" s="416" t="e">
        <f t="shared" si="24"/>
        <v>#N/A</v>
      </c>
      <c r="D502" s="416" t="e">
        <f>IF(ISNUMBER(_xlfn.XLOOKUP(A502,抽卷!$A:$A,抽卷!$K:$K,,1,2)),_xlfn.XLOOKUP(A502,抽卷!$A:$A,抽卷!$K:$K,,1,2),NA())</f>
        <v>#N/A</v>
      </c>
      <c r="E502" s="416" t="e">
        <f>IF(ISNUMBER(_xlfn.XLOOKUP(A502,抽卷!$A:$A,抽卷!$M:$M,,1,2)),_xlfn.XLOOKUP(A502,抽卷!$A:$A,抽卷!$M:$M,,1,2),NA())</f>
        <v>#N/A</v>
      </c>
      <c r="F502" s="70" t="e">
        <f t="shared" si="22"/>
        <v>#N/A</v>
      </c>
    </row>
    <row r="503" spans="1:6" ht="15" customHeight="1" x14ac:dyDescent="0.25">
      <c r="A503" s="95">
        <f t="shared" si="23"/>
        <v>44439</v>
      </c>
      <c r="B503" s="76" t="e">
        <f>IF(ISNUMBER(_xlfn.XLOOKUP(A503,鑽量!$A:$A,鑽量!$K:$K,,1,2)),_xlfn.XLOOKUP(A503,鑽量!$A:$A,鑽量!$K:$K,,1,2),NA())</f>
        <v>#N/A</v>
      </c>
      <c r="C503" s="416" t="e">
        <f t="shared" si="24"/>
        <v>#N/A</v>
      </c>
      <c r="D503" s="416" t="e">
        <f>IF(ISNUMBER(_xlfn.XLOOKUP(A503,抽卷!$A:$A,抽卷!$K:$K,,1,2)),_xlfn.XLOOKUP(A503,抽卷!$A:$A,抽卷!$K:$K,,1,2),NA())</f>
        <v>#N/A</v>
      </c>
      <c r="E503" s="416" t="e">
        <f>IF(ISNUMBER(_xlfn.XLOOKUP(A503,抽卷!$A:$A,抽卷!$M:$M,,1,2)),_xlfn.XLOOKUP(A503,抽卷!$A:$A,抽卷!$M:$M,,1,2),NA())</f>
        <v>#N/A</v>
      </c>
      <c r="F503" s="70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21" t="s">
        <v>141</v>
      </c>
      <c r="H1" s="621"/>
      <c r="K1" s="419" t="s">
        <v>171</v>
      </c>
      <c r="L1" s="419" t="s">
        <v>172</v>
      </c>
    </row>
    <row r="2" spans="1:18" x14ac:dyDescent="0.25">
      <c r="A2" s="623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23">
        <v>1980</v>
      </c>
      <c r="H2" s="623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23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23"/>
      <c r="H3" s="623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21" t="str">
        <f>"Predicted left to " &amp; A2</f>
        <v>Predicted left to 1980</v>
      </c>
      <c r="H4" s="621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22" t="str">
        <f>IF(G2&gt;=A2,"",_xlfn.FORECAST.LINEAR(A2-G2, E:E, F:F))</f>
        <v/>
      </c>
      <c r="H5" s="621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22"/>
      <c r="H6" s="621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24" t="e">
        <f ca="1">NOW() + G5/1440</f>
        <v>#VALUE!</v>
      </c>
      <c r="H7" s="624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21" t="str">
        <f>"Predicted total to " &amp; A2</f>
        <v>Predicted total to 1980</v>
      </c>
      <c r="H8" s="621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22">
        <f>_xlfn.FORECAST.LINEAR(A2, E:E, F:F)</f>
        <v>671.7693669332881</v>
      </c>
      <c r="H9" s="621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22"/>
      <c r="H10" s="621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25" t="str">
        <f>B1&amp; "日"</f>
        <v>1日</v>
      </c>
      <c r="G1" s="626"/>
      <c r="H1" s="626"/>
      <c r="I1" s="625" t="str">
        <f>C1 &amp; "日"</f>
        <v>7日</v>
      </c>
      <c r="J1" s="626"/>
      <c r="K1" s="626"/>
      <c r="L1" s="625" t="s">
        <v>58</v>
      </c>
      <c r="M1" s="626"/>
      <c r="N1" s="626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4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3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4"/>
        <v>#N/A</v>
      </c>
      <c r="M5" s="58" t="e">
        <f>IF(ISBLANK(A5),NA(),IFERROR(A5+(PLAYER_EXP_MAX-D5)/L5,NA()))</f>
        <v>#N/A</v>
      </c>
      <c r="N5" s="36" t="e">
        <f t="shared" ca="1" si="3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4"/>
        <v>#N/A</v>
      </c>
      <c r="M6" s="58" t="e">
        <f>IF(ISBLANK(A6),NA(),IFERROR(A6+(PLAYER_EXP_MAX-D6)/L6,NA()))</f>
        <v>#N/A</v>
      </c>
      <c r="N6" s="36" t="e">
        <f t="shared" ca="1" si="3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4"/>
        <v>#N/A</v>
      </c>
      <c r="M7" s="58" t="e">
        <f>IF(ISBLANK(A7),NA(),IFERROR(A7+(PLAYER_EXP_MAX-D7)/L7,NA()))</f>
        <v>#N/A</v>
      </c>
      <c r="N7" s="36" t="e">
        <f t="shared" ca="1" si="3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4"/>
        <v>#N/A</v>
      </c>
      <c r="M8" s="58" t="e">
        <f>IF(ISBLANK(A8),NA(),IFERROR(A8+(PLAYER_EXP_MAX-D8)/L8,NA()))</f>
        <v>#N/A</v>
      </c>
      <c r="N8" s="36" t="e">
        <f t="shared" ca="1" si="3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4"/>
        <v>#N/A</v>
      </c>
      <c r="M9" s="58" t="e">
        <f>IF(ISBLANK(A9),NA(),IFERROR(A9+(PLAYER_EXP_MAX-D9)/L9,NA()))</f>
        <v>#N/A</v>
      </c>
      <c r="N9" s="36" t="e">
        <f t="shared" ca="1" si="3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-462 D 18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4"/>
        <v>#N/A</v>
      </c>
      <c r="M10" s="58" t="e">
        <f>IF(ISBLANK(A10),NA(),IFERROR(A10+(PLAYER_EXP_MAX-D10)/L10,NA()))</f>
        <v>#N/A</v>
      </c>
      <c r="N10" s="36" t="e">
        <f t="shared" ca="1" si="3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-471 D 21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4"/>
        <v>#N/A</v>
      </c>
      <c r="M11" s="58" t="e">
        <f>IF(ISBLANK(A11),NA(),IFERROR(A11+(PLAYER_EXP_MAX-D11)/L11,NA()))</f>
        <v>#N/A</v>
      </c>
      <c r="N11" s="36" t="e">
        <f t="shared" ca="1" si="3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-502 D 09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4"/>
        <v>#N/A</v>
      </c>
      <c r="M12" s="58" t="e">
        <f>IF(ISBLANK(A12),NA(),IFERROR(A12+(PLAYER_EXP_MAX-D12)/L12,NA()))</f>
        <v>#N/A</v>
      </c>
      <c r="N12" s="36" t="e">
        <f t="shared" ca="1" si="3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-521 D 19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4"/>
        <v>#N/A</v>
      </c>
      <c r="M13" s="58" t="e">
        <f>IF(ISBLANK(A13),NA(),IFERROR(A13+(PLAYER_EXP_MAX-D13)/L13,NA()))</f>
        <v>#N/A</v>
      </c>
      <c r="N13" s="36" t="e">
        <f t="shared" ca="1" si="3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-475 D 11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4"/>
        <v>#N/A</v>
      </c>
      <c r="M14" s="58" t="e">
        <f>IF(ISBLANK(A14),NA(),IFERROR(A14+(PLAYER_EXP_MAX-D14)/L14,NA()))</f>
        <v>#N/A</v>
      </c>
      <c r="N14" s="36" t="e">
        <f t="shared" ca="1" si="3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253 D 16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4"/>
        <v>#N/A</v>
      </c>
      <c r="M15" s="58" t="e">
        <f>IF(ISBLANK(A15),NA(),IFERROR(A15+(PLAYER_EXP_MAX-D15)/L15,NA()))</f>
        <v>#N/A</v>
      </c>
      <c r="N15" s="36" t="e">
        <f t="shared" ca="1" si="3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-093 D 05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4"/>
        <v>#N/A</v>
      </c>
      <c r="M16" s="58" t="e">
        <f>IF(ISBLANK(A16),NA(),IFERROR(A16+(PLAYER_EXP_MAX-D16)/L16,NA()))</f>
        <v>#N/A</v>
      </c>
      <c r="N16" s="36" t="e">
        <f t="shared" ca="1" si="3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-280 D 00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4"/>
        <v>#N/A</v>
      </c>
      <c r="M17" s="58" t="e">
        <f>IF(ISBLANK(A17),NA(),IFERROR(A17+(PLAYER_EXP_MAX-D17)/L17,NA()))</f>
        <v>#N/A</v>
      </c>
      <c r="N17" s="36" t="e">
        <f t="shared" ca="1" si="3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-338 D 02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4"/>
        <v>#N/A</v>
      </c>
      <c r="M18" s="58" t="e">
        <f>IF(ISBLANK(A18),NA(),IFERROR(A18+(PLAYER_EXP_MAX-D18)/L18,NA()))</f>
        <v>#N/A</v>
      </c>
      <c r="N18" s="36" t="e">
        <f t="shared" ca="1" si="3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-407 D 11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4"/>
        <v>#N/A</v>
      </c>
      <c r="M19" s="58" t="e">
        <f>IF(ISBLANK(A19),NA(),IFERROR(A19+(PLAYER_EXP_MAX-D19)/L19,NA()))</f>
        <v>#N/A</v>
      </c>
      <c r="N19" s="36" t="e">
        <f t="shared" ca="1" si="3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-450 D 08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4"/>
        <v>#N/A</v>
      </c>
      <c r="M20" s="58" t="e">
        <f>IF(ISBLANK(A20),NA(),IFERROR(A20+(PLAYER_EXP_MAX-D20)/L20,NA()))</f>
        <v>#N/A</v>
      </c>
      <c r="N20" s="36" t="e">
        <f t="shared" ca="1" si="3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-539 D 18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4"/>
        <v>#N/A</v>
      </c>
      <c r="M21" s="58" t="e">
        <f>IF(ISBLANK(A21),NA(),IFERROR(A21+(PLAYER_EXP_MAX-D21)/L21,NA()))</f>
        <v>#N/A</v>
      </c>
      <c r="N21" s="36" t="e">
        <f t="shared" ca="1" si="3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-463 D 19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4"/>
        <v>#N/A</v>
      </c>
      <c r="M22" s="58" t="e">
        <f>IF(ISBLANK(A22),NA(),IFERROR(A22+(PLAYER_EXP_MAX-D22)/L22,NA()))</f>
        <v>#N/A</v>
      </c>
      <c r="N22" s="36" t="e">
        <f t="shared" ca="1" si="3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-484 D 03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4"/>
        <v>#N/A</v>
      </c>
      <c r="M23" s="58" t="e">
        <f>IF(ISBLANK(A23),NA(),IFERROR(A23+(PLAYER_EXP_MAX-D23)/L23,NA()))</f>
        <v>#N/A</v>
      </c>
      <c r="N23" s="36" t="e">
        <f t="shared" ca="1" si="3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-499 D 15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4"/>
        <v>#N/A</v>
      </c>
      <c r="M24" s="58" t="e">
        <f>IF(ISBLANK(A24),NA(),IFERROR(A24+(PLAYER_EXP_MAX-D24)/L24,NA()))</f>
        <v>#N/A</v>
      </c>
      <c r="N24" s="36" t="e">
        <f t="shared" ca="1" si="3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-524 D 12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4"/>
        <v>#N/A</v>
      </c>
      <c r="M25" s="58" t="e">
        <f>IF(ISBLANK(A25),NA(),IFERROR(A25+(PLAYER_EXP_MAX-D25)/L25,NA()))</f>
        <v>#N/A</v>
      </c>
      <c r="N25" s="36" t="e">
        <f t="shared" ca="1" si="3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-531 D 09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4"/>
        <v>#N/A</v>
      </c>
      <c r="M26" s="58" t="e">
        <f>IF(ISBLANK(A26),NA(),IFERROR(A26+(PLAYER_EXP_MAX-D26)/L26,NA()))</f>
        <v>#N/A</v>
      </c>
      <c r="N26" s="36" t="e">
        <f t="shared" ca="1" si="3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-512 D 21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4"/>
        <v>#N/A</v>
      </c>
      <c r="M27" s="58" t="e">
        <f>IF(ISBLANK(A27),NA(),IFERROR(A27+(PLAYER_EXP_MAX-D27)/L27,NA()))</f>
        <v>#N/A</v>
      </c>
      <c r="N27" s="36" t="e">
        <f t="shared" ca="1" si="3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-419 D 01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4"/>
        <v>#N/A</v>
      </c>
      <c r="M28" s="58" t="e">
        <f>IF(ISBLANK(A28),NA(),IFERROR(A28+(PLAYER_EXP_MAX-D28)/L28,NA()))</f>
        <v>#N/A</v>
      </c>
      <c r="N28" s="36" t="e">
        <f t="shared" ca="1" si="3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-378 D 20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-439 D 01 H</v>
      </c>
      <c r="L29" s="51">
        <f t="shared" si="4"/>
        <v>74908.70992961037</v>
      </c>
      <c r="M29" s="58">
        <f>IF(ISBLANK(A29),NA(),IFERROR(A29+(PLAYER_EXP_MAX-D29)/L29,NA()))</f>
        <v>43981.613516765457</v>
      </c>
      <c r="N29" s="36" t="str">
        <f t="shared" ca="1" si="3"/>
        <v>-435 D 12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-474 D 13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-443 D 13 H</v>
      </c>
      <c r="L30" s="51">
        <f t="shared" si="4"/>
        <v>80767.791627871993</v>
      </c>
      <c r="M30" s="58">
        <f>IF(ISBLANK(A30),NA(),IFERROR(A30+(PLAYER_EXP_MAX-D30)/L30,NA()))</f>
        <v>43958.784833309684</v>
      </c>
      <c r="N30" s="36" t="str">
        <f t="shared" ca="1" si="3"/>
        <v>-458 D 08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-460 D 14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-443 D 08 H</v>
      </c>
      <c r="L31" s="51">
        <f t="shared" si="4"/>
        <v>78077.676177303991</v>
      </c>
      <c r="M31" s="58">
        <f>IF(ISBLANK(A31),NA(),IFERROR(A31+(PLAYER_EXP_MAX-D31)/L31,NA()))</f>
        <v>43968.840889005107</v>
      </c>
      <c r="N31" s="36" t="str">
        <f t="shared" ca="1" si="3"/>
        <v>-448 D 07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-491 D 18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-445 D 09 H</v>
      </c>
      <c r="L32" s="51">
        <f t="shared" si="4"/>
        <v>78585.44035290835</v>
      </c>
      <c r="M32" s="58">
        <f>IF(ISBLANK(A32),NA(),IFERROR(A32+(PLAYER_EXP_MAX-D32)/L32,NA()))</f>
        <v>43966.890079219986</v>
      </c>
      <c r="N32" s="36" t="str">
        <f t="shared" ca="1" si="3"/>
        <v>-450 D 06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-489 D 05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-453 D 15 H</v>
      </c>
      <c r="L33" s="51">
        <f t="shared" si="4"/>
        <v>78740.141557109877</v>
      </c>
      <c r="M33" s="58">
        <f>IF(ISBLANK(A33),NA(),IFERROR(A33+(PLAYER_EXP_MAX-D33)/L33,NA()))</f>
        <v>43966.300723842425</v>
      </c>
      <c r="N33" s="36" t="str">
        <f t="shared" ca="1" si="3"/>
        <v>-450 D 20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-487 D 14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-454 D 00 H</v>
      </c>
      <c r="L34" s="51">
        <f t="shared" si="4"/>
        <v>79001.481481413357</v>
      </c>
      <c r="M34" s="58">
        <f>IF(ISBLANK(A34),NA(),IFERROR(A34+(PLAYER_EXP_MAX-D34)/L34,NA()))</f>
        <v>43965.310356814938</v>
      </c>
      <c r="N34" s="36" t="str">
        <f t="shared" ca="1" si="3"/>
        <v>-451 D 20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-413 D 20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-454 D 20 H</v>
      </c>
      <c r="L35" s="51">
        <f t="shared" si="4"/>
        <v>79545.026703302094</v>
      </c>
      <c r="M35" s="58">
        <f>IF(ISBLANK(A35),NA(),IFERROR(A35+(PLAYER_EXP_MAX-D35)/L35,NA()))</f>
        <v>43963.271394244206</v>
      </c>
      <c r="N35" s="36" t="str">
        <f t="shared" ca="1" si="3"/>
        <v>-453 D 20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-410 D 01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-458 D 14 H</v>
      </c>
      <c r="L36" s="51">
        <f t="shared" si="4"/>
        <v>77106.76582177385</v>
      </c>
      <c r="M36" s="58">
        <f>IF(ISBLANK(A36),NA(),IFERROR(A36+(PLAYER_EXP_MAX-D36)/L36,NA()))</f>
        <v>43972.642621942541</v>
      </c>
      <c r="N36" s="36" t="str">
        <f t="shared" ca="1" si="3"/>
        <v>-444 D 12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-435 D 07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-459 D 02 H</v>
      </c>
      <c r="L37" s="51">
        <f t="shared" si="4"/>
        <v>79406.916136614222</v>
      </c>
      <c r="M37" s="58">
        <f>IF(ISBLANK(A37),NA(),IFERROR(A37+(PLAYER_EXP_MAX-D37)/L37,NA()))</f>
        <v>43963.786833372527</v>
      </c>
      <c r="N37" s="36" t="str">
        <f t="shared" ca="1" si="3"/>
        <v>-453 D 08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-462 D 08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-460 D 01 H</v>
      </c>
      <c r="L38" s="51">
        <f t="shared" si="4"/>
        <v>80189.868689772586</v>
      </c>
      <c r="M38" s="58">
        <f>IF(ISBLANK(A38),NA(),IFERROR(A38+(PLAYER_EXP_MAX-D38)/L38,NA()))</f>
        <v>43960.888292352007</v>
      </c>
      <c r="N38" s="36" t="str">
        <f t="shared" ca="1" si="3"/>
        <v>-456 D 06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-487 D 06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-461 D 00 H</v>
      </c>
      <c r="L39" s="51">
        <f t="shared" si="4"/>
        <v>80556.245110748016</v>
      </c>
      <c r="M39" s="58">
        <f>IF(ISBLANK(A39),NA(),IFERROR(A39+(PLAYER_EXP_MAX-D39)/L39,NA()))</f>
        <v>43959.551294721903</v>
      </c>
      <c r="N39" s="36" t="str">
        <f t="shared" ca="1" si="3"/>
        <v>-457 D 14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-505 D 23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-462 D 13 H</v>
      </c>
      <c r="L40" s="51">
        <f t="shared" si="4"/>
        <v>81556.278935983122</v>
      </c>
      <c r="M40" s="58">
        <f>IF(ISBLANK(A40),NA(),IFERROR(A40+(PLAYER_EXP_MAX-D40)/L40,NA()))</f>
        <v>43955.963067709781</v>
      </c>
      <c r="N40" s="36" t="str">
        <f t="shared" ca="1" si="3"/>
        <v>-461 D 04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-472 D 00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-459 D 10 H</v>
      </c>
      <c r="L41" s="51">
        <f t="shared" si="4"/>
        <v>78795.465698009139</v>
      </c>
      <c r="M41" s="58">
        <f>IF(ISBLANK(A41),NA(),IFERROR(A41+(PLAYER_EXP_MAX-D41)/L41,NA()))</f>
        <v>43966.090520750702</v>
      </c>
      <c r="N41" s="36" t="str">
        <f t="shared" ca="1" si="3"/>
        <v>-451 D 01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-474 D 10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-454 D 22 H</v>
      </c>
      <c r="L42" s="51">
        <f t="shared" si="4"/>
        <v>79458.740880804282</v>
      </c>
      <c r="M42" s="58">
        <f>IF(ISBLANK(A42),NA(),IFERROR(A42+(PLAYER_EXP_MAX-D42)/L42,NA()))</f>
        <v>43963.593209457671</v>
      </c>
      <c r="N42" s="36" t="str">
        <f t="shared" ca="1" si="3"/>
        <v>-453 D 13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-419 D 07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-453 D 14 H</v>
      </c>
      <c r="L43" s="51">
        <f t="shared" si="4"/>
        <v>80653.18940135547</v>
      </c>
      <c r="M43" s="58">
        <f>IF(ISBLANK(A43),NA(),IFERROR(A43+(PLAYER_EXP_MAX-D43)/L43,NA()))</f>
        <v>43959.199553461985</v>
      </c>
      <c r="N43" s="36" t="str">
        <f t="shared" ca="1" si="3"/>
        <v>-457 D 22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-416 D 15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-451 D 18 H</v>
      </c>
      <c r="L44" s="51">
        <f t="shared" si="4"/>
        <v>78114.597544288714</v>
      </c>
      <c r="M44" s="58">
        <f>IF(ISBLANK(A44),NA(),IFERROR(A44+(PLAYER_EXP_MAX-D44)/L44,NA()))</f>
        <v>43968.698183564054</v>
      </c>
      <c r="N44" s="36" t="str">
        <f t="shared" ca="1" si="3"/>
        <v>-448 D 10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-405 D 07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-447 D 18 H</v>
      </c>
      <c r="L45" s="51">
        <f t="shared" si="4"/>
        <v>78296.508956100733</v>
      </c>
      <c r="M45" s="58">
        <f>IF(ISBLANK(A45),NA(),IFERROR(A45+(PLAYER_EXP_MAX-D45)/L45,NA()))</f>
        <v>43967.997039623573</v>
      </c>
      <c r="N45" s="36" t="str">
        <f t="shared" ca="1" si="3"/>
        <v>-449 D 03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-360 D 11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-447 D 07 H</v>
      </c>
      <c r="L46" s="51">
        <f t="shared" si="4"/>
        <v>78516.245620481655</v>
      </c>
      <c r="M46" s="58">
        <f>IF(ISBLANK(A46),NA(),IFERROR(A46+(PLAYER_EXP_MAX-D46)/L46,NA()))</f>
        <v>43967.154437706522</v>
      </c>
      <c r="N46" s="36" t="str">
        <f t="shared" ca="1" si="3"/>
        <v>-449 D 23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-373 D 11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-445 D 17 H</v>
      </c>
      <c r="L47" s="51">
        <f t="shared" si="4"/>
        <v>78717.803002519548</v>
      </c>
      <c r="M47" s="58">
        <f>IF(ISBLANK(A47),NA(),IFERROR(A47+(PLAYER_EXP_MAX-D47)/L47,NA()))</f>
        <v>43966.385682521548</v>
      </c>
      <c r="N47" s="36" t="str">
        <f t="shared" ca="1" si="3"/>
        <v>-450 D 18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-395 D 23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-446 D 04 H</v>
      </c>
      <c r="L48" s="51">
        <f t="shared" si="4"/>
        <v>79222.96900483378</v>
      </c>
      <c r="M48" s="58">
        <f>IF(ISBLANK(A48),NA(),IFERROR(A48+(PLAYER_EXP_MAX-D48)/L48,NA()))</f>
        <v>43964.476128827366</v>
      </c>
      <c r="N48" s="36" t="str">
        <f t="shared" ca="1" si="3"/>
        <v>-452 D 16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-419 D 17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-446 D 10 H</v>
      </c>
      <c r="L49" s="51">
        <f t="shared" si="4"/>
        <v>79729.155587448811</v>
      </c>
      <c r="M49" s="58">
        <f>IF(ISBLANK(A49),NA(),IFERROR(A49+(PLAYER_EXP_MAX-D49)/L49,NA()))</f>
        <v>43962.586988630021</v>
      </c>
      <c r="N49" s="36" t="str">
        <f t="shared" ca="1" si="3"/>
        <v>-454 D 13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-390 D 15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-452 D 13 H</v>
      </c>
      <c r="L50" s="51">
        <f t="shared" si="4"/>
        <v>78011.536338506776</v>
      </c>
      <c r="M50" s="58">
        <f>IF(ISBLANK(A50),NA(),IFERROR(A50+(PLAYER_EXP_MAX-D50)/L50,NA()))</f>
        <v>43969.096865012507</v>
      </c>
      <c r="N50" s="36" t="str">
        <f t="shared" ca="1" si="3"/>
        <v>-448 D 01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-454 D 15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-452 D 07 H</v>
      </c>
      <c r="L51" s="51">
        <f t="shared" si="4"/>
        <v>78835.496929686196</v>
      </c>
      <c r="M51" s="58">
        <f>IF(ISBLANK(A51),NA(),IFERROR(A51+(PLAYER_EXP_MAX-D51)/L51,NA()))</f>
        <v>43965.938606766111</v>
      </c>
      <c r="N51" s="36" t="str">
        <f t="shared" ca="1" si="3"/>
        <v>-451 D 04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-454 D 17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-452 D 12 H</v>
      </c>
      <c r="L52" s="51">
        <f t="shared" si="4"/>
        <v>79178.935193009878</v>
      </c>
      <c r="M52" s="58">
        <f>IF(ISBLANK(A52),NA(),IFERROR(A52+(PLAYER_EXP_MAX-D52)/L52,NA()))</f>
        <v>43964.641609527425</v>
      </c>
      <c r="N52" s="36" t="str">
        <f t="shared" ca="1" si="3"/>
        <v>-452 D 12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-394 D 23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-450 D 16 H</v>
      </c>
      <c r="L53" s="51">
        <f t="shared" si="4"/>
        <v>77965.659574429461</v>
      </c>
      <c r="M53" s="58">
        <f>IF(ISBLANK(A53),NA(),IFERROR(A53+(PLAYER_EXP_MAX-D53)/L53,NA()))</f>
        <v>43969.274673475455</v>
      </c>
      <c r="N53" s="36" t="str">
        <f t="shared" ca="1" si="3"/>
        <v>-447 D 20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-427 D 14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-452 D 04 H</v>
      </c>
      <c r="L54" s="51">
        <f t="shared" si="4"/>
        <v>79051.249934643609</v>
      </c>
      <c r="M54" s="58">
        <f>IF(ISBLANK(A54),NA(),IFERROR(A54+(PLAYER_EXP_MAX-D54)/L54,NA()))</f>
        <v>43965.122497815362</v>
      </c>
      <c r="N54" s="36" t="str">
        <f t="shared" ca="1" si="3"/>
        <v>-452 D 00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-495 D 22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-455 D 21 H</v>
      </c>
      <c r="L55" s="51">
        <f t="shared" si="4"/>
        <v>81070.901881013124</v>
      </c>
      <c r="M55" s="58">
        <f>IF(ISBLANK(A55),NA(),IFERROR(A55+(PLAYER_EXP_MAX-D55)/L55,NA()))</f>
        <v>43957.693595882411</v>
      </c>
      <c r="N55" s="36" t="str">
        <f t="shared" ca="1" si="3"/>
        <v>-459 D 10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-494 D 02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-457 D 03 H</v>
      </c>
      <c r="L56" s="51">
        <f t="shared" si="4"/>
        <v>80220.936944033325</v>
      </c>
      <c r="M56" s="58">
        <f>IF(ISBLANK(A56),NA(),IFERROR(A56+(PLAYER_EXP_MAX-D56)/L56,NA()))</f>
        <v>43960.774442765665</v>
      </c>
      <c r="N56" s="36" t="str">
        <f t="shared" ca="1" si="3"/>
        <v>-456 D 08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-510 D 05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-459 D 20 H</v>
      </c>
      <c r="L57" s="51">
        <f t="shared" si="4"/>
        <v>81043.984733533754</v>
      </c>
      <c r="M57" s="58">
        <f>IF(ISBLANK(A57),NA(),IFERROR(A57+(PLAYER_EXP_MAX-D57)/L57,NA()))</f>
        <v>43957.790170963657</v>
      </c>
      <c r="N57" s="36" t="str">
        <f t="shared" ca="1" si="3"/>
        <v>-459 D 08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-530 D 01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-461 D 20 H</v>
      </c>
      <c r="L58" s="51">
        <f t="shared" si="4"/>
        <v>82520.681655429682</v>
      </c>
      <c r="M58" s="58">
        <f>IF(ISBLANK(A58),NA(),IFERROR(A58+(PLAYER_EXP_MAX-D58)/L58,NA()))</f>
        <v>43952.585064517756</v>
      </c>
      <c r="N58" s="36" t="str">
        <f t="shared" ca="1" si="3"/>
        <v>-464 D 13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-540 D 14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-466 D 19 H</v>
      </c>
      <c r="L59" s="51">
        <f t="shared" si="4"/>
        <v>83469.750949718611</v>
      </c>
      <c r="M59" s="58">
        <f>IF(ISBLANK(A59),NA(),IFERROR(A59+(PLAYER_EXP_MAX-D59)/L59,NA()))</f>
        <v>43949.336976145183</v>
      </c>
      <c r="N59" s="36" t="str">
        <f t="shared" ca="1" si="3"/>
        <v>-467 D 19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-545 D 21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-470 D 16 H</v>
      </c>
      <c r="L60" s="51">
        <f t="shared" si="4"/>
        <v>83659.641218165023</v>
      </c>
      <c r="M60" s="58">
        <f>IF(ISBLANK(A60),NA(),IFERROR(A60+(PLAYER_EXP_MAX-D60)/L60,NA()))</f>
        <v>43948.695944555802</v>
      </c>
      <c r="N60" s="36" t="str">
        <f t="shared" ca="1" si="3"/>
        <v>-468 D 10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-575 D 04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-476 D 10 H</v>
      </c>
      <c r="L61" s="51">
        <f t="shared" si="4"/>
        <v>84214.115483621965</v>
      </c>
      <c r="M61" s="58">
        <f>IF(ISBLANK(A61),NA(),IFERROR(A61+(PLAYER_EXP_MAX-D61)/L61,NA()))</f>
        <v>43946.840694968763</v>
      </c>
      <c r="N61" s="36" t="str">
        <f t="shared" ca="1" si="3"/>
        <v>-470 D 07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-575 D 16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-480 D 07 H</v>
      </c>
      <c r="L62" s="51">
        <f t="shared" si="4"/>
        <v>84754.173055816573</v>
      </c>
      <c r="M62" s="58">
        <f>IF(ISBLANK(A62),NA(),IFERROR(A62+(PLAYER_EXP_MAX-D62)/L62,NA()))</f>
        <v>43945.05701918558</v>
      </c>
      <c r="N62" s="36" t="str">
        <f t="shared" ca="1" si="3"/>
        <v>-472 D 02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-576 D 15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-484 D 05 H</v>
      </c>
      <c r="L63" s="51">
        <f t="shared" si="4"/>
        <v>85046.147127042655</v>
      </c>
      <c r="M63" s="58">
        <f>IF(ISBLANK(A63),NA(),IFERROR(A63+(PLAYER_EXP_MAX-D63)/L63,NA()))</f>
        <v>43944.102135683373</v>
      </c>
      <c r="N63" s="36" t="str">
        <f t="shared" ca="1" si="3"/>
        <v>-473 D 01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-579 D 21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-487 D 06 H</v>
      </c>
      <c r="L64" s="51">
        <f t="shared" si="4"/>
        <v>85633.827004576597</v>
      </c>
      <c r="M64" s="58">
        <f>IF(ISBLANK(A64),NA(),IFERROR(A64+(PLAYER_EXP_MAX-D64)/L64,NA()))</f>
        <v>43942.199907278417</v>
      </c>
      <c r="N64" s="36" t="str">
        <f t="shared" ca="1" si="3"/>
        <v>-474 D 22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-581 D 09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-491 D 06 H</v>
      </c>
      <c r="L65" s="51">
        <f t="shared" si="4"/>
        <v>85961.263649798202</v>
      </c>
      <c r="M65" s="58">
        <f>IF(ISBLANK(A65),NA(),IFERROR(A65+(PLAYER_EXP_MAX-D65)/L65,NA()))</f>
        <v>43941.15132871169</v>
      </c>
      <c r="N65" s="36" t="str">
        <f t="shared" ca="1" si="3"/>
        <v>-475 D 23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-575 D 18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-493 D 11 H</v>
      </c>
      <c r="L66" s="51">
        <f t="shared" si="4"/>
        <v>86010.581405692545</v>
      </c>
      <c r="M66" s="58">
        <f>IF(ISBLANK(A66),NA(),IFERROR(A66+(PLAYER_EXP_MAX-D66)/L66,NA()))</f>
        <v>43940.99408601952</v>
      </c>
      <c r="N66" s="36" t="str">
        <f t="shared" ca="1" si="3"/>
        <v>-476 D 03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5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6">IF(ISBLANK(A67),NA(),IFERROR(TEXT(TRUNC(G67-NOW()),"000") &amp; " D " &amp; TEXT(TRUNC(ABS(G67-NOW()-TRUNC(G67-NOW()))*24),"00") &amp; " H", NA()))</f>
        <v>-576 D 05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7">IF(ISBLANK(A67),NA(),IFERROR(TEXT(TRUNC(J67-NOW()),"000") &amp; " D " &amp; TEXT(TRUNC(ABS(J67-NOW()-TRUNC(J67-NOW()))*24),"00") &amp; " H", NA()))</f>
        <v>-497 D 06 H</v>
      </c>
      <c r="L67" s="51">
        <f t="shared" si="4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8">IF(ISBLANK(D67),NA(),IFERROR(TEXT(TRUNC(M67-NOW()),"000") &amp; " D " &amp; TEXT(TRUNC(ABS(M67-NOW()-TRUNC(M67-NOW()))*24),"00") &amp; " H", NA()))</f>
        <v>-477 D 07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5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6"/>
        <v>-577 D 02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7"/>
        <v>-499 D 04 H</v>
      </c>
      <c r="L68" s="51">
        <f t="shared" ref="L68:L131" si="9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8"/>
        <v>-478 D 00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5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6"/>
        <v>-556 D 22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7"/>
        <v>-500 D 02 H</v>
      </c>
      <c r="L69" s="51">
        <f t="shared" si="9"/>
        <v>85815.044884825053</v>
      </c>
      <c r="M69" s="58">
        <f>IF(ISBLANK(A69),NA(),IFERROR(A69+(PLAYER_EXP_MAX-D69)/L69,NA()))</f>
        <v>43941.618588841062</v>
      </c>
      <c r="N69" s="36" t="str">
        <f t="shared" ca="1" si="8"/>
        <v>-475 D 12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5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6"/>
        <v>-547 D 01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7"/>
        <v>-501 D 04 H</v>
      </c>
      <c r="L70" s="51">
        <f t="shared" si="9"/>
        <v>86097.632398738278</v>
      </c>
      <c r="M70" s="58">
        <f>IF(ISBLANK(A70),NA(),IFERROR(A70+(PLAYER_EXP_MAX-D70)/L70,NA()))</f>
        <v>43940.716975842333</v>
      </c>
      <c r="N70" s="36" t="str">
        <f t="shared" ca="1" si="8"/>
        <v>-476 D 10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5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6"/>
        <v>-544 D 02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7"/>
        <v>-502 D 08 H</v>
      </c>
      <c r="L71" s="51">
        <f t="shared" si="9"/>
        <v>86436.335403695455</v>
      </c>
      <c r="M71" s="58">
        <f>IF(ISBLANK(A71),NA(),IFERROR(A71+(PLAYER_EXP_MAX-D71)/L71,NA()))</f>
        <v>43939.644090447415</v>
      </c>
      <c r="N71" s="36" t="str">
        <f t="shared" ca="1" si="8"/>
        <v>-477 D 12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5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6"/>
        <v>-520 D 22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7"/>
        <v>-505 D 18 H</v>
      </c>
      <c r="L72" s="51">
        <f t="shared" si="9"/>
        <v>87068.685558173791</v>
      </c>
      <c r="M72" s="58">
        <f>IF(ISBLANK(A72),NA(),IFERROR(A72+(PLAYER_EXP_MAX-D72)/L72,NA()))</f>
        <v>43937.663379356432</v>
      </c>
      <c r="N72" s="36" t="str">
        <f t="shared" ca="1" si="8"/>
        <v>-479 D 11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5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6"/>
        <v>-532 D 07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7"/>
        <v>-507 D 07 H</v>
      </c>
      <c r="L73" s="51">
        <f t="shared" si="9"/>
        <v>87677.973219944033</v>
      </c>
      <c r="M73" s="58">
        <f>IF(ISBLANK(A73),NA(),IFERROR(A73+(PLAYER_EXP_MAX-D73)/L73,NA()))</f>
        <v>43935.781933468723</v>
      </c>
      <c r="N73" s="36" t="str">
        <f t="shared" ca="1" si="8"/>
        <v>-481 D 08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5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6"/>
        <v>-540 D 17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7"/>
        <v>-509 D 15 H</v>
      </c>
      <c r="L74" s="51">
        <f t="shared" si="9"/>
        <v>88364.278047732456</v>
      </c>
      <c r="M74" s="58">
        <f>IF(ISBLANK(A74),NA(),IFERROR(A74+(PLAYER_EXP_MAX-D74)/L74,NA()))</f>
        <v>43933.693735557696</v>
      </c>
      <c r="N74" s="36" t="str">
        <f t="shared" ca="1" si="8"/>
        <v>-483 D 10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5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6"/>
        <v>-553 D 00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7"/>
        <v>-513 D 00 H</v>
      </c>
      <c r="L75" s="51">
        <f t="shared" si="9"/>
        <v>88913.180729966494</v>
      </c>
      <c r="M75" s="58">
        <f>IF(ISBLANK(A75),NA(),IFERROR(A75+(PLAYER_EXP_MAX-D75)/L75,NA()))</f>
        <v>43932.046808702493</v>
      </c>
      <c r="N75" s="36" t="str">
        <f t="shared" ca="1" si="8"/>
        <v>-485 D 02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5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6"/>
        <v>-578 D 19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7"/>
        <v>-519 D 16 H</v>
      </c>
      <c r="L76" s="51">
        <f t="shared" si="9"/>
        <v>89549.094507628208</v>
      </c>
      <c r="M76" s="58">
        <f>IF(ISBLANK(A76),NA(),IFERROR(A76+(PLAYER_EXP_MAX-D76)/L76,NA()))</f>
        <v>43930.164058393282</v>
      </c>
      <c r="N76" s="36" t="str">
        <f t="shared" ca="1" si="8"/>
        <v>-486 D 23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5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6"/>
        <v>-593 D 13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7"/>
        <v>-526 D 00 H</v>
      </c>
      <c r="L77" s="51">
        <f t="shared" si="9"/>
        <v>91111.5014529771</v>
      </c>
      <c r="M77" s="58">
        <f>IF(ISBLANK(A77),NA(),IFERROR(A77+(PLAYER_EXP_MAX-D77)/L77,NA()))</f>
        <v>43925.649850070455</v>
      </c>
      <c r="N77" s="36" t="str">
        <f t="shared" ca="1" si="8"/>
        <v>-491 D 11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5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6"/>
        <v>-591 D 23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7"/>
        <v>-530 D 11 H</v>
      </c>
      <c r="L78" s="51">
        <f t="shared" si="9"/>
        <v>91630.166352656539</v>
      </c>
      <c r="M78" s="58">
        <f>IF(ISBLANK(A78),NA(),IFERROR(A78+(PLAYER_EXP_MAX-D78)/L78,NA()))</f>
        <v>43924.185324299047</v>
      </c>
      <c r="N78" s="36" t="str">
        <f t="shared" ca="1" si="8"/>
        <v>-492 D 23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5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6"/>
        <v>-586 D 08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7"/>
        <v>-532 D 13 H</v>
      </c>
      <c r="L79" s="51">
        <f t="shared" si="9"/>
        <v>91929.489905590774</v>
      </c>
      <c r="M79" s="58">
        <f>IF(ISBLANK(A79),NA(),IFERROR(A79+(PLAYER_EXP_MAX-D79)/L79,NA()))</f>
        <v>43923.347661160165</v>
      </c>
      <c r="N79" s="36" t="str">
        <f t="shared" ca="1" si="8"/>
        <v>-493 D 19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5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6"/>
        <v>-585 D 18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7"/>
        <v>-534 D 11 H</v>
      </c>
      <c r="L80" s="51">
        <f t="shared" si="9"/>
        <v>92276.153815713158</v>
      </c>
      <c r="M80" s="58">
        <f>IF(ISBLANK(A80),NA(),IFERROR(A80+(PLAYER_EXP_MAX-D80)/L80,NA()))</f>
        <v>43922.38430664943</v>
      </c>
      <c r="N80" s="36" t="str">
        <f t="shared" ca="1" si="8"/>
        <v>-494 D 18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5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6"/>
        <v>-585 D 08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7"/>
        <v>-538 D 17 H</v>
      </c>
      <c r="L81" s="51">
        <f t="shared" si="9"/>
        <v>92409.933774824254</v>
      </c>
      <c r="M81" s="58">
        <f>IF(ISBLANK(A81),NA(),IFERROR(A81+(PLAYER_EXP_MAX-D81)/L81,NA()))</f>
        <v>43922.014474421158</v>
      </c>
      <c r="N81" s="36" t="str">
        <f t="shared" ca="1" si="8"/>
        <v>-495 D 03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5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6"/>
        <v>-585 D 09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7"/>
        <v>-540 D 04 H</v>
      </c>
      <c r="L82" s="51">
        <f t="shared" si="9"/>
        <v>92608.860580295033</v>
      </c>
      <c r="M82" s="58">
        <f>IF(ISBLANK(A82),NA(),IFERROR(A82+(PLAYER_EXP_MAX-D82)/L82,NA()))</f>
        <v>43921.466520615977</v>
      </c>
      <c r="N82" s="36" t="str">
        <f t="shared" ca="1" si="8"/>
        <v>-495 D 16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5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6"/>
        <v>-571 D 15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7"/>
        <v>-541 D 07 H</v>
      </c>
      <c r="L83" s="51">
        <f t="shared" si="9"/>
        <v>92752.301678504591</v>
      </c>
      <c r="M83" s="58">
        <f>IF(ISBLANK(A83),NA(),IFERROR(A83+(PLAYER_EXP_MAX-D83)/L83,NA()))</f>
        <v>43921.072863411755</v>
      </c>
      <c r="N83" s="36" t="str">
        <f t="shared" ca="1" si="8"/>
        <v>-496 D 01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5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6"/>
        <v>-543 D 22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7"/>
        <v>-549 D 22 H</v>
      </c>
      <c r="L84" s="51">
        <f t="shared" si="9"/>
        <v>93307.013692397595</v>
      </c>
      <c r="M84" s="58">
        <f>IF(ISBLANK(A84),NA(),IFERROR(A84+(PLAYER_EXP_MAX-D84)/L84,NA()))</f>
        <v>43919.561912256948</v>
      </c>
      <c r="N84" s="36" t="str">
        <f t="shared" ca="1" si="8"/>
        <v>-497 D 14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5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6"/>
        <v>-542 D 23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7"/>
        <v>-553 D 01 H</v>
      </c>
      <c r="L85" s="51">
        <f t="shared" si="9"/>
        <v>93556.371827573937</v>
      </c>
      <c r="M85" s="58">
        <f>IF(ISBLANK(A85),NA(),IFERROR(A85+(PLAYER_EXP_MAX-D85)/L85,NA()))</f>
        <v>43918.88853612473</v>
      </c>
      <c r="N85" s="36" t="str">
        <f t="shared" ca="1" si="8"/>
        <v>-498 D 06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5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6"/>
        <v>-541 D 03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7"/>
        <v>-553 D 16 H</v>
      </c>
      <c r="L86" s="51">
        <f t="shared" si="9"/>
        <v>93597.148301750116</v>
      </c>
      <c r="M86" s="58">
        <f>IF(ISBLANK(A86),NA(),IFERROR(A86+(PLAYER_EXP_MAX-D86)/L86,NA()))</f>
        <v>43918.778763127761</v>
      </c>
      <c r="N86" s="36" t="str">
        <f t="shared" ca="1" si="8"/>
        <v>-498 D 08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5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6"/>
        <v>-542 D 21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7"/>
        <v>-556 D 22 H</v>
      </c>
      <c r="L87" s="51">
        <f t="shared" si="9"/>
        <v>93848.360875356637</v>
      </c>
      <c r="M87" s="58">
        <f>IF(ISBLANK(A87),NA(),IFERROR(A87+(PLAYER_EXP_MAX-D87)/L87,NA()))</f>
        <v>43918.104586173613</v>
      </c>
      <c r="N87" s="36" t="str">
        <f t="shared" ca="1" si="8"/>
        <v>-499 D 00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5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6"/>
        <v>-533 D 13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7"/>
        <v>-563 D 21 H</v>
      </c>
      <c r="L88" s="51">
        <f t="shared" si="9"/>
        <v>93860.326663037471</v>
      </c>
      <c r="M88" s="58">
        <f>IF(ISBLANK(A88),NA(),IFERROR(A88+(PLAYER_EXP_MAX-D88)/L88,NA()))</f>
        <v>43918.072563736758</v>
      </c>
      <c r="N88" s="36" t="str">
        <f t="shared" ca="1" si="8"/>
        <v>-499 D 01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5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6"/>
        <v>-533 D 15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7"/>
        <v>-563 D 14 H</v>
      </c>
      <c r="L89" s="51">
        <f t="shared" si="9"/>
        <v>94673.481555240331</v>
      </c>
      <c r="M89" s="58">
        <f>IF(ISBLANK(A89),NA(),IFERROR(A89+(PLAYER_EXP_MAX-D89)/L89,NA()))</f>
        <v>43915.915392066505</v>
      </c>
      <c r="N89" s="36" t="str">
        <f t="shared" ca="1" si="8"/>
        <v>-501 D 05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5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6"/>
        <v>-540 D 08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7"/>
        <v>-563 D 01 H</v>
      </c>
      <c r="L90" s="51">
        <f t="shared" si="9"/>
        <v>95049.703571784121</v>
      </c>
      <c r="M90" s="58">
        <f>IF(ISBLANK(A90),NA(),IFERROR(A90+(PLAYER_EXP_MAX-D90)/L90,NA()))</f>
        <v>43914.929823303311</v>
      </c>
      <c r="N90" s="36" t="str">
        <f t="shared" ca="1" si="8"/>
        <v>-502 D 05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5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6"/>
        <v>-545 D 04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7"/>
        <v>-564 D 23 H</v>
      </c>
      <c r="L91" s="51">
        <f t="shared" si="9"/>
        <v>95547.688823269957</v>
      </c>
      <c r="M91" s="58">
        <f>IF(ISBLANK(A91),NA(),IFERROR(A91+(PLAYER_EXP_MAX-D91)/L91,NA()))</f>
        <v>43913.637213735972</v>
      </c>
      <c r="N91" s="36" t="str">
        <f t="shared" ca="1" si="8"/>
        <v>-503 D 12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5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6"/>
        <v>-566 D 02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7"/>
        <v>-564 D 23 H</v>
      </c>
      <c r="L92" s="51">
        <f t="shared" si="9"/>
        <v>96432.700551947899</v>
      </c>
      <c r="M92" s="58">
        <f>IF(ISBLANK(A92),NA(),IFERROR(A92+(PLAYER_EXP_MAX-D92)/L92,NA()))</f>
        <v>43911.372953450424</v>
      </c>
      <c r="N92" s="36" t="str">
        <f t="shared" ca="1" si="8"/>
        <v>-505 D 18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5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6"/>
        <v>-566 D 22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7"/>
        <v>-564 D 17 H</v>
      </c>
      <c r="L93" s="51">
        <f t="shared" si="9"/>
        <v>96586.429077636945</v>
      </c>
      <c r="M93" s="58">
        <f>IF(ISBLANK(A93),NA(),IFERROR(A93+(PLAYER_EXP_MAX-D93)/L93,NA()))</f>
        <v>43910.983876178871</v>
      </c>
      <c r="N93" s="36" t="str">
        <f t="shared" ca="1" si="8"/>
        <v>-506 D 03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5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6"/>
        <v>-524 D 03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7"/>
        <v>-563 D 13 H</v>
      </c>
      <c r="L94" s="51">
        <f t="shared" si="9"/>
        <v>95391.416416554377</v>
      </c>
      <c r="M94" s="58">
        <f>IF(ISBLANK(A94),NA(),IFERROR(A94+(PLAYER_EXP_MAX-D94)/L94,NA()))</f>
        <v>43914.041393583146</v>
      </c>
      <c r="N94" s="36" t="str">
        <f t="shared" ca="1" si="8"/>
        <v>-503 D 02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5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6"/>
        <v>-514 D 16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7"/>
        <v>-562 D 06 H</v>
      </c>
      <c r="L95" s="51">
        <f t="shared" si="9"/>
        <v>95640.683276816315</v>
      </c>
      <c r="M95" s="58">
        <f>IF(ISBLANK(A95),NA(),IFERROR(A95+(PLAYER_EXP_MAX-D95)/L95,NA()))</f>
        <v>43913.397321590404</v>
      </c>
      <c r="N95" s="36" t="str">
        <f t="shared" ca="1" si="8"/>
        <v>-503 D 17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5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6"/>
        <v>-506 D 14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7"/>
        <v>-561 D 15 H</v>
      </c>
      <c r="L96" s="51">
        <f t="shared" si="9"/>
        <v>96564.945795474661</v>
      </c>
      <c r="M96" s="58">
        <f>IF(ISBLANK(A96),NA(),IFERROR(A96+(PLAYER_EXP_MAX-D96)/L96,NA()))</f>
        <v>43911.038174557318</v>
      </c>
      <c r="N96" s="36" t="str">
        <f t="shared" ca="1" si="8"/>
        <v>-506 D 02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5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6"/>
        <v>-560 D 20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7"/>
        <v>-560 D 19 H</v>
      </c>
      <c r="L97" s="51">
        <f t="shared" si="9"/>
        <v>98085.410677254447</v>
      </c>
      <c r="M97" s="58">
        <f>IF(ISBLANK(A97),NA(),IFERROR(A97+(PLAYER_EXP_MAX-D97)/L97,NA()))</f>
        <v>43907.253972508952</v>
      </c>
      <c r="N97" s="36" t="str">
        <f t="shared" ca="1" si="8"/>
        <v>-509 D 21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5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6"/>
        <v>-572 D 02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7"/>
        <v>-560 D 17 H</v>
      </c>
      <c r="L98" s="51">
        <f t="shared" si="9"/>
        <v>98299.568949044406</v>
      </c>
      <c r="M98" s="58">
        <f>IF(ISBLANK(A98),NA(),IFERROR(A98+(PLAYER_EXP_MAX-D98)/L98,NA()))</f>
        <v>43906.730371271908</v>
      </c>
      <c r="N98" s="36" t="str">
        <f t="shared" ca="1" si="8"/>
        <v>-510 D 09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5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6"/>
        <v>-588 D 01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7"/>
        <v>-560 D 00 H</v>
      </c>
      <c r="L99" s="51">
        <f t="shared" si="9"/>
        <v>99133.580684226719</v>
      </c>
      <c r="M99" s="58">
        <f>IF(ISBLANK(A99),NA(),IFERROR(A99+(PLAYER_EXP_MAX-D99)/L99,NA()))</f>
        <v>43904.712833874451</v>
      </c>
      <c r="N99" s="36" t="str">
        <f t="shared" ca="1" si="8"/>
        <v>-512 D 10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5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6"/>
        <v>-585 D 06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7"/>
        <v>-560 D 02 H</v>
      </c>
      <c r="L100" s="51">
        <f t="shared" si="9"/>
        <v>99361.335517960484</v>
      </c>
      <c r="M100" s="58">
        <f>IF(ISBLANK(A100),NA(),IFERROR(A100+(PLAYER_EXP_MAX-D100)/L100,NA()))</f>
        <v>43904.167765194026</v>
      </c>
      <c r="N100" s="36" t="str">
        <f t="shared" ca="1" si="8"/>
        <v>-512 D 23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5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6"/>
        <v>-584 D 05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7"/>
        <v>-560 D 10 H</v>
      </c>
      <c r="L101" s="51">
        <f t="shared" si="9"/>
        <v>99531.476106825503</v>
      </c>
      <c r="M101" s="58">
        <f>IF(ISBLANK(A101),NA(),IFERROR(A101+(PLAYER_EXP_MAX-D101)/L101,NA()))</f>
        <v>43903.762208191045</v>
      </c>
      <c r="N101" s="36" t="str">
        <f t="shared" ca="1" si="8"/>
        <v>-513 D 09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5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6"/>
        <v>-584 D 23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7"/>
        <v>-560 D 18 H</v>
      </c>
      <c r="L102" s="51">
        <f t="shared" si="9"/>
        <v>99923.220999028708</v>
      </c>
      <c r="M102" s="58">
        <f>IF(ISBLANK(A102),NA(),IFERROR(A102+(PLAYER_EXP_MAX-D102)/L102,NA()))</f>
        <v>43902.833673121109</v>
      </c>
      <c r="N102" s="36" t="str">
        <f t="shared" ca="1" si="8"/>
        <v>-514 D 07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5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6"/>
        <v>-585 D 12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7"/>
        <v>-561 D 03 H</v>
      </c>
      <c r="L103" s="51">
        <f t="shared" si="9"/>
        <v>100056.75713716097</v>
      </c>
      <c r="M103" s="58">
        <f>IF(ISBLANK(A103),NA(),IFERROR(A103+(PLAYER_EXP_MAX-D103)/L103,NA()))</f>
        <v>43902.518820145036</v>
      </c>
      <c r="N103" s="36" t="str">
        <f t="shared" ca="1" si="8"/>
        <v>-514 D 15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5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6"/>
        <v>-523 D 04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7"/>
        <v>-558 D 06 H</v>
      </c>
      <c r="L104" s="51">
        <f t="shared" si="9"/>
        <v>98383.266160364903</v>
      </c>
      <c r="M104" s="58">
        <f>IF(ISBLANK(A104),NA(),IFERROR(A104+(PLAYER_EXP_MAX-D104)/L104,NA()))</f>
        <v>43906.526357269053</v>
      </c>
      <c r="N104" s="36" t="str">
        <f t="shared" ca="1" si="8"/>
        <v>-510 D 14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5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6"/>
        <v>-411 D 13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7"/>
        <v>-554 D 21 H</v>
      </c>
      <c r="L105" s="51">
        <f t="shared" si="9"/>
        <v>98516.654743223276</v>
      </c>
      <c r="M105" s="58">
        <f>IF(ISBLANK(A105),NA(),IFERROR(A105+(PLAYER_EXP_MAX-D105)/L105,NA()))</f>
        <v>43906.20193578663</v>
      </c>
      <c r="N105" s="36" t="str">
        <f t="shared" ca="1" si="8"/>
        <v>-510 D 22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5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6"/>
        <v>-427 D 19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7"/>
        <v>-553 D 15 H</v>
      </c>
      <c r="L106" s="51">
        <f t="shared" si="9"/>
        <v>98946.685084479774</v>
      </c>
      <c r="M106" s="58">
        <f>IF(ISBLANK(A106),NA(),IFERROR(A106+(PLAYER_EXP_MAX-D106)/L106,NA()))</f>
        <v>43905.16199159898</v>
      </c>
      <c r="N106" s="36" t="str">
        <f t="shared" ca="1" si="8"/>
        <v>-511 D 23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5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6"/>
        <v>-451 D 02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7"/>
        <v>-553 D 04 H</v>
      </c>
      <c r="L107" s="51">
        <f t="shared" si="9"/>
        <v>99131.674915773227</v>
      </c>
      <c r="M107" s="58">
        <f>IF(ISBLANK(A107),NA(),IFERROR(A107+(PLAYER_EXP_MAX-D107)/L107,NA()))</f>
        <v>43904.717405374569</v>
      </c>
      <c r="N107" s="36" t="str">
        <f t="shared" ca="1" si="8"/>
        <v>-512 D 10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5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6"/>
        <v>-494 D 12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7"/>
        <v>-552 D 01 H</v>
      </c>
      <c r="L108" s="51">
        <f t="shared" si="9"/>
        <v>99375.126921058472</v>
      </c>
      <c r="M108" s="58">
        <f>IF(ISBLANK(A108),NA(),IFERROR(A108+(PLAYER_EXP_MAX-D108)/L108,NA()))</f>
        <v>43904.134839482089</v>
      </c>
      <c r="N108" s="36" t="str">
        <f t="shared" ca="1" si="8"/>
        <v>-513 D 00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5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6"/>
        <v>-562 D 15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7"/>
        <v>-551 D 06 H</v>
      </c>
      <c r="L109" s="51">
        <f t="shared" si="9"/>
        <v>99738.094337969625</v>
      </c>
      <c r="M109" s="58">
        <f>IF(ISBLANK(A109),NA(),IFERROR(A109+(PLAYER_EXP_MAX-D109)/L109,NA()))</f>
        <v>43903.271561395406</v>
      </c>
      <c r="N109" s="36" t="str">
        <f t="shared" ca="1" si="8"/>
        <v>-513 D 20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5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6"/>
        <v>-565 D 06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7"/>
        <v>-551 D 04 H</v>
      </c>
      <c r="L110" s="51">
        <f t="shared" si="9"/>
        <v>99924.969582698512</v>
      </c>
      <c r="M110" s="58">
        <f>IF(ISBLANK(A110),NA(),IFERROR(A110+(PLAYER_EXP_MAX-D110)/L110,NA()))</f>
        <v>43902.829544853834</v>
      </c>
      <c r="N110" s="36" t="str">
        <f t="shared" ca="1" si="8"/>
        <v>-514 D 07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5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6"/>
        <v>-567 D 00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7"/>
        <v>-550 D 23 H</v>
      </c>
      <c r="L111" s="51">
        <f t="shared" si="9"/>
        <v>100054.81599633952</v>
      </c>
      <c r="M111" s="58">
        <f>IF(ISBLANK(A111),NA(),IFERROR(A111+(PLAYER_EXP_MAX-D111)/L111,NA()))</f>
        <v>43902.523390968629</v>
      </c>
      <c r="N111" s="36" t="str">
        <f t="shared" ca="1" si="8"/>
        <v>-514 D 14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5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6"/>
        <v>-573 D 17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7"/>
        <v>-551 D 05 H</v>
      </c>
      <c r="L112" s="51">
        <f t="shared" si="9"/>
        <v>100552.5630358895</v>
      </c>
      <c r="M112" s="58">
        <f>IF(ISBLANK(A112),NA(),IFERROR(A112+(PLAYER_EXP_MAX-D112)/L112,NA()))</f>
        <v>43901.357120224195</v>
      </c>
      <c r="N112" s="36" t="str">
        <f t="shared" ca="1" si="8"/>
        <v>-515 D 18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5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6"/>
        <v>-576 D 08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7"/>
        <v>-552 D 00 H</v>
      </c>
      <c r="L113" s="51">
        <f t="shared" si="9"/>
        <v>100837.85420768867</v>
      </c>
      <c r="M113" s="58">
        <f>IF(ISBLANK(A113),NA(),IFERROR(A113+(PLAYER_EXP_MAX-D113)/L113,NA()))</f>
        <v>43900.69384552561</v>
      </c>
      <c r="N113" s="36" t="str">
        <f t="shared" ca="1" si="8"/>
        <v>-516 D 10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5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6"/>
        <v>-557 D 20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7"/>
        <v>-551 D 06 H</v>
      </c>
      <c r="L114" s="51">
        <f t="shared" si="9"/>
        <v>100055.17103617566</v>
      </c>
      <c r="M114" s="58">
        <f>IF(ISBLANK(A114),NA(),IFERROR(A114+(PLAYER_EXP_MAX-D114)/L114,NA()))</f>
        <v>43902.52255493954</v>
      </c>
      <c r="N114" s="36" t="str">
        <f t="shared" ca="1" si="8"/>
        <v>-514 D 14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5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6"/>
        <v>-525 D 15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7"/>
        <v>-551 D 00 H</v>
      </c>
      <c r="L115" s="51">
        <f t="shared" si="9"/>
        <v>100129.90099007016</v>
      </c>
      <c r="M115" s="58">
        <f>IF(ISBLANK(A115),NA(),IFERROR(A115+(PLAYER_EXP_MAX-D115)/L115,NA()))</f>
        <v>43902.3467167403</v>
      </c>
      <c r="N115" s="36" t="str">
        <f t="shared" ca="1" si="8"/>
        <v>-514 D 19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5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6"/>
        <v>-509 D 13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7"/>
        <v>-550 D 09 H</v>
      </c>
      <c r="L116" s="51">
        <f t="shared" si="9"/>
        <v>100087.48169875766</v>
      </c>
      <c r="M116" s="58">
        <f>IF(ISBLANK(A116),NA(),IFERROR(A116+(PLAYER_EXP_MAX-D116)/L116,NA()))</f>
        <v>43902.446496326462</v>
      </c>
      <c r="N116" s="479" t="str">
        <f t="shared" ca="1" si="8"/>
        <v>-514 D 16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5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6"/>
        <v>-509 D 18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7"/>
        <v>-549 D 23 H</v>
      </c>
      <c r="L117" s="51">
        <f t="shared" si="9"/>
        <v>100185.27214511727</v>
      </c>
      <c r="M117" s="58">
        <f>IF(ISBLANK(A117),NA(),IFERROR(A117+(PLAYER_EXP_MAX-D117)/L117,NA()))</f>
        <v>43902.216598628431</v>
      </c>
      <c r="N117" s="479" t="str">
        <f t="shared" ca="1" si="8"/>
        <v>-514 D 22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5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6"/>
        <v>-327 D 20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7"/>
        <v>-545 D 19 H</v>
      </c>
      <c r="L118" s="51">
        <f t="shared" si="9"/>
        <v>98218.841993607013</v>
      </c>
      <c r="M118" s="58">
        <f>IF(ISBLANK(A118),NA(),IFERROR(A118+(PLAYER_EXP_MAX-D118)/L118,NA()))</f>
        <v>43906.927474614509</v>
      </c>
      <c r="N118" s="479" t="str">
        <f t="shared" ca="1" si="8"/>
        <v>-510 D 05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5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6"/>
        <v>-433 D 19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7"/>
        <v>-543 D 21 H</v>
      </c>
      <c r="L119" s="51">
        <f t="shared" si="9"/>
        <v>99507.141694427526</v>
      </c>
      <c r="M119" s="58">
        <f>IF(ISBLANK(A119),NA(),IFERROR(A119+(PLAYER_EXP_MAX-D119)/L119,NA()))</f>
        <v>43903.820128118066</v>
      </c>
      <c r="N119" s="479" t="str">
        <f t="shared" ca="1" si="8"/>
        <v>-513 D 07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5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6"/>
        <v>-596 D 19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7"/>
        <v>-542 D 01 H</v>
      </c>
      <c r="L120" s="51">
        <f t="shared" si="9"/>
        <v>101931.5689942677</v>
      </c>
      <c r="M120" s="58">
        <f>IF(ISBLANK(A120),NA(),IFERROR(A120+(PLAYER_EXP_MAX-D120)/L120,NA()))</f>
        <v>43898.185463860995</v>
      </c>
      <c r="N120" s="479" t="str">
        <f t="shared" ca="1" si="8"/>
        <v>-518 D 23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5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6"/>
        <v>-238 D 20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7"/>
        <v>-520 D 18 H</v>
      </c>
      <c r="L121" s="51">
        <f t="shared" si="9"/>
        <v>98936.836497139026</v>
      </c>
      <c r="M121" s="58">
        <f>IF(ISBLANK(A121),NA(),IFERROR(A121+(PLAYER_EXP_MAX-D121)/L121,NA()))</f>
        <v>43905.185707329707</v>
      </c>
      <c r="N121" s="479" t="str">
        <f t="shared" ca="1" si="8"/>
        <v>-511 D 23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5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6"/>
        <v>-284 D 13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7"/>
        <v>-511 D 16 H</v>
      </c>
      <c r="L122" s="51">
        <f t="shared" si="9"/>
        <v>98257.07465213885</v>
      </c>
      <c r="M122" s="58">
        <f>IF(ISBLANK(A122),NA(),IFERROR(A122+(PLAYER_EXP_MAX-D122)/L122,NA()))</f>
        <v>43906.834085190436</v>
      </c>
      <c r="N122" s="479" t="str">
        <f t="shared" ca="1" si="8"/>
        <v>-510 D 07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5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6"/>
        <v>-313 D 04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7"/>
        <v>-507 D 17 H</v>
      </c>
      <c r="L123" s="51">
        <f t="shared" si="9"/>
        <v>98359.264816185794</v>
      </c>
      <c r="M123" s="58">
        <f>IF(ISBLANK(A123),NA(),IFERROR(A123+(PLAYER_EXP_MAX-D123)/L123,NA()))</f>
        <v>43906.584825626465</v>
      </c>
      <c r="N123" s="479" t="str">
        <f t="shared" ca="1" si="8"/>
        <v>-510 D 13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5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6"/>
        <v>-489 D 01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7"/>
        <v>-505 D 05 H</v>
      </c>
      <c r="L124" s="51">
        <f t="shared" si="9"/>
        <v>98390.444926349504</v>
      </c>
      <c r="M124" s="58">
        <f>IF(ISBLANK(A124),NA(),IFERROR(A124+(PLAYER_EXP_MAX-D124)/L124,NA()))</f>
        <v>43906.508875013111</v>
      </c>
      <c r="N124" s="479" t="str">
        <f t="shared" ca="1" si="8"/>
        <v>-510 D 15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5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6"/>
        <v>-542 D 02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7"/>
        <v>-500 D 18 H</v>
      </c>
      <c r="L125" s="51">
        <f t="shared" si="9"/>
        <v>99154.618495529576</v>
      </c>
      <c r="M125" s="58">
        <f>IF(ISBLANK(A125),NA(),IFERROR(A125+(PLAYER_EXP_MAX-D125)/L125,NA()))</f>
        <v>43904.662380681839</v>
      </c>
      <c r="N125" s="479" t="str">
        <f t="shared" ca="1" si="8"/>
        <v>-512 D 11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5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6"/>
        <v>-517 D 16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7"/>
        <v>-495 D 09 H</v>
      </c>
      <c r="L126" s="51">
        <f t="shared" si="9"/>
        <v>98605.461371252357</v>
      </c>
      <c r="M126" s="58">
        <f>IF(ISBLANK(A126),NA(),IFERROR(A126+(PLAYER_EXP_MAX-D126)/L126,NA()))</f>
        <v>43905.986431162659</v>
      </c>
      <c r="N126" s="479" t="str">
        <f t="shared" ca="1" si="8"/>
        <v>-511 D 03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5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6"/>
        <v>-506 D 10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7"/>
        <v>-498 D 13 H</v>
      </c>
      <c r="L127" s="51">
        <f t="shared" si="9"/>
        <v>99189.359280630204</v>
      </c>
      <c r="M127" s="58">
        <f>IF(ISBLANK(A127),NA(),IFERROR(A127+(PLAYER_EXP_MAX-D127)/L127,NA()))</f>
        <v>43904.579111665458</v>
      </c>
      <c r="N127" s="479" t="str">
        <f t="shared" ca="1" si="8"/>
        <v>-512 D 13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5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6"/>
        <v>-520 D 11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7"/>
        <v>-502 D 01 H</v>
      </c>
      <c r="L128" s="51">
        <f t="shared" si="9"/>
        <v>99331.212448645849</v>
      </c>
      <c r="M128" s="58">
        <f>IF(ISBLANK(A128),NA(),IFERROR(A128+(PLAYER_EXP_MAX-D128)/L128,NA()))</f>
        <v>43904.239713057679</v>
      </c>
      <c r="N128" s="479" t="str">
        <f t="shared" ca="1" si="8"/>
        <v>-512 D 21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5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6"/>
        <v>-536 D 01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7"/>
        <v>-504 D 18 H</v>
      </c>
      <c r="L129" s="51">
        <f t="shared" si="9"/>
        <v>99084.522538214791</v>
      </c>
      <c r="M129" s="58">
        <f>IF(ISBLANK(A129),NA(),IFERROR(A129+(PLAYER_EXP_MAX-D129)/L129,NA()))</f>
        <v>43904.830569082624</v>
      </c>
      <c r="N129" s="479" t="str">
        <f t="shared" ca="1" si="8"/>
        <v>-512 D 07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5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6"/>
        <v>-532 D 20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7"/>
        <v>-510 D 04 H</v>
      </c>
      <c r="L130" s="51">
        <f t="shared" si="9"/>
        <v>99671.178288095369</v>
      </c>
      <c r="M130" s="58">
        <f>IF(ISBLANK(A130),NA(),IFERROR(A130+(PLAYER_EXP_MAX-D130)/L130,NA()))</f>
        <v>43903.430241133996</v>
      </c>
      <c r="N130" s="479" t="str">
        <f t="shared" ca="1" si="8"/>
        <v>-513 D 17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0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1">IF(ISBLANK(A131),NA(),IFERROR(TEXT(TRUNC(G131-NOW()),"000") &amp; " D " &amp; TEXT(TRUNC(ABS(G131-NOW()-TRUNC(G131-NOW()))*24),"00") &amp; " H", NA()))</f>
        <v>-536 D 05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2">IF(ISBLANK(A131),NA(),IFERROR(TEXT(TRUNC(J131-NOW()),"000") &amp; " D " &amp; TEXT(TRUNC(ABS(J131-NOW()-TRUNC(J131-NOW()))*24),"00") &amp; " H", NA()))</f>
        <v>-507 D 03 H</v>
      </c>
      <c r="L131" s="51">
        <f t="shared" si="9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3">IF(ISBLANK(D131),NA(),IFERROR(TEXT(TRUNC(M131-NOW()),"000") &amp; " D " &amp; TEXT(TRUNC(ABS(M131-NOW()-TRUNC(M131-NOW()))*24),"00") &amp; " H", NA()))</f>
        <v>-513 D 03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0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1"/>
        <v>-540 D 15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2"/>
        <v>-510 D 09 H</v>
      </c>
      <c r="L132" s="51">
        <f t="shared" ref="L132:L195" si="14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3"/>
        <v>-514 D 04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0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1"/>
        <v>-517 D 19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2"/>
        <v>-512 D 12 H</v>
      </c>
      <c r="L133" s="51">
        <f t="shared" si="14"/>
        <v>99637.919075127749</v>
      </c>
      <c r="M133" s="58">
        <f>IF(ISBLANK(A133),NA(),IFERROR(A133+(PLAYER_EXP_MAX-D133)/L133,NA()))</f>
        <v>43903.509188849144</v>
      </c>
      <c r="N133" s="479" t="str">
        <f t="shared" ca="1" si="13"/>
        <v>-513 D 15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0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1"/>
        <v>-534 D 00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2"/>
        <v>-515 D 01 H</v>
      </c>
      <c r="L134" s="51">
        <f t="shared" si="14"/>
        <v>99998.495437703576</v>
      </c>
      <c r="M134" s="58">
        <f>IF(ISBLANK(A134),NA(),IFERROR(A134+(PLAYER_EXP_MAX-D134)/L134,NA()))</f>
        <v>43902.656086815085</v>
      </c>
      <c r="N134" s="479" t="str">
        <f t="shared" ca="1" si="13"/>
        <v>-514 D 11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0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1"/>
        <v>-540 D 23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2"/>
        <v>-533 D 00 H</v>
      </c>
      <c r="L135" s="51">
        <f t="shared" si="14"/>
        <v>100805.26994906622</v>
      </c>
      <c r="M135" s="58">
        <f>IF(ISBLANK(A135),NA(),IFERROR(A135+(PLAYER_EXP_MAX-D135)/L135,NA()))</f>
        <v>43900.769410902059</v>
      </c>
      <c r="N135" s="479" t="str">
        <f t="shared" ca="1" si="13"/>
        <v>-516 D 09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0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1"/>
        <v>-538 D 14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2"/>
        <v>-533 D 13 H</v>
      </c>
      <c r="L136" s="51">
        <f t="shared" si="14"/>
        <v>100779.14917498895</v>
      </c>
      <c r="M136" s="58">
        <f>IF(ISBLANK(A136),NA(),IFERROR(A136+(PLAYER_EXP_MAX-D136)/L136,NA()))</f>
        <v>43900.830022252041</v>
      </c>
      <c r="N136" s="479" t="str">
        <f t="shared" ca="1" si="13"/>
        <v>-516 D 07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0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1"/>
        <v>-533 D 06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2"/>
        <v>-533 D 08 H</v>
      </c>
      <c r="L137" s="51">
        <f t="shared" si="14"/>
        <v>100676.40633914898</v>
      </c>
      <c r="M137" s="58">
        <f>IF(ISBLANK(A137),NA(),IFERROR(A137+(PLAYER_EXP_MAX-D137)/L137,NA()))</f>
        <v>43901.068734660636</v>
      </c>
      <c r="N137" s="479" t="str">
        <f t="shared" ca="1" si="13"/>
        <v>-516 D 01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0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1"/>
        <v>-523 D 22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2"/>
        <v>-531 D 21 H</v>
      </c>
      <c r="L138" s="51">
        <f t="shared" si="14"/>
        <v>100913.50850075974</v>
      </c>
      <c r="M138" s="58">
        <f>IF(ISBLANK(A138),NA(),IFERROR(A138+(PLAYER_EXP_MAX-D138)/L138,NA()))</f>
        <v>43900.518585643629</v>
      </c>
      <c r="N138" s="479" t="str">
        <f t="shared" ca="1" si="13"/>
        <v>-516 D 15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0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1"/>
        <v>-518 D 13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2"/>
        <v>-528 D 02 H</v>
      </c>
      <c r="L139" s="51">
        <f t="shared" si="14"/>
        <v>100691.0367480998</v>
      </c>
      <c r="M139" s="58">
        <f>IF(ISBLANK(A139),NA(),IFERROR(A139+(PLAYER_EXP_MAX-D139)/L139,NA()))</f>
        <v>43901.034712664812</v>
      </c>
      <c r="N139" s="479" t="str">
        <f t="shared" ca="1" si="13"/>
        <v>-516 D 02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0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1"/>
        <v>-519 D 05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2"/>
        <v>-527 D 09 H</v>
      </c>
      <c r="L140" s="51">
        <f t="shared" si="14"/>
        <v>100851.13716413878</v>
      </c>
      <c r="M140" s="58">
        <f>IF(ISBLANK(A140),NA(),IFERROR(A140+(PLAYER_EXP_MAX-D140)/L140,NA()))</f>
        <v>43900.663055348123</v>
      </c>
      <c r="N140" s="479" t="str">
        <f t="shared" ca="1" si="13"/>
        <v>-516 D 11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0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1"/>
        <v>-524 D 03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2"/>
        <v>-526 D 10 H</v>
      </c>
      <c r="L141" s="51">
        <f t="shared" si="14"/>
        <v>101062.03051344423</v>
      </c>
      <c r="M141" s="58">
        <f>IF(ISBLANK(A141),NA(),IFERROR(A141+(PLAYER_EXP_MAX-D141)/L141,NA()))</f>
        <v>43900.175284429752</v>
      </c>
      <c r="N141" s="479" t="str">
        <f t="shared" ca="1" si="13"/>
        <v>-516 D 23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0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1"/>
        <v>-529 D 20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2"/>
        <v>-526 D 13 H</v>
      </c>
      <c r="L142" s="51">
        <f t="shared" si="14"/>
        <v>101102.66129031665</v>
      </c>
      <c r="M142" s="58">
        <f>IF(ISBLANK(A142),NA(),IFERROR(A142+(PLAYER_EXP_MAX-D142)/L142,NA()))</f>
        <v>43900.081544125751</v>
      </c>
      <c r="N142" s="479" t="str">
        <f t="shared" ca="1" si="13"/>
        <v>-517 D 01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0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1"/>
        <v>-481 D 22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2"/>
        <v>-524 D 04 H</v>
      </c>
      <c r="L143" s="51">
        <f t="shared" si="14"/>
        <v>100520.74827784984</v>
      </c>
      <c r="M143" s="58">
        <f>IF(ISBLANK(A143),NA(),IFERROR(A143+(PLAYER_EXP_MAX-D143)/L143,NA()))</f>
        <v>43901.431319831259</v>
      </c>
      <c r="N143" s="479" t="str">
        <f t="shared" ca="1" si="13"/>
        <v>-515 D 17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0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1"/>
        <v>-480 D 08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2"/>
        <v>-520 D 12 H</v>
      </c>
      <c r="L144" s="51">
        <f t="shared" si="14"/>
        <v>100613.43975095084</v>
      </c>
      <c r="M144" s="58">
        <f>IF(ISBLANK(A144),NA(),IFERROR(A144+(PLAYER_EXP_MAX-D144)/L144,NA()))</f>
        <v>43901.215271998961</v>
      </c>
      <c r="N144" s="479" t="str">
        <f t="shared" ca="1" si="13"/>
        <v>-515 D 22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0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1"/>
        <v>-480 D 18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2"/>
        <v>-519 D 01 H</v>
      </c>
      <c r="L145" s="51">
        <f t="shared" si="14"/>
        <v>100508.92496708056</v>
      </c>
      <c r="M145" s="58">
        <f>IF(ISBLANK(A145),NA(),IFERROR(A145+(PLAYER_EXP_MAX-D145)/L145,NA()))</f>
        <v>43901.458906585307</v>
      </c>
      <c r="N145" s="479" t="str">
        <f t="shared" ca="1" si="13"/>
        <v>-515 D 16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0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1"/>
        <v>-491 D 21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2"/>
        <v>-518 D 10 H</v>
      </c>
      <c r="L146" s="51">
        <f t="shared" si="14"/>
        <v>100609.69893588765</v>
      </c>
      <c r="M146" s="58">
        <f>IF(ISBLANK(A146),NA(),IFERROR(A146+(PLAYER_EXP_MAX-D146)/L146,NA()))</f>
        <v>43901.223983484713</v>
      </c>
      <c r="N146" s="479" t="str">
        <f t="shared" ca="1" si="13"/>
        <v>-515 D 22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0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1"/>
        <v>-520 D 19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2"/>
        <v>-518 D 06 H</v>
      </c>
      <c r="L147" s="51">
        <f t="shared" si="14"/>
        <v>100705.48199502911</v>
      </c>
      <c r="M147" s="58">
        <f>IF(ISBLANK(A147),NA(),IFERROR(A147+(PLAYER_EXP_MAX-D147)/L147,NA()))</f>
        <v>43901.001130948869</v>
      </c>
      <c r="N147" s="479" t="str">
        <f t="shared" ca="1" si="13"/>
        <v>-516 D 03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0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1"/>
        <v>-524 D 12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2"/>
        <v>-518 D 10 H</v>
      </c>
      <c r="L148" s="51">
        <f t="shared" si="14"/>
        <v>100822.645461597</v>
      </c>
      <c r="M148" s="58">
        <f>IF(ISBLANK(A148),NA(),IFERROR(A148+(PLAYER_EXP_MAX-D148)/L148,NA()))</f>
        <v>43900.729109687287</v>
      </c>
      <c r="N148" s="479" t="str">
        <f t="shared" ca="1" si="13"/>
        <v>-516 D 10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0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1"/>
        <v>-530 D 02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2"/>
        <v>-518 D 15 H</v>
      </c>
      <c r="L149" s="51">
        <f t="shared" si="14"/>
        <v>100886.98345107453</v>
      </c>
      <c r="M149" s="58">
        <f>IF(ISBLANK(A149),NA(),IFERROR(A149+(PLAYER_EXP_MAX-D149)/L149,NA()))</f>
        <v>43900.580003351199</v>
      </c>
      <c r="N149" s="479" t="str">
        <f t="shared" ca="1" si="13"/>
        <v>-516 D 13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0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1"/>
        <v>-512 D 05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2"/>
        <v>-517 D 13 H</v>
      </c>
      <c r="L150" s="51">
        <f t="shared" si="14"/>
        <v>100430.06655969254</v>
      </c>
      <c r="M150" s="58">
        <f>IF(ISBLANK(A150),NA(),IFERROR(A150+(PLAYER_EXP_MAX-D150)/L150,NA()))</f>
        <v>43901.64306919567</v>
      </c>
      <c r="N150" s="479" t="str">
        <f t="shared" ca="1" si="13"/>
        <v>-515 D 12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0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1"/>
        <v>-552 D 23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2"/>
        <v>-515 D 20 H</v>
      </c>
      <c r="L151" s="51">
        <f t="shared" si="14"/>
        <v>101048.66260973169</v>
      </c>
      <c r="M151" s="58">
        <f>IF(ISBLANK(A151),NA(),IFERROR(A151+(PLAYER_EXP_MAX-D151)/L151,NA()))</f>
        <v>43900.206142343275</v>
      </c>
      <c r="N151" s="479" t="str">
        <f t="shared" ca="1" si="13"/>
        <v>-516 D 22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0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1"/>
        <v>-548 D 15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2"/>
        <v>-516 D 21 H</v>
      </c>
      <c r="L152" s="51">
        <f t="shared" si="14"/>
        <v>100966.40434695213</v>
      </c>
      <c r="M152" s="58">
        <f>IF(ISBLANK(A152),NA(),IFERROR(A152+(PLAYER_EXP_MAX-D152)/L152,NA()))</f>
        <v>43900.396203737924</v>
      </c>
      <c r="N152" s="479" t="str">
        <f t="shared" ca="1" si="13"/>
        <v>-516 D 17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0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1"/>
        <v>-532 D 19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2"/>
        <v>-516 D 14 H</v>
      </c>
      <c r="L153" s="51">
        <f t="shared" si="14"/>
        <v>100757.34843984384</v>
      </c>
      <c r="M153" s="58">
        <f>IF(ISBLANK(A153),NA(),IFERROR(A153+(PLAYER_EXP_MAX-D153)/L153,NA()))</f>
        <v>43900.880633326793</v>
      </c>
      <c r="N153" s="479" t="str">
        <f t="shared" ca="1" si="13"/>
        <v>-516 D 06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0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1"/>
        <v>-530 D 07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2"/>
        <v>-517 D 00 H</v>
      </c>
      <c r="L154" s="51">
        <f t="shared" si="14"/>
        <v>100876.56898044328</v>
      </c>
      <c r="M154" s="58">
        <f>IF(ISBLANK(A154),NA(),IFERROR(A154+(PLAYER_EXP_MAX-D154)/L154,NA()))</f>
        <v>43900.604126477956</v>
      </c>
      <c r="N154" s="479" t="str">
        <f t="shared" ca="1" si="13"/>
        <v>-516 D 13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0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1"/>
        <v>-516 D 18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2"/>
        <v>-518 D 10 H</v>
      </c>
      <c r="L155" s="51">
        <f t="shared" si="14"/>
        <v>101206.73852487585</v>
      </c>
      <c r="M155" s="58">
        <f>IF(ISBLANK(A155),NA(),IFERROR(A155+(PLAYER_EXP_MAX-D155)/L155,NA()))</f>
        <v>43899.841768206003</v>
      </c>
      <c r="N155" s="479" t="str">
        <f t="shared" ca="1" si="13"/>
        <v>-517 D 07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0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1"/>
        <v>-545 D 00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2"/>
        <v>-520 D 03 H</v>
      </c>
      <c r="L156" s="51">
        <f t="shared" si="14"/>
        <v>101445.22158576849</v>
      </c>
      <c r="M156" s="58">
        <f>IF(ISBLANK(A156),NA(),IFERROR(A156+(PLAYER_EXP_MAX-D156)/L156,NA()))</f>
        <v>43899.2941998389</v>
      </c>
      <c r="N156" s="479" t="str">
        <f t="shared" ca="1" si="13"/>
        <v>-517 D 20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0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1"/>
        <v>-551 D 16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2"/>
        <v>-521 D 08 H</v>
      </c>
      <c r="L157" s="51">
        <f t="shared" si="14"/>
        <v>101475.84133057141</v>
      </c>
      <c r="M157" s="58">
        <f>IF(ISBLANK(A157),NA(),IFERROR(A157+(PLAYER_EXP_MAX-D157)/L157,NA()))</f>
        <v>43899.224081898712</v>
      </c>
      <c r="N157" s="479" t="str">
        <f t="shared" ca="1" si="13"/>
        <v>-517 D 22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0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1"/>
        <v>-543 D 02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2"/>
        <v>-521 D 18 H</v>
      </c>
      <c r="L158" s="51">
        <f t="shared" si="14"/>
        <v>101272.71730057932</v>
      </c>
      <c r="M158" s="58">
        <f>IF(ISBLANK(A158),NA(),IFERROR(A158+(PLAYER_EXP_MAX-D158)/L158,NA()))</f>
        <v>43899.690019778747</v>
      </c>
      <c r="N158" s="479" t="str">
        <f t="shared" ca="1" si="13"/>
        <v>-517 D 10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0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1"/>
        <v>-549 D 01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2"/>
        <v>-522 D 06 H</v>
      </c>
      <c r="L159" s="51">
        <f t="shared" si="14"/>
        <v>101337.71378370872</v>
      </c>
      <c r="M159" s="58">
        <f>IF(ISBLANK(A159),NA(),IFERROR(A159+(PLAYER_EXP_MAX-D159)/L159,NA()))</f>
        <v>43899.540723792641</v>
      </c>
      <c r="N159" s="479" t="str">
        <f t="shared" ca="1" si="13"/>
        <v>-517 D 14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0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1"/>
        <v>-537 D 04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2"/>
        <v>-522 D 21 H</v>
      </c>
      <c r="L160" s="51">
        <f t="shared" si="14"/>
        <v>101425.90878773395</v>
      </c>
      <c r="M160" s="58">
        <f>IF(ISBLANK(A160),NA(),IFERROR(A160+(PLAYER_EXP_MAX-D160)/L160,NA()))</f>
        <v>43899.338447114416</v>
      </c>
      <c r="N160" s="479" t="str">
        <f t="shared" ca="1" si="13"/>
        <v>-517 D 19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0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1"/>
        <v>-528 D 01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2"/>
        <v>-523 D 15 H</v>
      </c>
      <c r="L161" s="51">
        <f t="shared" si="14"/>
        <v>101578.24656885804</v>
      </c>
      <c r="M161" s="58">
        <f>IF(ISBLANK(A161),NA(),IFERROR(A161+(PLAYER_EXP_MAX-D161)/L161,NA()))</f>
        <v>43898.989885270283</v>
      </c>
      <c r="N161" s="479" t="str">
        <f t="shared" ca="1" si="13"/>
        <v>-518 D 03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0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1"/>
        <v>-532 D 20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2"/>
        <v>-525 D 16 H</v>
      </c>
      <c r="L162" s="51">
        <f t="shared" si="14"/>
        <v>101774.93849374969</v>
      </c>
      <c r="M162" s="58">
        <f>IF(ISBLANK(A162),NA(),IFERROR(A162+(PLAYER_EXP_MAX-D162)/L162,NA()))</f>
        <v>43898.541380766292</v>
      </c>
      <c r="N162" s="479" t="str">
        <f t="shared" ca="1" si="13"/>
        <v>-518 D 14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0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1"/>
        <v>-550 D 09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2"/>
        <v>-527 D 10 H</v>
      </c>
      <c r="L163" s="51">
        <f t="shared" si="14"/>
        <v>101789.0319759726</v>
      </c>
      <c r="M163" s="58">
        <f>IF(ISBLANK(A163),NA(),IFERROR(A163+(PLAYER_EXP_MAX-D163)/L163,NA()))</f>
        <v>43898.509310813708</v>
      </c>
      <c r="N163" s="479" t="str">
        <f t="shared" ca="1" si="13"/>
        <v>-518 D 15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0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1"/>
        <v>-521 D 09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2"/>
        <v>-528 D 01 H</v>
      </c>
      <c r="L164" s="51">
        <f t="shared" si="14"/>
        <v>101650.66554703415</v>
      </c>
      <c r="M164" s="58">
        <f>IF(ISBLANK(A164),NA(),IFERROR(A164+(PLAYER_EXP_MAX-D164)/L164,NA()))</f>
        <v>43898.824550843892</v>
      </c>
      <c r="N164" s="479" t="str">
        <f t="shared" ca="1" si="13"/>
        <v>-518 D 07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0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1"/>
        <v>-522 D 12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2"/>
        <v>-528 D 12 H</v>
      </c>
      <c r="L165" s="51">
        <f t="shared" si="14"/>
        <v>101746.08886704189</v>
      </c>
      <c r="M165" s="58">
        <f>IF(ISBLANK(A165),NA(),IFERROR(A165+(PLAYER_EXP_MAX-D165)/L165,NA()))</f>
        <v>43898.60705627784</v>
      </c>
      <c r="N165" s="479" t="str">
        <f t="shared" ca="1" si="13"/>
        <v>-518 D 12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0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1"/>
        <v>-528 D 20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2"/>
        <v>-530 D 08 H</v>
      </c>
      <c r="L166" s="51">
        <f t="shared" si="14"/>
        <v>102078.94914228719</v>
      </c>
      <c r="M166" s="58">
        <f>IF(ISBLANK(A166),NA(),IFERROR(A166+(PLAYER_EXP_MAX-D166)/L166,NA()))</f>
        <v>43897.851564239114</v>
      </c>
      <c r="N166" s="479" t="str">
        <f t="shared" ca="1" si="13"/>
        <v>-519 D 07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0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1"/>
        <v>-532 D 10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2"/>
        <v>-532 D 04 H</v>
      </c>
      <c r="L167" s="51">
        <f t="shared" si="14"/>
        <v>102005.16062707899</v>
      </c>
      <c r="M167" s="58">
        <f>IF(ISBLANK(A167),NA(),IFERROR(A167+(PLAYER_EXP_MAX-D167)/L167,NA()))</f>
        <v>43898.01861646834</v>
      </c>
      <c r="N167" s="479" t="str">
        <f t="shared" ca="1" si="13"/>
        <v>-519 D 03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0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1"/>
        <v>-544 D 12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2"/>
        <v>-532 D 18 H</v>
      </c>
      <c r="L168" s="51">
        <f t="shared" si="14"/>
        <v>102105.05189718871</v>
      </c>
      <c r="M168" s="58">
        <f>IF(ISBLANK(A168),NA(),IFERROR(A168+(PLAYER_EXP_MAX-D168)/L168,NA()))</f>
        <v>43897.792527173493</v>
      </c>
      <c r="N168" s="479" t="str">
        <f t="shared" ca="1" si="13"/>
        <v>-519 D 08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0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1"/>
        <v>-538 D 10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2"/>
        <v>-535 D 02 H</v>
      </c>
      <c r="L169" s="51">
        <f t="shared" si="14"/>
        <v>102129.38402676325</v>
      </c>
      <c r="M169" s="58">
        <f>IF(ISBLANK(A169),NA(),IFERROR(A169+(PLAYER_EXP_MAX-D169)/L169,NA()))</f>
        <v>43897.737521939547</v>
      </c>
      <c r="N169" s="479" t="str">
        <f t="shared" ca="1" si="13"/>
        <v>-519 D 09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0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1"/>
        <v>-530 D 08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2"/>
        <v>-535 D 12 H</v>
      </c>
      <c r="L170" s="51">
        <f t="shared" si="14"/>
        <v>102228.89606269916</v>
      </c>
      <c r="M170" s="58">
        <f>IF(ISBLANK(A170),NA(),IFERROR(A170+(PLAYER_EXP_MAX-D170)/L170,NA()))</f>
        <v>43897.512837463699</v>
      </c>
      <c r="N170" s="479" t="str">
        <f t="shared" ca="1" si="13"/>
        <v>-519 D 15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0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1"/>
        <v>-515 D 12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2"/>
        <v>-537 D 11 H</v>
      </c>
      <c r="L171" s="51">
        <f t="shared" si="14"/>
        <v>102170.65721702485</v>
      </c>
      <c r="M171" s="58">
        <f>IF(ISBLANK(A171),NA(),IFERROR(A171+(PLAYER_EXP_MAX-D171)/L171,NA()))</f>
        <v>43897.64427963936</v>
      </c>
      <c r="N171" s="479" t="str">
        <f t="shared" ca="1" si="13"/>
        <v>-519 D 12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0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1"/>
        <v>-519 D 20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2"/>
        <v>-537 D 01 H</v>
      </c>
      <c r="L172" s="51">
        <f t="shared" si="14"/>
        <v>102276.24948639302</v>
      </c>
      <c r="M172" s="58">
        <f>IF(ISBLANK(A172),NA(),IFERROR(A172+(PLAYER_EXP_MAX-D172)/L172,NA()))</f>
        <v>43897.406073483013</v>
      </c>
      <c r="N172" s="479" t="str">
        <f t="shared" ca="1" si="13"/>
        <v>-519 D 17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0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1"/>
        <v>-522 D 08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2"/>
        <v>-538 D 05 H</v>
      </c>
      <c r="L173" s="51">
        <f t="shared" si="14"/>
        <v>102326.60691070165</v>
      </c>
      <c r="M173" s="58">
        <f>IF(ISBLANK(A173),NA(),IFERROR(A173+(PLAYER_EXP_MAX-D173)/L173,NA()))</f>
        <v>43897.292645037596</v>
      </c>
      <c r="N173" s="479" t="str">
        <f t="shared" ca="1" si="13"/>
        <v>-519 D 20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0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1"/>
        <v>-522 D 18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2"/>
        <v>-537 D 19 H</v>
      </c>
      <c r="L174" s="51">
        <f t="shared" si="14"/>
        <v>102287.22570060378</v>
      </c>
      <c r="M174" s="58">
        <f>IF(ISBLANK(A174),NA(),IFERROR(A174+(PLAYER_EXP_MAX-D174)/L174,NA()))</f>
        <v>43897.381340402047</v>
      </c>
      <c r="N174" s="479" t="str">
        <f t="shared" ca="1" si="13"/>
        <v>-519 D 18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0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1"/>
        <v>-526 D 00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2"/>
        <v>-537 D 20 H</v>
      </c>
      <c r="L175" s="51">
        <f t="shared" si="14"/>
        <v>102441.96163442171</v>
      </c>
      <c r="M175" s="58">
        <f>IF(ISBLANK(A175),NA(),IFERROR(A175+(PLAYER_EXP_MAX-D175)/L175,NA()))</f>
        <v>43897.033232619186</v>
      </c>
      <c r="N175" s="479" t="str">
        <f t="shared" ca="1" si="13"/>
        <v>-520 D 02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0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1"/>
        <v>-528 D 01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2"/>
        <v>-537 D 19 H</v>
      </c>
      <c r="L176" s="51">
        <f t="shared" si="14"/>
        <v>102447.62498808405</v>
      </c>
      <c r="M176" s="58">
        <f>IF(ISBLANK(A176),NA(),IFERROR(A176+(PLAYER_EXP_MAX-D176)/L176,NA()))</f>
        <v>43897.020511780633</v>
      </c>
      <c r="N176" s="479" t="str">
        <f t="shared" ca="1" si="13"/>
        <v>-520 D 03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0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1"/>
        <v>-528 D 18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2"/>
        <v>-537 D 15 H</v>
      </c>
      <c r="L177" s="51">
        <f t="shared" si="14"/>
        <v>102410.39960854576</v>
      </c>
      <c r="M177" s="58">
        <f>IF(ISBLANK(A177),NA(),IFERROR(A177+(PLAYER_EXP_MAX-D177)/L177,NA()))</f>
        <v>43897.104151971937</v>
      </c>
      <c r="N177" s="479" t="str">
        <f t="shared" ca="1" si="13"/>
        <v>-520 D 01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0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1"/>
        <v>-515 D 08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2"/>
        <v>-536 D 21 H</v>
      </c>
      <c r="L178" s="51">
        <f t="shared" si="14"/>
        <v>102291.35889903443</v>
      </c>
      <c r="M178" s="58">
        <f>IF(ISBLANK(A178),NA(),IFERROR(A178+(PLAYER_EXP_MAX-D178)/L178,NA()))</f>
        <v>43897.372028299564</v>
      </c>
      <c r="N178" s="479" t="str">
        <f t="shared" ca="1" si="13"/>
        <v>-519 D 18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0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1"/>
        <v>-528 D 12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2"/>
        <v>-536 D 19 H</v>
      </c>
      <c r="L179" s="51">
        <f t="shared" si="14"/>
        <v>102641.68613264614</v>
      </c>
      <c r="M179" s="58">
        <f>IF(ISBLANK(A179),NA(),IFERROR(A179+(PLAYER_EXP_MAX-D179)/L179,NA()))</f>
        <v>43896.585466206663</v>
      </c>
      <c r="N179" s="479" t="str">
        <f t="shared" ca="1" si="13"/>
        <v>-520 D 13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0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1"/>
        <v>-548 D 02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2"/>
        <v>-537 D 08 H</v>
      </c>
      <c r="L180" s="51">
        <f t="shared" si="14"/>
        <v>102882.40313173988</v>
      </c>
      <c r="M180" s="58">
        <f>IF(ISBLANK(A180),NA(),IFERROR(A180+(PLAYER_EXP_MAX-D180)/L180,NA()))</f>
        <v>43896.048108203409</v>
      </c>
      <c r="N180" s="479" t="str">
        <f t="shared" ca="1" si="13"/>
        <v>-521 D 02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0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1"/>
        <v>-545 D 19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2"/>
        <v>-537 D 07 H</v>
      </c>
      <c r="L181" s="51">
        <f t="shared" si="14"/>
        <v>102786.21804778317</v>
      </c>
      <c r="M181" s="58">
        <f>IF(ISBLANK(A181),NA(),IFERROR(A181+(PLAYER_EXP_MAX-D181)/L181,NA()))</f>
        <v>43896.262522421326</v>
      </c>
      <c r="N181" s="479" t="str">
        <f t="shared" ca="1" si="13"/>
        <v>-520 D 21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0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1"/>
        <v>-546 D 13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2"/>
        <v>-537 D 11 H</v>
      </c>
      <c r="L182" s="51">
        <f t="shared" si="14"/>
        <v>102863.81697518178</v>
      </c>
      <c r="M182" s="58">
        <f>IF(ISBLANK(A182),NA(),IFERROR(A182+(PLAYER_EXP_MAX-D182)/L182,NA()))</f>
        <v>43896.089508904341</v>
      </c>
      <c r="N182" s="479" t="str">
        <f t="shared" ca="1" si="13"/>
        <v>-521 D 01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0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1"/>
        <v>-560 D 02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2"/>
        <v>-537 D 10 H</v>
      </c>
      <c r="L183" s="51">
        <f t="shared" si="14"/>
        <v>103076.09240716013</v>
      </c>
      <c r="M183" s="58">
        <f>IF(ISBLANK(A183),NA(),IFERROR(A183+(PLAYER_EXP_MAX-D183)/L183,NA()))</f>
        <v>43895.617553471158</v>
      </c>
      <c r="N183" s="479" t="str">
        <f t="shared" ca="1" si="13"/>
        <v>-521 D 12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0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1"/>
        <v>-562 D 07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2"/>
        <v>-537 D 11 H</v>
      </c>
      <c r="L184" s="51">
        <f t="shared" si="14"/>
        <v>103160.40126050105</v>
      </c>
      <c r="M184" s="58">
        <f>IF(ISBLANK(A184),NA(),IFERROR(A184+(PLAYER_EXP_MAX-D184)/L184,NA()))</f>
        <v>43895.430647122928</v>
      </c>
      <c r="N184" s="479" t="str">
        <f t="shared" ca="1" si="13"/>
        <v>-521 D 17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0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1"/>
        <v>-562 D 08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2"/>
        <v>-538 D 10 H</v>
      </c>
      <c r="L185" s="51">
        <f t="shared" si="14"/>
        <v>103431.74819314369</v>
      </c>
      <c r="M185" s="58">
        <f>IF(ISBLANK(A185),NA(),IFERROR(A185+(PLAYER_EXP_MAX-D185)/L185,NA()))</f>
        <v>43894.831159988273</v>
      </c>
      <c r="N185" s="479" t="str">
        <f t="shared" ca="1" si="13"/>
        <v>-522 D 07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0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1"/>
        <v>-569 D 01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2"/>
        <v>-539 D 12 H</v>
      </c>
      <c r="L186" s="51">
        <f t="shared" si="14"/>
        <v>103529.61007405941</v>
      </c>
      <c r="M186" s="58">
        <f>IF(ISBLANK(A186),NA(),IFERROR(A186+(PLAYER_EXP_MAX-D186)/L186,NA()))</f>
        <v>43894.615724644609</v>
      </c>
      <c r="N186" s="479" t="str">
        <f t="shared" ca="1" si="13"/>
        <v>-522 D 12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0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1"/>
        <v>-528 D 16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2"/>
        <v>-539 D 00 H</v>
      </c>
      <c r="L187" s="51">
        <f t="shared" si="14"/>
        <v>102950.20541295974</v>
      </c>
      <c r="M187" s="58">
        <f>IF(ISBLANK(A187),NA(),IFERROR(A187+(PLAYER_EXP_MAX-D187)/L187,NA()))</f>
        <v>43895.897205219597</v>
      </c>
      <c r="N187" s="479" t="str">
        <f t="shared" ca="1" si="13"/>
        <v>-521 D 05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0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1"/>
        <v>-480 D 01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2"/>
        <v>-538 D 14 H</v>
      </c>
      <c r="L188" s="51">
        <f t="shared" si="14"/>
        <v>103030.63913065345</v>
      </c>
      <c r="M188" s="58">
        <f>IF(ISBLANK(A188),NA(),IFERROR(A188+(PLAYER_EXP_MAX-D188)/L188,NA()))</f>
        <v>43895.718446856255</v>
      </c>
      <c r="N188" s="479" t="str">
        <f t="shared" ca="1" si="13"/>
        <v>-521 D 10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0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1"/>
        <v>-475 D 19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2"/>
        <v>-538 D 13 H</v>
      </c>
      <c r="L189" s="51">
        <f t="shared" si="14"/>
        <v>103166.06931593947</v>
      </c>
      <c r="M189" s="58">
        <f>IF(ISBLANK(A189),NA(),IFERROR(A189+(PLAYER_EXP_MAX-D189)/L189,NA()))</f>
        <v>43895.418092432126</v>
      </c>
      <c r="N189" s="479" t="str">
        <f t="shared" ca="1" si="13"/>
        <v>-521 D 17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0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1"/>
        <v>-487 D 00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2"/>
        <v>-538 D 13 H</v>
      </c>
      <c r="L190" s="51">
        <f t="shared" si="14"/>
        <v>103195.29031512777</v>
      </c>
      <c r="M190" s="58">
        <f>IF(ISBLANK(A190),NA(),IFERROR(A190+(PLAYER_EXP_MAX-D190)/L190,NA()))</f>
        <v>43895.35339006946</v>
      </c>
      <c r="N190" s="479" t="str">
        <f t="shared" ca="1" si="13"/>
        <v>-521 D 19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0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1"/>
        <v>-496 D 20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2"/>
        <v>-538 D 14 H</v>
      </c>
      <c r="L191" s="51">
        <f t="shared" si="14"/>
        <v>103233.76355664209</v>
      </c>
      <c r="M191" s="58">
        <f>IF(ISBLANK(A191),NA(),IFERROR(A191+(PLAYER_EXP_MAX-D191)/L191,NA()))</f>
        <v>43895.268256865216</v>
      </c>
      <c r="N191" s="479" t="str">
        <f t="shared" ca="1" si="13"/>
        <v>-521 D 21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0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1"/>
        <v>-486 D 06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2"/>
        <v>-537 D 22 H</v>
      </c>
      <c r="L192" s="51">
        <f t="shared" si="14"/>
        <v>102838.30586440107</v>
      </c>
      <c r="M192" s="58">
        <f>IF(ISBLANK(A192),NA(),IFERROR(A192+(PLAYER_EXP_MAX-D192)/L192,NA()))</f>
        <v>43896.146359321792</v>
      </c>
      <c r="N192" s="479" t="str">
        <f t="shared" ca="1" si="13"/>
        <v>-520 D 23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0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1"/>
        <v>-507 D 21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2"/>
        <v>-537 D 07 H</v>
      </c>
      <c r="L193" s="51">
        <f t="shared" si="14"/>
        <v>102932.82674771581</v>
      </c>
      <c r="M193" s="58">
        <f>IF(ISBLANK(A193),NA(),IFERROR(A193+(PLAYER_EXP_MAX-D193)/L193,NA()))</f>
        <v>43895.935864800289</v>
      </c>
      <c r="N193" s="479" t="str">
        <f t="shared" ca="1" si="13"/>
        <v>-521 D 05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0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1"/>
        <v>-465 D 16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2"/>
        <v>-535 D 21 H</v>
      </c>
      <c r="L194" s="51">
        <f t="shared" si="14"/>
        <v>102764.89082528745</v>
      </c>
      <c r="M194" s="58">
        <f>IF(ISBLANK(A194),NA(),IFERROR(A194+(PLAYER_EXP_MAX-D194)/L194,NA()))</f>
        <v>43896.310119082242</v>
      </c>
      <c r="N194" s="479" t="str">
        <f t="shared" ca="1" si="13"/>
        <v>-520 D 20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5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6">IF(ISBLANK(A195),NA(),IFERROR(TEXT(TRUNC(G195-NOW()),"000") &amp; " D " &amp; TEXT(TRUNC(ABS(G195-NOW()-TRUNC(G195-NOW()))*24),"00") &amp; " H", NA()))</f>
        <v>-477 D 05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7">IF(ISBLANK(A195),NA(),IFERROR(TEXT(TRUNC(J195-NOW()),"000") &amp; " D " &amp; TEXT(TRUNC(ABS(J195-NOW()-TRUNC(J195-NOW()))*24),"00") &amp; " H", NA()))</f>
        <v>-535 D 03 H</v>
      </c>
      <c r="L195" s="51">
        <f t="shared" si="14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8">IF(ISBLANK(D195),NA(),IFERROR(TEXT(TRUNC(M195-NOW()),"000") &amp; " D " &amp; TEXT(TRUNC(ABS(M195-NOW()-TRUNC(M195-NOW()))*24),"00") &amp; " H", NA()))</f>
        <v>-521 D 00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5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6"/>
        <v>-488 D 19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7"/>
        <v>-534 D 06 H</v>
      </c>
      <c r="L196" s="51">
        <f t="shared" ref="L196:L259" si="19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8"/>
        <v>-521 D 04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5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6"/>
        <v>-498 D 19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7"/>
        <v>-533 D 23 H</v>
      </c>
      <c r="L197" s="51">
        <f t="shared" si="19"/>
        <v>103003.32864886148</v>
      </c>
      <c r="M197" s="58">
        <f>IF(ISBLANK(A197),NA(),IFERROR(A197+(PLAYER_EXP_MAX-D197)/L197,NA()))</f>
        <v>43895.779111206008</v>
      </c>
      <c r="N197" s="479" t="str">
        <f t="shared" ca="1" si="18"/>
        <v>-521 D 08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5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6"/>
        <v>-505 D 17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7"/>
        <v>-533 D 17 H</v>
      </c>
      <c r="L198" s="51">
        <f t="shared" si="19"/>
        <v>103030.81123772447</v>
      </c>
      <c r="M198" s="58">
        <f>IF(ISBLANK(A198),NA(),IFERROR(A198+(PLAYER_EXP_MAX-D198)/L198,NA()))</f>
        <v>43895.718064659464</v>
      </c>
      <c r="N198" s="479" t="str">
        <f t="shared" ca="1" si="18"/>
        <v>-521 D 10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5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6"/>
        <v>-517 D 09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7"/>
        <v>-533 D 18 H</v>
      </c>
      <c r="L199" s="51">
        <f t="shared" si="19"/>
        <v>103173.80477938242</v>
      </c>
      <c r="M199" s="58">
        <f>IF(ISBLANK(A199),NA(),IFERROR(A199+(PLAYER_EXP_MAX-D199)/L199,NA()))</f>
        <v>43895.400960677478</v>
      </c>
      <c r="N199" s="479" t="str">
        <f t="shared" ca="1" si="18"/>
        <v>-521 D 17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5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6"/>
        <v>-548 D 23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7"/>
        <v>-533 D 22 H</v>
      </c>
      <c r="L200" s="51">
        <f t="shared" si="19"/>
        <v>103220.31391140859</v>
      </c>
      <c r="M200" s="58">
        <f>IF(ISBLANK(A200),NA(),IFERROR(A200+(PLAYER_EXP_MAX-D200)/L200,NA()))</f>
        <v>43895.298010890758</v>
      </c>
      <c r="N200" s="479" t="str">
        <f t="shared" ca="1" si="18"/>
        <v>-521 D 20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5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6"/>
        <v>-530 D 08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7"/>
        <v>-532 D 16 H</v>
      </c>
      <c r="L201" s="51">
        <f t="shared" si="19"/>
        <v>102795.3235162847</v>
      </c>
      <c r="M201" s="58">
        <f>IF(ISBLANK(A201),NA(),IFERROR(A201+(PLAYER_EXP_MAX-D201)/L201,NA()))</f>
        <v>43896.242207465119</v>
      </c>
      <c r="N201" s="479" t="str">
        <f t="shared" ca="1" si="18"/>
        <v>-520 D 21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5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6"/>
        <v>-524 D 06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7"/>
        <v>-532 D 04 H</v>
      </c>
      <c r="L202" s="51">
        <f t="shared" si="19"/>
        <v>102884.74019783335</v>
      </c>
      <c r="M202" s="58">
        <f>IF(ISBLANK(A202),NA(),IFERROR(A202+(PLAYER_EXP_MAX-D202)/L202,NA()))</f>
        <v>43896.042903442692</v>
      </c>
      <c r="N202" s="479" t="str">
        <f t="shared" ca="1" si="18"/>
        <v>-521 D 02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5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6"/>
        <v>-535 D 07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7"/>
        <v>-532 D 09 H</v>
      </c>
      <c r="L203" s="51">
        <f t="shared" si="19"/>
        <v>103444.29744356724</v>
      </c>
      <c r="M203" s="58">
        <f>IF(ISBLANK(A203),NA(),IFERROR(A203+(PLAYER_EXP_MAX-D203)/L203,NA()))</f>
        <v>43894.803511002508</v>
      </c>
      <c r="N203" s="479" t="str">
        <f t="shared" ca="1" si="18"/>
        <v>-522 D 08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5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6"/>
        <v>-546 D 02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7"/>
        <v>-532 D 09 H</v>
      </c>
      <c r="L204" s="51">
        <f t="shared" si="19"/>
        <v>103341.02779131397</v>
      </c>
      <c r="M204" s="58">
        <f>IF(ISBLANK(A204),NA(),IFERROR(A204+(PLAYER_EXP_MAX-D204)/L204,NA()))</f>
        <v>43895.031238368159</v>
      </c>
      <c r="N204" s="479" t="str">
        <f t="shared" ca="1" si="18"/>
        <v>-522 D 02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5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6"/>
        <v>-548 D 23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7"/>
        <v>-532 D 17 H</v>
      </c>
      <c r="L205" s="51">
        <f t="shared" si="19"/>
        <v>103460.6476134671</v>
      </c>
      <c r="M205" s="58">
        <f>IF(ISBLANK(A205),NA(),IFERROR(A205+(PLAYER_EXP_MAX-D205)/L205,NA()))</f>
        <v>43894.767497748719</v>
      </c>
      <c r="N205" s="479" t="str">
        <f t="shared" ca="1" si="18"/>
        <v>-522 D 09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5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6"/>
        <v>-566 D 21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7"/>
        <v>-533 D 05 H</v>
      </c>
      <c r="L206" s="51">
        <f t="shared" si="19"/>
        <v>103579.33966970905</v>
      </c>
      <c r="M206" s="58">
        <f>IF(ISBLANK(A206),NA(),IFERROR(A206+(PLAYER_EXP_MAX-D206)/L206,NA()))</f>
        <v>43894.506404788779</v>
      </c>
      <c r="N206" s="479" t="str">
        <f t="shared" ca="1" si="18"/>
        <v>-522 D 15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5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6"/>
        <v>-566 D 11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7"/>
        <v>-533 D 20 H</v>
      </c>
      <c r="L207" s="51">
        <f t="shared" si="19"/>
        <v>103708.3695533159</v>
      </c>
      <c r="M207" s="58">
        <f>IF(ISBLANK(A207),NA(),IFERROR(A207+(PLAYER_EXP_MAX-D207)/L207,NA()))</f>
        <v>43894.223249159833</v>
      </c>
      <c r="N207" s="479" t="str">
        <f t="shared" ca="1" si="18"/>
        <v>-522 D 22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5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6"/>
        <v>-569 D 13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7"/>
        <v>-534 D 11 H</v>
      </c>
      <c r="L208" s="51">
        <f t="shared" si="19"/>
        <v>103810.47983385898</v>
      </c>
      <c r="M208" s="58">
        <f>IF(ISBLANK(A208),NA(),IFERROR(A208+(PLAYER_EXP_MAX-D208)/L208,NA()))</f>
        <v>43893.999667434611</v>
      </c>
      <c r="N208" s="479" t="str">
        <f t="shared" ca="1" si="18"/>
        <v>-523 D 03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5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6"/>
        <v>-574 D 08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7"/>
        <v>-535 D 09 H</v>
      </c>
      <c r="L209" s="51">
        <f t="shared" si="19"/>
        <v>104043.89583004364</v>
      </c>
      <c r="M209" s="58">
        <f>IF(ISBLANK(A209),NA(),IFERROR(A209+(PLAYER_EXP_MAX-D209)/L209,NA()))</f>
        <v>43893.49022554823</v>
      </c>
      <c r="N209" s="479" t="str">
        <f t="shared" ca="1" si="18"/>
        <v>-523 D 15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5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6"/>
        <v>-578 D 07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7"/>
        <v>-536 D 09 H</v>
      </c>
      <c r="L210" s="51">
        <f t="shared" si="19"/>
        <v>104224.19868812707</v>
      </c>
      <c r="M210" s="58">
        <f>IF(ISBLANK(A210),NA(),IFERROR(A210+(PLAYER_EXP_MAX-D210)/L210,NA()))</f>
        <v>43893.098267777241</v>
      </c>
      <c r="N210" s="479" t="str">
        <f t="shared" ca="1" si="18"/>
        <v>-524 D 01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5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6"/>
        <v>-589 D 03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7"/>
        <v>-537 D 22 H</v>
      </c>
      <c r="L211" s="51">
        <f t="shared" si="19"/>
        <v>104517.32665397851</v>
      </c>
      <c r="M211" s="58">
        <f>IF(ISBLANK(A211),NA(),IFERROR(A211+(PLAYER_EXP_MAX-D211)/L211,NA()))</f>
        <v>43892.463927576566</v>
      </c>
      <c r="N211" s="479" t="str">
        <f t="shared" ca="1" si="18"/>
        <v>-524 D 16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5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6"/>
        <v>-590 D 19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7"/>
        <v>-538 D 22 H</v>
      </c>
      <c r="L212" s="51">
        <f t="shared" si="19"/>
        <v>104639.40032433796</v>
      </c>
      <c r="M212" s="58">
        <f>IF(ISBLANK(A212),NA(),IFERROR(A212+(PLAYER_EXP_MAX-D212)/L212,NA()))</f>
        <v>43892.200803671294</v>
      </c>
      <c r="N212" s="479" t="str">
        <f t="shared" ca="1" si="18"/>
        <v>-524 D 22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5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6"/>
        <v>-591 D 16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7"/>
        <v>-540 D 05 H</v>
      </c>
      <c r="L213" s="51">
        <f t="shared" si="19"/>
        <v>104712.16130579868</v>
      </c>
      <c r="M213" s="58">
        <f>IF(ISBLANK(A213),NA(),IFERROR(A213+(PLAYER_EXP_MAX-D213)/L213,NA()))</f>
        <v>43892.04426270102</v>
      </c>
      <c r="N213" s="479" t="str">
        <f t="shared" ca="1" si="18"/>
        <v>-525 D 02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5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6"/>
        <v>-600 D 22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7"/>
        <v>-542 D 10 H</v>
      </c>
      <c r="L214" s="51">
        <f t="shared" si="19"/>
        <v>105197.27703575781</v>
      </c>
      <c r="M214" s="58">
        <f>IF(ISBLANK(A214),NA(),IFERROR(A214+(PLAYER_EXP_MAX-D214)/L214,NA()))</f>
        <v>43891.006099637263</v>
      </c>
      <c r="N214" s="479" t="str">
        <f t="shared" ca="1" si="18"/>
        <v>-526 D 03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5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6"/>
        <v>-599 D 21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7"/>
        <v>-544 D 10 H</v>
      </c>
      <c r="L215" s="51">
        <f t="shared" si="19"/>
        <v>105238.66147561758</v>
      </c>
      <c r="M215" s="58">
        <f>IF(ISBLANK(A215),NA(),IFERROR(A215+(PLAYER_EXP_MAX-D215)/L215,NA()))</f>
        <v>43890.917978700389</v>
      </c>
      <c r="N215" s="479" t="str">
        <f t="shared" ca="1" si="18"/>
        <v>-526 D 05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5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6"/>
        <v>-615 D 16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7"/>
        <v>-548 D 12 H</v>
      </c>
      <c r="L216" s="51">
        <f t="shared" si="19"/>
        <v>106639.61907468116</v>
      </c>
      <c r="M216" s="58">
        <f>IF(ISBLANK(A216),NA(),IFERROR(A216+(PLAYER_EXP_MAX-D216)/L216,NA()))</f>
        <v>43887.97523167677</v>
      </c>
      <c r="N216" s="479" t="str">
        <f t="shared" ca="1" si="18"/>
        <v>-529 D 04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5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6"/>
        <v>-620 D 06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7"/>
        <v>-551 D 18 H</v>
      </c>
      <c r="L217" s="51">
        <f t="shared" si="19"/>
        <v>106931.00555620054</v>
      </c>
      <c r="M217" s="58">
        <f>IF(ISBLANK(A217),NA(),IFERROR(A217+(PLAYER_EXP_MAX-D217)/L217,NA()))</f>
        <v>43887.372853815665</v>
      </c>
      <c r="N217" s="479" t="str">
        <f t="shared" ca="1" si="18"/>
        <v>-529 D 18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5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6"/>
        <v>-622 D 06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7"/>
        <v>-555 D 11 H</v>
      </c>
      <c r="L218" s="51">
        <f t="shared" si="19"/>
        <v>107121.85712767842</v>
      </c>
      <c r="M218" s="58">
        <f>IF(ISBLANK(A218),NA(),IFERROR(A218+(PLAYER_EXP_MAX-D218)/L218,NA()))</f>
        <v>43886.980086053038</v>
      </c>
      <c r="N218" s="479" t="str">
        <f t="shared" ca="1" si="18"/>
        <v>-530 D 03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5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6"/>
        <v>-622 D 18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7"/>
        <v>-558 D 03 H</v>
      </c>
      <c r="L219" s="51">
        <f t="shared" si="19"/>
        <v>107345.41443755067</v>
      </c>
      <c r="M219" s="58">
        <f>IF(ISBLANK(A219),NA(),IFERROR(A219+(PLAYER_EXP_MAX-D219)/L219,NA()))</f>
        <v>43886.521786827565</v>
      </c>
      <c r="N219" s="479" t="str">
        <f t="shared" ca="1" si="18"/>
        <v>-530 D 14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5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6"/>
        <v>-623 D 07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7"/>
        <v>-561 D 10 H</v>
      </c>
      <c r="L220" s="51">
        <f t="shared" si="19"/>
        <v>107745.0858613756</v>
      </c>
      <c r="M220" s="58">
        <f>IF(ISBLANK(A220),NA(),IFERROR(A220+(PLAYER_EXP_MAX-D220)/L220,NA()))</f>
        <v>43885.707187649299</v>
      </c>
      <c r="N220" s="479" t="str">
        <f t="shared" ca="1" si="18"/>
        <v>-531 D 10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5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6"/>
        <v>-623 D 08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7"/>
        <v>-563 D 15 H</v>
      </c>
      <c r="L221" s="51">
        <f t="shared" si="19"/>
        <v>107811.09262652612</v>
      </c>
      <c r="M221" s="58">
        <f>IF(ISBLANK(A221),NA(),IFERROR(A221+(PLAYER_EXP_MAX-D221)/L221,NA()))</f>
        <v>43885.573235597891</v>
      </c>
      <c r="N221" s="479" t="str">
        <f t="shared" ca="1" si="18"/>
        <v>-531 D 13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5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-606 D 02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7"/>
        <v>-569 D 13 H</v>
      </c>
      <c r="L222" s="51">
        <f t="shared" si="19"/>
        <v>108416.06584820725</v>
      </c>
      <c r="M222" s="58">
        <f>IF(ISBLANK(A222),NA(),IFERROR(A222+(PLAYER_EXP_MAX-D222)/L222,NA()))</f>
        <v>43884.353120225205</v>
      </c>
      <c r="N222" s="479" t="str">
        <f t="shared" ca="1" si="18"/>
        <v>-532 D 19 H</v>
      </c>
    </row>
    <row r="223" spans="1:14" ht="14.65" customHeight="1" x14ac:dyDescent="0.25">
      <c r="D223" s="479" t="str">
        <f t="shared" si="15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0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7"/>
        <v>#N/A</v>
      </c>
      <c r="L223" s="51" t="e">
        <f t="shared" si="19"/>
        <v>#N/A</v>
      </c>
      <c r="M223" s="58" t="e">
        <f>IF(ISBLANK(A223),NA(),IFERROR(A223+(PLAYER_EXP_MAX-D223)/L223,NA()))</f>
        <v>#N/A</v>
      </c>
      <c r="N223" s="479" t="e">
        <f t="shared" ca="1" si="18"/>
        <v>#N/A</v>
      </c>
    </row>
    <row r="224" spans="1:14" ht="14.65" customHeight="1" x14ac:dyDescent="0.25">
      <c r="D224" s="479" t="str">
        <f t="shared" si="15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0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7"/>
        <v>#N/A</v>
      </c>
      <c r="L224" s="51" t="e">
        <f t="shared" si="19"/>
        <v>#N/A</v>
      </c>
      <c r="M224" s="58" t="e">
        <f>IF(ISBLANK(A224),NA(),IFERROR(A224+(PLAYER_EXP_MAX-D224)/L224,NA()))</f>
        <v>#N/A</v>
      </c>
      <c r="N224" s="479" t="e">
        <f t="shared" ca="1" si="18"/>
        <v>#N/A</v>
      </c>
    </row>
    <row r="225" spans="4:14" ht="14.65" customHeight="1" x14ac:dyDescent="0.25">
      <c r="D225" s="479" t="str">
        <f t="shared" si="15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0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7"/>
        <v>#N/A</v>
      </c>
      <c r="L225" s="51" t="e">
        <f t="shared" si="19"/>
        <v>#N/A</v>
      </c>
      <c r="M225" s="58" t="e">
        <f>IF(ISBLANK(A225),NA(),IFERROR(A225+(PLAYER_EXP_MAX-D225)/L225,NA()))</f>
        <v>#N/A</v>
      </c>
      <c r="N225" s="479" t="e">
        <f t="shared" ca="1" si="18"/>
        <v>#N/A</v>
      </c>
    </row>
    <row r="226" spans="4:14" ht="14.65" customHeight="1" x14ac:dyDescent="0.25">
      <c r="D226" s="479" t="str">
        <f t="shared" si="15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0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7"/>
        <v>#N/A</v>
      </c>
      <c r="L226" s="51" t="e">
        <f t="shared" si="19"/>
        <v>#N/A</v>
      </c>
      <c r="M226" s="58" t="e">
        <f>IF(ISBLANK(A226),NA(),IFERROR(A226+(PLAYER_EXP_MAX-D226)/L226,NA()))</f>
        <v>#N/A</v>
      </c>
      <c r="N226" s="479" t="e">
        <f t="shared" ca="1" si="18"/>
        <v>#N/A</v>
      </c>
    </row>
    <row r="227" spans="4:14" ht="14.65" customHeight="1" x14ac:dyDescent="0.25">
      <c r="D227" s="479" t="str">
        <f t="shared" si="15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0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7"/>
        <v>#N/A</v>
      </c>
      <c r="L227" s="51" t="e">
        <f t="shared" si="19"/>
        <v>#N/A</v>
      </c>
      <c r="M227" s="58" t="e">
        <f>IF(ISBLANK(A227),NA(),IFERROR(A227+(PLAYER_EXP_MAX-D227)/L227,NA()))</f>
        <v>#N/A</v>
      </c>
      <c r="N227" s="479" t="e">
        <f t="shared" ca="1" si="18"/>
        <v>#N/A</v>
      </c>
    </row>
    <row r="228" spans="4:14" ht="14.65" customHeight="1" x14ac:dyDescent="0.25">
      <c r="D228" s="479" t="str">
        <f t="shared" si="15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0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7"/>
        <v>#N/A</v>
      </c>
      <c r="L228" s="51" t="e">
        <f t="shared" si="19"/>
        <v>#N/A</v>
      </c>
      <c r="M228" s="58" t="e">
        <f>IF(ISBLANK(A228),NA(),IFERROR(A228+(PLAYER_EXP_MAX-D228)/L228,NA()))</f>
        <v>#N/A</v>
      </c>
      <c r="N228" s="479" t="e">
        <f t="shared" ca="1" si="18"/>
        <v>#N/A</v>
      </c>
    </row>
    <row r="229" spans="4:14" ht="14.65" customHeight="1" x14ac:dyDescent="0.25">
      <c r="D229" s="479" t="str">
        <f t="shared" si="15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0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7"/>
        <v>#N/A</v>
      </c>
      <c r="L229" s="51" t="e">
        <f t="shared" si="19"/>
        <v>#N/A</v>
      </c>
      <c r="M229" s="58" t="e">
        <f>IF(ISBLANK(A229),NA(),IFERROR(A229+(PLAYER_EXP_MAX-D229)/L229,NA()))</f>
        <v>#N/A</v>
      </c>
      <c r="N229" s="479" t="e">
        <f t="shared" ca="1" si="18"/>
        <v>#N/A</v>
      </c>
    </row>
    <row r="230" spans="4:14" ht="14.65" customHeight="1" x14ac:dyDescent="0.25">
      <c r="D230" s="479" t="str">
        <f t="shared" si="15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0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7"/>
        <v>#N/A</v>
      </c>
      <c r="L230" s="51" t="e">
        <f t="shared" si="19"/>
        <v>#N/A</v>
      </c>
      <c r="M230" s="58" t="e">
        <f>IF(ISBLANK(A230),NA(),IFERROR(A230+(PLAYER_EXP_MAX-D230)/L230,NA()))</f>
        <v>#N/A</v>
      </c>
      <c r="N230" s="479" t="e">
        <f t="shared" ca="1" si="18"/>
        <v>#N/A</v>
      </c>
    </row>
    <row r="231" spans="4:14" ht="14.65" customHeight="1" x14ac:dyDescent="0.25">
      <c r="D231" s="479" t="str">
        <f t="shared" si="15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0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7"/>
        <v>#N/A</v>
      </c>
      <c r="L231" s="51" t="e">
        <f t="shared" si="19"/>
        <v>#N/A</v>
      </c>
      <c r="M231" s="58" t="e">
        <f>IF(ISBLANK(A231),NA(),IFERROR(A231+(PLAYER_EXP_MAX-D231)/L231,NA()))</f>
        <v>#N/A</v>
      </c>
      <c r="N231" s="479" t="e">
        <f t="shared" ca="1" si="18"/>
        <v>#N/A</v>
      </c>
    </row>
    <row r="232" spans="4:14" ht="14.65" customHeight="1" x14ac:dyDescent="0.25">
      <c r="D232" s="479" t="str">
        <f t="shared" si="15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0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7"/>
        <v>#N/A</v>
      </c>
      <c r="L232" s="51" t="e">
        <f t="shared" si="19"/>
        <v>#N/A</v>
      </c>
      <c r="M232" s="58" t="e">
        <f>IF(ISBLANK(A232),NA(),IFERROR(A232+(PLAYER_EXP_MAX-D232)/L232,NA()))</f>
        <v>#N/A</v>
      </c>
      <c r="N232" s="479" t="e">
        <f t="shared" ca="1" si="18"/>
        <v>#N/A</v>
      </c>
    </row>
    <row r="233" spans="4:14" ht="14.65" customHeight="1" x14ac:dyDescent="0.25">
      <c r="D233" s="479" t="str">
        <f t="shared" si="15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0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7"/>
        <v>#N/A</v>
      </c>
      <c r="L233" s="51" t="e">
        <f t="shared" si="19"/>
        <v>#N/A</v>
      </c>
      <c r="M233" s="58" t="e">
        <f>IF(ISBLANK(A233),NA(),IFERROR(A233+(PLAYER_EXP_MAX-D233)/L233,NA()))</f>
        <v>#N/A</v>
      </c>
      <c r="N233" s="479" t="e">
        <f t="shared" ca="1" si="18"/>
        <v>#N/A</v>
      </c>
    </row>
    <row r="234" spans="4:14" ht="14.65" customHeight="1" x14ac:dyDescent="0.25">
      <c r="D234" s="479" t="str">
        <f t="shared" si="15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0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7"/>
        <v>#N/A</v>
      </c>
      <c r="L234" s="51" t="e">
        <f t="shared" si="19"/>
        <v>#N/A</v>
      </c>
      <c r="M234" s="58" t="e">
        <f>IF(ISBLANK(A234),NA(),IFERROR(A234+(PLAYER_EXP_MAX-D234)/L234,NA()))</f>
        <v>#N/A</v>
      </c>
      <c r="N234" s="479" t="e">
        <f t="shared" ca="1" si="18"/>
        <v>#N/A</v>
      </c>
    </row>
    <row r="235" spans="4:14" ht="14.65" customHeight="1" x14ac:dyDescent="0.25">
      <c r="D235" s="479" t="str">
        <f t="shared" si="15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0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7"/>
        <v>#N/A</v>
      </c>
      <c r="L235" s="51" t="e">
        <f t="shared" si="19"/>
        <v>#N/A</v>
      </c>
      <c r="M235" s="58" t="e">
        <f>IF(ISBLANK(A235),NA(),IFERROR(A235+(PLAYER_EXP_MAX-D235)/L235,NA()))</f>
        <v>#N/A</v>
      </c>
      <c r="N235" s="479" t="e">
        <f t="shared" ca="1" si="18"/>
        <v>#N/A</v>
      </c>
    </row>
    <row r="236" spans="4:14" ht="14.65" customHeight="1" x14ac:dyDescent="0.25">
      <c r="D236" s="479" t="str">
        <f t="shared" si="15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0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7"/>
        <v>#N/A</v>
      </c>
      <c r="L236" s="51" t="e">
        <f t="shared" si="19"/>
        <v>#N/A</v>
      </c>
      <c r="M236" s="58" t="e">
        <f>IF(ISBLANK(A236),NA(),IFERROR(A236+(PLAYER_EXP_MAX-D236)/L236,NA()))</f>
        <v>#N/A</v>
      </c>
      <c r="N236" s="479" t="e">
        <f t="shared" ca="1" si="18"/>
        <v>#N/A</v>
      </c>
    </row>
    <row r="237" spans="4:14" ht="14.65" customHeight="1" x14ac:dyDescent="0.25">
      <c r="D237" s="479" t="str">
        <f t="shared" si="15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0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7"/>
        <v>#N/A</v>
      </c>
      <c r="L237" s="51" t="e">
        <f t="shared" si="19"/>
        <v>#N/A</v>
      </c>
      <c r="M237" s="58" t="e">
        <f>IF(ISBLANK(A237),NA(),IFERROR(A237+(PLAYER_EXP_MAX-D237)/L237,NA()))</f>
        <v>#N/A</v>
      </c>
      <c r="N237" s="479" t="e">
        <f t="shared" ca="1" si="18"/>
        <v>#N/A</v>
      </c>
    </row>
    <row r="238" spans="4:14" ht="14.65" customHeight="1" x14ac:dyDescent="0.25">
      <c r="D238" s="479" t="str">
        <f t="shared" si="15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0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7"/>
        <v>#N/A</v>
      </c>
      <c r="L238" s="51" t="e">
        <f t="shared" si="19"/>
        <v>#N/A</v>
      </c>
      <c r="M238" s="58" t="e">
        <f>IF(ISBLANK(A238),NA(),IFERROR(A238+(PLAYER_EXP_MAX-D238)/L238,NA()))</f>
        <v>#N/A</v>
      </c>
      <c r="N238" s="479" t="e">
        <f t="shared" ca="1" si="18"/>
        <v>#N/A</v>
      </c>
    </row>
    <row r="239" spans="4:14" ht="14.65" customHeight="1" x14ac:dyDescent="0.25">
      <c r="D239" s="479" t="str">
        <f t="shared" si="15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0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7"/>
        <v>#N/A</v>
      </c>
      <c r="L239" s="51" t="e">
        <f t="shared" si="19"/>
        <v>#N/A</v>
      </c>
      <c r="M239" s="58" t="e">
        <f>IF(ISBLANK(A239),NA(),IFERROR(A239+(PLAYER_EXP_MAX-D239)/L239,NA()))</f>
        <v>#N/A</v>
      </c>
      <c r="N239" s="479" t="e">
        <f t="shared" ca="1" si="18"/>
        <v>#N/A</v>
      </c>
    </row>
    <row r="240" spans="4:14" ht="14.65" customHeight="1" x14ac:dyDescent="0.25">
      <c r="D240" s="479" t="str">
        <f t="shared" si="15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0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7"/>
        <v>#N/A</v>
      </c>
      <c r="L240" s="51" t="e">
        <f t="shared" si="19"/>
        <v>#N/A</v>
      </c>
      <c r="M240" s="58" t="e">
        <f>IF(ISBLANK(A240),NA(),IFERROR(A240+(PLAYER_EXP_MAX-D240)/L240,NA()))</f>
        <v>#N/A</v>
      </c>
      <c r="N240" s="479" t="e">
        <f t="shared" ca="1" si="18"/>
        <v>#N/A</v>
      </c>
    </row>
    <row r="241" spans="4:14" ht="14.65" customHeight="1" x14ac:dyDescent="0.25">
      <c r="D241" s="479" t="str">
        <f t="shared" si="15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0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7"/>
        <v>#N/A</v>
      </c>
      <c r="L241" s="51" t="e">
        <f t="shared" si="19"/>
        <v>#N/A</v>
      </c>
      <c r="M241" s="58" t="e">
        <f>IF(ISBLANK(A241),NA(),IFERROR(A241+(PLAYER_EXP_MAX-D241)/L241,NA()))</f>
        <v>#N/A</v>
      </c>
      <c r="N241" s="479" t="e">
        <f t="shared" ca="1" si="18"/>
        <v>#N/A</v>
      </c>
    </row>
    <row r="242" spans="4:14" ht="14.65" customHeight="1" x14ac:dyDescent="0.25">
      <c r="D242" s="479" t="str">
        <f t="shared" si="15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0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7"/>
        <v>#N/A</v>
      </c>
      <c r="L242" s="51" t="e">
        <f t="shared" si="19"/>
        <v>#N/A</v>
      </c>
      <c r="M242" s="58" t="e">
        <f>IF(ISBLANK(A242),NA(),IFERROR(A242+(PLAYER_EXP_MAX-D242)/L242,NA()))</f>
        <v>#N/A</v>
      </c>
      <c r="N242" s="479" t="e">
        <f t="shared" ca="1" si="18"/>
        <v>#N/A</v>
      </c>
    </row>
    <row r="243" spans="4:14" ht="14.65" customHeight="1" x14ac:dyDescent="0.25">
      <c r="D243" s="479" t="str">
        <f t="shared" si="15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0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7"/>
        <v>#N/A</v>
      </c>
      <c r="L243" s="51" t="e">
        <f t="shared" si="19"/>
        <v>#N/A</v>
      </c>
      <c r="M243" s="58" t="e">
        <f>IF(ISBLANK(A243),NA(),IFERROR(A243+(PLAYER_EXP_MAX-D243)/L243,NA()))</f>
        <v>#N/A</v>
      </c>
      <c r="N243" s="479" t="e">
        <f t="shared" ca="1" si="18"/>
        <v>#N/A</v>
      </c>
    </row>
    <row r="244" spans="4:14" ht="14.65" customHeight="1" x14ac:dyDescent="0.25">
      <c r="D244" s="479" t="str">
        <f t="shared" si="15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0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7"/>
        <v>#N/A</v>
      </c>
      <c r="L244" s="51" t="e">
        <f t="shared" si="19"/>
        <v>#N/A</v>
      </c>
      <c r="M244" s="58" t="e">
        <f>IF(ISBLANK(A244),NA(),IFERROR(A244+(PLAYER_EXP_MAX-D244)/L244,NA()))</f>
        <v>#N/A</v>
      </c>
      <c r="N244" s="479" t="e">
        <f t="shared" ca="1" si="18"/>
        <v>#N/A</v>
      </c>
    </row>
    <row r="245" spans="4:14" ht="14.65" customHeight="1" x14ac:dyDescent="0.25">
      <c r="D245" s="479" t="str">
        <f t="shared" si="15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0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7"/>
        <v>#N/A</v>
      </c>
      <c r="L245" s="51" t="e">
        <f t="shared" si="19"/>
        <v>#N/A</v>
      </c>
      <c r="M245" s="58" t="e">
        <f>IF(ISBLANK(A245),NA(),IFERROR(A245+(PLAYER_EXP_MAX-D245)/L245,NA()))</f>
        <v>#N/A</v>
      </c>
      <c r="N245" s="479" t="e">
        <f t="shared" ca="1" si="18"/>
        <v>#N/A</v>
      </c>
    </row>
    <row r="246" spans="4:14" ht="14.65" customHeight="1" x14ac:dyDescent="0.25">
      <c r="D246" s="479" t="str">
        <f t="shared" si="15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0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7"/>
        <v>#N/A</v>
      </c>
      <c r="L246" s="51" t="e">
        <f t="shared" si="19"/>
        <v>#N/A</v>
      </c>
      <c r="M246" s="58" t="e">
        <f>IF(ISBLANK(A246),NA(),IFERROR(A246+(PLAYER_EXP_MAX-D246)/L246,NA()))</f>
        <v>#N/A</v>
      </c>
      <c r="N246" s="479" t="e">
        <f t="shared" ca="1" si="18"/>
        <v>#N/A</v>
      </c>
    </row>
    <row r="247" spans="4:14" ht="14.65" customHeight="1" x14ac:dyDescent="0.25">
      <c r="D247" s="479" t="str">
        <f t="shared" si="15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0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7"/>
        <v>#N/A</v>
      </c>
      <c r="L247" s="51" t="e">
        <f t="shared" si="19"/>
        <v>#N/A</v>
      </c>
      <c r="M247" s="58" t="e">
        <f>IF(ISBLANK(A247),NA(),IFERROR(A247+(PLAYER_EXP_MAX-D247)/L247,NA()))</f>
        <v>#N/A</v>
      </c>
      <c r="N247" s="479" t="e">
        <f t="shared" ca="1" si="18"/>
        <v>#N/A</v>
      </c>
    </row>
    <row r="248" spans="4:14" ht="14.65" customHeight="1" x14ac:dyDescent="0.25">
      <c r="D248" s="479" t="str">
        <f t="shared" si="15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0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7"/>
        <v>#N/A</v>
      </c>
      <c r="L248" s="51" t="e">
        <f t="shared" si="19"/>
        <v>#N/A</v>
      </c>
      <c r="M248" s="58" t="e">
        <f>IF(ISBLANK(A248),NA(),IFERROR(A248+(PLAYER_EXP_MAX-D248)/L248,NA()))</f>
        <v>#N/A</v>
      </c>
      <c r="N248" s="479" t="e">
        <f t="shared" ca="1" si="18"/>
        <v>#N/A</v>
      </c>
    </row>
    <row r="249" spans="4:14" ht="14.65" customHeight="1" x14ac:dyDescent="0.25">
      <c r="D249" s="479" t="str">
        <f t="shared" si="15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0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7"/>
        <v>#N/A</v>
      </c>
      <c r="L249" s="51" t="e">
        <f t="shared" si="19"/>
        <v>#N/A</v>
      </c>
      <c r="M249" s="58" t="e">
        <f>IF(ISBLANK(A249),NA(),IFERROR(A249+(PLAYER_EXP_MAX-D249)/L249,NA()))</f>
        <v>#N/A</v>
      </c>
      <c r="N249" s="479" t="e">
        <f t="shared" ca="1" si="18"/>
        <v>#N/A</v>
      </c>
    </row>
    <row r="250" spans="4:14" ht="14.65" customHeight="1" x14ac:dyDescent="0.25">
      <c r="D250" s="479" t="str">
        <f t="shared" si="15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0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7"/>
        <v>#N/A</v>
      </c>
      <c r="L250" s="51" t="e">
        <f t="shared" si="19"/>
        <v>#N/A</v>
      </c>
      <c r="M250" s="58" t="e">
        <f>IF(ISBLANK(A250),NA(),IFERROR(A250+(PLAYER_EXP_MAX-D250)/L250,NA()))</f>
        <v>#N/A</v>
      </c>
      <c r="N250" s="479" t="e">
        <f t="shared" ca="1" si="18"/>
        <v>#N/A</v>
      </c>
    </row>
    <row r="251" spans="4:14" ht="14.65" customHeight="1" x14ac:dyDescent="0.25">
      <c r="D251" s="479" t="str">
        <f t="shared" si="15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0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7"/>
        <v>#N/A</v>
      </c>
      <c r="L251" s="51" t="e">
        <f t="shared" si="19"/>
        <v>#N/A</v>
      </c>
      <c r="M251" s="58" t="e">
        <f>IF(ISBLANK(A251),NA(),IFERROR(A251+(PLAYER_EXP_MAX-D251)/L251,NA()))</f>
        <v>#N/A</v>
      </c>
      <c r="N251" s="479" t="e">
        <f t="shared" ca="1" si="18"/>
        <v>#N/A</v>
      </c>
    </row>
    <row r="252" spans="4:14" ht="14.65" customHeight="1" x14ac:dyDescent="0.25">
      <c r="D252" s="479" t="str">
        <f t="shared" si="15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0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7"/>
        <v>#N/A</v>
      </c>
      <c r="L252" s="51" t="e">
        <f t="shared" si="19"/>
        <v>#N/A</v>
      </c>
      <c r="M252" s="58" t="e">
        <f>IF(ISBLANK(A252),NA(),IFERROR(A252+(PLAYER_EXP_MAX-D252)/L252,NA()))</f>
        <v>#N/A</v>
      </c>
      <c r="N252" s="479" t="e">
        <f t="shared" ca="1" si="18"/>
        <v>#N/A</v>
      </c>
    </row>
    <row r="253" spans="4:14" ht="14.65" customHeight="1" x14ac:dyDescent="0.25">
      <c r="D253" s="479" t="str">
        <f t="shared" si="15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0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7"/>
        <v>#N/A</v>
      </c>
      <c r="L253" s="51" t="e">
        <f t="shared" si="19"/>
        <v>#N/A</v>
      </c>
      <c r="M253" s="58" t="e">
        <f>IF(ISBLANK(A253),NA(),IFERROR(A253+(PLAYER_EXP_MAX-D253)/L253,NA()))</f>
        <v>#N/A</v>
      </c>
      <c r="N253" s="479" t="e">
        <f t="shared" ca="1" si="18"/>
        <v>#N/A</v>
      </c>
    </row>
    <row r="254" spans="4:14" ht="14.65" customHeight="1" x14ac:dyDescent="0.25">
      <c r="D254" s="479" t="str">
        <f t="shared" si="15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0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7"/>
        <v>#N/A</v>
      </c>
      <c r="L254" s="51" t="e">
        <f t="shared" si="19"/>
        <v>#N/A</v>
      </c>
      <c r="M254" s="58" t="e">
        <f>IF(ISBLANK(A254),NA(),IFERROR(A254+(PLAYER_EXP_MAX-D254)/L254,NA()))</f>
        <v>#N/A</v>
      </c>
      <c r="N254" s="479" t="e">
        <f t="shared" ca="1" si="18"/>
        <v>#N/A</v>
      </c>
    </row>
    <row r="255" spans="4:14" ht="14.65" customHeight="1" x14ac:dyDescent="0.25">
      <c r="D255" s="479" t="str">
        <f t="shared" si="15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0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7"/>
        <v>#N/A</v>
      </c>
      <c r="L255" s="51" t="e">
        <f t="shared" si="19"/>
        <v>#N/A</v>
      </c>
      <c r="M255" s="58" t="e">
        <f>IF(ISBLANK(A255),NA(),IFERROR(A255+(PLAYER_EXP_MAX-D255)/L255,NA()))</f>
        <v>#N/A</v>
      </c>
      <c r="N255" s="479" t="e">
        <f t="shared" ca="1" si="18"/>
        <v>#N/A</v>
      </c>
    </row>
    <row r="256" spans="4:14" ht="14.65" customHeight="1" x14ac:dyDescent="0.25">
      <c r="D256" s="479" t="str">
        <f t="shared" si="15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0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7"/>
        <v>#N/A</v>
      </c>
      <c r="L256" s="51" t="e">
        <f t="shared" si="19"/>
        <v>#N/A</v>
      </c>
      <c r="M256" s="58" t="e">
        <f>IF(ISBLANK(A256),NA(),IFERROR(A256+(PLAYER_EXP_MAX-D256)/L256,NA()))</f>
        <v>#N/A</v>
      </c>
      <c r="N256" s="479" t="e">
        <f t="shared" ca="1" si="18"/>
        <v>#N/A</v>
      </c>
    </row>
    <row r="257" spans="4:14" ht="14.65" customHeight="1" x14ac:dyDescent="0.25">
      <c r="D257" s="479" t="str">
        <f t="shared" si="15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0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7"/>
        <v>#N/A</v>
      </c>
      <c r="L257" s="51" t="e">
        <f t="shared" si="19"/>
        <v>#N/A</v>
      </c>
      <c r="M257" s="58" t="e">
        <f>IF(ISBLANK(A257),NA(),IFERROR(A257+(PLAYER_EXP_MAX-D257)/L257,NA()))</f>
        <v>#N/A</v>
      </c>
      <c r="N257" s="479" t="e">
        <f t="shared" ca="1" si="18"/>
        <v>#N/A</v>
      </c>
    </row>
    <row r="258" spans="4:14" ht="14.65" customHeight="1" x14ac:dyDescent="0.25">
      <c r="D258" s="479" t="str">
        <f t="shared" si="15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0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7"/>
        <v>#N/A</v>
      </c>
      <c r="L258" s="51" t="e">
        <f t="shared" si="19"/>
        <v>#N/A</v>
      </c>
      <c r="M258" s="58" t="e">
        <f>IF(ISBLANK(A258),NA(),IFERROR(A258+(PLAYER_EXP_MAX-D258)/L258,NA()))</f>
        <v>#N/A</v>
      </c>
      <c r="N258" s="479" t="e">
        <f t="shared" ca="1" si="18"/>
        <v>#N/A</v>
      </c>
    </row>
    <row r="259" spans="4:14" ht="14.65" customHeight="1" x14ac:dyDescent="0.25">
      <c r="D259" s="479" t="str">
        <f t="shared" ref="D259:D322" si="21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0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2">IF(ISBLANK(A259),NA(),IFERROR(TEXT(TRUNC(J259-NOW()),"000") &amp; " D " &amp; TEXT(TRUNC(ABS(J259-NOW()-TRUNC(J259-NOW()))*24),"00") &amp; " H", NA()))</f>
        <v>#N/A</v>
      </c>
      <c r="L259" s="51" t="e">
        <f t="shared" si="19"/>
        <v>#N/A</v>
      </c>
      <c r="M259" s="58" t="e">
        <f>IF(ISBLANK(A259),NA(),IFERROR(A259+(PLAYER_EXP_MAX-D259)/L259,NA()))</f>
        <v>#N/A</v>
      </c>
      <c r="N259" s="479" t="e">
        <f t="shared" ref="N259:N322" ca="1" si="23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1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0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2"/>
        <v>#N/A</v>
      </c>
      <c r="L260" s="51" t="e">
        <f t="shared" ref="L260:L323" si="24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3"/>
        <v>#N/A</v>
      </c>
    </row>
    <row r="261" spans="4:14" ht="14.65" customHeight="1" x14ac:dyDescent="0.25">
      <c r="D261" s="479" t="str">
        <f t="shared" si="21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0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2"/>
        <v>#N/A</v>
      </c>
      <c r="L261" s="51" t="e">
        <f t="shared" si="24"/>
        <v>#N/A</v>
      </c>
      <c r="M261" s="58" t="e">
        <f>IF(ISBLANK(A261),NA(),IFERROR(A261+(PLAYER_EXP_MAX-D261)/L261,NA()))</f>
        <v>#N/A</v>
      </c>
      <c r="N261" s="479" t="e">
        <f t="shared" ca="1" si="23"/>
        <v>#N/A</v>
      </c>
    </row>
    <row r="262" spans="4:14" ht="14.65" customHeight="1" x14ac:dyDescent="0.25">
      <c r="D262" s="479" t="str">
        <f t="shared" si="21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0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2"/>
        <v>#N/A</v>
      </c>
      <c r="L262" s="51" t="e">
        <f t="shared" si="24"/>
        <v>#N/A</v>
      </c>
      <c r="M262" s="58" t="e">
        <f>IF(ISBLANK(A262),NA(),IFERROR(A262+(PLAYER_EXP_MAX-D262)/L262,NA()))</f>
        <v>#N/A</v>
      </c>
      <c r="N262" s="479" t="e">
        <f t="shared" ca="1" si="23"/>
        <v>#N/A</v>
      </c>
    </row>
    <row r="263" spans="4:14" ht="14.65" customHeight="1" x14ac:dyDescent="0.25">
      <c r="D263" s="479" t="str">
        <f t="shared" si="21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0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2"/>
        <v>#N/A</v>
      </c>
      <c r="L263" s="51" t="e">
        <f t="shared" si="24"/>
        <v>#N/A</v>
      </c>
      <c r="M263" s="58" t="e">
        <f>IF(ISBLANK(A263),NA(),IFERROR(A263+(PLAYER_EXP_MAX-D263)/L263,NA()))</f>
        <v>#N/A</v>
      </c>
      <c r="N263" s="479" t="e">
        <f t="shared" ca="1" si="23"/>
        <v>#N/A</v>
      </c>
    </row>
    <row r="264" spans="4:14" ht="14.65" customHeight="1" x14ac:dyDescent="0.25">
      <c r="D264" s="479" t="str">
        <f t="shared" si="21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0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2"/>
        <v>#N/A</v>
      </c>
      <c r="L264" s="51" t="e">
        <f t="shared" si="24"/>
        <v>#N/A</v>
      </c>
      <c r="M264" s="58" t="e">
        <f>IF(ISBLANK(A264),NA(),IFERROR(A264+(PLAYER_EXP_MAX-D264)/L264,NA()))</f>
        <v>#N/A</v>
      </c>
      <c r="N264" s="479" t="e">
        <f t="shared" ca="1" si="23"/>
        <v>#N/A</v>
      </c>
    </row>
    <row r="265" spans="4:14" ht="14.65" customHeight="1" x14ac:dyDescent="0.25">
      <c r="D265" s="479" t="str">
        <f t="shared" si="21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0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2"/>
        <v>#N/A</v>
      </c>
      <c r="L265" s="51" t="e">
        <f t="shared" si="24"/>
        <v>#N/A</v>
      </c>
      <c r="M265" s="58" t="e">
        <f>IF(ISBLANK(A265),NA(),IFERROR(A265+(PLAYER_EXP_MAX-D265)/L265,NA()))</f>
        <v>#N/A</v>
      </c>
      <c r="N265" s="479" t="e">
        <f t="shared" ca="1" si="23"/>
        <v>#N/A</v>
      </c>
    </row>
    <row r="266" spans="4:14" ht="14.65" customHeight="1" x14ac:dyDescent="0.25">
      <c r="D266" s="479" t="str">
        <f t="shared" si="21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0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2"/>
        <v>#N/A</v>
      </c>
      <c r="L266" s="51" t="e">
        <f t="shared" si="24"/>
        <v>#N/A</v>
      </c>
      <c r="M266" s="58" t="e">
        <f>IF(ISBLANK(A266),NA(),IFERROR(A266+(PLAYER_EXP_MAX-D266)/L266,NA()))</f>
        <v>#N/A</v>
      </c>
      <c r="N266" s="479" t="e">
        <f t="shared" ca="1" si="23"/>
        <v>#N/A</v>
      </c>
    </row>
    <row r="267" spans="4:14" ht="14.65" customHeight="1" x14ac:dyDescent="0.25">
      <c r="D267" s="479" t="str">
        <f t="shared" si="21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0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2"/>
        <v>#N/A</v>
      </c>
      <c r="L267" s="51" t="e">
        <f t="shared" si="24"/>
        <v>#N/A</v>
      </c>
      <c r="M267" s="58" t="e">
        <f>IF(ISBLANK(A267),NA(),IFERROR(A267+(PLAYER_EXP_MAX-D267)/L267,NA()))</f>
        <v>#N/A</v>
      </c>
      <c r="N267" s="479" t="e">
        <f t="shared" ca="1" si="23"/>
        <v>#N/A</v>
      </c>
    </row>
    <row r="268" spans="4:14" ht="14.65" customHeight="1" x14ac:dyDescent="0.25">
      <c r="D268" s="479" t="str">
        <f t="shared" si="21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0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2"/>
        <v>#N/A</v>
      </c>
      <c r="L268" s="51" t="e">
        <f t="shared" si="24"/>
        <v>#N/A</v>
      </c>
      <c r="M268" s="58" t="e">
        <f>IF(ISBLANK(A268),NA(),IFERROR(A268+(PLAYER_EXP_MAX-D268)/L268,NA()))</f>
        <v>#N/A</v>
      </c>
      <c r="N268" s="479" t="e">
        <f t="shared" ca="1" si="23"/>
        <v>#N/A</v>
      </c>
    </row>
    <row r="269" spans="4:14" ht="14.65" customHeight="1" x14ac:dyDescent="0.25">
      <c r="D269" s="479" t="str">
        <f t="shared" si="21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0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2"/>
        <v>#N/A</v>
      </c>
      <c r="L269" s="51" t="e">
        <f t="shared" si="24"/>
        <v>#N/A</v>
      </c>
      <c r="M269" s="58" t="e">
        <f>IF(ISBLANK(A269),NA(),IFERROR(A269+(PLAYER_EXP_MAX-D269)/L269,NA()))</f>
        <v>#N/A</v>
      </c>
      <c r="N269" s="479" t="e">
        <f t="shared" ca="1" si="23"/>
        <v>#N/A</v>
      </c>
    </row>
    <row r="270" spans="4:14" ht="14.65" customHeight="1" x14ac:dyDescent="0.25">
      <c r="D270" s="479" t="str">
        <f t="shared" si="21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0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2"/>
        <v>#N/A</v>
      </c>
      <c r="L270" s="51" t="e">
        <f t="shared" si="24"/>
        <v>#N/A</v>
      </c>
      <c r="M270" s="58" t="e">
        <f>IF(ISBLANK(A270),NA(),IFERROR(A270+(PLAYER_EXP_MAX-D270)/L270,NA()))</f>
        <v>#N/A</v>
      </c>
      <c r="N270" s="479" t="e">
        <f t="shared" ca="1" si="23"/>
        <v>#N/A</v>
      </c>
    </row>
    <row r="271" spans="4:14" ht="14.65" customHeight="1" x14ac:dyDescent="0.25">
      <c r="D271" s="479" t="str">
        <f t="shared" si="21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0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2"/>
        <v>#N/A</v>
      </c>
      <c r="L271" s="51" t="e">
        <f t="shared" si="24"/>
        <v>#N/A</v>
      </c>
      <c r="M271" s="58" t="e">
        <f>IF(ISBLANK(A271),NA(),IFERROR(A271+(PLAYER_EXP_MAX-D271)/L271,NA()))</f>
        <v>#N/A</v>
      </c>
      <c r="N271" s="479" t="e">
        <f t="shared" ca="1" si="23"/>
        <v>#N/A</v>
      </c>
    </row>
    <row r="272" spans="4:14" ht="14.65" customHeight="1" x14ac:dyDescent="0.25">
      <c r="D272" s="479" t="str">
        <f t="shared" si="21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0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2"/>
        <v>#N/A</v>
      </c>
      <c r="L272" s="51" t="e">
        <f t="shared" si="24"/>
        <v>#N/A</v>
      </c>
      <c r="M272" s="58" t="e">
        <f>IF(ISBLANK(A272),NA(),IFERROR(A272+(PLAYER_EXP_MAX-D272)/L272,NA()))</f>
        <v>#N/A</v>
      </c>
      <c r="N272" s="479" t="e">
        <f t="shared" ca="1" si="23"/>
        <v>#N/A</v>
      </c>
    </row>
    <row r="273" spans="4:14" ht="14.65" customHeight="1" x14ac:dyDescent="0.25">
      <c r="D273" s="479" t="str">
        <f t="shared" si="21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0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2"/>
        <v>#N/A</v>
      </c>
      <c r="L273" s="51" t="e">
        <f t="shared" si="24"/>
        <v>#N/A</v>
      </c>
      <c r="M273" s="58" t="e">
        <f>IF(ISBLANK(A273),NA(),IFERROR(A273+(PLAYER_EXP_MAX-D273)/L273,NA()))</f>
        <v>#N/A</v>
      </c>
      <c r="N273" s="479" t="e">
        <f t="shared" ca="1" si="23"/>
        <v>#N/A</v>
      </c>
    </row>
    <row r="274" spans="4:14" ht="14.65" customHeight="1" x14ac:dyDescent="0.25">
      <c r="D274" s="479" t="str">
        <f t="shared" si="21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0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2"/>
        <v>#N/A</v>
      </c>
      <c r="L274" s="51" t="e">
        <f t="shared" si="24"/>
        <v>#N/A</v>
      </c>
      <c r="M274" s="58" t="e">
        <f>IF(ISBLANK(A274),NA(),IFERROR(A274+(PLAYER_EXP_MAX-D274)/L274,NA()))</f>
        <v>#N/A</v>
      </c>
      <c r="N274" s="479" t="e">
        <f t="shared" ca="1" si="23"/>
        <v>#N/A</v>
      </c>
    </row>
    <row r="275" spans="4:14" ht="14.65" customHeight="1" x14ac:dyDescent="0.25">
      <c r="D275" s="479" t="str">
        <f t="shared" si="21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0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2"/>
        <v>#N/A</v>
      </c>
      <c r="L275" s="51" t="e">
        <f t="shared" si="24"/>
        <v>#N/A</v>
      </c>
      <c r="M275" s="58" t="e">
        <f>IF(ISBLANK(A275),NA(),IFERROR(A275+(PLAYER_EXP_MAX-D275)/L275,NA()))</f>
        <v>#N/A</v>
      </c>
      <c r="N275" s="479" t="e">
        <f t="shared" ca="1" si="23"/>
        <v>#N/A</v>
      </c>
    </row>
    <row r="276" spans="4:14" ht="14.65" customHeight="1" x14ac:dyDescent="0.25">
      <c r="D276" s="479" t="str">
        <f t="shared" si="21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0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2"/>
        <v>#N/A</v>
      </c>
      <c r="L276" s="51" t="e">
        <f t="shared" si="24"/>
        <v>#N/A</v>
      </c>
      <c r="M276" s="58" t="e">
        <f>IF(ISBLANK(A276),NA(),IFERROR(A276+(PLAYER_EXP_MAX-D276)/L276,NA()))</f>
        <v>#N/A</v>
      </c>
      <c r="N276" s="479" t="e">
        <f t="shared" ca="1" si="23"/>
        <v>#N/A</v>
      </c>
    </row>
    <row r="277" spans="4:14" ht="14.65" customHeight="1" x14ac:dyDescent="0.25">
      <c r="D277" s="479" t="str">
        <f t="shared" si="21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0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2"/>
        <v>#N/A</v>
      </c>
      <c r="L277" s="51" t="e">
        <f t="shared" si="24"/>
        <v>#N/A</v>
      </c>
      <c r="M277" s="58" t="e">
        <f>IF(ISBLANK(A277),NA(),IFERROR(A277+(PLAYER_EXP_MAX-D277)/L277,NA()))</f>
        <v>#N/A</v>
      </c>
      <c r="N277" s="479" t="e">
        <f t="shared" ca="1" si="23"/>
        <v>#N/A</v>
      </c>
    </row>
    <row r="278" spans="4:14" ht="14.65" customHeight="1" x14ac:dyDescent="0.25">
      <c r="D278" s="479" t="str">
        <f t="shared" si="21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0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2"/>
        <v>#N/A</v>
      </c>
      <c r="L278" s="51" t="e">
        <f t="shared" si="24"/>
        <v>#N/A</v>
      </c>
      <c r="M278" s="58" t="e">
        <f>IF(ISBLANK(A278),NA(),IFERROR(A278+(PLAYER_EXP_MAX-D278)/L278,NA()))</f>
        <v>#N/A</v>
      </c>
      <c r="N278" s="479" t="e">
        <f t="shared" ca="1" si="23"/>
        <v>#N/A</v>
      </c>
    </row>
    <row r="279" spans="4:14" ht="14.65" customHeight="1" x14ac:dyDescent="0.25">
      <c r="D279" s="479" t="str">
        <f t="shared" si="21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0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2"/>
        <v>#N/A</v>
      </c>
      <c r="L279" s="51" t="e">
        <f t="shared" si="24"/>
        <v>#N/A</v>
      </c>
      <c r="M279" s="58" t="e">
        <f>IF(ISBLANK(A279),NA(),IFERROR(A279+(PLAYER_EXP_MAX-D279)/L279,NA()))</f>
        <v>#N/A</v>
      </c>
      <c r="N279" s="479" t="e">
        <f t="shared" ca="1" si="23"/>
        <v>#N/A</v>
      </c>
    </row>
    <row r="280" spans="4:14" ht="14.65" customHeight="1" x14ac:dyDescent="0.25">
      <c r="D280" s="479" t="str">
        <f t="shared" si="21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0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2"/>
        <v>#N/A</v>
      </c>
      <c r="L280" s="51" t="e">
        <f t="shared" si="24"/>
        <v>#N/A</v>
      </c>
      <c r="M280" s="58" t="e">
        <f>IF(ISBLANK(A280),NA(),IFERROR(A280+(PLAYER_EXP_MAX-D280)/L280,NA()))</f>
        <v>#N/A</v>
      </c>
      <c r="N280" s="479" t="e">
        <f t="shared" ca="1" si="23"/>
        <v>#N/A</v>
      </c>
    </row>
    <row r="281" spans="4:14" ht="14.65" customHeight="1" x14ac:dyDescent="0.25">
      <c r="D281" s="479" t="str">
        <f t="shared" si="21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0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2"/>
        <v>#N/A</v>
      </c>
      <c r="L281" s="51" t="e">
        <f t="shared" si="24"/>
        <v>#N/A</v>
      </c>
      <c r="M281" s="58" t="e">
        <f>IF(ISBLANK(A281),NA(),IFERROR(A281+(PLAYER_EXP_MAX-D281)/L281,NA()))</f>
        <v>#N/A</v>
      </c>
      <c r="N281" s="479" t="e">
        <f t="shared" ca="1" si="23"/>
        <v>#N/A</v>
      </c>
    </row>
    <row r="282" spans="4:14" ht="14.65" customHeight="1" x14ac:dyDescent="0.25">
      <c r="D282" s="479" t="str">
        <f t="shared" si="21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0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2"/>
        <v>#N/A</v>
      </c>
      <c r="L282" s="51" t="e">
        <f t="shared" si="24"/>
        <v>#N/A</v>
      </c>
      <c r="M282" s="58" t="e">
        <f>IF(ISBLANK(A282),NA(),IFERROR(A282+(PLAYER_EXP_MAX-D282)/L282,NA()))</f>
        <v>#N/A</v>
      </c>
      <c r="N282" s="479" t="e">
        <f t="shared" ca="1" si="23"/>
        <v>#N/A</v>
      </c>
    </row>
    <row r="283" spans="4:14" ht="14.65" customHeight="1" x14ac:dyDescent="0.25">
      <c r="D283" s="479" t="str">
        <f t="shared" si="21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0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2"/>
        <v>#N/A</v>
      </c>
      <c r="L283" s="51" t="e">
        <f t="shared" si="24"/>
        <v>#N/A</v>
      </c>
      <c r="M283" s="58" t="e">
        <f>IF(ISBLANK(A283),NA(),IFERROR(A283+(PLAYER_EXP_MAX-D283)/L283,NA()))</f>
        <v>#N/A</v>
      </c>
      <c r="N283" s="479" t="e">
        <f t="shared" ca="1" si="23"/>
        <v>#N/A</v>
      </c>
    </row>
    <row r="284" spans="4:14" ht="14.65" customHeight="1" x14ac:dyDescent="0.25">
      <c r="D284" s="479" t="str">
        <f t="shared" si="21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0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2"/>
        <v>#N/A</v>
      </c>
      <c r="L284" s="51" t="e">
        <f t="shared" si="24"/>
        <v>#N/A</v>
      </c>
      <c r="M284" s="58" t="e">
        <f>IF(ISBLANK(A284),NA(),IFERROR(A284+(PLAYER_EXP_MAX-D284)/L284,NA()))</f>
        <v>#N/A</v>
      </c>
      <c r="N284" s="479" t="e">
        <f t="shared" ca="1" si="23"/>
        <v>#N/A</v>
      </c>
    </row>
    <row r="285" spans="4:14" ht="14.65" customHeight="1" x14ac:dyDescent="0.25">
      <c r="D285" s="479" t="str">
        <f t="shared" si="21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0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2"/>
        <v>#N/A</v>
      </c>
      <c r="L285" s="51" t="e">
        <f t="shared" si="24"/>
        <v>#N/A</v>
      </c>
      <c r="M285" s="58" t="e">
        <f>IF(ISBLANK(A285),NA(),IFERROR(A285+(PLAYER_EXP_MAX-D285)/L285,NA()))</f>
        <v>#N/A</v>
      </c>
      <c r="N285" s="479" t="e">
        <f t="shared" ca="1" si="23"/>
        <v>#N/A</v>
      </c>
    </row>
    <row r="286" spans="4:14" ht="14.65" customHeight="1" x14ac:dyDescent="0.25">
      <c r="D286" s="479" t="str">
        <f t="shared" si="21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0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2"/>
        <v>#N/A</v>
      </c>
      <c r="L286" s="51" t="e">
        <f t="shared" si="24"/>
        <v>#N/A</v>
      </c>
      <c r="M286" s="58" t="e">
        <f>IF(ISBLANK(A286),NA(),IFERROR(A286+(PLAYER_EXP_MAX-D286)/L286,NA()))</f>
        <v>#N/A</v>
      </c>
      <c r="N286" s="479" t="e">
        <f t="shared" ca="1" si="23"/>
        <v>#N/A</v>
      </c>
    </row>
    <row r="287" spans="4:14" ht="14.65" customHeight="1" x14ac:dyDescent="0.25">
      <c r="D287" s="479" t="str">
        <f t="shared" si="21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5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2"/>
        <v>#N/A</v>
      </c>
      <c r="L287" s="51" t="e">
        <f t="shared" si="24"/>
        <v>#N/A</v>
      </c>
      <c r="M287" s="58" t="e">
        <f>IF(ISBLANK(A287),NA(),IFERROR(A287+(PLAYER_EXP_MAX-D287)/L287,NA()))</f>
        <v>#N/A</v>
      </c>
      <c r="N287" s="479" t="e">
        <f t="shared" ca="1" si="23"/>
        <v>#N/A</v>
      </c>
    </row>
    <row r="288" spans="4:14" ht="14.65" customHeight="1" x14ac:dyDescent="0.25">
      <c r="D288" s="479" t="str">
        <f t="shared" si="21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5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2"/>
        <v>#N/A</v>
      </c>
      <c r="L288" s="51" t="e">
        <f t="shared" si="24"/>
        <v>#N/A</v>
      </c>
      <c r="M288" s="58" t="e">
        <f>IF(ISBLANK(A288),NA(),IFERROR(A288+(PLAYER_EXP_MAX-D288)/L288,NA()))</f>
        <v>#N/A</v>
      </c>
      <c r="N288" s="479" t="e">
        <f t="shared" ca="1" si="23"/>
        <v>#N/A</v>
      </c>
    </row>
    <row r="289" spans="4:14" ht="14.65" customHeight="1" x14ac:dyDescent="0.25">
      <c r="D289" s="479" t="str">
        <f t="shared" si="21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5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2"/>
        <v>#N/A</v>
      </c>
      <c r="L289" s="51" t="e">
        <f t="shared" si="24"/>
        <v>#N/A</v>
      </c>
      <c r="M289" s="58" t="e">
        <f>IF(ISBLANK(A289),NA(),IFERROR(A289+(PLAYER_EXP_MAX-D289)/L289,NA()))</f>
        <v>#N/A</v>
      </c>
      <c r="N289" s="479" t="e">
        <f t="shared" ca="1" si="23"/>
        <v>#N/A</v>
      </c>
    </row>
    <row r="290" spans="4:14" ht="14.65" customHeight="1" x14ac:dyDescent="0.25">
      <c r="D290" s="479" t="str">
        <f t="shared" si="21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5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2"/>
        <v>#N/A</v>
      </c>
      <c r="L290" s="51" t="e">
        <f t="shared" si="24"/>
        <v>#N/A</v>
      </c>
      <c r="M290" s="58" t="e">
        <f>IF(ISBLANK(A290),NA(),IFERROR(A290+(PLAYER_EXP_MAX-D290)/L290,NA()))</f>
        <v>#N/A</v>
      </c>
      <c r="N290" s="479" t="e">
        <f t="shared" ca="1" si="23"/>
        <v>#N/A</v>
      </c>
    </row>
    <row r="291" spans="4:14" ht="14.65" customHeight="1" x14ac:dyDescent="0.25">
      <c r="D291" s="479" t="str">
        <f t="shared" si="21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5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2"/>
        <v>#N/A</v>
      </c>
      <c r="L291" s="51" t="e">
        <f t="shared" si="24"/>
        <v>#N/A</v>
      </c>
      <c r="M291" s="58" t="e">
        <f>IF(ISBLANK(A291),NA(),IFERROR(A291+(PLAYER_EXP_MAX-D291)/L291,NA()))</f>
        <v>#N/A</v>
      </c>
      <c r="N291" s="479" t="e">
        <f t="shared" ca="1" si="23"/>
        <v>#N/A</v>
      </c>
    </row>
    <row r="292" spans="4:14" ht="14.65" customHeight="1" x14ac:dyDescent="0.25">
      <c r="D292" s="479" t="str">
        <f t="shared" si="21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5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2"/>
        <v>#N/A</v>
      </c>
      <c r="L292" s="51" t="e">
        <f t="shared" si="24"/>
        <v>#N/A</v>
      </c>
      <c r="M292" s="58" t="e">
        <f>IF(ISBLANK(A292),NA(),IFERROR(A292+(PLAYER_EXP_MAX-D292)/L292,NA()))</f>
        <v>#N/A</v>
      </c>
      <c r="N292" s="479" t="e">
        <f t="shared" ca="1" si="23"/>
        <v>#N/A</v>
      </c>
    </row>
    <row r="293" spans="4:14" ht="14.65" customHeight="1" x14ac:dyDescent="0.25">
      <c r="D293" s="479" t="str">
        <f t="shared" si="21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5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2"/>
        <v>#N/A</v>
      </c>
      <c r="L293" s="51" t="e">
        <f t="shared" si="24"/>
        <v>#N/A</v>
      </c>
      <c r="M293" s="58" t="e">
        <f>IF(ISBLANK(A293),NA(),IFERROR(A293+(PLAYER_EXP_MAX-D293)/L293,NA()))</f>
        <v>#N/A</v>
      </c>
      <c r="N293" s="479" t="e">
        <f t="shared" ca="1" si="23"/>
        <v>#N/A</v>
      </c>
    </row>
    <row r="294" spans="4:14" ht="14.65" customHeight="1" x14ac:dyDescent="0.25">
      <c r="D294" s="479" t="str">
        <f t="shared" si="21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5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2"/>
        <v>#N/A</v>
      </c>
      <c r="L294" s="51" t="e">
        <f t="shared" si="24"/>
        <v>#N/A</v>
      </c>
      <c r="M294" s="58" t="e">
        <f>IF(ISBLANK(A294),NA(),IFERROR(A294+(PLAYER_EXP_MAX-D294)/L294,NA()))</f>
        <v>#N/A</v>
      </c>
      <c r="N294" s="479" t="e">
        <f t="shared" ca="1" si="23"/>
        <v>#N/A</v>
      </c>
    </row>
    <row r="295" spans="4:14" ht="14.65" customHeight="1" x14ac:dyDescent="0.25">
      <c r="D295" s="479" t="str">
        <f t="shared" si="21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5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2"/>
        <v>#N/A</v>
      </c>
      <c r="L295" s="51" t="e">
        <f t="shared" si="24"/>
        <v>#N/A</v>
      </c>
      <c r="M295" s="58" t="e">
        <f>IF(ISBLANK(A295),NA(),IFERROR(A295+(PLAYER_EXP_MAX-D295)/L295,NA()))</f>
        <v>#N/A</v>
      </c>
      <c r="N295" s="479" t="e">
        <f t="shared" ca="1" si="23"/>
        <v>#N/A</v>
      </c>
    </row>
    <row r="296" spans="4:14" ht="14.65" customHeight="1" x14ac:dyDescent="0.25">
      <c r="D296" s="479" t="str">
        <f t="shared" si="21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5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2"/>
        <v>#N/A</v>
      </c>
      <c r="L296" s="51" t="e">
        <f t="shared" si="24"/>
        <v>#N/A</v>
      </c>
      <c r="M296" s="58" t="e">
        <f>IF(ISBLANK(A296),NA(),IFERROR(A296+(PLAYER_EXP_MAX-D296)/L296,NA()))</f>
        <v>#N/A</v>
      </c>
      <c r="N296" s="479" t="e">
        <f t="shared" ca="1" si="23"/>
        <v>#N/A</v>
      </c>
    </row>
    <row r="297" spans="4:14" ht="14.65" customHeight="1" x14ac:dyDescent="0.25">
      <c r="D297" s="479" t="str">
        <f t="shared" si="21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5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2"/>
        <v>#N/A</v>
      </c>
      <c r="L297" s="51" t="e">
        <f t="shared" si="24"/>
        <v>#N/A</v>
      </c>
      <c r="M297" s="58" t="e">
        <f>IF(ISBLANK(A297),NA(),IFERROR(A297+(PLAYER_EXP_MAX-D297)/L297,NA()))</f>
        <v>#N/A</v>
      </c>
      <c r="N297" s="479" t="e">
        <f t="shared" ca="1" si="23"/>
        <v>#N/A</v>
      </c>
    </row>
    <row r="298" spans="4:14" ht="14.65" customHeight="1" x14ac:dyDescent="0.25">
      <c r="D298" s="479" t="str">
        <f t="shared" si="21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5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2"/>
        <v>#N/A</v>
      </c>
      <c r="L298" s="51" t="e">
        <f t="shared" si="24"/>
        <v>#N/A</v>
      </c>
      <c r="M298" s="58" t="e">
        <f>IF(ISBLANK(A298),NA(),IFERROR(A298+(PLAYER_EXP_MAX-D298)/L298,NA()))</f>
        <v>#N/A</v>
      </c>
      <c r="N298" s="479" t="e">
        <f t="shared" ca="1" si="23"/>
        <v>#N/A</v>
      </c>
    </row>
    <row r="299" spans="4:14" ht="14.65" customHeight="1" x14ac:dyDescent="0.25">
      <c r="D299" s="479" t="str">
        <f t="shared" si="21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5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2"/>
        <v>#N/A</v>
      </c>
      <c r="L299" s="51" t="e">
        <f t="shared" si="24"/>
        <v>#N/A</v>
      </c>
      <c r="M299" s="58" t="e">
        <f>IF(ISBLANK(A299),NA(),IFERROR(A299+(PLAYER_EXP_MAX-D299)/L299,NA()))</f>
        <v>#N/A</v>
      </c>
      <c r="N299" s="479" t="e">
        <f t="shared" ca="1" si="23"/>
        <v>#N/A</v>
      </c>
    </row>
    <row r="300" spans="4:14" ht="14.65" customHeight="1" x14ac:dyDescent="0.25">
      <c r="D300" s="479" t="str">
        <f t="shared" si="21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5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2"/>
        <v>#N/A</v>
      </c>
      <c r="L300" s="51" t="e">
        <f t="shared" si="24"/>
        <v>#N/A</v>
      </c>
      <c r="M300" s="58" t="e">
        <f>IF(ISBLANK(A300),NA(),IFERROR(A300+(PLAYER_EXP_MAX-D300)/L300,NA()))</f>
        <v>#N/A</v>
      </c>
      <c r="N300" s="479" t="e">
        <f t="shared" ca="1" si="23"/>
        <v>#N/A</v>
      </c>
    </row>
    <row r="301" spans="4:14" ht="14.65" customHeight="1" x14ac:dyDescent="0.25">
      <c r="D301" s="479" t="str">
        <f t="shared" si="21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5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2"/>
        <v>#N/A</v>
      </c>
      <c r="L301" s="51" t="e">
        <f t="shared" si="24"/>
        <v>#N/A</v>
      </c>
      <c r="M301" s="58" t="e">
        <f>IF(ISBLANK(A301),NA(),IFERROR(A301+(PLAYER_EXP_MAX-D301)/L301,NA()))</f>
        <v>#N/A</v>
      </c>
      <c r="N301" s="479" t="e">
        <f t="shared" ca="1" si="23"/>
        <v>#N/A</v>
      </c>
    </row>
    <row r="302" spans="4:14" ht="14.65" customHeight="1" x14ac:dyDescent="0.25">
      <c r="D302" s="479" t="str">
        <f t="shared" si="21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5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2"/>
        <v>#N/A</v>
      </c>
      <c r="L302" s="51" t="e">
        <f t="shared" si="24"/>
        <v>#N/A</v>
      </c>
      <c r="M302" s="58" t="e">
        <f>IF(ISBLANK(A302),NA(),IFERROR(A302+(PLAYER_EXP_MAX-D302)/L302,NA()))</f>
        <v>#N/A</v>
      </c>
      <c r="N302" s="479" t="e">
        <f t="shared" ca="1" si="23"/>
        <v>#N/A</v>
      </c>
    </row>
    <row r="303" spans="4:14" ht="14.65" customHeight="1" x14ac:dyDescent="0.25">
      <c r="D303" s="479" t="str">
        <f t="shared" si="21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5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2"/>
        <v>#N/A</v>
      </c>
      <c r="L303" s="51" t="e">
        <f t="shared" si="24"/>
        <v>#N/A</v>
      </c>
      <c r="M303" s="58" t="e">
        <f>IF(ISBLANK(A303),NA(),IFERROR(A303+(PLAYER_EXP_MAX-D303)/L303,NA()))</f>
        <v>#N/A</v>
      </c>
      <c r="N303" s="479" t="e">
        <f t="shared" ca="1" si="23"/>
        <v>#N/A</v>
      </c>
    </row>
    <row r="304" spans="4:14" ht="14.65" customHeight="1" x14ac:dyDescent="0.25">
      <c r="D304" s="479" t="str">
        <f t="shared" si="21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5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2"/>
        <v>#N/A</v>
      </c>
      <c r="L304" s="51" t="e">
        <f t="shared" si="24"/>
        <v>#N/A</v>
      </c>
      <c r="M304" s="58" t="e">
        <f>IF(ISBLANK(A304),NA(),IFERROR(A304+(PLAYER_EXP_MAX-D304)/L304,NA()))</f>
        <v>#N/A</v>
      </c>
      <c r="N304" s="479" t="e">
        <f t="shared" ca="1" si="23"/>
        <v>#N/A</v>
      </c>
    </row>
    <row r="305" spans="4:14" ht="14.65" customHeight="1" x14ac:dyDescent="0.25">
      <c r="D305" s="479" t="str">
        <f t="shared" si="21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5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2"/>
        <v>#N/A</v>
      </c>
      <c r="L305" s="51" t="e">
        <f t="shared" si="24"/>
        <v>#N/A</v>
      </c>
      <c r="M305" s="58" t="e">
        <f>IF(ISBLANK(A305),NA(),IFERROR(A305+(PLAYER_EXP_MAX-D305)/L305,NA()))</f>
        <v>#N/A</v>
      </c>
      <c r="N305" s="479" t="e">
        <f t="shared" ca="1" si="23"/>
        <v>#N/A</v>
      </c>
    </row>
    <row r="306" spans="4:14" ht="14.65" customHeight="1" x14ac:dyDescent="0.25">
      <c r="D306" s="479" t="str">
        <f t="shared" si="21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5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2"/>
        <v>#N/A</v>
      </c>
      <c r="L306" s="51" t="e">
        <f t="shared" si="24"/>
        <v>#N/A</v>
      </c>
      <c r="M306" s="58" t="e">
        <f>IF(ISBLANK(A306),NA(),IFERROR(A306+(PLAYER_EXP_MAX-D306)/L306,NA()))</f>
        <v>#N/A</v>
      </c>
      <c r="N306" s="479" t="e">
        <f t="shared" ca="1" si="23"/>
        <v>#N/A</v>
      </c>
    </row>
    <row r="307" spans="4:14" ht="14.65" customHeight="1" x14ac:dyDescent="0.25">
      <c r="D307" s="479" t="str">
        <f t="shared" si="21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5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2"/>
        <v>#N/A</v>
      </c>
      <c r="L307" s="51" t="e">
        <f t="shared" si="24"/>
        <v>#N/A</v>
      </c>
      <c r="M307" s="58" t="e">
        <f>IF(ISBLANK(A307),NA(),IFERROR(A307+(PLAYER_EXP_MAX-D307)/L307,NA()))</f>
        <v>#N/A</v>
      </c>
      <c r="N307" s="479" t="e">
        <f t="shared" ca="1" si="23"/>
        <v>#N/A</v>
      </c>
    </row>
    <row r="308" spans="4:14" ht="14.65" customHeight="1" x14ac:dyDescent="0.25">
      <c r="D308" s="479" t="str">
        <f t="shared" si="21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5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2"/>
        <v>#N/A</v>
      </c>
      <c r="L308" s="51" t="e">
        <f t="shared" si="24"/>
        <v>#N/A</v>
      </c>
      <c r="M308" s="58" t="e">
        <f>IF(ISBLANK(A308),NA(),IFERROR(A308+(PLAYER_EXP_MAX-D308)/L308,NA()))</f>
        <v>#N/A</v>
      </c>
      <c r="N308" s="479" t="e">
        <f t="shared" ca="1" si="23"/>
        <v>#N/A</v>
      </c>
    </row>
    <row r="309" spans="4:14" ht="14.65" customHeight="1" x14ac:dyDescent="0.25">
      <c r="D309" s="479" t="str">
        <f t="shared" si="21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5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2"/>
        <v>#N/A</v>
      </c>
      <c r="L309" s="51" t="e">
        <f t="shared" si="24"/>
        <v>#N/A</v>
      </c>
      <c r="M309" s="58" t="e">
        <f>IF(ISBLANK(A309),NA(),IFERROR(A309+(PLAYER_EXP_MAX-D309)/L309,NA()))</f>
        <v>#N/A</v>
      </c>
      <c r="N309" s="479" t="e">
        <f t="shared" ca="1" si="23"/>
        <v>#N/A</v>
      </c>
    </row>
    <row r="310" spans="4:14" ht="14.65" customHeight="1" x14ac:dyDescent="0.25">
      <c r="D310" s="479" t="str">
        <f t="shared" si="21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5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2"/>
        <v>#N/A</v>
      </c>
      <c r="L310" s="51" t="e">
        <f t="shared" si="24"/>
        <v>#N/A</v>
      </c>
      <c r="M310" s="58" t="e">
        <f>IF(ISBLANK(A310),NA(),IFERROR(A310+(PLAYER_EXP_MAX-D310)/L310,NA()))</f>
        <v>#N/A</v>
      </c>
      <c r="N310" s="479" t="e">
        <f t="shared" ca="1" si="23"/>
        <v>#N/A</v>
      </c>
    </row>
    <row r="311" spans="4:14" ht="14.65" customHeight="1" x14ac:dyDescent="0.25">
      <c r="D311" s="479" t="str">
        <f t="shared" si="21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5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2"/>
        <v>#N/A</v>
      </c>
      <c r="L311" s="51" t="e">
        <f t="shared" si="24"/>
        <v>#N/A</v>
      </c>
      <c r="M311" s="58" t="e">
        <f>IF(ISBLANK(A311),NA(),IFERROR(A311+(PLAYER_EXP_MAX-D311)/L311,NA()))</f>
        <v>#N/A</v>
      </c>
      <c r="N311" s="479" t="e">
        <f t="shared" ca="1" si="23"/>
        <v>#N/A</v>
      </c>
    </row>
    <row r="312" spans="4:14" ht="14.65" customHeight="1" x14ac:dyDescent="0.25">
      <c r="D312" s="479" t="str">
        <f t="shared" si="21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5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2"/>
        <v>#N/A</v>
      </c>
      <c r="L312" s="51" t="e">
        <f t="shared" si="24"/>
        <v>#N/A</v>
      </c>
      <c r="M312" s="58" t="e">
        <f>IF(ISBLANK(A312),NA(),IFERROR(A312+(PLAYER_EXP_MAX-D312)/L312,NA()))</f>
        <v>#N/A</v>
      </c>
      <c r="N312" s="479" t="e">
        <f t="shared" ca="1" si="23"/>
        <v>#N/A</v>
      </c>
    </row>
    <row r="313" spans="4:14" ht="14.65" customHeight="1" x14ac:dyDescent="0.25">
      <c r="D313" s="479" t="str">
        <f t="shared" si="21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5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2"/>
        <v>#N/A</v>
      </c>
      <c r="L313" s="51" t="e">
        <f t="shared" si="24"/>
        <v>#N/A</v>
      </c>
      <c r="M313" s="58" t="e">
        <f>IF(ISBLANK(A313),NA(),IFERROR(A313+(PLAYER_EXP_MAX-D313)/L313,NA()))</f>
        <v>#N/A</v>
      </c>
      <c r="N313" s="479" t="e">
        <f t="shared" ca="1" si="23"/>
        <v>#N/A</v>
      </c>
    </row>
    <row r="314" spans="4:14" ht="14.65" customHeight="1" x14ac:dyDescent="0.25">
      <c r="D314" s="479" t="str">
        <f t="shared" si="21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5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2"/>
        <v>#N/A</v>
      </c>
      <c r="L314" s="51" t="e">
        <f t="shared" si="24"/>
        <v>#N/A</v>
      </c>
      <c r="M314" s="58" t="e">
        <f>IF(ISBLANK(A314),NA(),IFERROR(A314+(PLAYER_EXP_MAX-D314)/L314,NA()))</f>
        <v>#N/A</v>
      </c>
      <c r="N314" s="479" t="e">
        <f t="shared" ca="1" si="23"/>
        <v>#N/A</v>
      </c>
    </row>
    <row r="315" spans="4:14" ht="14.65" customHeight="1" x14ac:dyDescent="0.25">
      <c r="D315" s="479" t="str">
        <f t="shared" si="21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5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2"/>
        <v>#N/A</v>
      </c>
      <c r="L315" s="51" t="e">
        <f t="shared" si="24"/>
        <v>#N/A</v>
      </c>
      <c r="M315" s="58" t="e">
        <f>IF(ISBLANK(A315),NA(),IFERROR(A315+(PLAYER_EXP_MAX-D315)/L315,NA()))</f>
        <v>#N/A</v>
      </c>
      <c r="N315" s="479" t="e">
        <f t="shared" ca="1" si="23"/>
        <v>#N/A</v>
      </c>
    </row>
    <row r="316" spans="4:14" ht="14.65" customHeight="1" x14ac:dyDescent="0.25">
      <c r="D316" s="479" t="str">
        <f t="shared" si="21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5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2"/>
        <v>#N/A</v>
      </c>
      <c r="L316" s="51" t="e">
        <f t="shared" si="24"/>
        <v>#N/A</v>
      </c>
      <c r="M316" s="58" t="e">
        <f>IF(ISBLANK(A316),NA(),IFERROR(A316+(PLAYER_EXP_MAX-D316)/L316,NA()))</f>
        <v>#N/A</v>
      </c>
      <c r="N316" s="479" t="e">
        <f t="shared" ca="1" si="23"/>
        <v>#N/A</v>
      </c>
    </row>
    <row r="317" spans="4:14" ht="14.65" customHeight="1" x14ac:dyDescent="0.25">
      <c r="D317" s="479" t="str">
        <f t="shared" si="21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5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2"/>
        <v>#N/A</v>
      </c>
      <c r="L317" s="51" t="e">
        <f t="shared" si="24"/>
        <v>#N/A</v>
      </c>
      <c r="M317" s="58" t="e">
        <f>IF(ISBLANK(A317),NA(),IFERROR(A317+(PLAYER_EXP_MAX-D317)/L317,NA()))</f>
        <v>#N/A</v>
      </c>
      <c r="N317" s="479" t="e">
        <f t="shared" ca="1" si="23"/>
        <v>#N/A</v>
      </c>
    </row>
    <row r="318" spans="4:14" ht="14.65" customHeight="1" x14ac:dyDescent="0.25">
      <c r="D318" s="479" t="str">
        <f t="shared" si="21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5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2"/>
        <v>#N/A</v>
      </c>
      <c r="L318" s="51" t="e">
        <f t="shared" si="24"/>
        <v>#N/A</v>
      </c>
      <c r="M318" s="58" t="e">
        <f>IF(ISBLANK(A318),NA(),IFERROR(A318+(PLAYER_EXP_MAX-D318)/L318,NA()))</f>
        <v>#N/A</v>
      </c>
      <c r="N318" s="479" t="e">
        <f t="shared" ca="1" si="23"/>
        <v>#N/A</v>
      </c>
    </row>
    <row r="319" spans="4:14" ht="14.65" customHeight="1" x14ac:dyDescent="0.25">
      <c r="D319" s="479" t="str">
        <f t="shared" si="21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5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2"/>
        <v>#N/A</v>
      </c>
      <c r="L319" s="51" t="e">
        <f t="shared" si="24"/>
        <v>#N/A</v>
      </c>
      <c r="M319" s="58" t="e">
        <f>IF(ISBLANK(A319),NA(),IFERROR(A319+(PLAYER_EXP_MAX-D319)/L319,NA()))</f>
        <v>#N/A</v>
      </c>
      <c r="N319" s="479" t="e">
        <f t="shared" ca="1" si="23"/>
        <v>#N/A</v>
      </c>
    </row>
    <row r="320" spans="4:14" ht="14.65" customHeight="1" x14ac:dyDescent="0.25">
      <c r="D320" s="479" t="str">
        <f t="shared" si="21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5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2"/>
        <v>#N/A</v>
      </c>
      <c r="L320" s="51" t="e">
        <f t="shared" si="24"/>
        <v>#N/A</v>
      </c>
      <c r="M320" s="58" t="e">
        <f>IF(ISBLANK(A320),NA(),IFERROR(A320+(PLAYER_EXP_MAX-D320)/L320,NA()))</f>
        <v>#N/A</v>
      </c>
      <c r="N320" s="479" t="e">
        <f t="shared" ca="1" si="23"/>
        <v>#N/A</v>
      </c>
    </row>
    <row r="321" spans="4:14" ht="14.65" customHeight="1" x14ac:dyDescent="0.25">
      <c r="D321" s="479" t="str">
        <f t="shared" si="21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5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2"/>
        <v>#N/A</v>
      </c>
      <c r="L321" s="51" t="e">
        <f t="shared" si="24"/>
        <v>#N/A</v>
      </c>
      <c r="M321" s="58" t="e">
        <f>IF(ISBLANK(A321),NA(),IFERROR(A321+(PLAYER_EXP_MAX-D321)/L321,NA()))</f>
        <v>#N/A</v>
      </c>
      <c r="N321" s="479" t="e">
        <f t="shared" ca="1" si="23"/>
        <v>#N/A</v>
      </c>
    </row>
    <row r="322" spans="4:14" ht="14.65" customHeight="1" x14ac:dyDescent="0.25">
      <c r="D322" s="479" t="str">
        <f t="shared" si="21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5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2"/>
        <v>#N/A</v>
      </c>
      <c r="L322" s="51" t="e">
        <f t="shared" si="24"/>
        <v>#N/A</v>
      </c>
      <c r="M322" s="58" t="e">
        <f>IF(ISBLANK(A322),NA(),IFERROR(A322+(PLAYER_EXP_MAX-D322)/L322,NA()))</f>
        <v>#N/A</v>
      </c>
      <c r="N322" s="479" t="e">
        <f t="shared" ca="1" si="23"/>
        <v>#N/A</v>
      </c>
    </row>
    <row r="323" spans="4:14" ht="14.65" customHeight="1" x14ac:dyDescent="0.25">
      <c r="D323" s="479" t="str">
        <f t="shared" ref="D323:D386" si="26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5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7">IF(ISBLANK(A323),NA(),IFERROR(TEXT(TRUNC(J323-NOW()),"000") &amp; " D " &amp; TEXT(TRUNC(ABS(J323-NOW()-TRUNC(J323-NOW()))*24),"00") &amp; " H", NA()))</f>
        <v>#N/A</v>
      </c>
      <c r="L323" s="51" t="e">
        <f t="shared" si="24"/>
        <v>#N/A</v>
      </c>
      <c r="M323" s="58" t="e">
        <f>IF(ISBLANK(A323),NA(),IFERROR(A323+(PLAYER_EXP_MAX-D323)/L323,NA()))</f>
        <v>#N/A</v>
      </c>
      <c r="N323" s="479" t="e">
        <f t="shared" ref="N323:N386" ca="1" si="28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6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5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7"/>
        <v>#N/A</v>
      </c>
      <c r="L324" s="51" t="e">
        <f t="shared" ref="L324:L387" si="29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8"/>
        <v>#N/A</v>
      </c>
    </row>
    <row r="325" spans="4:14" ht="14.65" customHeight="1" x14ac:dyDescent="0.25">
      <c r="D325" s="479" t="str">
        <f t="shared" si="26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5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7"/>
        <v>#N/A</v>
      </c>
      <c r="L325" s="51" t="e">
        <f t="shared" si="29"/>
        <v>#N/A</v>
      </c>
      <c r="M325" s="58" t="e">
        <f>IF(ISBLANK(A325),NA(),IFERROR(A325+(PLAYER_EXP_MAX-D325)/L325,NA()))</f>
        <v>#N/A</v>
      </c>
      <c r="N325" s="479" t="e">
        <f t="shared" ca="1" si="28"/>
        <v>#N/A</v>
      </c>
    </row>
    <row r="326" spans="4:14" ht="14.65" customHeight="1" x14ac:dyDescent="0.25">
      <c r="D326" s="479" t="str">
        <f t="shared" si="26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5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7"/>
        <v>#N/A</v>
      </c>
      <c r="L326" s="51" t="e">
        <f t="shared" si="29"/>
        <v>#N/A</v>
      </c>
      <c r="M326" s="58" t="e">
        <f>IF(ISBLANK(A326),NA(),IFERROR(A326+(PLAYER_EXP_MAX-D326)/L326,NA()))</f>
        <v>#N/A</v>
      </c>
      <c r="N326" s="479" t="e">
        <f t="shared" ca="1" si="28"/>
        <v>#N/A</v>
      </c>
    </row>
    <row r="327" spans="4:14" ht="14.65" customHeight="1" x14ac:dyDescent="0.25">
      <c r="D327" s="479" t="str">
        <f t="shared" si="26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5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7"/>
        <v>#N/A</v>
      </c>
      <c r="L327" s="51" t="e">
        <f t="shared" si="29"/>
        <v>#N/A</v>
      </c>
      <c r="M327" s="58" t="e">
        <f>IF(ISBLANK(A327),NA(),IFERROR(A327+(PLAYER_EXP_MAX-D327)/L327,NA()))</f>
        <v>#N/A</v>
      </c>
      <c r="N327" s="479" t="e">
        <f t="shared" ca="1" si="28"/>
        <v>#N/A</v>
      </c>
    </row>
    <row r="328" spans="4:14" ht="14.65" customHeight="1" x14ac:dyDescent="0.25">
      <c r="D328" s="479" t="str">
        <f t="shared" si="26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5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7"/>
        <v>#N/A</v>
      </c>
      <c r="L328" s="51" t="e">
        <f t="shared" si="29"/>
        <v>#N/A</v>
      </c>
      <c r="M328" s="58" t="e">
        <f>IF(ISBLANK(A328),NA(),IFERROR(A328+(PLAYER_EXP_MAX-D328)/L328,NA()))</f>
        <v>#N/A</v>
      </c>
      <c r="N328" s="479" t="e">
        <f t="shared" ca="1" si="28"/>
        <v>#N/A</v>
      </c>
    </row>
    <row r="329" spans="4:14" ht="14.65" customHeight="1" x14ac:dyDescent="0.25">
      <c r="D329" s="479" t="str">
        <f t="shared" si="26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5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7"/>
        <v>#N/A</v>
      </c>
      <c r="L329" s="51" t="e">
        <f t="shared" si="29"/>
        <v>#N/A</v>
      </c>
      <c r="M329" s="58" t="e">
        <f>IF(ISBLANK(A329),NA(),IFERROR(A329+(PLAYER_EXP_MAX-D329)/L329,NA()))</f>
        <v>#N/A</v>
      </c>
      <c r="N329" s="479" t="e">
        <f t="shared" ca="1" si="28"/>
        <v>#N/A</v>
      </c>
    </row>
    <row r="330" spans="4:14" ht="14.65" customHeight="1" x14ac:dyDescent="0.25">
      <c r="D330" s="479" t="str">
        <f t="shared" si="26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5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7"/>
        <v>#N/A</v>
      </c>
      <c r="L330" s="51" t="e">
        <f t="shared" si="29"/>
        <v>#N/A</v>
      </c>
      <c r="M330" s="58" t="e">
        <f>IF(ISBLANK(A330),NA(),IFERROR(A330+(PLAYER_EXP_MAX-D330)/L330,NA()))</f>
        <v>#N/A</v>
      </c>
      <c r="N330" s="479" t="e">
        <f t="shared" ca="1" si="28"/>
        <v>#N/A</v>
      </c>
    </row>
    <row r="331" spans="4:14" ht="14.65" customHeight="1" x14ac:dyDescent="0.25">
      <c r="D331" s="479" t="str">
        <f t="shared" si="26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5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7"/>
        <v>#N/A</v>
      </c>
      <c r="L331" s="51" t="e">
        <f t="shared" si="29"/>
        <v>#N/A</v>
      </c>
      <c r="M331" s="58" t="e">
        <f>IF(ISBLANK(A331),NA(),IFERROR(A331+(PLAYER_EXP_MAX-D331)/L331,NA()))</f>
        <v>#N/A</v>
      </c>
      <c r="N331" s="479" t="e">
        <f t="shared" ca="1" si="28"/>
        <v>#N/A</v>
      </c>
    </row>
    <row r="332" spans="4:14" ht="14.65" customHeight="1" x14ac:dyDescent="0.25">
      <c r="D332" s="479" t="str">
        <f t="shared" si="26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5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7"/>
        <v>#N/A</v>
      </c>
      <c r="L332" s="51" t="e">
        <f t="shared" si="29"/>
        <v>#N/A</v>
      </c>
      <c r="M332" s="58" t="e">
        <f>IF(ISBLANK(A332),NA(),IFERROR(A332+(PLAYER_EXP_MAX-D332)/L332,NA()))</f>
        <v>#N/A</v>
      </c>
      <c r="N332" s="479" t="e">
        <f t="shared" ca="1" si="28"/>
        <v>#N/A</v>
      </c>
    </row>
    <row r="333" spans="4:14" ht="14.65" customHeight="1" x14ac:dyDescent="0.25">
      <c r="D333" s="479" t="str">
        <f t="shared" si="26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5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7"/>
        <v>#N/A</v>
      </c>
      <c r="L333" s="51" t="e">
        <f t="shared" si="29"/>
        <v>#N/A</v>
      </c>
      <c r="M333" s="58" t="e">
        <f>IF(ISBLANK(A333),NA(),IFERROR(A333+(PLAYER_EXP_MAX-D333)/L333,NA()))</f>
        <v>#N/A</v>
      </c>
      <c r="N333" s="479" t="e">
        <f t="shared" ca="1" si="28"/>
        <v>#N/A</v>
      </c>
    </row>
    <row r="334" spans="4:14" ht="14.65" customHeight="1" x14ac:dyDescent="0.25">
      <c r="D334" s="479" t="str">
        <f t="shared" si="26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5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7"/>
        <v>#N/A</v>
      </c>
      <c r="L334" s="51" t="e">
        <f t="shared" si="29"/>
        <v>#N/A</v>
      </c>
      <c r="M334" s="58" t="e">
        <f>IF(ISBLANK(A334),NA(),IFERROR(A334+(PLAYER_EXP_MAX-D334)/L334,NA()))</f>
        <v>#N/A</v>
      </c>
      <c r="N334" s="479" t="e">
        <f t="shared" ca="1" si="28"/>
        <v>#N/A</v>
      </c>
    </row>
    <row r="335" spans="4:14" ht="14.65" customHeight="1" x14ac:dyDescent="0.25">
      <c r="D335" s="479" t="str">
        <f t="shared" si="26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5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7"/>
        <v>#N/A</v>
      </c>
      <c r="L335" s="51" t="e">
        <f t="shared" si="29"/>
        <v>#N/A</v>
      </c>
      <c r="M335" s="58" t="e">
        <f>IF(ISBLANK(A335),NA(),IFERROR(A335+(PLAYER_EXP_MAX-D335)/L335,NA()))</f>
        <v>#N/A</v>
      </c>
      <c r="N335" s="479" t="e">
        <f t="shared" ca="1" si="28"/>
        <v>#N/A</v>
      </c>
    </row>
    <row r="336" spans="4:14" ht="14.65" customHeight="1" x14ac:dyDescent="0.25">
      <c r="D336" s="479" t="str">
        <f t="shared" si="26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5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7"/>
        <v>#N/A</v>
      </c>
      <c r="L336" s="51" t="e">
        <f t="shared" si="29"/>
        <v>#N/A</v>
      </c>
      <c r="M336" s="58" t="e">
        <f>IF(ISBLANK(A336),NA(),IFERROR(A336+(PLAYER_EXP_MAX-D336)/L336,NA()))</f>
        <v>#N/A</v>
      </c>
      <c r="N336" s="479" t="e">
        <f t="shared" ca="1" si="28"/>
        <v>#N/A</v>
      </c>
    </row>
    <row r="337" spans="4:14" ht="14.65" customHeight="1" x14ac:dyDescent="0.25">
      <c r="D337" s="479" t="str">
        <f t="shared" si="26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5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7"/>
        <v>#N/A</v>
      </c>
      <c r="L337" s="51" t="e">
        <f t="shared" si="29"/>
        <v>#N/A</v>
      </c>
      <c r="M337" s="58" t="e">
        <f>IF(ISBLANK(A337),NA(),IFERROR(A337+(PLAYER_EXP_MAX-D337)/L337,NA()))</f>
        <v>#N/A</v>
      </c>
      <c r="N337" s="479" t="e">
        <f t="shared" ca="1" si="28"/>
        <v>#N/A</v>
      </c>
    </row>
    <row r="338" spans="4:14" ht="14.65" customHeight="1" x14ac:dyDescent="0.25">
      <c r="D338" s="479" t="str">
        <f t="shared" si="26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5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7"/>
        <v>#N/A</v>
      </c>
      <c r="L338" s="51" t="e">
        <f t="shared" si="29"/>
        <v>#N/A</v>
      </c>
      <c r="M338" s="58" t="e">
        <f>IF(ISBLANK(A338),NA(),IFERROR(A338+(PLAYER_EXP_MAX-D338)/L338,NA()))</f>
        <v>#N/A</v>
      </c>
      <c r="N338" s="479" t="e">
        <f t="shared" ca="1" si="28"/>
        <v>#N/A</v>
      </c>
    </row>
    <row r="339" spans="4:14" ht="14.65" customHeight="1" x14ac:dyDescent="0.25">
      <c r="D339" s="479" t="str">
        <f t="shared" si="26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5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7"/>
        <v>#N/A</v>
      </c>
      <c r="L339" s="51" t="e">
        <f t="shared" si="29"/>
        <v>#N/A</v>
      </c>
      <c r="M339" s="58" t="e">
        <f>IF(ISBLANK(A339),NA(),IFERROR(A339+(PLAYER_EXP_MAX-D339)/L339,NA()))</f>
        <v>#N/A</v>
      </c>
      <c r="N339" s="479" t="e">
        <f t="shared" ca="1" si="28"/>
        <v>#N/A</v>
      </c>
    </row>
    <row r="340" spans="4:14" ht="14.65" customHeight="1" x14ac:dyDescent="0.25">
      <c r="D340" s="479" t="str">
        <f t="shared" si="26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5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7"/>
        <v>#N/A</v>
      </c>
      <c r="L340" s="51" t="e">
        <f t="shared" si="29"/>
        <v>#N/A</v>
      </c>
      <c r="M340" s="58" t="e">
        <f>IF(ISBLANK(A340),NA(),IFERROR(A340+(PLAYER_EXP_MAX-D340)/L340,NA()))</f>
        <v>#N/A</v>
      </c>
      <c r="N340" s="479" t="e">
        <f t="shared" ca="1" si="28"/>
        <v>#N/A</v>
      </c>
    </row>
    <row r="341" spans="4:14" ht="14.65" customHeight="1" x14ac:dyDescent="0.25">
      <c r="D341" s="479" t="str">
        <f t="shared" si="26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5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7"/>
        <v>#N/A</v>
      </c>
      <c r="L341" s="51" t="e">
        <f t="shared" si="29"/>
        <v>#N/A</v>
      </c>
      <c r="M341" s="58" t="e">
        <f>IF(ISBLANK(A341),NA(),IFERROR(A341+(PLAYER_EXP_MAX-D341)/L341,NA()))</f>
        <v>#N/A</v>
      </c>
      <c r="N341" s="479" t="e">
        <f t="shared" ca="1" si="28"/>
        <v>#N/A</v>
      </c>
    </row>
    <row r="342" spans="4:14" ht="14.65" customHeight="1" x14ac:dyDescent="0.25">
      <c r="D342" s="479" t="str">
        <f t="shared" si="26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5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7"/>
        <v>#N/A</v>
      </c>
      <c r="L342" s="51" t="e">
        <f t="shared" si="29"/>
        <v>#N/A</v>
      </c>
      <c r="M342" s="58" t="e">
        <f>IF(ISBLANK(A342),NA(),IFERROR(A342+(PLAYER_EXP_MAX-D342)/L342,NA()))</f>
        <v>#N/A</v>
      </c>
      <c r="N342" s="479" t="e">
        <f t="shared" ca="1" si="28"/>
        <v>#N/A</v>
      </c>
    </row>
    <row r="343" spans="4:14" ht="14.65" customHeight="1" x14ac:dyDescent="0.25">
      <c r="D343" s="479" t="str">
        <f t="shared" si="26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5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7"/>
        <v>#N/A</v>
      </c>
      <c r="L343" s="51" t="e">
        <f t="shared" si="29"/>
        <v>#N/A</v>
      </c>
      <c r="M343" s="58" t="e">
        <f>IF(ISBLANK(A343),NA(),IFERROR(A343+(PLAYER_EXP_MAX-D343)/L343,NA()))</f>
        <v>#N/A</v>
      </c>
      <c r="N343" s="479" t="e">
        <f t="shared" ca="1" si="28"/>
        <v>#N/A</v>
      </c>
    </row>
    <row r="344" spans="4:14" ht="14.65" customHeight="1" x14ac:dyDescent="0.25">
      <c r="D344" s="479" t="str">
        <f t="shared" si="26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5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7"/>
        <v>#N/A</v>
      </c>
      <c r="L344" s="51" t="e">
        <f t="shared" si="29"/>
        <v>#N/A</v>
      </c>
      <c r="M344" s="58" t="e">
        <f>IF(ISBLANK(A344),NA(),IFERROR(A344+(PLAYER_EXP_MAX-D344)/L344,NA()))</f>
        <v>#N/A</v>
      </c>
      <c r="N344" s="479" t="e">
        <f t="shared" ca="1" si="28"/>
        <v>#N/A</v>
      </c>
    </row>
    <row r="345" spans="4:14" ht="14.65" customHeight="1" x14ac:dyDescent="0.25">
      <c r="D345" s="479" t="str">
        <f t="shared" si="26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5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7"/>
        <v>#N/A</v>
      </c>
      <c r="L345" s="51" t="e">
        <f t="shared" si="29"/>
        <v>#N/A</v>
      </c>
      <c r="M345" s="58" t="e">
        <f>IF(ISBLANK(A345),NA(),IFERROR(A345+(PLAYER_EXP_MAX-D345)/L345,NA()))</f>
        <v>#N/A</v>
      </c>
      <c r="N345" s="479" t="e">
        <f t="shared" ca="1" si="28"/>
        <v>#N/A</v>
      </c>
    </row>
    <row r="346" spans="4:14" ht="14.65" customHeight="1" x14ac:dyDescent="0.25">
      <c r="D346" s="479" t="str">
        <f t="shared" si="26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5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7"/>
        <v>#N/A</v>
      </c>
      <c r="L346" s="51" t="e">
        <f t="shared" si="29"/>
        <v>#N/A</v>
      </c>
      <c r="M346" s="58" t="e">
        <f>IF(ISBLANK(A346),NA(),IFERROR(A346+(PLAYER_EXP_MAX-D346)/L346,NA()))</f>
        <v>#N/A</v>
      </c>
      <c r="N346" s="479" t="e">
        <f t="shared" ca="1" si="28"/>
        <v>#N/A</v>
      </c>
    </row>
    <row r="347" spans="4:14" ht="14.65" customHeight="1" x14ac:dyDescent="0.25">
      <c r="D347" s="479" t="str">
        <f t="shared" si="26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5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7"/>
        <v>#N/A</v>
      </c>
      <c r="L347" s="51" t="e">
        <f t="shared" si="29"/>
        <v>#N/A</v>
      </c>
      <c r="M347" s="58" t="e">
        <f>IF(ISBLANK(A347),NA(),IFERROR(A347+(PLAYER_EXP_MAX-D347)/L347,NA()))</f>
        <v>#N/A</v>
      </c>
      <c r="N347" s="479" t="e">
        <f t="shared" ca="1" si="28"/>
        <v>#N/A</v>
      </c>
    </row>
    <row r="348" spans="4:14" ht="14.65" customHeight="1" x14ac:dyDescent="0.25">
      <c r="D348" s="479" t="str">
        <f t="shared" si="26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5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7"/>
        <v>#N/A</v>
      </c>
      <c r="L348" s="51" t="e">
        <f t="shared" si="29"/>
        <v>#N/A</v>
      </c>
      <c r="M348" s="58" t="e">
        <f>IF(ISBLANK(A348),NA(),IFERROR(A348+(PLAYER_EXP_MAX-D348)/L348,NA()))</f>
        <v>#N/A</v>
      </c>
      <c r="N348" s="479" t="e">
        <f t="shared" ca="1" si="28"/>
        <v>#N/A</v>
      </c>
    </row>
    <row r="349" spans="4:14" ht="14.65" customHeight="1" x14ac:dyDescent="0.25">
      <c r="D349" s="479" t="str">
        <f t="shared" si="26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5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7"/>
        <v>#N/A</v>
      </c>
      <c r="L349" s="51" t="e">
        <f t="shared" si="29"/>
        <v>#N/A</v>
      </c>
      <c r="M349" s="58" t="e">
        <f>IF(ISBLANK(A349),NA(),IFERROR(A349+(PLAYER_EXP_MAX-D349)/L349,NA()))</f>
        <v>#N/A</v>
      </c>
      <c r="N349" s="479" t="e">
        <f t="shared" ca="1" si="28"/>
        <v>#N/A</v>
      </c>
    </row>
    <row r="350" spans="4:14" ht="14.65" customHeight="1" x14ac:dyDescent="0.25">
      <c r="D350" s="479" t="str">
        <f t="shared" si="26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5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7"/>
        <v>#N/A</v>
      </c>
      <c r="L350" s="51" t="e">
        <f t="shared" si="29"/>
        <v>#N/A</v>
      </c>
      <c r="M350" s="58" t="e">
        <f>IF(ISBLANK(A350),NA(),IFERROR(A350+(PLAYER_EXP_MAX-D350)/L350,NA()))</f>
        <v>#N/A</v>
      </c>
      <c r="N350" s="479" t="e">
        <f t="shared" ca="1" si="28"/>
        <v>#N/A</v>
      </c>
    </row>
    <row r="351" spans="4:14" ht="14.65" customHeight="1" x14ac:dyDescent="0.25">
      <c r="D351" s="479" t="str">
        <f t="shared" si="26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0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7"/>
        <v>#N/A</v>
      </c>
      <c r="L351" s="51" t="e">
        <f t="shared" si="29"/>
        <v>#N/A</v>
      </c>
      <c r="M351" s="58" t="e">
        <f>IF(ISBLANK(A351),NA(),IFERROR(A351+(PLAYER_EXP_MAX-D351)/L351,NA()))</f>
        <v>#N/A</v>
      </c>
      <c r="N351" s="479" t="e">
        <f t="shared" ca="1" si="28"/>
        <v>#N/A</v>
      </c>
    </row>
    <row r="352" spans="4:14" ht="14.65" customHeight="1" x14ac:dyDescent="0.25">
      <c r="D352" s="479" t="str">
        <f t="shared" si="26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0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7"/>
        <v>#N/A</v>
      </c>
      <c r="L352" s="51" t="e">
        <f t="shared" si="29"/>
        <v>#N/A</v>
      </c>
      <c r="M352" s="58" t="e">
        <f>IF(ISBLANK(A352),NA(),IFERROR(A352+(PLAYER_EXP_MAX-D352)/L352,NA()))</f>
        <v>#N/A</v>
      </c>
      <c r="N352" s="479" t="e">
        <f t="shared" ca="1" si="28"/>
        <v>#N/A</v>
      </c>
    </row>
    <row r="353" spans="4:14" ht="14.65" customHeight="1" x14ac:dyDescent="0.25">
      <c r="D353" s="479" t="str">
        <f t="shared" si="26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0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7"/>
        <v>#N/A</v>
      </c>
      <c r="L353" s="51" t="e">
        <f t="shared" si="29"/>
        <v>#N/A</v>
      </c>
      <c r="M353" s="58" t="e">
        <f>IF(ISBLANK(A353),NA(),IFERROR(A353+(PLAYER_EXP_MAX-D353)/L353,NA()))</f>
        <v>#N/A</v>
      </c>
      <c r="N353" s="479" t="e">
        <f t="shared" ca="1" si="28"/>
        <v>#N/A</v>
      </c>
    </row>
    <row r="354" spans="4:14" ht="14.65" customHeight="1" x14ac:dyDescent="0.25">
      <c r="D354" s="479" t="str">
        <f t="shared" si="26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0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7"/>
        <v>#N/A</v>
      </c>
      <c r="L354" s="51" t="e">
        <f t="shared" si="29"/>
        <v>#N/A</v>
      </c>
      <c r="M354" s="58" t="e">
        <f>IF(ISBLANK(A354),NA(),IFERROR(A354+(PLAYER_EXP_MAX-D354)/L354,NA()))</f>
        <v>#N/A</v>
      </c>
      <c r="N354" s="479" t="e">
        <f t="shared" ca="1" si="28"/>
        <v>#N/A</v>
      </c>
    </row>
    <row r="355" spans="4:14" ht="14.65" customHeight="1" x14ac:dyDescent="0.25">
      <c r="D355" s="479" t="str">
        <f t="shared" si="26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0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7"/>
        <v>#N/A</v>
      </c>
      <c r="L355" s="51" t="e">
        <f t="shared" si="29"/>
        <v>#N/A</v>
      </c>
      <c r="M355" s="58" t="e">
        <f>IF(ISBLANK(A355),NA(),IFERROR(A355+(PLAYER_EXP_MAX-D355)/L355,NA()))</f>
        <v>#N/A</v>
      </c>
      <c r="N355" s="479" t="e">
        <f t="shared" ca="1" si="28"/>
        <v>#N/A</v>
      </c>
    </row>
    <row r="356" spans="4:14" ht="14.65" customHeight="1" x14ac:dyDescent="0.25">
      <c r="D356" s="479" t="str">
        <f t="shared" si="26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0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7"/>
        <v>#N/A</v>
      </c>
      <c r="L356" s="51" t="e">
        <f t="shared" si="29"/>
        <v>#N/A</v>
      </c>
      <c r="M356" s="58" t="e">
        <f>IF(ISBLANK(A356),NA(),IFERROR(A356+(PLAYER_EXP_MAX-D356)/L356,NA()))</f>
        <v>#N/A</v>
      </c>
      <c r="N356" s="479" t="e">
        <f t="shared" ca="1" si="28"/>
        <v>#N/A</v>
      </c>
    </row>
    <row r="357" spans="4:14" ht="14.65" customHeight="1" x14ac:dyDescent="0.25">
      <c r="D357" s="479" t="str">
        <f t="shared" si="26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0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7"/>
        <v>#N/A</v>
      </c>
      <c r="L357" s="51" t="e">
        <f t="shared" si="29"/>
        <v>#N/A</v>
      </c>
      <c r="M357" s="58" t="e">
        <f>IF(ISBLANK(A357),NA(),IFERROR(A357+(PLAYER_EXP_MAX-D357)/L357,NA()))</f>
        <v>#N/A</v>
      </c>
      <c r="N357" s="479" t="e">
        <f t="shared" ca="1" si="28"/>
        <v>#N/A</v>
      </c>
    </row>
    <row r="358" spans="4:14" ht="14.65" customHeight="1" x14ac:dyDescent="0.25">
      <c r="D358" s="479" t="str">
        <f t="shared" si="26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0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7"/>
        <v>#N/A</v>
      </c>
      <c r="L358" s="51" t="e">
        <f t="shared" si="29"/>
        <v>#N/A</v>
      </c>
      <c r="M358" s="58" t="e">
        <f>IF(ISBLANK(A358),NA(),IFERROR(A358+(PLAYER_EXP_MAX-D358)/L358,NA()))</f>
        <v>#N/A</v>
      </c>
      <c r="N358" s="479" t="e">
        <f t="shared" ca="1" si="28"/>
        <v>#N/A</v>
      </c>
    </row>
    <row r="359" spans="4:14" ht="14.65" customHeight="1" x14ac:dyDescent="0.25">
      <c r="D359" s="479" t="str">
        <f t="shared" si="26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0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7"/>
        <v>#N/A</v>
      </c>
      <c r="L359" s="51" t="e">
        <f t="shared" si="29"/>
        <v>#N/A</v>
      </c>
      <c r="M359" s="58" t="e">
        <f>IF(ISBLANK(A359),NA(),IFERROR(A359+(PLAYER_EXP_MAX-D359)/L359,NA()))</f>
        <v>#N/A</v>
      </c>
      <c r="N359" s="479" t="e">
        <f t="shared" ca="1" si="28"/>
        <v>#N/A</v>
      </c>
    </row>
    <row r="360" spans="4:14" ht="14.65" customHeight="1" x14ac:dyDescent="0.25">
      <c r="D360" s="479" t="str">
        <f t="shared" si="26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0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7"/>
        <v>#N/A</v>
      </c>
      <c r="L360" s="51" t="e">
        <f t="shared" si="29"/>
        <v>#N/A</v>
      </c>
      <c r="M360" s="58" t="e">
        <f>IF(ISBLANK(A360),NA(),IFERROR(A360+(PLAYER_EXP_MAX-D360)/L360,NA()))</f>
        <v>#N/A</v>
      </c>
      <c r="N360" s="479" t="e">
        <f t="shared" ca="1" si="28"/>
        <v>#N/A</v>
      </c>
    </row>
    <row r="361" spans="4:14" ht="14.65" customHeight="1" x14ac:dyDescent="0.25">
      <c r="D361" s="479" t="str">
        <f t="shared" si="26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0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7"/>
        <v>#N/A</v>
      </c>
      <c r="L361" s="51" t="e">
        <f t="shared" si="29"/>
        <v>#N/A</v>
      </c>
      <c r="M361" s="58" t="e">
        <f>IF(ISBLANK(A361),NA(),IFERROR(A361+(PLAYER_EXP_MAX-D361)/L361,NA()))</f>
        <v>#N/A</v>
      </c>
      <c r="N361" s="479" t="e">
        <f t="shared" ca="1" si="28"/>
        <v>#N/A</v>
      </c>
    </row>
    <row r="362" spans="4:14" ht="14.65" customHeight="1" x14ac:dyDescent="0.25">
      <c r="D362" s="479" t="str">
        <f t="shared" si="26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0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7"/>
        <v>#N/A</v>
      </c>
      <c r="L362" s="51" t="e">
        <f t="shared" si="29"/>
        <v>#N/A</v>
      </c>
      <c r="M362" s="58" t="e">
        <f>IF(ISBLANK(A362),NA(),IFERROR(A362+(PLAYER_EXP_MAX-D362)/L362,NA()))</f>
        <v>#N/A</v>
      </c>
      <c r="N362" s="479" t="e">
        <f t="shared" ca="1" si="28"/>
        <v>#N/A</v>
      </c>
    </row>
    <row r="363" spans="4:14" ht="14.65" customHeight="1" x14ac:dyDescent="0.25">
      <c r="D363" s="479" t="str">
        <f t="shared" si="26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0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7"/>
        <v>#N/A</v>
      </c>
      <c r="L363" s="51" t="e">
        <f t="shared" si="29"/>
        <v>#N/A</v>
      </c>
      <c r="M363" s="58" t="e">
        <f>IF(ISBLANK(A363),NA(),IFERROR(A363+(PLAYER_EXP_MAX-D363)/L363,NA()))</f>
        <v>#N/A</v>
      </c>
      <c r="N363" s="479" t="e">
        <f t="shared" ca="1" si="28"/>
        <v>#N/A</v>
      </c>
    </row>
    <row r="364" spans="4:14" ht="14.65" customHeight="1" x14ac:dyDescent="0.25">
      <c r="D364" s="479" t="str">
        <f t="shared" si="26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0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7"/>
        <v>#N/A</v>
      </c>
      <c r="L364" s="51" t="e">
        <f t="shared" si="29"/>
        <v>#N/A</v>
      </c>
      <c r="M364" s="58" t="e">
        <f>IF(ISBLANK(A364),NA(),IFERROR(A364+(PLAYER_EXP_MAX-D364)/L364,NA()))</f>
        <v>#N/A</v>
      </c>
      <c r="N364" s="479" t="e">
        <f t="shared" ca="1" si="28"/>
        <v>#N/A</v>
      </c>
    </row>
    <row r="365" spans="4:14" ht="14.65" customHeight="1" x14ac:dyDescent="0.25">
      <c r="D365" s="479" t="str">
        <f t="shared" si="26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0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7"/>
        <v>#N/A</v>
      </c>
      <c r="L365" s="51" t="e">
        <f t="shared" si="29"/>
        <v>#N/A</v>
      </c>
      <c r="M365" s="58" t="e">
        <f>IF(ISBLANK(A365),NA(),IFERROR(A365+(PLAYER_EXP_MAX-D365)/L365,NA()))</f>
        <v>#N/A</v>
      </c>
      <c r="N365" s="479" t="e">
        <f t="shared" ca="1" si="28"/>
        <v>#N/A</v>
      </c>
    </row>
    <row r="366" spans="4:14" ht="14.65" customHeight="1" x14ac:dyDescent="0.25">
      <c r="D366" s="479" t="str">
        <f t="shared" si="26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0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7"/>
        <v>#N/A</v>
      </c>
      <c r="L366" s="51" t="e">
        <f t="shared" si="29"/>
        <v>#N/A</v>
      </c>
      <c r="M366" s="58" t="e">
        <f>IF(ISBLANK(A366),NA(),IFERROR(A366+(PLAYER_EXP_MAX-D366)/L366,NA()))</f>
        <v>#N/A</v>
      </c>
      <c r="N366" s="479" t="e">
        <f t="shared" ca="1" si="28"/>
        <v>#N/A</v>
      </c>
    </row>
    <row r="367" spans="4:14" ht="14.65" customHeight="1" x14ac:dyDescent="0.25">
      <c r="D367" s="479" t="str">
        <f t="shared" si="26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0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7"/>
        <v>#N/A</v>
      </c>
      <c r="L367" s="51" t="e">
        <f t="shared" si="29"/>
        <v>#N/A</v>
      </c>
      <c r="M367" s="58" t="e">
        <f>IF(ISBLANK(A367),NA(),IFERROR(A367+(PLAYER_EXP_MAX-D367)/L367,NA()))</f>
        <v>#N/A</v>
      </c>
      <c r="N367" s="479" t="e">
        <f t="shared" ca="1" si="28"/>
        <v>#N/A</v>
      </c>
    </row>
    <row r="368" spans="4:14" ht="14.65" customHeight="1" x14ac:dyDescent="0.25">
      <c r="D368" s="479" t="str">
        <f t="shared" si="26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0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7"/>
        <v>#N/A</v>
      </c>
      <c r="L368" s="51" t="e">
        <f t="shared" si="29"/>
        <v>#N/A</v>
      </c>
      <c r="M368" s="58" t="e">
        <f>IF(ISBLANK(A368),NA(),IFERROR(A368+(PLAYER_EXP_MAX-D368)/L368,NA()))</f>
        <v>#N/A</v>
      </c>
      <c r="N368" s="479" t="e">
        <f t="shared" ca="1" si="28"/>
        <v>#N/A</v>
      </c>
    </row>
    <row r="369" spans="4:14" ht="14.65" customHeight="1" x14ac:dyDescent="0.25">
      <c r="D369" s="479" t="str">
        <f t="shared" si="26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0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7"/>
        <v>#N/A</v>
      </c>
      <c r="L369" s="51" t="e">
        <f t="shared" si="29"/>
        <v>#N/A</v>
      </c>
      <c r="M369" s="58" t="e">
        <f>IF(ISBLANK(A369),NA(),IFERROR(A369+(PLAYER_EXP_MAX-D369)/L369,NA()))</f>
        <v>#N/A</v>
      </c>
      <c r="N369" s="479" t="e">
        <f t="shared" ca="1" si="28"/>
        <v>#N/A</v>
      </c>
    </row>
    <row r="370" spans="4:14" ht="14.65" customHeight="1" x14ac:dyDescent="0.25">
      <c r="D370" s="479" t="str">
        <f t="shared" si="26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0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7"/>
        <v>#N/A</v>
      </c>
      <c r="L370" s="51" t="e">
        <f t="shared" si="29"/>
        <v>#N/A</v>
      </c>
      <c r="M370" s="58" t="e">
        <f>IF(ISBLANK(A370),NA(),IFERROR(A370+(PLAYER_EXP_MAX-D370)/L370,NA()))</f>
        <v>#N/A</v>
      </c>
      <c r="N370" s="479" t="e">
        <f t="shared" ca="1" si="28"/>
        <v>#N/A</v>
      </c>
    </row>
    <row r="371" spans="4:14" ht="14.65" customHeight="1" x14ac:dyDescent="0.25">
      <c r="D371" s="479" t="str">
        <f t="shared" si="26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0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7"/>
        <v>#N/A</v>
      </c>
      <c r="L371" s="51" t="e">
        <f t="shared" si="29"/>
        <v>#N/A</v>
      </c>
      <c r="M371" s="58" t="e">
        <f>IF(ISBLANK(A371),NA(),IFERROR(A371+(PLAYER_EXP_MAX-D371)/L371,NA()))</f>
        <v>#N/A</v>
      </c>
      <c r="N371" s="479" t="e">
        <f t="shared" ca="1" si="28"/>
        <v>#N/A</v>
      </c>
    </row>
    <row r="372" spans="4:14" ht="14.65" customHeight="1" x14ac:dyDescent="0.25">
      <c r="D372" s="479" t="str">
        <f t="shared" si="26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0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7"/>
        <v>#N/A</v>
      </c>
      <c r="L372" s="51" t="e">
        <f t="shared" si="29"/>
        <v>#N/A</v>
      </c>
      <c r="M372" s="58" t="e">
        <f>IF(ISBLANK(A372),NA(),IFERROR(A372+(PLAYER_EXP_MAX-D372)/L372,NA()))</f>
        <v>#N/A</v>
      </c>
      <c r="N372" s="479" t="e">
        <f t="shared" ca="1" si="28"/>
        <v>#N/A</v>
      </c>
    </row>
    <row r="373" spans="4:14" ht="14.65" customHeight="1" x14ac:dyDescent="0.25">
      <c r="D373" s="479" t="str">
        <f t="shared" si="26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0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7"/>
        <v>#N/A</v>
      </c>
      <c r="L373" s="51" t="e">
        <f t="shared" si="29"/>
        <v>#N/A</v>
      </c>
      <c r="M373" s="58" t="e">
        <f>IF(ISBLANK(A373),NA(),IFERROR(A373+(PLAYER_EXP_MAX-D373)/L373,NA()))</f>
        <v>#N/A</v>
      </c>
      <c r="N373" s="479" t="e">
        <f t="shared" ca="1" si="28"/>
        <v>#N/A</v>
      </c>
    </row>
    <row r="374" spans="4:14" ht="14.65" customHeight="1" x14ac:dyDescent="0.25">
      <c r="D374" s="479" t="str">
        <f t="shared" si="26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0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7"/>
        <v>#N/A</v>
      </c>
      <c r="L374" s="51" t="e">
        <f t="shared" si="29"/>
        <v>#N/A</v>
      </c>
      <c r="M374" s="58" t="e">
        <f>IF(ISBLANK(A374),NA(),IFERROR(A374+(PLAYER_EXP_MAX-D374)/L374,NA()))</f>
        <v>#N/A</v>
      </c>
      <c r="N374" s="479" t="e">
        <f t="shared" ca="1" si="28"/>
        <v>#N/A</v>
      </c>
    </row>
    <row r="375" spans="4:14" ht="14.65" customHeight="1" x14ac:dyDescent="0.25">
      <c r="D375" s="479" t="str">
        <f t="shared" si="26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0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7"/>
        <v>#N/A</v>
      </c>
      <c r="L375" s="51" t="e">
        <f t="shared" si="29"/>
        <v>#N/A</v>
      </c>
      <c r="M375" s="58" t="e">
        <f>IF(ISBLANK(A375),NA(),IFERROR(A375+(PLAYER_EXP_MAX-D375)/L375,NA()))</f>
        <v>#N/A</v>
      </c>
      <c r="N375" s="479" t="e">
        <f t="shared" ca="1" si="28"/>
        <v>#N/A</v>
      </c>
    </row>
    <row r="376" spans="4:14" ht="14.65" customHeight="1" x14ac:dyDescent="0.25">
      <c r="D376" s="479" t="str">
        <f t="shared" si="26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0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7"/>
        <v>#N/A</v>
      </c>
      <c r="L376" s="51" t="e">
        <f t="shared" si="29"/>
        <v>#N/A</v>
      </c>
      <c r="M376" s="58" t="e">
        <f>IF(ISBLANK(A376),NA(),IFERROR(A376+(PLAYER_EXP_MAX-D376)/L376,NA()))</f>
        <v>#N/A</v>
      </c>
      <c r="N376" s="479" t="e">
        <f t="shared" ca="1" si="28"/>
        <v>#N/A</v>
      </c>
    </row>
    <row r="377" spans="4:14" ht="14.65" customHeight="1" x14ac:dyDescent="0.25">
      <c r="D377" s="479" t="str">
        <f t="shared" si="26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0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7"/>
        <v>#N/A</v>
      </c>
      <c r="L377" s="51" t="e">
        <f t="shared" si="29"/>
        <v>#N/A</v>
      </c>
      <c r="M377" s="58" t="e">
        <f>IF(ISBLANK(A377),NA(),IFERROR(A377+(PLAYER_EXP_MAX-D377)/L377,NA()))</f>
        <v>#N/A</v>
      </c>
      <c r="N377" s="479" t="e">
        <f t="shared" ca="1" si="28"/>
        <v>#N/A</v>
      </c>
    </row>
    <row r="378" spans="4:14" ht="14.65" customHeight="1" x14ac:dyDescent="0.25">
      <c r="D378" s="479" t="str">
        <f t="shared" si="26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0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7"/>
        <v>#N/A</v>
      </c>
      <c r="L378" s="51" t="e">
        <f t="shared" si="29"/>
        <v>#N/A</v>
      </c>
      <c r="M378" s="58" t="e">
        <f>IF(ISBLANK(A378),NA(),IFERROR(A378+(PLAYER_EXP_MAX-D378)/L378,NA()))</f>
        <v>#N/A</v>
      </c>
      <c r="N378" s="479" t="e">
        <f t="shared" ca="1" si="28"/>
        <v>#N/A</v>
      </c>
    </row>
    <row r="379" spans="4:14" ht="14.65" customHeight="1" x14ac:dyDescent="0.25">
      <c r="D379" s="479" t="str">
        <f t="shared" si="26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0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7"/>
        <v>#N/A</v>
      </c>
      <c r="L379" s="51" t="e">
        <f t="shared" si="29"/>
        <v>#N/A</v>
      </c>
      <c r="M379" s="58" t="e">
        <f>IF(ISBLANK(A379),NA(),IFERROR(A379+(PLAYER_EXP_MAX-D379)/L379,NA()))</f>
        <v>#N/A</v>
      </c>
      <c r="N379" s="479" t="e">
        <f t="shared" ca="1" si="28"/>
        <v>#N/A</v>
      </c>
    </row>
    <row r="380" spans="4:14" ht="14.65" customHeight="1" x14ac:dyDescent="0.25">
      <c r="D380" s="479" t="str">
        <f t="shared" si="26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0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7"/>
        <v>#N/A</v>
      </c>
      <c r="L380" s="51" t="e">
        <f t="shared" si="29"/>
        <v>#N/A</v>
      </c>
      <c r="M380" s="58" t="e">
        <f>IF(ISBLANK(A380),NA(),IFERROR(A380+(PLAYER_EXP_MAX-D380)/L380,NA()))</f>
        <v>#N/A</v>
      </c>
      <c r="N380" s="479" t="e">
        <f t="shared" ca="1" si="28"/>
        <v>#N/A</v>
      </c>
    </row>
    <row r="381" spans="4:14" ht="14.65" customHeight="1" x14ac:dyDescent="0.25">
      <c r="D381" s="479" t="str">
        <f t="shared" si="26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0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7"/>
        <v>#N/A</v>
      </c>
      <c r="L381" s="51" t="e">
        <f t="shared" si="29"/>
        <v>#N/A</v>
      </c>
      <c r="M381" s="58" t="e">
        <f>IF(ISBLANK(A381),NA(),IFERROR(A381+(PLAYER_EXP_MAX-D381)/L381,NA()))</f>
        <v>#N/A</v>
      </c>
      <c r="N381" s="479" t="e">
        <f t="shared" ca="1" si="28"/>
        <v>#N/A</v>
      </c>
    </row>
    <row r="382" spans="4:14" ht="14.65" customHeight="1" x14ac:dyDescent="0.25">
      <c r="D382" s="479" t="str">
        <f t="shared" si="26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0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7"/>
        <v>#N/A</v>
      </c>
      <c r="L382" s="51" t="e">
        <f t="shared" si="29"/>
        <v>#N/A</v>
      </c>
      <c r="M382" s="58" t="e">
        <f>IF(ISBLANK(A382),NA(),IFERROR(A382+(PLAYER_EXP_MAX-D382)/L382,NA()))</f>
        <v>#N/A</v>
      </c>
      <c r="N382" s="479" t="e">
        <f t="shared" ca="1" si="28"/>
        <v>#N/A</v>
      </c>
    </row>
    <row r="383" spans="4:14" ht="14.65" customHeight="1" x14ac:dyDescent="0.25">
      <c r="D383" s="479" t="str">
        <f t="shared" si="26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0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7"/>
        <v>#N/A</v>
      </c>
      <c r="L383" s="51" t="e">
        <f t="shared" si="29"/>
        <v>#N/A</v>
      </c>
      <c r="M383" s="58" t="e">
        <f>IF(ISBLANK(A383),NA(),IFERROR(A383+(PLAYER_EXP_MAX-D383)/L383,NA()))</f>
        <v>#N/A</v>
      </c>
      <c r="N383" s="479" t="e">
        <f t="shared" ca="1" si="28"/>
        <v>#N/A</v>
      </c>
    </row>
    <row r="384" spans="4:14" ht="14.65" customHeight="1" x14ac:dyDescent="0.25">
      <c r="D384" s="479" t="str">
        <f t="shared" si="26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0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7"/>
        <v>#N/A</v>
      </c>
      <c r="L384" s="51" t="e">
        <f t="shared" si="29"/>
        <v>#N/A</v>
      </c>
      <c r="M384" s="58" t="e">
        <f>IF(ISBLANK(A384),NA(),IFERROR(A384+(PLAYER_EXP_MAX-D384)/L384,NA()))</f>
        <v>#N/A</v>
      </c>
      <c r="N384" s="479" t="e">
        <f t="shared" ca="1" si="28"/>
        <v>#N/A</v>
      </c>
    </row>
    <row r="385" spans="4:14" ht="14.65" customHeight="1" x14ac:dyDescent="0.25">
      <c r="D385" s="479" t="str">
        <f t="shared" si="26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0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7"/>
        <v>#N/A</v>
      </c>
      <c r="L385" s="51" t="e">
        <f t="shared" si="29"/>
        <v>#N/A</v>
      </c>
      <c r="M385" s="58" t="e">
        <f>IF(ISBLANK(A385),NA(),IFERROR(A385+(PLAYER_EXP_MAX-D385)/L385,NA()))</f>
        <v>#N/A</v>
      </c>
      <c r="N385" s="479" t="e">
        <f t="shared" ca="1" si="28"/>
        <v>#N/A</v>
      </c>
    </row>
    <row r="386" spans="4:14" ht="14.65" customHeight="1" x14ac:dyDescent="0.25">
      <c r="D386" s="479" t="str">
        <f t="shared" si="26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0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7"/>
        <v>#N/A</v>
      </c>
      <c r="L386" s="51" t="e">
        <f t="shared" si="29"/>
        <v>#N/A</v>
      </c>
      <c r="M386" s="58" t="e">
        <f>IF(ISBLANK(A386),NA(),IFERROR(A386+(PLAYER_EXP_MAX-D386)/L386,NA()))</f>
        <v>#N/A</v>
      </c>
      <c r="N386" s="479" t="e">
        <f t="shared" ca="1" si="28"/>
        <v>#N/A</v>
      </c>
    </row>
    <row r="387" spans="4:14" ht="14.65" customHeight="1" x14ac:dyDescent="0.25">
      <c r="D387" s="479" t="str">
        <f t="shared" ref="D387:D450" si="31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0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2">IF(ISBLANK(A387),NA(),IFERROR(TEXT(TRUNC(J387-NOW()),"000") &amp; " D " &amp; TEXT(TRUNC(ABS(J387-NOW()-TRUNC(J387-NOW()))*24),"00") &amp; " H", NA()))</f>
        <v>#N/A</v>
      </c>
      <c r="L387" s="51" t="e">
        <f t="shared" si="29"/>
        <v>#N/A</v>
      </c>
      <c r="M387" s="58" t="e">
        <f>IF(ISBLANK(A387),NA(),IFERROR(A387+(PLAYER_EXP_MAX-D387)/L387,NA()))</f>
        <v>#N/A</v>
      </c>
      <c r="N387" s="479" t="e">
        <f t="shared" ref="N387:N399" ca="1" si="33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1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0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2"/>
        <v>#N/A</v>
      </c>
      <c r="L388" s="51" t="e">
        <f t="shared" ref="L388:L451" si="34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3"/>
        <v>#N/A</v>
      </c>
    </row>
    <row r="389" spans="4:14" ht="14.65" customHeight="1" x14ac:dyDescent="0.25">
      <c r="D389" s="479" t="str">
        <f t="shared" si="31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0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2"/>
        <v>#N/A</v>
      </c>
      <c r="L389" s="51" t="e">
        <f t="shared" si="34"/>
        <v>#N/A</v>
      </c>
      <c r="M389" s="58" t="e">
        <f>IF(ISBLANK(A389),NA(),IFERROR(A389+(PLAYER_EXP_MAX-D389)/L389,NA()))</f>
        <v>#N/A</v>
      </c>
      <c r="N389" s="479" t="e">
        <f t="shared" ca="1" si="33"/>
        <v>#N/A</v>
      </c>
    </row>
    <row r="390" spans="4:14" ht="14.65" customHeight="1" x14ac:dyDescent="0.25">
      <c r="D390" s="479" t="str">
        <f t="shared" si="31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0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2"/>
        <v>#N/A</v>
      </c>
      <c r="L390" s="51" t="e">
        <f t="shared" si="34"/>
        <v>#N/A</v>
      </c>
      <c r="M390" s="58" t="e">
        <f>IF(ISBLANK(A390),NA(),IFERROR(A390+(PLAYER_EXP_MAX-D390)/L390,NA()))</f>
        <v>#N/A</v>
      </c>
      <c r="N390" s="479" t="e">
        <f t="shared" ca="1" si="33"/>
        <v>#N/A</v>
      </c>
    </row>
    <row r="391" spans="4:14" ht="14.65" customHeight="1" x14ac:dyDescent="0.25">
      <c r="D391" s="479" t="str">
        <f t="shared" si="31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0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2"/>
        <v>#N/A</v>
      </c>
      <c r="L391" s="51" t="e">
        <f t="shared" si="34"/>
        <v>#N/A</v>
      </c>
      <c r="M391" s="58" t="e">
        <f>IF(ISBLANK(A391),NA(),IFERROR(A391+(PLAYER_EXP_MAX-D391)/L391,NA()))</f>
        <v>#N/A</v>
      </c>
      <c r="N391" s="479" t="e">
        <f t="shared" ca="1" si="33"/>
        <v>#N/A</v>
      </c>
    </row>
    <row r="392" spans="4:14" ht="14.65" customHeight="1" x14ac:dyDescent="0.25">
      <c r="D392" s="479" t="str">
        <f t="shared" si="31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0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2"/>
        <v>#N/A</v>
      </c>
      <c r="L392" s="51" t="e">
        <f t="shared" si="34"/>
        <v>#N/A</v>
      </c>
      <c r="M392" s="58" t="e">
        <f>IF(ISBLANK(A392),NA(),IFERROR(A392+(PLAYER_EXP_MAX-D392)/L392,NA()))</f>
        <v>#N/A</v>
      </c>
      <c r="N392" s="479" t="e">
        <f t="shared" ca="1" si="33"/>
        <v>#N/A</v>
      </c>
    </row>
    <row r="393" spans="4:14" ht="14.65" customHeight="1" x14ac:dyDescent="0.25">
      <c r="D393" s="479" t="str">
        <f t="shared" si="31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0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2"/>
        <v>#N/A</v>
      </c>
      <c r="L393" s="51" t="e">
        <f t="shared" si="34"/>
        <v>#N/A</v>
      </c>
      <c r="M393" s="58" t="e">
        <f>IF(ISBLANK(A393),NA(),IFERROR(A393+(PLAYER_EXP_MAX-D393)/L393,NA()))</f>
        <v>#N/A</v>
      </c>
      <c r="N393" s="479" t="e">
        <f t="shared" ca="1" si="33"/>
        <v>#N/A</v>
      </c>
    </row>
    <row r="394" spans="4:14" ht="14.65" customHeight="1" x14ac:dyDescent="0.25">
      <c r="D394" s="479" t="str">
        <f t="shared" si="31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0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2"/>
        <v>#N/A</v>
      </c>
      <c r="L394" s="51" t="e">
        <f t="shared" si="34"/>
        <v>#N/A</v>
      </c>
      <c r="M394" s="58" t="e">
        <f>IF(ISBLANK(A394),NA(),IFERROR(A394+(PLAYER_EXP_MAX-D394)/L394,NA()))</f>
        <v>#N/A</v>
      </c>
      <c r="N394" s="479" t="e">
        <f t="shared" ca="1" si="33"/>
        <v>#N/A</v>
      </c>
    </row>
    <row r="395" spans="4:14" ht="14.65" customHeight="1" x14ac:dyDescent="0.25">
      <c r="D395" s="479" t="str">
        <f t="shared" si="31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0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2"/>
        <v>#N/A</v>
      </c>
      <c r="L395" s="51" t="e">
        <f t="shared" si="34"/>
        <v>#N/A</v>
      </c>
      <c r="M395" s="58" t="e">
        <f>IF(ISBLANK(A395),NA(),IFERROR(A395+(PLAYER_EXP_MAX-D395)/L395,NA()))</f>
        <v>#N/A</v>
      </c>
      <c r="N395" s="479" t="e">
        <f t="shared" ca="1" si="33"/>
        <v>#N/A</v>
      </c>
    </row>
    <row r="396" spans="4:14" ht="14.65" customHeight="1" x14ac:dyDescent="0.25">
      <c r="D396" s="479" t="str">
        <f t="shared" si="31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0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2"/>
        <v>#N/A</v>
      </c>
      <c r="L396" s="51" t="e">
        <f t="shared" si="34"/>
        <v>#N/A</v>
      </c>
      <c r="M396" s="58" t="e">
        <f>IF(ISBLANK(A396),NA(),IFERROR(A396+(PLAYER_EXP_MAX-D396)/L396,NA()))</f>
        <v>#N/A</v>
      </c>
      <c r="N396" s="479" t="e">
        <f t="shared" ca="1" si="33"/>
        <v>#N/A</v>
      </c>
    </row>
    <row r="397" spans="4:14" ht="14.65" customHeight="1" x14ac:dyDescent="0.25">
      <c r="D397" s="479" t="str">
        <f t="shared" si="31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0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2"/>
        <v>#N/A</v>
      </c>
      <c r="L397" s="51" t="e">
        <f t="shared" si="34"/>
        <v>#N/A</v>
      </c>
      <c r="M397" s="58" t="e">
        <f>IF(ISBLANK(A397),NA(),IFERROR(A397+(PLAYER_EXP_MAX-D397)/L397,NA()))</f>
        <v>#N/A</v>
      </c>
      <c r="N397" s="479" t="e">
        <f t="shared" ca="1" si="33"/>
        <v>#N/A</v>
      </c>
    </row>
    <row r="398" spans="4:14" ht="14.65" customHeight="1" x14ac:dyDescent="0.25">
      <c r="D398" s="479" t="str">
        <f t="shared" si="31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0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2"/>
        <v>#N/A</v>
      </c>
      <c r="L398" s="51" t="e">
        <f t="shared" si="34"/>
        <v>#N/A</v>
      </c>
      <c r="M398" s="58" t="e">
        <f>IF(ISBLANK(A398),NA(),IFERROR(A398+(PLAYER_EXP_MAX-D398)/L398,NA()))</f>
        <v>#N/A</v>
      </c>
      <c r="N398" s="479" t="e">
        <f t="shared" ca="1" si="33"/>
        <v>#N/A</v>
      </c>
    </row>
    <row r="399" spans="4:14" ht="14.65" customHeight="1" x14ac:dyDescent="0.25">
      <c r="D399" s="479" t="str">
        <f t="shared" si="31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0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2"/>
        <v>#N/A</v>
      </c>
      <c r="L399" s="51" t="e">
        <f t="shared" si="34"/>
        <v>#N/A</v>
      </c>
      <c r="M399" s="58" t="e">
        <f>IF(ISBLANK(A399),NA(),IFERROR(A399+(PLAYER_EXP_MAX-D399)/L399,NA()))</f>
        <v>#N/A</v>
      </c>
      <c r="N399" s="479" t="e">
        <f t="shared" ca="1" si="33"/>
        <v>#N/A</v>
      </c>
    </row>
    <row r="400" spans="4:14" ht="14.65" customHeight="1" x14ac:dyDescent="0.25">
      <c r="D400" s="479" t="str">
        <f t="shared" si="31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0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4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1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0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5">IF(ISBLANK(A401),NA(),IFERROR(TEXT(TRUNC(J401-NOW()),"000") &amp; " D " &amp; TEXT(TRUNC(ABS(J401-NOW()-TRUNC(J401-NOW()))*24),"00") &amp; " H", NA()))</f>
        <v>#N/A</v>
      </c>
      <c r="L401" s="51" t="e">
        <f t="shared" si="34"/>
        <v>#N/A</v>
      </c>
      <c r="M401" s="58" t="e">
        <f>IF(ISBLANK(A401),NA(),IFERROR(A401+(PLAYER_EXP_MAX-D401)/L401,NA()))</f>
        <v>#N/A</v>
      </c>
      <c r="N401" s="479" t="e">
        <f t="shared" ref="N401:N464" ca="1" si="36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1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0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5"/>
        <v>#N/A</v>
      </c>
      <c r="L402" s="51" t="e">
        <f t="shared" si="34"/>
        <v>#N/A</v>
      </c>
      <c r="M402" s="58" t="e">
        <f>IF(ISBLANK(A402),NA(),IFERROR(A402+(PLAYER_EXP_MAX-D402)/L402,NA()))</f>
        <v>#N/A</v>
      </c>
      <c r="N402" s="479" t="e">
        <f t="shared" ca="1" si="36"/>
        <v>#N/A</v>
      </c>
    </row>
    <row r="403" spans="4:14" ht="14.65" customHeight="1" x14ac:dyDescent="0.25">
      <c r="D403" s="479" t="str">
        <f t="shared" si="31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0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5"/>
        <v>#N/A</v>
      </c>
      <c r="L403" s="51" t="e">
        <f t="shared" si="34"/>
        <v>#N/A</v>
      </c>
      <c r="M403" s="58" t="e">
        <f>IF(ISBLANK(A403),NA(),IFERROR(A403+(PLAYER_EXP_MAX-D403)/L403,NA()))</f>
        <v>#N/A</v>
      </c>
      <c r="N403" s="479" t="e">
        <f t="shared" ca="1" si="36"/>
        <v>#N/A</v>
      </c>
    </row>
    <row r="404" spans="4:14" ht="14.65" customHeight="1" x14ac:dyDescent="0.25">
      <c r="D404" s="479" t="str">
        <f t="shared" si="31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0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5"/>
        <v>#N/A</v>
      </c>
      <c r="L404" s="51" t="e">
        <f t="shared" si="34"/>
        <v>#N/A</v>
      </c>
      <c r="M404" s="58" t="e">
        <f>IF(ISBLANK(A404),NA(),IFERROR(A404+(PLAYER_EXP_MAX-D404)/L404,NA()))</f>
        <v>#N/A</v>
      </c>
      <c r="N404" s="479" t="e">
        <f t="shared" ca="1" si="36"/>
        <v>#N/A</v>
      </c>
    </row>
    <row r="405" spans="4:14" ht="14.65" customHeight="1" x14ac:dyDescent="0.25">
      <c r="D405" s="479" t="str">
        <f t="shared" si="31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0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5"/>
        <v>#N/A</v>
      </c>
      <c r="L405" s="51" t="e">
        <f t="shared" si="34"/>
        <v>#N/A</v>
      </c>
      <c r="M405" s="58" t="e">
        <f>IF(ISBLANK(A405),NA(),IFERROR(A405+(PLAYER_EXP_MAX-D405)/L405,NA()))</f>
        <v>#N/A</v>
      </c>
      <c r="N405" s="479" t="e">
        <f t="shared" ca="1" si="36"/>
        <v>#N/A</v>
      </c>
    </row>
    <row r="406" spans="4:14" ht="14.65" customHeight="1" x14ac:dyDescent="0.25">
      <c r="D406" s="479" t="str">
        <f t="shared" si="31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0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5"/>
        <v>#N/A</v>
      </c>
      <c r="L406" s="51" t="e">
        <f t="shared" si="34"/>
        <v>#N/A</v>
      </c>
      <c r="M406" s="58" t="e">
        <f>IF(ISBLANK(A406),NA(),IFERROR(A406+(PLAYER_EXP_MAX-D406)/L406,NA()))</f>
        <v>#N/A</v>
      </c>
      <c r="N406" s="479" t="e">
        <f t="shared" ca="1" si="36"/>
        <v>#N/A</v>
      </c>
    </row>
    <row r="407" spans="4:14" ht="14.65" customHeight="1" x14ac:dyDescent="0.25">
      <c r="D407" s="479" t="str">
        <f t="shared" si="31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0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5"/>
        <v>#N/A</v>
      </c>
      <c r="L407" s="51" t="e">
        <f t="shared" si="34"/>
        <v>#N/A</v>
      </c>
      <c r="M407" s="58" t="e">
        <f>IF(ISBLANK(A407),NA(),IFERROR(A407+(PLAYER_EXP_MAX-D407)/L407,NA()))</f>
        <v>#N/A</v>
      </c>
      <c r="N407" s="479" t="e">
        <f t="shared" ca="1" si="36"/>
        <v>#N/A</v>
      </c>
    </row>
    <row r="408" spans="4:14" ht="14.65" customHeight="1" x14ac:dyDescent="0.25">
      <c r="D408" s="479" t="str">
        <f t="shared" si="31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0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5"/>
        <v>#N/A</v>
      </c>
      <c r="L408" s="51" t="e">
        <f t="shared" si="34"/>
        <v>#N/A</v>
      </c>
      <c r="M408" s="58" t="e">
        <f>IF(ISBLANK(A408),NA(),IFERROR(A408+(PLAYER_EXP_MAX-D408)/L408,NA()))</f>
        <v>#N/A</v>
      </c>
      <c r="N408" s="479" t="e">
        <f t="shared" ca="1" si="36"/>
        <v>#N/A</v>
      </c>
    </row>
    <row r="409" spans="4:14" ht="14.65" customHeight="1" x14ac:dyDescent="0.25">
      <c r="D409" s="479" t="str">
        <f t="shared" si="31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0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5"/>
        <v>#N/A</v>
      </c>
      <c r="L409" s="51" t="e">
        <f t="shared" si="34"/>
        <v>#N/A</v>
      </c>
      <c r="M409" s="58" t="e">
        <f>IF(ISBLANK(A409),NA(),IFERROR(A409+(PLAYER_EXP_MAX-D409)/L409,NA()))</f>
        <v>#N/A</v>
      </c>
      <c r="N409" s="479" t="e">
        <f t="shared" ca="1" si="36"/>
        <v>#N/A</v>
      </c>
    </row>
    <row r="410" spans="4:14" ht="14.65" customHeight="1" x14ac:dyDescent="0.25">
      <c r="D410" s="479" t="str">
        <f t="shared" si="31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0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5"/>
        <v>#N/A</v>
      </c>
      <c r="L410" s="51" t="e">
        <f t="shared" si="34"/>
        <v>#N/A</v>
      </c>
      <c r="M410" s="58" t="e">
        <f>IF(ISBLANK(A410),NA(),IFERROR(A410+(PLAYER_EXP_MAX-D410)/L410,NA()))</f>
        <v>#N/A</v>
      </c>
      <c r="N410" s="479" t="e">
        <f t="shared" ca="1" si="36"/>
        <v>#N/A</v>
      </c>
    </row>
    <row r="411" spans="4:14" ht="14.65" customHeight="1" x14ac:dyDescent="0.25">
      <c r="D411" s="479" t="str">
        <f t="shared" si="31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0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5"/>
        <v>#N/A</v>
      </c>
      <c r="L411" s="51" t="e">
        <f t="shared" si="34"/>
        <v>#N/A</v>
      </c>
      <c r="M411" s="58" t="e">
        <f>IF(ISBLANK(A411),NA(),IFERROR(A411+(PLAYER_EXP_MAX-D411)/L411,NA()))</f>
        <v>#N/A</v>
      </c>
      <c r="N411" s="479" t="e">
        <f t="shared" ca="1" si="36"/>
        <v>#N/A</v>
      </c>
    </row>
    <row r="412" spans="4:14" ht="14.65" customHeight="1" x14ac:dyDescent="0.25">
      <c r="D412" s="479" t="str">
        <f t="shared" si="31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0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5"/>
        <v>#N/A</v>
      </c>
      <c r="L412" s="51" t="e">
        <f t="shared" si="34"/>
        <v>#N/A</v>
      </c>
      <c r="M412" s="58" t="e">
        <f>IF(ISBLANK(A412),NA(),IFERROR(A412+(PLAYER_EXP_MAX-D412)/L412,NA()))</f>
        <v>#N/A</v>
      </c>
      <c r="N412" s="479" t="e">
        <f t="shared" ca="1" si="36"/>
        <v>#N/A</v>
      </c>
    </row>
    <row r="413" spans="4:14" ht="14.65" customHeight="1" x14ac:dyDescent="0.25">
      <c r="D413" s="479" t="str">
        <f t="shared" si="31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0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5"/>
        <v>#N/A</v>
      </c>
      <c r="L413" s="51" t="e">
        <f t="shared" si="34"/>
        <v>#N/A</v>
      </c>
      <c r="M413" s="58" t="e">
        <f>IF(ISBLANK(A413),NA(),IFERROR(A413+(PLAYER_EXP_MAX-D413)/L413,NA()))</f>
        <v>#N/A</v>
      </c>
      <c r="N413" s="479" t="e">
        <f t="shared" ca="1" si="36"/>
        <v>#N/A</v>
      </c>
    </row>
    <row r="414" spans="4:14" ht="14.65" customHeight="1" x14ac:dyDescent="0.25">
      <c r="D414" s="479" t="str">
        <f t="shared" si="31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0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5"/>
        <v>#N/A</v>
      </c>
      <c r="L414" s="51" t="e">
        <f t="shared" si="34"/>
        <v>#N/A</v>
      </c>
      <c r="M414" s="58" t="e">
        <f>IF(ISBLANK(A414),NA(),IFERROR(A414+(PLAYER_EXP_MAX-D414)/L414,NA()))</f>
        <v>#N/A</v>
      </c>
      <c r="N414" s="479" t="e">
        <f t="shared" ca="1" si="36"/>
        <v>#N/A</v>
      </c>
    </row>
    <row r="415" spans="4:14" ht="14.65" customHeight="1" x14ac:dyDescent="0.25">
      <c r="D415" s="479" t="str">
        <f t="shared" si="31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7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5"/>
        <v>#N/A</v>
      </c>
      <c r="L415" s="51" t="e">
        <f t="shared" si="34"/>
        <v>#N/A</v>
      </c>
      <c r="M415" s="58" t="e">
        <f>IF(ISBLANK(A415),NA(),IFERROR(A415+(PLAYER_EXP_MAX-D415)/L415,NA()))</f>
        <v>#N/A</v>
      </c>
      <c r="N415" s="479" t="e">
        <f t="shared" ca="1" si="36"/>
        <v>#N/A</v>
      </c>
    </row>
    <row r="416" spans="4:14" ht="14.65" customHeight="1" x14ac:dyDescent="0.25">
      <c r="D416" s="479" t="str">
        <f t="shared" si="31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7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5"/>
        <v>#N/A</v>
      </c>
      <c r="L416" s="51" t="e">
        <f t="shared" si="34"/>
        <v>#N/A</v>
      </c>
      <c r="M416" s="58" t="e">
        <f>IF(ISBLANK(A416),NA(),IFERROR(A416+(PLAYER_EXP_MAX-D416)/L416,NA()))</f>
        <v>#N/A</v>
      </c>
      <c r="N416" s="479" t="e">
        <f t="shared" ca="1" si="36"/>
        <v>#N/A</v>
      </c>
    </row>
    <row r="417" spans="4:14" ht="14.65" customHeight="1" x14ac:dyDescent="0.25">
      <c r="D417" s="479" t="str">
        <f t="shared" si="31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7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5"/>
        <v>#N/A</v>
      </c>
      <c r="L417" s="51" t="e">
        <f t="shared" si="34"/>
        <v>#N/A</v>
      </c>
      <c r="M417" s="58" t="e">
        <f>IF(ISBLANK(A417),NA(),IFERROR(A417+(PLAYER_EXP_MAX-D417)/L417,NA()))</f>
        <v>#N/A</v>
      </c>
      <c r="N417" s="479" t="e">
        <f t="shared" ca="1" si="36"/>
        <v>#N/A</v>
      </c>
    </row>
    <row r="418" spans="4:14" ht="14.65" customHeight="1" x14ac:dyDescent="0.25">
      <c r="D418" s="479" t="str">
        <f t="shared" si="31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7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5"/>
        <v>#N/A</v>
      </c>
      <c r="L418" s="51" t="e">
        <f t="shared" si="34"/>
        <v>#N/A</v>
      </c>
      <c r="M418" s="58" t="e">
        <f>IF(ISBLANK(A418),NA(),IFERROR(A418+(PLAYER_EXP_MAX-D418)/L418,NA()))</f>
        <v>#N/A</v>
      </c>
      <c r="N418" s="479" t="e">
        <f t="shared" ca="1" si="36"/>
        <v>#N/A</v>
      </c>
    </row>
    <row r="419" spans="4:14" ht="14.65" customHeight="1" x14ac:dyDescent="0.25">
      <c r="D419" s="479" t="str">
        <f t="shared" si="31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7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5"/>
        <v>#N/A</v>
      </c>
      <c r="L419" s="51" t="e">
        <f t="shared" si="34"/>
        <v>#N/A</v>
      </c>
      <c r="M419" s="58" t="e">
        <f>IF(ISBLANK(A419),NA(),IFERROR(A419+(PLAYER_EXP_MAX-D419)/L419,NA()))</f>
        <v>#N/A</v>
      </c>
      <c r="N419" s="479" t="e">
        <f t="shared" ca="1" si="36"/>
        <v>#N/A</v>
      </c>
    </row>
    <row r="420" spans="4:14" ht="14.65" customHeight="1" x14ac:dyDescent="0.25">
      <c r="D420" s="479" t="str">
        <f t="shared" si="31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7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5"/>
        <v>#N/A</v>
      </c>
      <c r="L420" s="51" t="e">
        <f t="shared" si="34"/>
        <v>#N/A</v>
      </c>
      <c r="M420" s="58" t="e">
        <f>IF(ISBLANK(A420),NA(),IFERROR(A420+(PLAYER_EXP_MAX-D420)/L420,NA()))</f>
        <v>#N/A</v>
      </c>
      <c r="N420" s="479" t="e">
        <f t="shared" ca="1" si="36"/>
        <v>#N/A</v>
      </c>
    </row>
    <row r="421" spans="4:14" ht="14.65" customHeight="1" x14ac:dyDescent="0.25">
      <c r="D421" s="479" t="str">
        <f t="shared" si="31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7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5"/>
        <v>#N/A</v>
      </c>
      <c r="L421" s="51" t="e">
        <f t="shared" si="34"/>
        <v>#N/A</v>
      </c>
      <c r="M421" s="58" t="e">
        <f>IF(ISBLANK(A421),NA(),IFERROR(A421+(PLAYER_EXP_MAX-D421)/L421,NA()))</f>
        <v>#N/A</v>
      </c>
      <c r="N421" s="479" t="e">
        <f t="shared" ca="1" si="36"/>
        <v>#N/A</v>
      </c>
    </row>
    <row r="422" spans="4:14" ht="14.65" customHeight="1" x14ac:dyDescent="0.25">
      <c r="D422" s="479" t="str">
        <f t="shared" si="31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7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5"/>
        <v>#N/A</v>
      </c>
      <c r="L422" s="51" t="e">
        <f t="shared" si="34"/>
        <v>#N/A</v>
      </c>
      <c r="M422" s="58" t="e">
        <f>IF(ISBLANK(A422),NA(),IFERROR(A422+(PLAYER_EXP_MAX-D422)/L422,NA()))</f>
        <v>#N/A</v>
      </c>
      <c r="N422" s="479" t="e">
        <f t="shared" ca="1" si="36"/>
        <v>#N/A</v>
      </c>
    </row>
    <row r="423" spans="4:14" ht="14.65" customHeight="1" x14ac:dyDescent="0.25">
      <c r="D423" s="479" t="str">
        <f t="shared" si="31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7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5"/>
        <v>#N/A</v>
      </c>
      <c r="L423" s="51" t="e">
        <f t="shared" si="34"/>
        <v>#N/A</v>
      </c>
      <c r="M423" s="58" t="e">
        <f>IF(ISBLANK(A423),NA(),IFERROR(A423+(PLAYER_EXP_MAX-D423)/L423,NA()))</f>
        <v>#N/A</v>
      </c>
      <c r="N423" s="479" t="e">
        <f t="shared" ca="1" si="36"/>
        <v>#N/A</v>
      </c>
    </row>
    <row r="424" spans="4:14" ht="14.65" customHeight="1" x14ac:dyDescent="0.25">
      <c r="D424" s="479" t="str">
        <f t="shared" si="31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7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5"/>
        <v>#N/A</v>
      </c>
      <c r="L424" s="51" t="e">
        <f t="shared" si="34"/>
        <v>#N/A</v>
      </c>
      <c r="M424" s="58" t="e">
        <f>IF(ISBLANK(A424),NA(),IFERROR(A424+(PLAYER_EXP_MAX-D424)/L424,NA()))</f>
        <v>#N/A</v>
      </c>
      <c r="N424" s="479" t="e">
        <f t="shared" ca="1" si="36"/>
        <v>#N/A</v>
      </c>
    </row>
    <row r="425" spans="4:14" ht="14.65" customHeight="1" x14ac:dyDescent="0.25">
      <c r="D425" s="479" t="str">
        <f t="shared" si="31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7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5"/>
        <v>#N/A</v>
      </c>
      <c r="L425" s="51" t="e">
        <f t="shared" si="34"/>
        <v>#N/A</v>
      </c>
      <c r="M425" s="58" t="e">
        <f>IF(ISBLANK(A425),NA(),IFERROR(A425+(PLAYER_EXP_MAX-D425)/L425,NA()))</f>
        <v>#N/A</v>
      </c>
      <c r="N425" s="479" t="e">
        <f t="shared" ca="1" si="36"/>
        <v>#N/A</v>
      </c>
    </row>
    <row r="426" spans="4:14" ht="14.65" customHeight="1" x14ac:dyDescent="0.25">
      <c r="D426" s="479" t="str">
        <f t="shared" si="31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7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5"/>
        <v>#N/A</v>
      </c>
      <c r="L426" s="51" t="e">
        <f t="shared" si="34"/>
        <v>#N/A</v>
      </c>
      <c r="M426" s="58" t="e">
        <f>IF(ISBLANK(A426),NA(),IFERROR(A426+(PLAYER_EXP_MAX-D426)/L426,NA()))</f>
        <v>#N/A</v>
      </c>
      <c r="N426" s="479" t="e">
        <f t="shared" ca="1" si="36"/>
        <v>#N/A</v>
      </c>
    </row>
    <row r="427" spans="4:14" ht="14.65" customHeight="1" x14ac:dyDescent="0.25">
      <c r="D427" s="479" t="str">
        <f t="shared" si="31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7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5"/>
        <v>#N/A</v>
      </c>
      <c r="L427" s="51" t="e">
        <f t="shared" si="34"/>
        <v>#N/A</v>
      </c>
      <c r="M427" s="58" t="e">
        <f>IF(ISBLANK(A427),NA(),IFERROR(A427+(PLAYER_EXP_MAX-D427)/L427,NA()))</f>
        <v>#N/A</v>
      </c>
      <c r="N427" s="479" t="e">
        <f t="shared" ca="1" si="36"/>
        <v>#N/A</v>
      </c>
    </row>
    <row r="428" spans="4:14" ht="14.65" customHeight="1" x14ac:dyDescent="0.25">
      <c r="D428" s="479" t="str">
        <f t="shared" si="31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7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5"/>
        <v>#N/A</v>
      </c>
      <c r="L428" s="51" t="e">
        <f t="shared" si="34"/>
        <v>#N/A</v>
      </c>
      <c r="M428" s="58" t="e">
        <f>IF(ISBLANK(A428),NA(),IFERROR(A428+(PLAYER_EXP_MAX-D428)/L428,NA()))</f>
        <v>#N/A</v>
      </c>
      <c r="N428" s="479" t="e">
        <f t="shared" ca="1" si="36"/>
        <v>#N/A</v>
      </c>
    </row>
    <row r="429" spans="4:14" ht="14.65" customHeight="1" x14ac:dyDescent="0.25">
      <c r="D429" s="479" t="str">
        <f t="shared" si="31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7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5"/>
        <v>#N/A</v>
      </c>
      <c r="L429" s="51" t="e">
        <f t="shared" si="34"/>
        <v>#N/A</v>
      </c>
      <c r="M429" s="58" t="e">
        <f>IF(ISBLANK(A429),NA(),IFERROR(A429+(PLAYER_EXP_MAX-D429)/L429,NA()))</f>
        <v>#N/A</v>
      </c>
      <c r="N429" s="479" t="e">
        <f t="shared" ca="1" si="36"/>
        <v>#N/A</v>
      </c>
    </row>
    <row r="430" spans="4:14" ht="14.65" customHeight="1" x14ac:dyDescent="0.25">
      <c r="D430" s="479" t="str">
        <f t="shared" si="31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7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5"/>
        <v>#N/A</v>
      </c>
      <c r="L430" s="51" t="e">
        <f t="shared" si="34"/>
        <v>#N/A</v>
      </c>
      <c r="M430" s="58" t="e">
        <f>IF(ISBLANK(A430),NA(),IFERROR(A430+(PLAYER_EXP_MAX-D430)/L430,NA()))</f>
        <v>#N/A</v>
      </c>
      <c r="N430" s="479" t="e">
        <f t="shared" ca="1" si="36"/>
        <v>#N/A</v>
      </c>
    </row>
    <row r="431" spans="4:14" ht="14.65" customHeight="1" x14ac:dyDescent="0.25">
      <c r="D431" s="479" t="str">
        <f t="shared" si="31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7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5"/>
        <v>#N/A</v>
      </c>
      <c r="L431" s="51" t="e">
        <f t="shared" si="34"/>
        <v>#N/A</v>
      </c>
      <c r="M431" s="58" t="e">
        <f>IF(ISBLANK(A431),NA(),IFERROR(A431+(PLAYER_EXP_MAX-D431)/L431,NA()))</f>
        <v>#N/A</v>
      </c>
      <c r="N431" s="479" t="e">
        <f t="shared" ca="1" si="36"/>
        <v>#N/A</v>
      </c>
    </row>
    <row r="432" spans="4:14" ht="14.65" customHeight="1" x14ac:dyDescent="0.25">
      <c r="D432" s="479" t="str">
        <f t="shared" si="31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7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5"/>
        <v>#N/A</v>
      </c>
      <c r="L432" s="51" t="e">
        <f t="shared" si="34"/>
        <v>#N/A</v>
      </c>
      <c r="M432" s="58" t="e">
        <f>IF(ISBLANK(A432),NA(),IFERROR(A432+(PLAYER_EXP_MAX-D432)/L432,NA()))</f>
        <v>#N/A</v>
      </c>
      <c r="N432" s="479" t="e">
        <f t="shared" ca="1" si="36"/>
        <v>#N/A</v>
      </c>
    </row>
    <row r="433" spans="4:14" ht="14.65" customHeight="1" x14ac:dyDescent="0.25">
      <c r="D433" s="479" t="str">
        <f t="shared" si="31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7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5"/>
        <v>#N/A</v>
      </c>
      <c r="L433" s="51" t="e">
        <f t="shared" si="34"/>
        <v>#N/A</v>
      </c>
      <c r="M433" s="58" t="e">
        <f>IF(ISBLANK(A433),NA(),IFERROR(A433+(PLAYER_EXP_MAX-D433)/L433,NA()))</f>
        <v>#N/A</v>
      </c>
      <c r="N433" s="479" t="e">
        <f t="shared" ca="1" si="36"/>
        <v>#N/A</v>
      </c>
    </row>
    <row r="434" spans="4:14" ht="14.65" customHeight="1" x14ac:dyDescent="0.25">
      <c r="D434" s="479" t="str">
        <f t="shared" si="31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7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5"/>
        <v>#N/A</v>
      </c>
      <c r="L434" s="51" t="e">
        <f t="shared" si="34"/>
        <v>#N/A</v>
      </c>
      <c r="M434" s="58" t="e">
        <f>IF(ISBLANK(A434),NA(),IFERROR(A434+(PLAYER_EXP_MAX-D434)/L434,NA()))</f>
        <v>#N/A</v>
      </c>
      <c r="N434" s="479" t="e">
        <f t="shared" ca="1" si="36"/>
        <v>#N/A</v>
      </c>
    </row>
    <row r="435" spans="4:14" ht="14.65" customHeight="1" x14ac:dyDescent="0.25">
      <c r="D435" s="479" t="str">
        <f t="shared" si="31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7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5"/>
        <v>#N/A</v>
      </c>
      <c r="L435" s="51" t="e">
        <f t="shared" si="34"/>
        <v>#N/A</v>
      </c>
      <c r="M435" s="58" t="e">
        <f>IF(ISBLANK(A435),NA(),IFERROR(A435+(PLAYER_EXP_MAX-D435)/L435,NA()))</f>
        <v>#N/A</v>
      </c>
      <c r="N435" s="479" t="e">
        <f t="shared" ca="1" si="36"/>
        <v>#N/A</v>
      </c>
    </row>
    <row r="436" spans="4:14" ht="14.65" customHeight="1" x14ac:dyDescent="0.25">
      <c r="D436" s="479" t="str">
        <f t="shared" si="31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7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5"/>
        <v>#N/A</v>
      </c>
      <c r="L436" s="51" t="e">
        <f t="shared" si="34"/>
        <v>#N/A</v>
      </c>
      <c r="M436" s="58" t="e">
        <f>IF(ISBLANK(A436),NA(),IFERROR(A436+(PLAYER_EXP_MAX-D436)/L436,NA()))</f>
        <v>#N/A</v>
      </c>
      <c r="N436" s="479" t="e">
        <f t="shared" ca="1" si="36"/>
        <v>#N/A</v>
      </c>
    </row>
    <row r="437" spans="4:14" ht="14.65" customHeight="1" x14ac:dyDescent="0.25">
      <c r="D437" s="479" t="str">
        <f t="shared" si="31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7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5"/>
        <v>#N/A</v>
      </c>
      <c r="L437" s="51" t="e">
        <f t="shared" si="34"/>
        <v>#N/A</v>
      </c>
      <c r="M437" s="58" t="e">
        <f>IF(ISBLANK(A437),NA(),IFERROR(A437+(PLAYER_EXP_MAX-D437)/L437,NA()))</f>
        <v>#N/A</v>
      </c>
      <c r="N437" s="479" t="e">
        <f t="shared" ca="1" si="36"/>
        <v>#N/A</v>
      </c>
    </row>
    <row r="438" spans="4:14" ht="14.65" customHeight="1" x14ac:dyDescent="0.25">
      <c r="D438" s="479" t="str">
        <f t="shared" si="31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7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5"/>
        <v>#N/A</v>
      </c>
      <c r="L438" s="51" t="e">
        <f t="shared" si="34"/>
        <v>#N/A</v>
      </c>
      <c r="M438" s="58" t="e">
        <f>IF(ISBLANK(A438),NA(),IFERROR(A438+(PLAYER_EXP_MAX-D438)/L438,NA()))</f>
        <v>#N/A</v>
      </c>
      <c r="N438" s="479" t="e">
        <f t="shared" ca="1" si="36"/>
        <v>#N/A</v>
      </c>
    </row>
    <row r="439" spans="4:14" ht="14.65" customHeight="1" x14ac:dyDescent="0.25">
      <c r="D439" s="479" t="str">
        <f t="shared" si="31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7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5"/>
        <v>#N/A</v>
      </c>
      <c r="L439" s="51" t="e">
        <f t="shared" si="34"/>
        <v>#N/A</v>
      </c>
      <c r="M439" s="58" t="e">
        <f>IF(ISBLANK(A439),NA(),IFERROR(A439+(PLAYER_EXP_MAX-D439)/L439,NA()))</f>
        <v>#N/A</v>
      </c>
      <c r="N439" s="479" t="e">
        <f t="shared" ca="1" si="36"/>
        <v>#N/A</v>
      </c>
    </row>
    <row r="440" spans="4:14" ht="14.65" customHeight="1" x14ac:dyDescent="0.25">
      <c r="D440" s="479" t="str">
        <f t="shared" si="31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7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5"/>
        <v>#N/A</v>
      </c>
      <c r="L440" s="51" t="e">
        <f t="shared" si="34"/>
        <v>#N/A</v>
      </c>
      <c r="M440" s="58" t="e">
        <f>IF(ISBLANK(A440),NA(),IFERROR(A440+(PLAYER_EXP_MAX-D440)/L440,NA()))</f>
        <v>#N/A</v>
      </c>
      <c r="N440" s="479" t="e">
        <f t="shared" ca="1" si="36"/>
        <v>#N/A</v>
      </c>
    </row>
    <row r="441" spans="4:14" ht="14.65" customHeight="1" x14ac:dyDescent="0.25">
      <c r="D441" s="479" t="str">
        <f t="shared" si="31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7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5"/>
        <v>#N/A</v>
      </c>
      <c r="L441" s="51" t="e">
        <f t="shared" si="34"/>
        <v>#N/A</v>
      </c>
      <c r="M441" s="58" t="e">
        <f>IF(ISBLANK(A441),NA(),IFERROR(A441+(PLAYER_EXP_MAX-D441)/L441,NA()))</f>
        <v>#N/A</v>
      </c>
      <c r="N441" s="479" t="e">
        <f t="shared" ca="1" si="36"/>
        <v>#N/A</v>
      </c>
    </row>
    <row r="442" spans="4:14" ht="14.65" customHeight="1" x14ac:dyDescent="0.25">
      <c r="D442" s="479" t="str">
        <f t="shared" si="31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7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5"/>
        <v>#N/A</v>
      </c>
      <c r="L442" s="51" t="e">
        <f t="shared" si="34"/>
        <v>#N/A</v>
      </c>
      <c r="M442" s="58" t="e">
        <f>IF(ISBLANK(A442),NA(),IFERROR(A442+(PLAYER_EXP_MAX-D442)/L442,NA()))</f>
        <v>#N/A</v>
      </c>
      <c r="N442" s="479" t="e">
        <f t="shared" ca="1" si="36"/>
        <v>#N/A</v>
      </c>
    </row>
    <row r="443" spans="4:14" ht="14.65" customHeight="1" x14ac:dyDescent="0.25">
      <c r="D443" s="479" t="str">
        <f t="shared" si="31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7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5"/>
        <v>#N/A</v>
      </c>
      <c r="L443" s="51" t="e">
        <f t="shared" si="34"/>
        <v>#N/A</v>
      </c>
      <c r="M443" s="58" t="e">
        <f>IF(ISBLANK(A443),NA(),IFERROR(A443+(PLAYER_EXP_MAX-D443)/L443,NA()))</f>
        <v>#N/A</v>
      </c>
      <c r="N443" s="479" t="e">
        <f t="shared" ca="1" si="36"/>
        <v>#N/A</v>
      </c>
    </row>
    <row r="444" spans="4:14" ht="14.65" customHeight="1" x14ac:dyDescent="0.25">
      <c r="D444" s="479" t="str">
        <f t="shared" si="31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7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5"/>
        <v>#N/A</v>
      </c>
      <c r="L444" s="51" t="e">
        <f t="shared" si="34"/>
        <v>#N/A</v>
      </c>
      <c r="M444" s="58" t="e">
        <f>IF(ISBLANK(A444),NA(),IFERROR(A444+(PLAYER_EXP_MAX-D444)/L444,NA()))</f>
        <v>#N/A</v>
      </c>
      <c r="N444" s="479" t="e">
        <f t="shared" ca="1" si="36"/>
        <v>#N/A</v>
      </c>
    </row>
    <row r="445" spans="4:14" ht="14.65" customHeight="1" x14ac:dyDescent="0.25">
      <c r="D445" s="479" t="str">
        <f t="shared" si="31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7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5"/>
        <v>#N/A</v>
      </c>
      <c r="L445" s="51" t="e">
        <f t="shared" si="34"/>
        <v>#N/A</v>
      </c>
      <c r="M445" s="58" t="e">
        <f>IF(ISBLANK(A445),NA(),IFERROR(A445+(PLAYER_EXP_MAX-D445)/L445,NA()))</f>
        <v>#N/A</v>
      </c>
      <c r="N445" s="479" t="e">
        <f t="shared" ca="1" si="36"/>
        <v>#N/A</v>
      </c>
    </row>
    <row r="446" spans="4:14" ht="14.65" customHeight="1" x14ac:dyDescent="0.25">
      <c r="D446" s="479" t="str">
        <f t="shared" si="31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7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5"/>
        <v>#N/A</v>
      </c>
      <c r="L446" s="51" t="e">
        <f t="shared" si="34"/>
        <v>#N/A</v>
      </c>
      <c r="M446" s="58" t="e">
        <f>IF(ISBLANK(A446),NA(),IFERROR(A446+(PLAYER_EXP_MAX-D446)/L446,NA()))</f>
        <v>#N/A</v>
      </c>
      <c r="N446" s="479" t="e">
        <f t="shared" ca="1" si="36"/>
        <v>#N/A</v>
      </c>
    </row>
    <row r="447" spans="4:14" ht="14.65" customHeight="1" x14ac:dyDescent="0.25">
      <c r="D447" s="479" t="str">
        <f t="shared" si="31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7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5"/>
        <v>#N/A</v>
      </c>
      <c r="L447" s="51" t="e">
        <f t="shared" si="34"/>
        <v>#N/A</v>
      </c>
      <c r="M447" s="58" t="e">
        <f>IF(ISBLANK(A447),NA(),IFERROR(A447+(PLAYER_EXP_MAX-D447)/L447,NA()))</f>
        <v>#N/A</v>
      </c>
      <c r="N447" s="479" t="e">
        <f t="shared" ca="1" si="36"/>
        <v>#N/A</v>
      </c>
    </row>
    <row r="448" spans="4:14" ht="14.65" customHeight="1" x14ac:dyDescent="0.25">
      <c r="D448" s="479" t="str">
        <f t="shared" si="31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7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5"/>
        <v>#N/A</v>
      </c>
      <c r="L448" s="51" t="e">
        <f t="shared" si="34"/>
        <v>#N/A</v>
      </c>
      <c r="M448" s="58" t="e">
        <f>IF(ISBLANK(A448),NA(),IFERROR(A448+(PLAYER_EXP_MAX-D448)/L448,NA()))</f>
        <v>#N/A</v>
      </c>
      <c r="N448" s="479" t="e">
        <f t="shared" ca="1" si="36"/>
        <v>#N/A</v>
      </c>
    </row>
    <row r="449" spans="4:14" ht="14.65" customHeight="1" x14ac:dyDescent="0.25">
      <c r="D449" s="479" t="str">
        <f t="shared" si="31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7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5"/>
        <v>#N/A</v>
      </c>
      <c r="L449" s="51" t="e">
        <f t="shared" si="34"/>
        <v>#N/A</v>
      </c>
      <c r="M449" s="58" t="e">
        <f>IF(ISBLANK(A449),NA(),IFERROR(A449+(PLAYER_EXP_MAX-D449)/L449,NA()))</f>
        <v>#N/A</v>
      </c>
      <c r="N449" s="479" t="e">
        <f t="shared" ca="1" si="36"/>
        <v>#N/A</v>
      </c>
    </row>
    <row r="450" spans="4:14" ht="14.65" customHeight="1" x14ac:dyDescent="0.25">
      <c r="D450" s="479" t="str">
        <f t="shared" si="31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7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5"/>
        <v>#N/A</v>
      </c>
      <c r="L450" s="51" t="e">
        <f t="shared" si="34"/>
        <v>#N/A</v>
      </c>
      <c r="M450" s="58" t="e">
        <f>IF(ISBLANK(A450),NA(),IFERROR(A450+(PLAYER_EXP_MAX-D450)/L450,NA()))</f>
        <v>#N/A</v>
      </c>
      <c r="N450" s="479" t="e">
        <f t="shared" ca="1" si="36"/>
        <v>#N/A</v>
      </c>
    </row>
    <row r="451" spans="4:14" ht="14.65" customHeight="1" x14ac:dyDescent="0.25">
      <c r="D451" s="479" t="str">
        <f t="shared" ref="D451:D514" si="38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7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5"/>
        <v>#N/A</v>
      </c>
      <c r="L451" s="51" t="e">
        <f t="shared" si="34"/>
        <v>#N/A</v>
      </c>
      <c r="M451" s="58" t="e">
        <f>IF(ISBLANK(A451),NA(),IFERROR(A451+(PLAYER_EXP_MAX-D451)/L451,NA()))</f>
        <v>#N/A</v>
      </c>
      <c r="N451" s="479" t="e">
        <f t="shared" ca="1" si="36"/>
        <v>#N/A</v>
      </c>
    </row>
    <row r="452" spans="4:14" ht="14.65" customHeight="1" x14ac:dyDescent="0.25">
      <c r="D452" s="47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7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5"/>
        <v>#N/A</v>
      </c>
      <c r="L452" s="51" t="e">
        <f t="shared" ref="L452:L515" si="39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6"/>
        <v>#N/A</v>
      </c>
    </row>
    <row r="453" spans="4:14" ht="14.65" customHeight="1" x14ac:dyDescent="0.25">
      <c r="D453" s="47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7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5"/>
        <v>#N/A</v>
      </c>
      <c r="L453" s="51" t="e">
        <f t="shared" si="39"/>
        <v>#N/A</v>
      </c>
      <c r="M453" s="58" t="e">
        <f>IF(ISBLANK(A453),NA(),IFERROR(A453+(PLAYER_EXP_MAX-D453)/L453,NA()))</f>
        <v>#N/A</v>
      </c>
      <c r="N453" s="479" t="e">
        <f t="shared" ca="1" si="36"/>
        <v>#N/A</v>
      </c>
    </row>
    <row r="454" spans="4:14" ht="14.65" customHeight="1" x14ac:dyDescent="0.25">
      <c r="D454" s="47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7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5"/>
        <v>#N/A</v>
      </c>
      <c r="L454" s="51" t="e">
        <f t="shared" si="39"/>
        <v>#N/A</v>
      </c>
      <c r="M454" s="58" t="e">
        <f>IF(ISBLANK(A454),NA(),IFERROR(A454+(PLAYER_EXP_MAX-D454)/L454,NA()))</f>
        <v>#N/A</v>
      </c>
      <c r="N454" s="479" t="e">
        <f t="shared" ca="1" si="36"/>
        <v>#N/A</v>
      </c>
    </row>
    <row r="455" spans="4:14" ht="14.65" customHeight="1" x14ac:dyDescent="0.25">
      <c r="D455" s="47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7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5"/>
        <v>#N/A</v>
      </c>
      <c r="L455" s="51" t="e">
        <f t="shared" si="39"/>
        <v>#N/A</v>
      </c>
      <c r="M455" s="58" t="e">
        <f>IF(ISBLANK(A455),NA(),IFERROR(A455+(PLAYER_EXP_MAX-D455)/L455,NA()))</f>
        <v>#N/A</v>
      </c>
      <c r="N455" s="479" t="e">
        <f t="shared" ca="1" si="36"/>
        <v>#N/A</v>
      </c>
    </row>
    <row r="456" spans="4:14" ht="14.65" customHeight="1" x14ac:dyDescent="0.25">
      <c r="D456" s="47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7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5"/>
        <v>#N/A</v>
      </c>
      <c r="L456" s="51" t="e">
        <f t="shared" si="39"/>
        <v>#N/A</v>
      </c>
      <c r="M456" s="58" t="e">
        <f>IF(ISBLANK(A456),NA(),IFERROR(A456+(PLAYER_EXP_MAX-D456)/L456,NA()))</f>
        <v>#N/A</v>
      </c>
      <c r="N456" s="479" t="e">
        <f t="shared" ca="1" si="36"/>
        <v>#N/A</v>
      </c>
    </row>
    <row r="457" spans="4:14" ht="14.65" customHeight="1" x14ac:dyDescent="0.25">
      <c r="D457" s="47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7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5"/>
        <v>#N/A</v>
      </c>
      <c r="L457" s="51" t="e">
        <f t="shared" si="39"/>
        <v>#N/A</v>
      </c>
      <c r="M457" s="58" t="e">
        <f>IF(ISBLANK(A457),NA(),IFERROR(A457+(PLAYER_EXP_MAX-D457)/L457,NA()))</f>
        <v>#N/A</v>
      </c>
      <c r="N457" s="479" t="e">
        <f t="shared" ca="1" si="36"/>
        <v>#N/A</v>
      </c>
    </row>
    <row r="458" spans="4:14" ht="14.65" customHeight="1" x14ac:dyDescent="0.25">
      <c r="D458" s="47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7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5"/>
        <v>#N/A</v>
      </c>
      <c r="L458" s="51" t="e">
        <f t="shared" si="39"/>
        <v>#N/A</v>
      </c>
      <c r="M458" s="58" t="e">
        <f>IF(ISBLANK(A458),NA(),IFERROR(A458+(PLAYER_EXP_MAX-D458)/L458,NA()))</f>
        <v>#N/A</v>
      </c>
      <c r="N458" s="479" t="e">
        <f t="shared" ca="1" si="36"/>
        <v>#N/A</v>
      </c>
    </row>
    <row r="459" spans="4:14" ht="14.65" customHeight="1" x14ac:dyDescent="0.25">
      <c r="D459" s="47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7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5"/>
        <v>#N/A</v>
      </c>
      <c r="L459" s="51" t="e">
        <f t="shared" si="39"/>
        <v>#N/A</v>
      </c>
      <c r="M459" s="58" t="e">
        <f>IF(ISBLANK(A459),NA(),IFERROR(A459+(PLAYER_EXP_MAX-D459)/L459,NA()))</f>
        <v>#N/A</v>
      </c>
      <c r="N459" s="479" t="e">
        <f t="shared" ca="1" si="36"/>
        <v>#N/A</v>
      </c>
    </row>
    <row r="460" spans="4:14" ht="14.65" customHeight="1" x14ac:dyDescent="0.25">
      <c r="D460" s="47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7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5"/>
        <v>#N/A</v>
      </c>
      <c r="L460" s="51" t="e">
        <f t="shared" si="39"/>
        <v>#N/A</v>
      </c>
      <c r="M460" s="58" t="e">
        <f>IF(ISBLANK(A460),NA(),IFERROR(A460+(PLAYER_EXP_MAX-D460)/L460,NA()))</f>
        <v>#N/A</v>
      </c>
      <c r="N460" s="479" t="e">
        <f t="shared" ca="1" si="36"/>
        <v>#N/A</v>
      </c>
    </row>
    <row r="461" spans="4:14" ht="14.65" customHeight="1" x14ac:dyDescent="0.25">
      <c r="D461" s="47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7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5"/>
        <v>#N/A</v>
      </c>
      <c r="L461" s="51" t="e">
        <f t="shared" si="39"/>
        <v>#N/A</v>
      </c>
      <c r="M461" s="58" t="e">
        <f>IF(ISBLANK(A461),NA(),IFERROR(A461+(PLAYER_EXP_MAX-D461)/L461,NA()))</f>
        <v>#N/A</v>
      </c>
      <c r="N461" s="479" t="e">
        <f t="shared" ca="1" si="36"/>
        <v>#N/A</v>
      </c>
    </row>
    <row r="462" spans="4:14" ht="14.65" customHeight="1" x14ac:dyDescent="0.25">
      <c r="D462" s="47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7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5"/>
        <v>#N/A</v>
      </c>
      <c r="L462" s="51" t="e">
        <f t="shared" si="39"/>
        <v>#N/A</v>
      </c>
      <c r="M462" s="58" t="e">
        <f>IF(ISBLANK(A462),NA(),IFERROR(A462+(PLAYER_EXP_MAX-D462)/L462,NA()))</f>
        <v>#N/A</v>
      </c>
      <c r="N462" s="479" t="e">
        <f t="shared" ca="1" si="36"/>
        <v>#N/A</v>
      </c>
    </row>
    <row r="463" spans="4:14" ht="14.65" customHeight="1" x14ac:dyDescent="0.25">
      <c r="D463" s="47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7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5"/>
        <v>#N/A</v>
      </c>
      <c r="L463" s="51" t="e">
        <f t="shared" si="39"/>
        <v>#N/A</v>
      </c>
      <c r="M463" s="58" t="e">
        <f>IF(ISBLANK(A463),NA(),IFERROR(A463+(PLAYER_EXP_MAX-D463)/L463,NA()))</f>
        <v>#N/A</v>
      </c>
      <c r="N463" s="479" t="e">
        <f t="shared" ca="1" si="36"/>
        <v>#N/A</v>
      </c>
    </row>
    <row r="464" spans="4:14" ht="14.65" customHeight="1" x14ac:dyDescent="0.25">
      <c r="D464" s="479" t="str">
        <f t="shared" si="38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7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5"/>
        <v>#N/A</v>
      </c>
      <c r="L464" s="51" t="e">
        <f t="shared" si="39"/>
        <v>#N/A</v>
      </c>
      <c r="M464" s="58" t="e">
        <f>IF(ISBLANK(A464),NA(),IFERROR(A464+(PLAYER_EXP_MAX-D464)/L464,NA()))</f>
        <v>#N/A</v>
      </c>
      <c r="N464" s="479" t="e">
        <f t="shared" ca="1" si="36"/>
        <v>#N/A</v>
      </c>
    </row>
    <row r="465" spans="4:14" ht="14.65" customHeight="1" x14ac:dyDescent="0.25">
      <c r="D465" s="479" t="str">
        <f t="shared" si="38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7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0">IF(ISBLANK(A465),NA(),IFERROR(TEXT(TRUNC(J465-NOW()),"000") &amp; " D " &amp; TEXT(TRUNC(ABS(J465-NOW()-TRUNC(J465-NOW()))*24),"00") &amp; " H", NA()))</f>
        <v>#N/A</v>
      </c>
      <c r="L465" s="51" t="e">
        <f t="shared" si="39"/>
        <v>#N/A</v>
      </c>
      <c r="M465" s="58" t="e">
        <f>IF(ISBLANK(A465),NA(),IFERROR(A465+(PLAYER_EXP_MAX-D465)/L465,NA()))</f>
        <v>#N/A</v>
      </c>
      <c r="N465" s="479" t="e">
        <f t="shared" ref="N465:N528" ca="1" si="41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8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7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0"/>
        <v>#N/A</v>
      </c>
      <c r="L466" s="51" t="e">
        <f t="shared" si="39"/>
        <v>#N/A</v>
      </c>
      <c r="M466" s="58" t="e">
        <f>IF(ISBLANK(A466),NA(),IFERROR(A466+(PLAYER_EXP_MAX-D466)/L466,NA()))</f>
        <v>#N/A</v>
      </c>
      <c r="N466" s="479" t="e">
        <f t="shared" ca="1" si="41"/>
        <v>#N/A</v>
      </c>
    </row>
    <row r="467" spans="4:14" ht="14.65" customHeight="1" x14ac:dyDescent="0.25">
      <c r="D467" s="479" t="str">
        <f t="shared" si="38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7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0"/>
        <v>#N/A</v>
      </c>
      <c r="L467" s="51" t="e">
        <f t="shared" si="39"/>
        <v>#N/A</v>
      </c>
      <c r="M467" s="58" t="e">
        <f>IF(ISBLANK(A467),NA(),IFERROR(A467+(PLAYER_EXP_MAX-D467)/L467,NA()))</f>
        <v>#N/A</v>
      </c>
      <c r="N467" s="479" t="e">
        <f t="shared" ca="1" si="41"/>
        <v>#N/A</v>
      </c>
    </row>
    <row r="468" spans="4:14" ht="14.65" customHeight="1" x14ac:dyDescent="0.25">
      <c r="D468" s="479" t="str">
        <f t="shared" si="38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7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0"/>
        <v>#N/A</v>
      </c>
      <c r="L468" s="51" t="e">
        <f t="shared" si="39"/>
        <v>#N/A</v>
      </c>
      <c r="M468" s="58" t="e">
        <f>IF(ISBLANK(A468),NA(),IFERROR(A468+(PLAYER_EXP_MAX-D468)/L468,NA()))</f>
        <v>#N/A</v>
      </c>
      <c r="N468" s="479" t="e">
        <f t="shared" ca="1" si="41"/>
        <v>#N/A</v>
      </c>
    </row>
    <row r="469" spans="4:14" ht="14.65" customHeight="1" x14ac:dyDescent="0.25">
      <c r="D469" s="479" t="str">
        <f t="shared" si="38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7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0"/>
        <v>#N/A</v>
      </c>
      <c r="L469" s="51" t="e">
        <f t="shared" si="39"/>
        <v>#N/A</v>
      </c>
      <c r="M469" s="58" t="e">
        <f>IF(ISBLANK(A469),NA(),IFERROR(A469+(PLAYER_EXP_MAX-D469)/L469,NA()))</f>
        <v>#N/A</v>
      </c>
      <c r="N469" s="479" t="e">
        <f t="shared" ca="1" si="41"/>
        <v>#N/A</v>
      </c>
    </row>
    <row r="470" spans="4:14" ht="14.65" customHeight="1" x14ac:dyDescent="0.25">
      <c r="D470" s="479" t="str">
        <f t="shared" si="38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7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0"/>
        <v>#N/A</v>
      </c>
      <c r="L470" s="51" t="e">
        <f t="shared" si="39"/>
        <v>#N/A</v>
      </c>
      <c r="M470" s="58" t="e">
        <f>IF(ISBLANK(A470),NA(),IFERROR(A470+(PLAYER_EXP_MAX-D470)/L470,NA()))</f>
        <v>#N/A</v>
      </c>
      <c r="N470" s="479" t="e">
        <f t="shared" ca="1" si="41"/>
        <v>#N/A</v>
      </c>
    </row>
    <row r="471" spans="4:14" ht="14.65" customHeight="1" x14ac:dyDescent="0.25">
      <c r="D471" s="479" t="str">
        <f t="shared" si="38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7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0"/>
        <v>#N/A</v>
      </c>
      <c r="L471" s="51" t="e">
        <f t="shared" si="39"/>
        <v>#N/A</v>
      </c>
      <c r="M471" s="58" t="e">
        <f>IF(ISBLANK(A471),NA(),IFERROR(A471+(PLAYER_EXP_MAX-D471)/L471,NA()))</f>
        <v>#N/A</v>
      </c>
      <c r="N471" s="479" t="e">
        <f t="shared" ca="1" si="41"/>
        <v>#N/A</v>
      </c>
    </row>
    <row r="472" spans="4:14" ht="14.65" customHeight="1" x14ac:dyDescent="0.25">
      <c r="D472" s="479" t="str">
        <f t="shared" si="38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7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0"/>
        <v>#N/A</v>
      </c>
      <c r="L472" s="51" t="e">
        <f t="shared" si="39"/>
        <v>#N/A</v>
      </c>
      <c r="M472" s="58" t="e">
        <f>IF(ISBLANK(A472),NA(),IFERROR(A472+(PLAYER_EXP_MAX-D472)/L472,NA()))</f>
        <v>#N/A</v>
      </c>
      <c r="N472" s="479" t="e">
        <f t="shared" ca="1" si="41"/>
        <v>#N/A</v>
      </c>
    </row>
    <row r="473" spans="4:14" ht="14.65" customHeight="1" x14ac:dyDescent="0.25">
      <c r="D473" s="479" t="str">
        <f t="shared" si="38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7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0"/>
        <v>#N/A</v>
      </c>
      <c r="L473" s="51" t="e">
        <f t="shared" si="39"/>
        <v>#N/A</v>
      </c>
      <c r="M473" s="58" t="e">
        <f>IF(ISBLANK(A473),NA(),IFERROR(A473+(PLAYER_EXP_MAX-D473)/L473,NA()))</f>
        <v>#N/A</v>
      </c>
      <c r="N473" s="479" t="e">
        <f t="shared" ca="1" si="41"/>
        <v>#N/A</v>
      </c>
    </row>
    <row r="474" spans="4:14" ht="14.65" customHeight="1" x14ac:dyDescent="0.25">
      <c r="D474" s="479" t="str">
        <f t="shared" si="38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7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0"/>
        <v>#N/A</v>
      </c>
      <c r="L474" s="51" t="e">
        <f t="shared" si="39"/>
        <v>#N/A</v>
      </c>
      <c r="M474" s="58" t="e">
        <f>IF(ISBLANK(A474),NA(),IFERROR(A474+(PLAYER_EXP_MAX-D474)/L474,NA()))</f>
        <v>#N/A</v>
      </c>
      <c r="N474" s="479" t="e">
        <f t="shared" ca="1" si="41"/>
        <v>#N/A</v>
      </c>
    </row>
    <row r="475" spans="4:14" ht="14.65" customHeight="1" x14ac:dyDescent="0.25">
      <c r="D475" s="479" t="str">
        <f t="shared" si="38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7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0"/>
        <v>#N/A</v>
      </c>
      <c r="L475" s="51" t="e">
        <f t="shared" si="39"/>
        <v>#N/A</v>
      </c>
      <c r="M475" s="58" t="e">
        <f>IF(ISBLANK(A475),NA(),IFERROR(A475+(PLAYER_EXP_MAX-D475)/L475,NA()))</f>
        <v>#N/A</v>
      </c>
      <c r="N475" s="479" t="e">
        <f t="shared" ca="1" si="41"/>
        <v>#N/A</v>
      </c>
    </row>
    <row r="476" spans="4:14" ht="14.65" customHeight="1" x14ac:dyDescent="0.25">
      <c r="D476" s="479" t="str">
        <f t="shared" si="38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7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0"/>
        <v>#N/A</v>
      </c>
      <c r="L476" s="51" t="e">
        <f t="shared" si="39"/>
        <v>#N/A</v>
      </c>
      <c r="M476" s="58" t="e">
        <f>IF(ISBLANK(A476),NA(),IFERROR(A476+(PLAYER_EXP_MAX-D476)/L476,NA()))</f>
        <v>#N/A</v>
      </c>
      <c r="N476" s="479" t="e">
        <f t="shared" ca="1" si="41"/>
        <v>#N/A</v>
      </c>
    </row>
    <row r="477" spans="4:14" ht="14.65" customHeight="1" x14ac:dyDescent="0.25">
      <c r="D477" s="479" t="str">
        <f t="shared" si="38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7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0"/>
        <v>#N/A</v>
      </c>
      <c r="L477" s="51" t="e">
        <f t="shared" si="39"/>
        <v>#N/A</v>
      </c>
      <c r="M477" s="58" t="e">
        <f>IF(ISBLANK(A477),NA(),IFERROR(A477+(PLAYER_EXP_MAX-D477)/L477,NA()))</f>
        <v>#N/A</v>
      </c>
      <c r="N477" s="479" t="e">
        <f t="shared" ca="1" si="41"/>
        <v>#N/A</v>
      </c>
    </row>
    <row r="478" spans="4:14" ht="14.65" customHeight="1" x14ac:dyDescent="0.25">
      <c r="D478" s="479" t="str">
        <f t="shared" si="38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7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0"/>
        <v>#N/A</v>
      </c>
      <c r="L478" s="51" t="e">
        <f t="shared" si="39"/>
        <v>#N/A</v>
      </c>
      <c r="M478" s="58" t="e">
        <f>IF(ISBLANK(A478),NA(),IFERROR(A478+(PLAYER_EXP_MAX-D478)/L478,NA()))</f>
        <v>#N/A</v>
      </c>
      <c r="N478" s="479" t="e">
        <f t="shared" ca="1" si="41"/>
        <v>#N/A</v>
      </c>
    </row>
    <row r="479" spans="4:14" ht="14.65" customHeight="1" x14ac:dyDescent="0.25">
      <c r="D479" s="479" t="str">
        <f t="shared" si="38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2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0"/>
        <v>#N/A</v>
      </c>
      <c r="L479" s="51" t="e">
        <f t="shared" si="39"/>
        <v>#N/A</v>
      </c>
      <c r="M479" s="58" t="e">
        <f>IF(ISBLANK(A479),NA(),IFERROR(A479+(PLAYER_EXP_MAX-D479)/L479,NA()))</f>
        <v>#N/A</v>
      </c>
      <c r="N479" s="479" t="e">
        <f t="shared" ca="1" si="41"/>
        <v>#N/A</v>
      </c>
    </row>
    <row r="480" spans="4:14" ht="14.65" customHeight="1" x14ac:dyDescent="0.25">
      <c r="D480" s="479" t="str">
        <f t="shared" si="38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2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0"/>
        <v>#N/A</v>
      </c>
      <c r="L480" s="51" t="e">
        <f t="shared" si="39"/>
        <v>#N/A</v>
      </c>
      <c r="M480" s="58" t="e">
        <f>IF(ISBLANK(A480),NA(),IFERROR(A480+(PLAYER_EXP_MAX-D480)/L480,NA()))</f>
        <v>#N/A</v>
      </c>
      <c r="N480" s="479" t="e">
        <f t="shared" ca="1" si="41"/>
        <v>#N/A</v>
      </c>
    </row>
    <row r="481" spans="4:14" ht="14.65" customHeight="1" x14ac:dyDescent="0.25">
      <c r="D481" s="479" t="str">
        <f t="shared" si="38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2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0"/>
        <v>#N/A</v>
      </c>
      <c r="L481" s="51" t="e">
        <f t="shared" si="39"/>
        <v>#N/A</v>
      </c>
      <c r="M481" s="58" t="e">
        <f>IF(ISBLANK(A481),NA(),IFERROR(A481+(PLAYER_EXP_MAX-D481)/L481,NA()))</f>
        <v>#N/A</v>
      </c>
      <c r="N481" s="479" t="e">
        <f t="shared" ca="1" si="41"/>
        <v>#N/A</v>
      </c>
    </row>
    <row r="482" spans="4:14" ht="14.65" customHeight="1" x14ac:dyDescent="0.25">
      <c r="D482" s="479" t="str">
        <f t="shared" si="38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2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0"/>
        <v>#N/A</v>
      </c>
      <c r="L482" s="51" t="e">
        <f t="shared" si="39"/>
        <v>#N/A</v>
      </c>
      <c r="M482" s="58" t="e">
        <f>IF(ISBLANK(A482),NA(),IFERROR(A482+(PLAYER_EXP_MAX-D482)/L482,NA()))</f>
        <v>#N/A</v>
      </c>
      <c r="N482" s="479" t="e">
        <f t="shared" ca="1" si="41"/>
        <v>#N/A</v>
      </c>
    </row>
    <row r="483" spans="4:14" ht="14.65" customHeight="1" x14ac:dyDescent="0.25">
      <c r="D483" s="479" t="str">
        <f t="shared" si="38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2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0"/>
        <v>#N/A</v>
      </c>
      <c r="L483" s="51" t="e">
        <f t="shared" si="39"/>
        <v>#N/A</v>
      </c>
      <c r="M483" s="58" t="e">
        <f>IF(ISBLANK(A483),NA(),IFERROR(A483+(PLAYER_EXP_MAX-D483)/L483,NA()))</f>
        <v>#N/A</v>
      </c>
      <c r="N483" s="479" t="e">
        <f t="shared" ca="1" si="41"/>
        <v>#N/A</v>
      </c>
    </row>
    <row r="484" spans="4:14" ht="14.65" customHeight="1" x14ac:dyDescent="0.25">
      <c r="D484" s="479" t="str">
        <f t="shared" si="38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2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0"/>
        <v>#N/A</v>
      </c>
      <c r="L484" s="51" t="e">
        <f t="shared" si="39"/>
        <v>#N/A</v>
      </c>
      <c r="M484" s="58" t="e">
        <f>IF(ISBLANK(A484),NA(),IFERROR(A484+(PLAYER_EXP_MAX-D484)/L484,NA()))</f>
        <v>#N/A</v>
      </c>
      <c r="N484" s="479" t="e">
        <f t="shared" ca="1" si="41"/>
        <v>#N/A</v>
      </c>
    </row>
    <row r="485" spans="4:14" ht="14.65" customHeight="1" x14ac:dyDescent="0.25">
      <c r="D485" s="479" t="str">
        <f t="shared" si="38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2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0"/>
        <v>#N/A</v>
      </c>
      <c r="L485" s="51" t="e">
        <f t="shared" si="39"/>
        <v>#N/A</v>
      </c>
      <c r="M485" s="58" t="e">
        <f>IF(ISBLANK(A485),NA(),IFERROR(A485+(PLAYER_EXP_MAX-D485)/L485,NA()))</f>
        <v>#N/A</v>
      </c>
      <c r="N485" s="479" t="e">
        <f t="shared" ca="1" si="41"/>
        <v>#N/A</v>
      </c>
    </row>
    <row r="486" spans="4:14" ht="14.65" customHeight="1" x14ac:dyDescent="0.25">
      <c r="D486" s="479" t="str">
        <f t="shared" si="38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2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0"/>
        <v>#N/A</v>
      </c>
      <c r="L486" s="51" t="e">
        <f t="shared" si="39"/>
        <v>#N/A</v>
      </c>
      <c r="M486" s="58" t="e">
        <f>IF(ISBLANK(A486),NA(),IFERROR(A486+(PLAYER_EXP_MAX-D486)/L486,NA()))</f>
        <v>#N/A</v>
      </c>
      <c r="N486" s="479" t="e">
        <f t="shared" ca="1" si="41"/>
        <v>#N/A</v>
      </c>
    </row>
    <row r="487" spans="4:14" ht="14.65" customHeight="1" x14ac:dyDescent="0.25">
      <c r="D487" s="479" t="str">
        <f t="shared" si="38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2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0"/>
        <v>#N/A</v>
      </c>
      <c r="L487" s="51" t="e">
        <f t="shared" si="39"/>
        <v>#N/A</v>
      </c>
      <c r="M487" s="58" t="e">
        <f>IF(ISBLANK(A487),NA(),IFERROR(A487+(PLAYER_EXP_MAX-D487)/L487,NA()))</f>
        <v>#N/A</v>
      </c>
      <c r="N487" s="479" t="e">
        <f t="shared" ca="1" si="41"/>
        <v>#N/A</v>
      </c>
    </row>
    <row r="488" spans="4:14" ht="14.65" customHeight="1" x14ac:dyDescent="0.25">
      <c r="D488" s="479" t="str">
        <f t="shared" si="38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2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0"/>
        <v>#N/A</v>
      </c>
      <c r="L488" s="51" t="e">
        <f t="shared" si="39"/>
        <v>#N/A</v>
      </c>
      <c r="M488" s="58" t="e">
        <f>IF(ISBLANK(A488),NA(),IFERROR(A488+(PLAYER_EXP_MAX-D488)/L488,NA()))</f>
        <v>#N/A</v>
      </c>
      <c r="N488" s="479" t="e">
        <f t="shared" ca="1" si="41"/>
        <v>#N/A</v>
      </c>
    </row>
    <row r="489" spans="4:14" ht="14.65" customHeight="1" x14ac:dyDescent="0.25">
      <c r="D489" s="479" t="str">
        <f t="shared" si="38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2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0"/>
        <v>#N/A</v>
      </c>
      <c r="L489" s="51" t="e">
        <f t="shared" si="39"/>
        <v>#N/A</v>
      </c>
      <c r="M489" s="58" t="e">
        <f>IF(ISBLANK(A489),NA(),IFERROR(A489+(PLAYER_EXP_MAX-D489)/L489,NA()))</f>
        <v>#N/A</v>
      </c>
      <c r="N489" s="479" t="e">
        <f t="shared" ca="1" si="41"/>
        <v>#N/A</v>
      </c>
    </row>
    <row r="490" spans="4:14" ht="14.65" customHeight="1" x14ac:dyDescent="0.25">
      <c r="D490" s="479" t="str">
        <f t="shared" si="38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2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0"/>
        <v>#N/A</v>
      </c>
      <c r="L490" s="51" t="e">
        <f t="shared" si="39"/>
        <v>#N/A</v>
      </c>
      <c r="M490" s="58" t="e">
        <f>IF(ISBLANK(A490),NA(),IFERROR(A490+(PLAYER_EXP_MAX-D490)/L490,NA()))</f>
        <v>#N/A</v>
      </c>
      <c r="N490" s="479" t="e">
        <f t="shared" ca="1" si="41"/>
        <v>#N/A</v>
      </c>
    </row>
    <row r="491" spans="4:14" ht="14.65" customHeight="1" x14ac:dyDescent="0.25">
      <c r="D491" s="479" t="str">
        <f t="shared" si="38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2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0"/>
        <v>#N/A</v>
      </c>
      <c r="L491" s="51" t="e">
        <f t="shared" si="39"/>
        <v>#N/A</v>
      </c>
      <c r="M491" s="58" t="e">
        <f>IF(ISBLANK(A491),NA(),IFERROR(A491+(PLAYER_EXP_MAX-D491)/L491,NA()))</f>
        <v>#N/A</v>
      </c>
      <c r="N491" s="479" t="e">
        <f t="shared" ca="1" si="41"/>
        <v>#N/A</v>
      </c>
    </row>
    <row r="492" spans="4:14" ht="14.65" customHeight="1" x14ac:dyDescent="0.25">
      <c r="D492" s="479" t="str">
        <f t="shared" si="38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2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0"/>
        <v>#N/A</v>
      </c>
      <c r="L492" s="51" t="e">
        <f t="shared" si="39"/>
        <v>#N/A</v>
      </c>
      <c r="M492" s="58" t="e">
        <f>IF(ISBLANK(A492),NA(),IFERROR(A492+(PLAYER_EXP_MAX-D492)/L492,NA()))</f>
        <v>#N/A</v>
      </c>
      <c r="N492" s="479" t="e">
        <f t="shared" ca="1" si="41"/>
        <v>#N/A</v>
      </c>
    </row>
    <row r="493" spans="4:14" ht="14.65" customHeight="1" x14ac:dyDescent="0.25">
      <c r="D493" s="479" t="str">
        <f t="shared" si="38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2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0"/>
        <v>#N/A</v>
      </c>
      <c r="L493" s="51" t="e">
        <f t="shared" si="39"/>
        <v>#N/A</v>
      </c>
      <c r="M493" s="58" t="e">
        <f>IF(ISBLANK(A493),NA(),IFERROR(A493+(PLAYER_EXP_MAX-D493)/L493,NA()))</f>
        <v>#N/A</v>
      </c>
      <c r="N493" s="479" t="e">
        <f t="shared" ca="1" si="41"/>
        <v>#N/A</v>
      </c>
    </row>
    <row r="494" spans="4:14" ht="14.65" customHeight="1" x14ac:dyDescent="0.25">
      <c r="D494" s="479" t="str">
        <f t="shared" si="38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2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0"/>
        <v>#N/A</v>
      </c>
      <c r="L494" s="51" t="e">
        <f t="shared" si="39"/>
        <v>#N/A</v>
      </c>
      <c r="M494" s="58" t="e">
        <f>IF(ISBLANK(A494),NA(),IFERROR(A494+(PLAYER_EXP_MAX-D494)/L494,NA()))</f>
        <v>#N/A</v>
      </c>
      <c r="N494" s="479" t="e">
        <f t="shared" ca="1" si="41"/>
        <v>#N/A</v>
      </c>
    </row>
    <row r="495" spans="4:14" ht="14.65" customHeight="1" x14ac:dyDescent="0.25">
      <c r="D495" s="479" t="str">
        <f t="shared" si="38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2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0"/>
        <v>#N/A</v>
      </c>
      <c r="L495" s="51" t="e">
        <f t="shared" si="39"/>
        <v>#N/A</v>
      </c>
      <c r="M495" s="58" t="e">
        <f>IF(ISBLANK(A495),NA(),IFERROR(A495+(PLAYER_EXP_MAX-D495)/L495,NA()))</f>
        <v>#N/A</v>
      </c>
      <c r="N495" s="479" t="e">
        <f t="shared" ca="1" si="41"/>
        <v>#N/A</v>
      </c>
    </row>
    <row r="496" spans="4:14" ht="14.65" customHeight="1" x14ac:dyDescent="0.25">
      <c r="D496" s="479" t="str">
        <f t="shared" si="38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2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0"/>
        <v>#N/A</v>
      </c>
      <c r="L496" s="51" t="e">
        <f t="shared" si="39"/>
        <v>#N/A</v>
      </c>
      <c r="M496" s="58" t="e">
        <f>IF(ISBLANK(A496),NA(),IFERROR(A496+(PLAYER_EXP_MAX-D496)/L496,NA()))</f>
        <v>#N/A</v>
      </c>
      <c r="N496" s="479" t="e">
        <f t="shared" ca="1" si="41"/>
        <v>#N/A</v>
      </c>
    </row>
    <row r="497" spans="4:14" ht="14.65" customHeight="1" x14ac:dyDescent="0.25">
      <c r="D497" s="479" t="str">
        <f t="shared" si="38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2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0"/>
        <v>#N/A</v>
      </c>
      <c r="L497" s="51" t="e">
        <f t="shared" si="39"/>
        <v>#N/A</v>
      </c>
      <c r="M497" s="58" t="e">
        <f>IF(ISBLANK(A497),NA(),IFERROR(A497+(PLAYER_EXP_MAX-D497)/L497,NA()))</f>
        <v>#N/A</v>
      </c>
      <c r="N497" s="479" t="e">
        <f t="shared" ca="1" si="41"/>
        <v>#N/A</v>
      </c>
    </row>
    <row r="498" spans="4:14" ht="14.65" customHeight="1" x14ac:dyDescent="0.25">
      <c r="D498" s="479" t="str">
        <f t="shared" si="38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2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0"/>
        <v>#N/A</v>
      </c>
      <c r="L498" s="51" t="e">
        <f t="shared" si="39"/>
        <v>#N/A</v>
      </c>
      <c r="M498" s="58" t="e">
        <f>IF(ISBLANK(A498),NA(),IFERROR(A498+(PLAYER_EXP_MAX-D498)/L498,NA()))</f>
        <v>#N/A</v>
      </c>
      <c r="N498" s="479" t="e">
        <f t="shared" ca="1" si="41"/>
        <v>#N/A</v>
      </c>
    </row>
    <row r="499" spans="4:14" ht="14.65" customHeight="1" x14ac:dyDescent="0.25">
      <c r="D499" s="479" t="str">
        <f t="shared" si="38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2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0"/>
        <v>#N/A</v>
      </c>
      <c r="L499" s="51" t="e">
        <f t="shared" si="39"/>
        <v>#N/A</v>
      </c>
      <c r="M499" s="58" t="e">
        <f>IF(ISBLANK(A499),NA(),IFERROR(A499+(PLAYER_EXP_MAX-D499)/L499,NA()))</f>
        <v>#N/A</v>
      </c>
      <c r="N499" s="479" t="e">
        <f t="shared" ca="1" si="41"/>
        <v>#N/A</v>
      </c>
    </row>
    <row r="500" spans="4:14" ht="14.65" customHeight="1" x14ac:dyDescent="0.25">
      <c r="D500" s="479" t="str">
        <f t="shared" si="38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2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0"/>
        <v>#N/A</v>
      </c>
      <c r="L500" s="51" t="e">
        <f t="shared" si="39"/>
        <v>#N/A</v>
      </c>
      <c r="M500" s="58" t="e">
        <f>IF(ISBLANK(A500),NA(),IFERROR(A500+(PLAYER_EXP_MAX-D500)/L500,NA()))</f>
        <v>#N/A</v>
      </c>
      <c r="N500" s="479" t="e">
        <f t="shared" ca="1" si="41"/>
        <v>#N/A</v>
      </c>
    </row>
    <row r="501" spans="4:14" ht="14.65" customHeight="1" x14ac:dyDescent="0.25">
      <c r="D501" s="479" t="str">
        <f t="shared" si="38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2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0"/>
        <v>#N/A</v>
      </c>
      <c r="L501" s="51" t="e">
        <f t="shared" si="39"/>
        <v>#N/A</v>
      </c>
      <c r="M501" s="58" t="e">
        <f>IF(ISBLANK(A501),NA(),IFERROR(A501+(PLAYER_EXP_MAX-D501)/L501,NA()))</f>
        <v>#N/A</v>
      </c>
      <c r="N501" s="479" t="e">
        <f t="shared" ca="1" si="41"/>
        <v>#N/A</v>
      </c>
    </row>
    <row r="502" spans="4:14" ht="14.65" customHeight="1" x14ac:dyDescent="0.25">
      <c r="D502" s="479" t="str">
        <f t="shared" si="38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2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0"/>
        <v>#N/A</v>
      </c>
      <c r="L502" s="51" t="e">
        <f t="shared" si="39"/>
        <v>#N/A</v>
      </c>
      <c r="M502" s="58" t="e">
        <f>IF(ISBLANK(A502),NA(),IFERROR(A502+(PLAYER_EXP_MAX-D502)/L502,NA()))</f>
        <v>#N/A</v>
      </c>
      <c r="N502" s="479" t="e">
        <f t="shared" ca="1" si="41"/>
        <v>#N/A</v>
      </c>
    </row>
    <row r="503" spans="4:14" ht="14.65" customHeight="1" x14ac:dyDescent="0.25">
      <c r="D503" s="479" t="str">
        <f t="shared" si="38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2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0"/>
        <v>#N/A</v>
      </c>
      <c r="L503" s="51" t="e">
        <f t="shared" si="39"/>
        <v>#N/A</v>
      </c>
      <c r="M503" s="58" t="e">
        <f>IF(ISBLANK(A503),NA(),IFERROR(A503+(PLAYER_EXP_MAX-D503)/L503,NA()))</f>
        <v>#N/A</v>
      </c>
      <c r="N503" s="479" t="e">
        <f t="shared" ca="1" si="41"/>
        <v>#N/A</v>
      </c>
    </row>
    <row r="504" spans="4:14" ht="14.65" customHeight="1" x14ac:dyDescent="0.25">
      <c r="D504" s="479" t="str">
        <f t="shared" si="38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2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0"/>
        <v>#N/A</v>
      </c>
      <c r="L504" s="51" t="e">
        <f t="shared" si="39"/>
        <v>#N/A</v>
      </c>
      <c r="M504" s="58" t="e">
        <f>IF(ISBLANK(A504),NA(),IFERROR(A504+(PLAYER_EXP_MAX-D504)/L504,NA()))</f>
        <v>#N/A</v>
      </c>
      <c r="N504" s="479" t="e">
        <f t="shared" ca="1" si="41"/>
        <v>#N/A</v>
      </c>
    </row>
    <row r="505" spans="4:14" ht="14.65" customHeight="1" x14ac:dyDescent="0.25">
      <c r="D505" s="479" t="str">
        <f t="shared" si="38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2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0"/>
        <v>#N/A</v>
      </c>
      <c r="L505" s="51" t="e">
        <f t="shared" si="39"/>
        <v>#N/A</v>
      </c>
      <c r="M505" s="58" t="e">
        <f>IF(ISBLANK(A505),NA(),IFERROR(A505+(PLAYER_EXP_MAX-D505)/L505,NA()))</f>
        <v>#N/A</v>
      </c>
      <c r="N505" s="479" t="e">
        <f t="shared" ca="1" si="41"/>
        <v>#N/A</v>
      </c>
    </row>
    <row r="506" spans="4:14" ht="14.65" customHeight="1" x14ac:dyDescent="0.25">
      <c r="D506" s="479" t="str">
        <f t="shared" si="38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2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0"/>
        <v>#N/A</v>
      </c>
      <c r="L506" s="51" t="e">
        <f t="shared" si="39"/>
        <v>#N/A</v>
      </c>
      <c r="M506" s="58" t="e">
        <f>IF(ISBLANK(A506),NA(),IFERROR(A506+(PLAYER_EXP_MAX-D506)/L506,NA()))</f>
        <v>#N/A</v>
      </c>
      <c r="N506" s="479" t="e">
        <f t="shared" ca="1" si="41"/>
        <v>#N/A</v>
      </c>
    </row>
    <row r="507" spans="4:14" ht="14.65" customHeight="1" x14ac:dyDescent="0.25">
      <c r="D507" s="479" t="str">
        <f t="shared" si="38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2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0"/>
        <v>#N/A</v>
      </c>
      <c r="L507" s="51" t="e">
        <f t="shared" si="39"/>
        <v>#N/A</v>
      </c>
      <c r="M507" s="58" t="e">
        <f>IF(ISBLANK(A507),NA(),IFERROR(A507+(PLAYER_EXP_MAX-D507)/L507,NA()))</f>
        <v>#N/A</v>
      </c>
      <c r="N507" s="479" t="e">
        <f t="shared" ca="1" si="41"/>
        <v>#N/A</v>
      </c>
    </row>
    <row r="508" spans="4:14" ht="14.65" customHeight="1" x14ac:dyDescent="0.25">
      <c r="D508" s="479" t="str">
        <f t="shared" si="38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2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0"/>
        <v>#N/A</v>
      </c>
      <c r="L508" s="51" t="e">
        <f t="shared" si="39"/>
        <v>#N/A</v>
      </c>
      <c r="M508" s="58" t="e">
        <f>IF(ISBLANK(A508),NA(),IFERROR(A508+(PLAYER_EXP_MAX-D508)/L508,NA()))</f>
        <v>#N/A</v>
      </c>
      <c r="N508" s="479" t="e">
        <f t="shared" ca="1" si="41"/>
        <v>#N/A</v>
      </c>
    </row>
    <row r="509" spans="4:14" ht="14.65" customHeight="1" x14ac:dyDescent="0.25">
      <c r="D509" s="479" t="str">
        <f t="shared" si="38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2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0"/>
        <v>#N/A</v>
      </c>
      <c r="L509" s="51" t="e">
        <f t="shared" si="39"/>
        <v>#N/A</v>
      </c>
      <c r="M509" s="58" t="e">
        <f>IF(ISBLANK(A509),NA(),IFERROR(A509+(PLAYER_EXP_MAX-D509)/L509,NA()))</f>
        <v>#N/A</v>
      </c>
      <c r="N509" s="479" t="e">
        <f t="shared" ca="1" si="41"/>
        <v>#N/A</v>
      </c>
    </row>
    <row r="510" spans="4:14" ht="14.65" customHeight="1" x14ac:dyDescent="0.25">
      <c r="D510" s="479" t="str">
        <f t="shared" si="38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2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0"/>
        <v>#N/A</v>
      </c>
      <c r="L510" s="51" t="e">
        <f t="shared" si="39"/>
        <v>#N/A</v>
      </c>
      <c r="M510" s="58" t="e">
        <f>IF(ISBLANK(A510),NA(),IFERROR(A510+(PLAYER_EXP_MAX-D510)/L510,NA()))</f>
        <v>#N/A</v>
      </c>
      <c r="N510" s="479" t="e">
        <f t="shared" ca="1" si="41"/>
        <v>#N/A</v>
      </c>
    </row>
    <row r="511" spans="4:14" ht="14.65" customHeight="1" x14ac:dyDescent="0.25">
      <c r="D511" s="479" t="str">
        <f t="shared" si="38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2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0"/>
        <v>#N/A</v>
      </c>
      <c r="L511" s="51" t="e">
        <f t="shared" si="39"/>
        <v>#N/A</v>
      </c>
      <c r="M511" s="58" t="e">
        <f>IF(ISBLANK(A511),NA(),IFERROR(A511+(PLAYER_EXP_MAX-D511)/L511,NA()))</f>
        <v>#N/A</v>
      </c>
      <c r="N511" s="479" t="e">
        <f t="shared" ca="1" si="41"/>
        <v>#N/A</v>
      </c>
    </row>
    <row r="512" spans="4:14" ht="14.65" customHeight="1" x14ac:dyDescent="0.25">
      <c r="D512" s="479" t="str">
        <f t="shared" si="38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2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0"/>
        <v>#N/A</v>
      </c>
      <c r="L512" s="51" t="e">
        <f t="shared" si="39"/>
        <v>#N/A</v>
      </c>
      <c r="M512" s="58" t="e">
        <f>IF(ISBLANK(A512),NA(),IFERROR(A512+(PLAYER_EXP_MAX-D512)/L512,NA()))</f>
        <v>#N/A</v>
      </c>
      <c r="N512" s="479" t="e">
        <f t="shared" ca="1" si="41"/>
        <v>#N/A</v>
      </c>
    </row>
    <row r="513" spans="4:14" ht="14.65" customHeight="1" x14ac:dyDescent="0.25">
      <c r="D513" s="479" t="str">
        <f t="shared" si="38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2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0"/>
        <v>#N/A</v>
      </c>
      <c r="L513" s="51" t="e">
        <f t="shared" si="39"/>
        <v>#N/A</v>
      </c>
      <c r="M513" s="58" t="e">
        <f>IF(ISBLANK(A513),NA(),IFERROR(A513+(PLAYER_EXP_MAX-D513)/L513,NA()))</f>
        <v>#N/A</v>
      </c>
      <c r="N513" s="479" t="e">
        <f t="shared" ca="1" si="41"/>
        <v>#N/A</v>
      </c>
    </row>
    <row r="514" spans="4:14" ht="14.65" customHeight="1" x14ac:dyDescent="0.25">
      <c r="D514" s="479" t="str">
        <f t="shared" si="38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2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0"/>
        <v>#N/A</v>
      </c>
      <c r="L514" s="51" t="e">
        <f t="shared" si="39"/>
        <v>#N/A</v>
      </c>
      <c r="M514" s="58" t="e">
        <f>IF(ISBLANK(A514),NA(),IFERROR(A514+(PLAYER_EXP_MAX-D514)/L514,NA()))</f>
        <v>#N/A</v>
      </c>
      <c r="N514" s="479" t="e">
        <f t="shared" ca="1" si="41"/>
        <v>#N/A</v>
      </c>
    </row>
    <row r="515" spans="4:14" ht="14.65" customHeight="1" x14ac:dyDescent="0.25">
      <c r="D515" s="479" t="str">
        <f t="shared" ref="D515:D578" si="43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2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0"/>
        <v>#N/A</v>
      </c>
      <c r="L515" s="51" t="e">
        <f t="shared" si="39"/>
        <v>#N/A</v>
      </c>
      <c r="M515" s="58" t="e">
        <f>IF(ISBLANK(A515),NA(),IFERROR(A515+(PLAYER_EXP_MAX-D515)/L515,NA()))</f>
        <v>#N/A</v>
      </c>
      <c r="N515" s="479" t="e">
        <f t="shared" ca="1" si="41"/>
        <v>#N/A</v>
      </c>
    </row>
    <row r="516" spans="4:14" ht="14.65" customHeight="1" x14ac:dyDescent="0.25">
      <c r="D516" s="47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2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0"/>
        <v>#N/A</v>
      </c>
      <c r="L516" s="51" t="e">
        <f t="shared" ref="L516:L579" si="44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1"/>
        <v>#N/A</v>
      </c>
    </row>
    <row r="517" spans="4:14" ht="14.65" customHeight="1" x14ac:dyDescent="0.25">
      <c r="D517" s="47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2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0"/>
        <v>#N/A</v>
      </c>
      <c r="L517" s="51" t="e">
        <f t="shared" si="44"/>
        <v>#N/A</v>
      </c>
      <c r="M517" s="58" t="e">
        <f>IF(ISBLANK(A517),NA(),IFERROR(A517+(PLAYER_EXP_MAX-D517)/L517,NA()))</f>
        <v>#N/A</v>
      </c>
      <c r="N517" s="479" t="e">
        <f t="shared" ca="1" si="41"/>
        <v>#N/A</v>
      </c>
    </row>
    <row r="518" spans="4:14" ht="14.65" customHeight="1" x14ac:dyDescent="0.25">
      <c r="D518" s="47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2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0"/>
        <v>#N/A</v>
      </c>
      <c r="L518" s="51" t="e">
        <f t="shared" si="44"/>
        <v>#N/A</v>
      </c>
      <c r="M518" s="58" t="e">
        <f>IF(ISBLANK(A518),NA(),IFERROR(A518+(PLAYER_EXP_MAX-D518)/L518,NA()))</f>
        <v>#N/A</v>
      </c>
      <c r="N518" s="479" t="e">
        <f t="shared" ca="1" si="41"/>
        <v>#N/A</v>
      </c>
    </row>
    <row r="519" spans="4:14" ht="14.65" customHeight="1" x14ac:dyDescent="0.25">
      <c r="D519" s="47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2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0"/>
        <v>#N/A</v>
      </c>
      <c r="L519" s="51" t="e">
        <f t="shared" si="44"/>
        <v>#N/A</v>
      </c>
      <c r="M519" s="58" t="e">
        <f>IF(ISBLANK(A519),NA(),IFERROR(A519+(PLAYER_EXP_MAX-D519)/L519,NA()))</f>
        <v>#N/A</v>
      </c>
      <c r="N519" s="479" t="e">
        <f t="shared" ca="1" si="41"/>
        <v>#N/A</v>
      </c>
    </row>
    <row r="520" spans="4:14" ht="14.65" customHeight="1" x14ac:dyDescent="0.25">
      <c r="D520" s="47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2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0"/>
        <v>#N/A</v>
      </c>
      <c r="L520" s="51" t="e">
        <f t="shared" si="44"/>
        <v>#N/A</v>
      </c>
      <c r="M520" s="58" t="e">
        <f>IF(ISBLANK(A520),NA(),IFERROR(A520+(PLAYER_EXP_MAX-D520)/L520,NA()))</f>
        <v>#N/A</v>
      </c>
      <c r="N520" s="479" t="e">
        <f t="shared" ca="1" si="41"/>
        <v>#N/A</v>
      </c>
    </row>
    <row r="521" spans="4:14" ht="14.65" customHeight="1" x14ac:dyDescent="0.25">
      <c r="D521" s="47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2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0"/>
        <v>#N/A</v>
      </c>
      <c r="L521" s="51" t="e">
        <f t="shared" si="44"/>
        <v>#N/A</v>
      </c>
      <c r="M521" s="58" t="e">
        <f>IF(ISBLANK(A521),NA(),IFERROR(A521+(PLAYER_EXP_MAX-D521)/L521,NA()))</f>
        <v>#N/A</v>
      </c>
      <c r="N521" s="479" t="e">
        <f t="shared" ca="1" si="41"/>
        <v>#N/A</v>
      </c>
    </row>
    <row r="522" spans="4:14" ht="14.65" customHeight="1" x14ac:dyDescent="0.25">
      <c r="D522" s="47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2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0"/>
        <v>#N/A</v>
      </c>
      <c r="L522" s="51" t="e">
        <f t="shared" si="44"/>
        <v>#N/A</v>
      </c>
      <c r="M522" s="58" t="e">
        <f>IF(ISBLANK(A522),NA(),IFERROR(A522+(PLAYER_EXP_MAX-D522)/L522,NA()))</f>
        <v>#N/A</v>
      </c>
      <c r="N522" s="479" t="e">
        <f t="shared" ca="1" si="41"/>
        <v>#N/A</v>
      </c>
    </row>
    <row r="523" spans="4:14" ht="14.65" customHeight="1" x14ac:dyDescent="0.25">
      <c r="D523" s="47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2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0"/>
        <v>#N/A</v>
      </c>
      <c r="L523" s="51" t="e">
        <f t="shared" si="44"/>
        <v>#N/A</v>
      </c>
      <c r="M523" s="58" t="e">
        <f>IF(ISBLANK(A523),NA(),IFERROR(A523+(PLAYER_EXP_MAX-D523)/L523,NA()))</f>
        <v>#N/A</v>
      </c>
      <c r="N523" s="479" t="e">
        <f t="shared" ca="1" si="41"/>
        <v>#N/A</v>
      </c>
    </row>
    <row r="524" spans="4:14" ht="14.65" customHeight="1" x14ac:dyDescent="0.25">
      <c r="D524" s="47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2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0"/>
        <v>#N/A</v>
      </c>
      <c r="L524" s="51" t="e">
        <f t="shared" si="44"/>
        <v>#N/A</v>
      </c>
      <c r="M524" s="58" t="e">
        <f>IF(ISBLANK(A524),NA(),IFERROR(A524+(PLAYER_EXP_MAX-D524)/L524,NA()))</f>
        <v>#N/A</v>
      </c>
      <c r="N524" s="479" t="e">
        <f t="shared" ca="1" si="41"/>
        <v>#N/A</v>
      </c>
    </row>
    <row r="525" spans="4:14" ht="14.65" customHeight="1" x14ac:dyDescent="0.25">
      <c r="D525" s="47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2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0"/>
        <v>#N/A</v>
      </c>
      <c r="L525" s="51" t="e">
        <f t="shared" si="44"/>
        <v>#N/A</v>
      </c>
      <c r="M525" s="58" t="e">
        <f>IF(ISBLANK(A525),NA(),IFERROR(A525+(PLAYER_EXP_MAX-D525)/L525,NA()))</f>
        <v>#N/A</v>
      </c>
      <c r="N525" s="479" t="e">
        <f t="shared" ca="1" si="41"/>
        <v>#N/A</v>
      </c>
    </row>
    <row r="526" spans="4:14" ht="14.65" customHeight="1" x14ac:dyDescent="0.25">
      <c r="D526" s="47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2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0"/>
        <v>#N/A</v>
      </c>
      <c r="L526" s="51" t="e">
        <f t="shared" si="44"/>
        <v>#N/A</v>
      </c>
      <c r="M526" s="58" t="e">
        <f>IF(ISBLANK(A526),NA(),IFERROR(A526+(PLAYER_EXP_MAX-D526)/L526,NA()))</f>
        <v>#N/A</v>
      </c>
      <c r="N526" s="479" t="e">
        <f t="shared" ca="1" si="41"/>
        <v>#N/A</v>
      </c>
    </row>
    <row r="527" spans="4:14" ht="14.65" customHeight="1" x14ac:dyDescent="0.25">
      <c r="D527" s="47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2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0"/>
        <v>#N/A</v>
      </c>
      <c r="L527" s="51" t="e">
        <f t="shared" si="44"/>
        <v>#N/A</v>
      </c>
      <c r="M527" s="58" t="e">
        <f>IF(ISBLANK(A527),NA(),IFERROR(A527+(PLAYER_EXP_MAX-D527)/L527,NA()))</f>
        <v>#N/A</v>
      </c>
      <c r="N527" s="479" t="e">
        <f t="shared" ca="1" si="41"/>
        <v>#N/A</v>
      </c>
    </row>
    <row r="528" spans="4:14" ht="14.65" customHeight="1" x14ac:dyDescent="0.25">
      <c r="D528" s="479" t="str">
        <f t="shared" si="43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2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0"/>
        <v>#N/A</v>
      </c>
      <c r="L528" s="51" t="e">
        <f t="shared" si="44"/>
        <v>#N/A</v>
      </c>
      <c r="M528" s="58" t="e">
        <f>IF(ISBLANK(A528),NA(),IFERROR(A528+(PLAYER_EXP_MAX-D528)/L528,NA()))</f>
        <v>#N/A</v>
      </c>
      <c r="N528" s="479" t="e">
        <f t="shared" ca="1" si="41"/>
        <v>#N/A</v>
      </c>
    </row>
    <row r="529" spans="4:14" ht="14.65" customHeight="1" x14ac:dyDescent="0.25">
      <c r="D529" s="479" t="str">
        <f t="shared" si="43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2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5">IF(ISBLANK(A529),NA(),IFERROR(TEXT(TRUNC(J529-NOW()),"000") &amp; " D " &amp; TEXT(TRUNC(ABS(J529-NOW()-TRUNC(J529-NOW()))*24),"00") &amp; " H", NA()))</f>
        <v>#N/A</v>
      </c>
      <c r="L529" s="51" t="e">
        <f t="shared" si="44"/>
        <v>#N/A</v>
      </c>
      <c r="M529" s="58" t="e">
        <f>IF(ISBLANK(A529),NA(),IFERROR(A529+(PLAYER_EXP_MAX-D529)/L529,NA()))</f>
        <v>#N/A</v>
      </c>
      <c r="N529" s="479" t="e">
        <f t="shared" ref="N529:N592" ca="1" si="46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3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2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5"/>
        <v>#N/A</v>
      </c>
      <c r="L530" s="51" t="e">
        <f t="shared" si="44"/>
        <v>#N/A</v>
      </c>
      <c r="M530" s="58" t="e">
        <f>IF(ISBLANK(A530),NA(),IFERROR(A530+(PLAYER_EXP_MAX-D530)/L530,NA()))</f>
        <v>#N/A</v>
      </c>
      <c r="N530" s="479" t="e">
        <f t="shared" ca="1" si="46"/>
        <v>#N/A</v>
      </c>
    </row>
    <row r="531" spans="4:14" ht="14.65" customHeight="1" x14ac:dyDescent="0.25">
      <c r="D531" s="479" t="str">
        <f t="shared" si="43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2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5"/>
        <v>#N/A</v>
      </c>
      <c r="L531" s="51" t="e">
        <f t="shared" si="44"/>
        <v>#N/A</v>
      </c>
      <c r="M531" s="58" t="e">
        <f>IF(ISBLANK(A531),NA(),IFERROR(A531+(PLAYER_EXP_MAX-D531)/L531,NA()))</f>
        <v>#N/A</v>
      </c>
      <c r="N531" s="479" t="e">
        <f t="shared" ca="1" si="46"/>
        <v>#N/A</v>
      </c>
    </row>
    <row r="532" spans="4:14" ht="14.65" customHeight="1" x14ac:dyDescent="0.25">
      <c r="D532" s="479" t="str">
        <f t="shared" si="43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2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5"/>
        <v>#N/A</v>
      </c>
      <c r="L532" s="51" t="e">
        <f t="shared" si="44"/>
        <v>#N/A</v>
      </c>
      <c r="M532" s="58" t="e">
        <f>IF(ISBLANK(A532),NA(),IFERROR(A532+(PLAYER_EXP_MAX-D532)/L532,NA()))</f>
        <v>#N/A</v>
      </c>
      <c r="N532" s="479" t="e">
        <f t="shared" ca="1" si="46"/>
        <v>#N/A</v>
      </c>
    </row>
    <row r="533" spans="4:14" ht="14.65" customHeight="1" x14ac:dyDescent="0.25">
      <c r="D533" s="479" t="str">
        <f t="shared" si="43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2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5"/>
        <v>#N/A</v>
      </c>
      <c r="L533" s="51" t="e">
        <f t="shared" si="44"/>
        <v>#N/A</v>
      </c>
      <c r="M533" s="58" t="e">
        <f>IF(ISBLANK(A533),NA(),IFERROR(A533+(PLAYER_EXP_MAX-D533)/L533,NA()))</f>
        <v>#N/A</v>
      </c>
      <c r="N533" s="479" t="e">
        <f t="shared" ca="1" si="46"/>
        <v>#N/A</v>
      </c>
    </row>
    <row r="534" spans="4:14" ht="14.65" customHeight="1" x14ac:dyDescent="0.25">
      <c r="D534" s="479" t="str">
        <f t="shared" si="43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2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5"/>
        <v>#N/A</v>
      </c>
      <c r="L534" s="51" t="e">
        <f t="shared" si="44"/>
        <v>#N/A</v>
      </c>
      <c r="M534" s="58" t="e">
        <f>IF(ISBLANK(A534),NA(),IFERROR(A534+(PLAYER_EXP_MAX-D534)/L534,NA()))</f>
        <v>#N/A</v>
      </c>
      <c r="N534" s="479" t="e">
        <f t="shared" ca="1" si="46"/>
        <v>#N/A</v>
      </c>
    </row>
    <row r="535" spans="4:14" ht="14.65" customHeight="1" x14ac:dyDescent="0.25">
      <c r="D535" s="479" t="str">
        <f t="shared" si="43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2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5"/>
        <v>#N/A</v>
      </c>
      <c r="L535" s="51" t="e">
        <f t="shared" si="44"/>
        <v>#N/A</v>
      </c>
      <c r="M535" s="58" t="e">
        <f>IF(ISBLANK(A535),NA(),IFERROR(A535+(PLAYER_EXP_MAX-D535)/L535,NA()))</f>
        <v>#N/A</v>
      </c>
      <c r="N535" s="479" t="e">
        <f t="shared" ca="1" si="46"/>
        <v>#N/A</v>
      </c>
    </row>
    <row r="536" spans="4:14" ht="14.65" customHeight="1" x14ac:dyDescent="0.25">
      <c r="D536" s="479" t="str">
        <f t="shared" si="43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2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5"/>
        <v>#N/A</v>
      </c>
      <c r="L536" s="51" t="e">
        <f t="shared" si="44"/>
        <v>#N/A</v>
      </c>
      <c r="M536" s="58" t="e">
        <f>IF(ISBLANK(A536),NA(),IFERROR(A536+(PLAYER_EXP_MAX-D536)/L536,NA()))</f>
        <v>#N/A</v>
      </c>
      <c r="N536" s="479" t="e">
        <f t="shared" ca="1" si="46"/>
        <v>#N/A</v>
      </c>
    </row>
    <row r="537" spans="4:14" ht="14.65" customHeight="1" x14ac:dyDescent="0.25">
      <c r="D537" s="479" t="str">
        <f t="shared" si="43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2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5"/>
        <v>#N/A</v>
      </c>
      <c r="L537" s="51" t="e">
        <f t="shared" si="44"/>
        <v>#N/A</v>
      </c>
      <c r="M537" s="58" t="e">
        <f>IF(ISBLANK(A537),NA(),IFERROR(A537+(PLAYER_EXP_MAX-D537)/L537,NA()))</f>
        <v>#N/A</v>
      </c>
      <c r="N537" s="479" t="e">
        <f t="shared" ca="1" si="46"/>
        <v>#N/A</v>
      </c>
    </row>
    <row r="538" spans="4:14" ht="14.65" customHeight="1" x14ac:dyDescent="0.25">
      <c r="D538" s="479" t="str">
        <f t="shared" si="43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2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5"/>
        <v>#N/A</v>
      </c>
      <c r="L538" s="51" t="e">
        <f t="shared" si="44"/>
        <v>#N/A</v>
      </c>
      <c r="M538" s="58" t="e">
        <f>IF(ISBLANK(A538),NA(),IFERROR(A538+(PLAYER_EXP_MAX-D538)/L538,NA()))</f>
        <v>#N/A</v>
      </c>
      <c r="N538" s="479" t="e">
        <f t="shared" ca="1" si="46"/>
        <v>#N/A</v>
      </c>
    </row>
    <row r="539" spans="4:14" ht="14.65" customHeight="1" x14ac:dyDescent="0.25">
      <c r="D539" s="479" t="str">
        <f t="shared" si="43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2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5"/>
        <v>#N/A</v>
      </c>
      <c r="L539" s="51" t="e">
        <f t="shared" si="44"/>
        <v>#N/A</v>
      </c>
      <c r="M539" s="58" t="e">
        <f>IF(ISBLANK(A539),NA(),IFERROR(A539+(PLAYER_EXP_MAX-D539)/L539,NA()))</f>
        <v>#N/A</v>
      </c>
      <c r="N539" s="479" t="e">
        <f t="shared" ca="1" si="46"/>
        <v>#N/A</v>
      </c>
    </row>
    <row r="540" spans="4:14" ht="14.65" customHeight="1" x14ac:dyDescent="0.25">
      <c r="D540" s="479" t="str">
        <f t="shared" si="43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2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5"/>
        <v>#N/A</v>
      </c>
      <c r="L540" s="51" t="e">
        <f t="shared" si="44"/>
        <v>#N/A</v>
      </c>
      <c r="M540" s="58" t="e">
        <f>IF(ISBLANK(A540),NA(),IFERROR(A540+(PLAYER_EXP_MAX-D540)/L540,NA()))</f>
        <v>#N/A</v>
      </c>
      <c r="N540" s="479" t="e">
        <f t="shared" ca="1" si="46"/>
        <v>#N/A</v>
      </c>
    </row>
    <row r="541" spans="4:14" ht="14.65" customHeight="1" x14ac:dyDescent="0.25">
      <c r="D541" s="479" t="str">
        <f t="shared" si="43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2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5"/>
        <v>#N/A</v>
      </c>
      <c r="L541" s="51" t="e">
        <f t="shared" si="44"/>
        <v>#N/A</v>
      </c>
      <c r="M541" s="58" t="e">
        <f>IF(ISBLANK(A541),NA(),IFERROR(A541+(PLAYER_EXP_MAX-D541)/L541,NA()))</f>
        <v>#N/A</v>
      </c>
      <c r="N541" s="479" t="e">
        <f t="shared" ca="1" si="46"/>
        <v>#N/A</v>
      </c>
    </row>
    <row r="542" spans="4:14" ht="14.65" customHeight="1" x14ac:dyDescent="0.25">
      <c r="D542" s="479" t="str">
        <f t="shared" si="43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2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5"/>
        <v>#N/A</v>
      </c>
      <c r="L542" s="51" t="e">
        <f t="shared" si="44"/>
        <v>#N/A</v>
      </c>
      <c r="M542" s="58" t="e">
        <f>IF(ISBLANK(A542),NA(),IFERROR(A542+(PLAYER_EXP_MAX-D542)/L542,NA()))</f>
        <v>#N/A</v>
      </c>
      <c r="N542" s="479" t="e">
        <f t="shared" ca="1" si="46"/>
        <v>#N/A</v>
      </c>
    </row>
    <row r="543" spans="4:14" ht="14.65" customHeight="1" x14ac:dyDescent="0.25">
      <c r="D543" s="479" t="str">
        <f t="shared" si="43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7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5"/>
        <v>#N/A</v>
      </c>
      <c r="L543" s="51" t="e">
        <f t="shared" si="44"/>
        <v>#N/A</v>
      </c>
      <c r="M543" s="58" t="e">
        <f>IF(ISBLANK(A543),NA(),IFERROR(A543+(PLAYER_EXP_MAX-D543)/L543,NA()))</f>
        <v>#N/A</v>
      </c>
      <c r="N543" s="479" t="e">
        <f t="shared" ca="1" si="46"/>
        <v>#N/A</v>
      </c>
    </row>
    <row r="544" spans="4:14" ht="14.65" customHeight="1" x14ac:dyDescent="0.25">
      <c r="D544" s="479" t="str">
        <f t="shared" si="43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7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5"/>
        <v>#N/A</v>
      </c>
      <c r="L544" s="51" t="e">
        <f t="shared" si="44"/>
        <v>#N/A</v>
      </c>
      <c r="M544" s="58" t="e">
        <f>IF(ISBLANK(A544),NA(),IFERROR(A544+(PLAYER_EXP_MAX-D544)/L544,NA()))</f>
        <v>#N/A</v>
      </c>
      <c r="N544" s="479" t="e">
        <f t="shared" ca="1" si="46"/>
        <v>#N/A</v>
      </c>
    </row>
    <row r="545" spans="4:14" ht="14.65" customHeight="1" x14ac:dyDescent="0.25">
      <c r="D545" s="479" t="str">
        <f t="shared" si="43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7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5"/>
        <v>#N/A</v>
      </c>
      <c r="L545" s="51" t="e">
        <f t="shared" si="44"/>
        <v>#N/A</v>
      </c>
      <c r="M545" s="58" t="e">
        <f>IF(ISBLANK(A545),NA(),IFERROR(A545+(PLAYER_EXP_MAX-D545)/L545,NA()))</f>
        <v>#N/A</v>
      </c>
      <c r="N545" s="479" t="e">
        <f t="shared" ca="1" si="46"/>
        <v>#N/A</v>
      </c>
    </row>
    <row r="546" spans="4:14" ht="14.65" customHeight="1" x14ac:dyDescent="0.25">
      <c r="D546" s="479" t="str">
        <f t="shared" si="43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7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5"/>
        <v>#N/A</v>
      </c>
      <c r="L546" s="51" t="e">
        <f t="shared" si="44"/>
        <v>#N/A</v>
      </c>
      <c r="M546" s="58" t="e">
        <f>IF(ISBLANK(A546),NA(),IFERROR(A546+(PLAYER_EXP_MAX-D546)/L546,NA()))</f>
        <v>#N/A</v>
      </c>
      <c r="N546" s="479" t="e">
        <f t="shared" ca="1" si="46"/>
        <v>#N/A</v>
      </c>
    </row>
    <row r="547" spans="4:14" ht="14.65" customHeight="1" x14ac:dyDescent="0.25">
      <c r="D547" s="479" t="str">
        <f t="shared" si="43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7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5"/>
        <v>#N/A</v>
      </c>
      <c r="L547" s="51" t="e">
        <f t="shared" si="44"/>
        <v>#N/A</v>
      </c>
      <c r="M547" s="58" t="e">
        <f>IF(ISBLANK(A547),NA(),IFERROR(A547+(PLAYER_EXP_MAX-D547)/L547,NA()))</f>
        <v>#N/A</v>
      </c>
      <c r="N547" s="479" t="e">
        <f t="shared" ca="1" si="46"/>
        <v>#N/A</v>
      </c>
    </row>
    <row r="548" spans="4:14" ht="14.65" customHeight="1" x14ac:dyDescent="0.25">
      <c r="D548" s="479" t="str">
        <f t="shared" si="43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7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5"/>
        <v>#N/A</v>
      </c>
      <c r="L548" s="51" t="e">
        <f t="shared" si="44"/>
        <v>#N/A</v>
      </c>
      <c r="M548" s="58" t="e">
        <f>IF(ISBLANK(A548),NA(),IFERROR(A548+(PLAYER_EXP_MAX-D548)/L548,NA()))</f>
        <v>#N/A</v>
      </c>
      <c r="N548" s="479" t="e">
        <f t="shared" ca="1" si="46"/>
        <v>#N/A</v>
      </c>
    </row>
    <row r="549" spans="4:14" ht="14.65" customHeight="1" x14ac:dyDescent="0.25">
      <c r="D549" s="479" t="str">
        <f t="shared" si="43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7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5"/>
        <v>#N/A</v>
      </c>
      <c r="L549" s="51" t="e">
        <f t="shared" si="44"/>
        <v>#N/A</v>
      </c>
      <c r="M549" s="58" t="e">
        <f>IF(ISBLANK(A549),NA(),IFERROR(A549+(PLAYER_EXP_MAX-D549)/L549,NA()))</f>
        <v>#N/A</v>
      </c>
      <c r="N549" s="479" t="e">
        <f t="shared" ca="1" si="46"/>
        <v>#N/A</v>
      </c>
    </row>
    <row r="550" spans="4:14" ht="14.65" customHeight="1" x14ac:dyDescent="0.25">
      <c r="D550" s="479" t="str">
        <f t="shared" si="43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7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5"/>
        <v>#N/A</v>
      </c>
      <c r="L550" s="51" t="e">
        <f t="shared" si="44"/>
        <v>#N/A</v>
      </c>
      <c r="M550" s="58" t="e">
        <f>IF(ISBLANK(A550),NA(),IFERROR(A550+(PLAYER_EXP_MAX-D550)/L550,NA()))</f>
        <v>#N/A</v>
      </c>
      <c r="N550" s="479" t="e">
        <f t="shared" ca="1" si="46"/>
        <v>#N/A</v>
      </c>
    </row>
    <row r="551" spans="4:14" ht="14.65" customHeight="1" x14ac:dyDescent="0.25">
      <c r="D551" s="479" t="str">
        <f t="shared" si="43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7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5"/>
        <v>#N/A</v>
      </c>
      <c r="L551" s="51" t="e">
        <f t="shared" si="44"/>
        <v>#N/A</v>
      </c>
      <c r="M551" s="58" t="e">
        <f>IF(ISBLANK(A551),NA(),IFERROR(A551+(PLAYER_EXP_MAX-D551)/L551,NA()))</f>
        <v>#N/A</v>
      </c>
      <c r="N551" s="479" t="e">
        <f t="shared" ca="1" si="46"/>
        <v>#N/A</v>
      </c>
    </row>
    <row r="552" spans="4:14" ht="14.65" customHeight="1" x14ac:dyDescent="0.25">
      <c r="D552" s="479" t="str">
        <f t="shared" si="43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7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5"/>
        <v>#N/A</v>
      </c>
      <c r="L552" s="51" t="e">
        <f t="shared" si="44"/>
        <v>#N/A</v>
      </c>
      <c r="M552" s="58" t="e">
        <f>IF(ISBLANK(A552),NA(),IFERROR(A552+(PLAYER_EXP_MAX-D552)/L552,NA()))</f>
        <v>#N/A</v>
      </c>
      <c r="N552" s="479" t="e">
        <f t="shared" ca="1" si="46"/>
        <v>#N/A</v>
      </c>
    </row>
    <row r="553" spans="4:14" ht="14.65" customHeight="1" x14ac:dyDescent="0.25">
      <c r="D553" s="479" t="str">
        <f t="shared" si="43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7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5"/>
        <v>#N/A</v>
      </c>
      <c r="L553" s="51" t="e">
        <f t="shared" si="44"/>
        <v>#N/A</v>
      </c>
      <c r="M553" s="58" t="e">
        <f>IF(ISBLANK(A553),NA(),IFERROR(A553+(PLAYER_EXP_MAX-D553)/L553,NA()))</f>
        <v>#N/A</v>
      </c>
      <c r="N553" s="479" t="e">
        <f t="shared" ca="1" si="46"/>
        <v>#N/A</v>
      </c>
    </row>
    <row r="554" spans="4:14" ht="14.65" customHeight="1" x14ac:dyDescent="0.25">
      <c r="D554" s="479" t="str">
        <f t="shared" si="43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7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5"/>
        <v>#N/A</v>
      </c>
      <c r="L554" s="51" t="e">
        <f t="shared" si="44"/>
        <v>#N/A</v>
      </c>
      <c r="M554" s="58" t="e">
        <f>IF(ISBLANK(A554),NA(),IFERROR(A554+(PLAYER_EXP_MAX-D554)/L554,NA()))</f>
        <v>#N/A</v>
      </c>
      <c r="N554" s="479" t="e">
        <f t="shared" ca="1" si="46"/>
        <v>#N/A</v>
      </c>
    </row>
    <row r="555" spans="4:14" ht="14.65" customHeight="1" x14ac:dyDescent="0.25">
      <c r="D555" s="479" t="str">
        <f t="shared" si="43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7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5"/>
        <v>#N/A</v>
      </c>
      <c r="L555" s="51" t="e">
        <f t="shared" si="44"/>
        <v>#N/A</v>
      </c>
      <c r="M555" s="58" t="e">
        <f>IF(ISBLANK(A555),NA(),IFERROR(A555+(PLAYER_EXP_MAX-D555)/L555,NA()))</f>
        <v>#N/A</v>
      </c>
      <c r="N555" s="479" t="e">
        <f t="shared" ca="1" si="46"/>
        <v>#N/A</v>
      </c>
    </row>
    <row r="556" spans="4:14" ht="14.65" customHeight="1" x14ac:dyDescent="0.25">
      <c r="D556" s="479" t="str">
        <f t="shared" si="43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7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5"/>
        <v>#N/A</v>
      </c>
      <c r="L556" s="51" t="e">
        <f t="shared" si="44"/>
        <v>#N/A</v>
      </c>
      <c r="M556" s="58" t="e">
        <f>IF(ISBLANK(A556),NA(),IFERROR(A556+(PLAYER_EXP_MAX-D556)/L556,NA()))</f>
        <v>#N/A</v>
      </c>
      <c r="N556" s="479" t="e">
        <f t="shared" ca="1" si="46"/>
        <v>#N/A</v>
      </c>
    </row>
    <row r="557" spans="4:14" ht="14.65" customHeight="1" x14ac:dyDescent="0.25">
      <c r="D557" s="479" t="str">
        <f t="shared" si="43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7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5"/>
        <v>#N/A</v>
      </c>
      <c r="L557" s="51" t="e">
        <f t="shared" si="44"/>
        <v>#N/A</v>
      </c>
      <c r="M557" s="58" t="e">
        <f>IF(ISBLANK(A557),NA(),IFERROR(A557+(PLAYER_EXP_MAX-D557)/L557,NA()))</f>
        <v>#N/A</v>
      </c>
      <c r="N557" s="479" t="e">
        <f t="shared" ca="1" si="46"/>
        <v>#N/A</v>
      </c>
    </row>
    <row r="558" spans="4:14" ht="14.65" customHeight="1" x14ac:dyDescent="0.25">
      <c r="D558" s="479" t="str">
        <f t="shared" si="43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7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5"/>
        <v>#N/A</v>
      </c>
      <c r="L558" s="51" t="e">
        <f t="shared" si="44"/>
        <v>#N/A</v>
      </c>
      <c r="M558" s="58" t="e">
        <f>IF(ISBLANK(A558),NA(),IFERROR(A558+(PLAYER_EXP_MAX-D558)/L558,NA()))</f>
        <v>#N/A</v>
      </c>
      <c r="N558" s="479" t="e">
        <f t="shared" ca="1" si="46"/>
        <v>#N/A</v>
      </c>
    </row>
    <row r="559" spans="4:14" ht="14.65" customHeight="1" x14ac:dyDescent="0.25">
      <c r="D559" s="479" t="str">
        <f t="shared" si="43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7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5"/>
        <v>#N/A</v>
      </c>
      <c r="L559" s="51" t="e">
        <f t="shared" si="44"/>
        <v>#N/A</v>
      </c>
      <c r="M559" s="58" t="e">
        <f>IF(ISBLANK(A559),NA(),IFERROR(A559+(PLAYER_EXP_MAX-D559)/L559,NA()))</f>
        <v>#N/A</v>
      </c>
      <c r="N559" s="479" t="e">
        <f t="shared" ca="1" si="46"/>
        <v>#N/A</v>
      </c>
    </row>
    <row r="560" spans="4:14" ht="14.65" customHeight="1" x14ac:dyDescent="0.25">
      <c r="D560" s="479" t="str">
        <f t="shared" si="43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7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5"/>
        <v>#N/A</v>
      </c>
      <c r="L560" s="51" t="e">
        <f t="shared" si="44"/>
        <v>#N/A</v>
      </c>
      <c r="M560" s="58" t="e">
        <f>IF(ISBLANK(A560),NA(),IFERROR(A560+(PLAYER_EXP_MAX-D560)/L560,NA()))</f>
        <v>#N/A</v>
      </c>
      <c r="N560" s="479" t="e">
        <f t="shared" ca="1" si="46"/>
        <v>#N/A</v>
      </c>
    </row>
    <row r="561" spans="4:14" ht="14.65" customHeight="1" x14ac:dyDescent="0.25">
      <c r="D561" s="479" t="str">
        <f t="shared" si="43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7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5"/>
        <v>#N/A</v>
      </c>
      <c r="L561" s="51" t="e">
        <f t="shared" si="44"/>
        <v>#N/A</v>
      </c>
      <c r="M561" s="58" t="e">
        <f>IF(ISBLANK(A561),NA(),IFERROR(A561+(PLAYER_EXP_MAX-D561)/L561,NA()))</f>
        <v>#N/A</v>
      </c>
      <c r="N561" s="479" t="e">
        <f t="shared" ca="1" si="46"/>
        <v>#N/A</v>
      </c>
    </row>
    <row r="562" spans="4:14" ht="14.65" customHeight="1" x14ac:dyDescent="0.25">
      <c r="D562" s="479" t="str">
        <f t="shared" si="43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7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5"/>
        <v>#N/A</v>
      </c>
      <c r="L562" s="51" t="e">
        <f t="shared" si="44"/>
        <v>#N/A</v>
      </c>
      <c r="M562" s="58" t="e">
        <f>IF(ISBLANK(A562),NA(),IFERROR(A562+(PLAYER_EXP_MAX-D562)/L562,NA()))</f>
        <v>#N/A</v>
      </c>
      <c r="N562" s="479" t="e">
        <f t="shared" ca="1" si="46"/>
        <v>#N/A</v>
      </c>
    </row>
    <row r="563" spans="4:14" ht="14.65" customHeight="1" x14ac:dyDescent="0.25">
      <c r="D563" s="479" t="str">
        <f t="shared" si="43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7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5"/>
        <v>#N/A</v>
      </c>
      <c r="L563" s="51" t="e">
        <f t="shared" si="44"/>
        <v>#N/A</v>
      </c>
      <c r="M563" s="58" t="e">
        <f>IF(ISBLANK(A563),NA(),IFERROR(A563+(PLAYER_EXP_MAX-D563)/L563,NA()))</f>
        <v>#N/A</v>
      </c>
      <c r="N563" s="479" t="e">
        <f t="shared" ca="1" si="46"/>
        <v>#N/A</v>
      </c>
    </row>
    <row r="564" spans="4:14" ht="14.65" customHeight="1" x14ac:dyDescent="0.25">
      <c r="D564" s="479" t="str">
        <f t="shared" si="43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7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5"/>
        <v>#N/A</v>
      </c>
      <c r="L564" s="51" t="e">
        <f t="shared" si="44"/>
        <v>#N/A</v>
      </c>
      <c r="M564" s="58" t="e">
        <f>IF(ISBLANK(A564),NA(),IFERROR(A564+(PLAYER_EXP_MAX-D564)/L564,NA()))</f>
        <v>#N/A</v>
      </c>
      <c r="N564" s="479" t="e">
        <f t="shared" ca="1" si="46"/>
        <v>#N/A</v>
      </c>
    </row>
    <row r="565" spans="4:14" ht="14.65" customHeight="1" x14ac:dyDescent="0.25">
      <c r="D565" s="479" t="str">
        <f t="shared" si="43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7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5"/>
        <v>#N/A</v>
      </c>
      <c r="L565" s="51" t="e">
        <f t="shared" si="44"/>
        <v>#N/A</v>
      </c>
      <c r="M565" s="58" t="e">
        <f>IF(ISBLANK(A565),NA(),IFERROR(A565+(PLAYER_EXP_MAX-D565)/L565,NA()))</f>
        <v>#N/A</v>
      </c>
      <c r="N565" s="479" t="e">
        <f t="shared" ca="1" si="46"/>
        <v>#N/A</v>
      </c>
    </row>
    <row r="566" spans="4:14" ht="14.65" customHeight="1" x14ac:dyDescent="0.25">
      <c r="D566" s="479" t="str">
        <f t="shared" si="43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7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5"/>
        <v>#N/A</v>
      </c>
      <c r="L566" s="51" t="e">
        <f t="shared" si="44"/>
        <v>#N/A</v>
      </c>
      <c r="M566" s="58" t="e">
        <f>IF(ISBLANK(A566),NA(),IFERROR(A566+(PLAYER_EXP_MAX-D566)/L566,NA()))</f>
        <v>#N/A</v>
      </c>
      <c r="N566" s="479" t="e">
        <f t="shared" ca="1" si="46"/>
        <v>#N/A</v>
      </c>
    </row>
    <row r="567" spans="4:14" ht="14.65" customHeight="1" x14ac:dyDescent="0.25">
      <c r="D567" s="479" t="str">
        <f t="shared" si="43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7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5"/>
        <v>#N/A</v>
      </c>
      <c r="L567" s="51" t="e">
        <f t="shared" si="44"/>
        <v>#N/A</v>
      </c>
      <c r="M567" s="58" t="e">
        <f>IF(ISBLANK(A567),NA(),IFERROR(A567+(PLAYER_EXP_MAX-D567)/L567,NA()))</f>
        <v>#N/A</v>
      </c>
      <c r="N567" s="479" t="e">
        <f t="shared" ca="1" si="46"/>
        <v>#N/A</v>
      </c>
    </row>
    <row r="568" spans="4:14" ht="14.65" customHeight="1" x14ac:dyDescent="0.25">
      <c r="D568" s="479" t="str">
        <f t="shared" si="43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7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5"/>
        <v>#N/A</v>
      </c>
      <c r="L568" s="51" t="e">
        <f t="shared" si="44"/>
        <v>#N/A</v>
      </c>
      <c r="M568" s="58" t="e">
        <f>IF(ISBLANK(A568),NA(),IFERROR(A568+(PLAYER_EXP_MAX-D568)/L568,NA()))</f>
        <v>#N/A</v>
      </c>
      <c r="N568" s="479" t="e">
        <f t="shared" ca="1" si="46"/>
        <v>#N/A</v>
      </c>
    </row>
    <row r="569" spans="4:14" ht="14.65" customHeight="1" x14ac:dyDescent="0.25">
      <c r="D569" s="479" t="str">
        <f t="shared" si="43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7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5"/>
        <v>#N/A</v>
      </c>
      <c r="L569" s="51" t="e">
        <f t="shared" si="44"/>
        <v>#N/A</v>
      </c>
      <c r="M569" s="58" t="e">
        <f>IF(ISBLANK(A569),NA(),IFERROR(A569+(PLAYER_EXP_MAX-D569)/L569,NA()))</f>
        <v>#N/A</v>
      </c>
      <c r="N569" s="479" t="e">
        <f t="shared" ca="1" si="46"/>
        <v>#N/A</v>
      </c>
    </row>
    <row r="570" spans="4:14" ht="14.65" customHeight="1" x14ac:dyDescent="0.25">
      <c r="D570" s="479" t="str">
        <f t="shared" si="43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7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5"/>
        <v>#N/A</v>
      </c>
      <c r="L570" s="51" t="e">
        <f t="shared" si="44"/>
        <v>#N/A</v>
      </c>
      <c r="M570" s="58" t="e">
        <f>IF(ISBLANK(A570),NA(),IFERROR(A570+(PLAYER_EXP_MAX-D570)/L570,NA()))</f>
        <v>#N/A</v>
      </c>
      <c r="N570" s="479" t="e">
        <f t="shared" ca="1" si="46"/>
        <v>#N/A</v>
      </c>
    </row>
    <row r="571" spans="4:14" ht="14.65" customHeight="1" x14ac:dyDescent="0.25">
      <c r="D571" s="479" t="str">
        <f t="shared" si="43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7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5"/>
        <v>#N/A</v>
      </c>
      <c r="L571" s="51" t="e">
        <f t="shared" si="44"/>
        <v>#N/A</v>
      </c>
      <c r="M571" s="58" t="e">
        <f>IF(ISBLANK(A571),NA(),IFERROR(A571+(PLAYER_EXP_MAX-D571)/L571,NA()))</f>
        <v>#N/A</v>
      </c>
      <c r="N571" s="479" t="e">
        <f t="shared" ca="1" si="46"/>
        <v>#N/A</v>
      </c>
    </row>
    <row r="572" spans="4:14" ht="14.65" customHeight="1" x14ac:dyDescent="0.25">
      <c r="D572" s="479" t="str">
        <f t="shared" si="43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7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5"/>
        <v>#N/A</v>
      </c>
      <c r="L572" s="51" t="e">
        <f t="shared" si="44"/>
        <v>#N/A</v>
      </c>
      <c r="M572" s="58" t="e">
        <f>IF(ISBLANK(A572),NA(),IFERROR(A572+(PLAYER_EXP_MAX-D572)/L572,NA()))</f>
        <v>#N/A</v>
      </c>
      <c r="N572" s="479" t="e">
        <f t="shared" ca="1" si="46"/>
        <v>#N/A</v>
      </c>
    </row>
    <row r="573" spans="4:14" ht="14.65" customHeight="1" x14ac:dyDescent="0.25">
      <c r="D573" s="479" t="str">
        <f t="shared" si="43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7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5"/>
        <v>#N/A</v>
      </c>
      <c r="L573" s="51" t="e">
        <f t="shared" si="44"/>
        <v>#N/A</v>
      </c>
      <c r="M573" s="58" t="e">
        <f>IF(ISBLANK(A573),NA(),IFERROR(A573+(PLAYER_EXP_MAX-D573)/L573,NA()))</f>
        <v>#N/A</v>
      </c>
      <c r="N573" s="479" t="e">
        <f t="shared" ca="1" si="46"/>
        <v>#N/A</v>
      </c>
    </row>
    <row r="574" spans="4:14" ht="14.65" customHeight="1" x14ac:dyDescent="0.25">
      <c r="D574" s="479" t="str">
        <f t="shared" si="43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7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5"/>
        <v>#N/A</v>
      </c>
      <c r="L574" s="51" t="e">
        <f t="shared" si="44"/>
        <v>#N/A</v>
      </c>
      <c r="M574" s="58" t="e">
        <f>IF(ISBLANK(A574),NA(),IFERROR(A574+(PLAYER_EXP_MAX-D574)/L574,NA()))</f>
        <v>#N/A</v>
      </c>
      <c r="N574" s="479" t="e">
        <f t="shared" ca="1" si="46"/>
        <v>#N/A</v>
      </c>
    </row>
    <row r="575" spans="4:14" ht="14.65" customHeight="1" x14ac:dyDescent="0.25">
      <c r="D575" s="479" t="str">
        <f t="shared" si="43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7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5"/>
        <v>#N/A</v>
      </c>
      <c r="L575" s="51" t="e">
        <f t="shared" si="44"/>
        <v>#N/A</v>
      </c>
      <c r="M575" s="58" t="e">
        <f>IF(ISBLANK(A575),NA(),IFERROR(A575+(PLAYER_EXP_MAX-D575)/L575,NA()))</f>
        <v>#N/A</v>
      </c>
      <c r="N575" s="479" t="e">
        <f t="shared" ca="1" si="46"/>
        <v>#N/A</v>
      </c>
    </row>
    <row r="576" spans="4:14" ht="14.65" customHeight="1" x14ac:dyDescent="0.25">
      <c r="D576" s="479" t="str">
        <f t="shared" si="43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7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5"/>
        <v>#N/A</v>
      </c>
      <c r="L576" s="51" t="e">
        <f t="shared" si="44"/>
        <v>#N/A</v>
      </c>
      <c r="M576" s="58" t="e">
        <f>IF(ISBLANK(A576),NA(),IFERROR(A576+(PLAYER_EXP_MAX-D576)/L576,NA()))</f>
        <v>#N/A</v>
      </c>
      <c r="N576" s="479" t="e">
        <f t="shared" ca="1" si="46"/>
        <v>#N/A</v>
      </c>
    </row>
    <row r="577" spans="4:14" ht="14.65" customHeight="1" x14ac:dyDescent="0.25">
      <c r="D577" s="479" t="str">
        <f t="shared" si="43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7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5"/>
        <v>#N/A</v>
      </c>
      <c r="L577" s="51" t="e">
        <f t="shared" si="44"/>
        <v>#N/A</v>
      </c>
      <c r="M577" s="58" t="e">
        <f>IF(ISBLANK(A577),NA(),IFERROR(A577+(PLAYER_EXP_MAX-D577)/L577,NA()))</f>
        <v>#N/A</v>
      </c>
      <c r="N577" s="479" t="e">
        <f t="shared" ca="1" si="46"/>
        <v>#N/A</v>
      </c>
    </row>
    <row r="578" spans="4:14" ht="14.65" customHeight="1" x14ac:dyDescent="0.25">
      <c r="D578" s="479" t="str">
        <f t="shared" si="43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7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5"/>
        <v>#N/A</v>
      </c>
      <c r="L578" s="51" t="e">
        <f t="shared" si="44"/>
        <v>#N/A</v>
      </c>
      <c r="M578" s="58" t="e">
        <f>IF(ISBLANK(A578),NA(),IFERROR(A578+(PLAYER_EXP_MAX-D578)/L578,NA()))</f>
        <v>#N/A</v>
      </c>
      <c r="N578" s="479" t="e">
        <f t="shared" ca="1" si="46"/>
        <v>#N/A</v>
      </c>
    </row>
    <row r="579" spans="4:14" ht="14.65" customHeight="1" x14ac:dyDescent="0.25">
      <c r="D579" s="479" t="str">
        <f t="shared" ref="D579:D642" si="48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7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5"/>
        <v>#N/A</v>
      </c>
      <c r="L579" s="51" t="e">
        <f t="shared" si="44"/>
        <v>#N/A</v>
      </c>
      <c r="M579" s="58" t="e">
        <f>IF(ISBLANK(A579),NA(),IFERROR(A579+(PLAYER_EXP_MAX-D579)/L579,NA()))</f>
        <v>#N/A</v>
      </c>
      <c r="N579" s="479" t="e">
        <f t="shared" ca="1" si="46"/>
        <v>#N/A</v>
      </c>
    </row>
    <row r="580" spans="4:14" ht="14.65" customHeight="1" x14ac:dyDescent="0.25">
      <c r="D580" s="47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7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5"/>
        <v>#N/A</v>
      </c>
      <c r="L580" s="51" t="e">
        <f t="shared" ref="L580:L643" si="49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6"/>
        <v>#N/A</v>
      </c>
    </row>
    <row r="581" spans="4:14" ht="14.65" customHeight="1" x14ac:dyDescent="0.25">
      <c r="D581" s="47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7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5"/>
        <v>#N/A</v>
      </c>
      <c r="L581" s="51" t="e">
        <f t="shared" si="49"/>
        <v>#N/A</v>
      </c>
      <c r="M581" s="58" t="e">
        <f>IF(ISBLANK(A581),NA(),IFERROR(A581+(PLAYER_EXP_MAX-D581)/L581,NA()))</f>
        <v>#N/A</v>
      </c>
      <c r="N581" s="479" t="e">
        <f t="shared" ca="1" si="46"/>
        <v>#N/A</v>
      </c>
    </row>
    <row r="582" spans="4:14" ht="14.65" customHeight="1" x14ac:dyDescent="0.25">
      <c r="D582" s="47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7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5"/>
        <v>#N/A</v>
      </c>
      <c r="L582" s="51" t="e">
        <f t="shared" si="49"/>
        <v>#N/A</v>
      </c>
      <c r="M582" s="58" t="e">
        <f>IF(ISBLANK(A582),NA(),IFERROR(A582+(PLAYER_EXP_MAX-D582)/L582,NA()))</f>
        <v>#N/A</v>
      </c>
      <c r="N582" s="479" t="e">
        <f t="shared" ca="1" si="46"/>
        <v>#N/A</v>
      </c>
    </row>
    <row r="583" spans="4:14" ht="14.65" customHeight="1" x14ac:dyDescent="0.25">
      <c r="D583" s="47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7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5"/>
        <v>#N/A</v>
      </c>
      <c r="L583" s="51" t="e">
        <f t="shared" si="49"/>
        <v>#N/A</v>
      </c>
      <c r="M583" s="58" t="e">
        <f>IF(ISBLANK(A583),NA(),IFERROR(A583+(PLAYER_EXP_MAX-D583)/L583,NA()))</f>
        <v>#N/A</v>
      </c>
      <c r="N583" s="479" t="e">
        <f t="shared" ca="1" si="46"/>
        <v>#N/A</v>
      </c>
    </row>
    <row r="584" spans="4:14" ht="14.65" customHeight="1" x14ac:dyDescent="0.25">
      <c r="D584" s="47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7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5"/>
        <v>#N/A</v>
      </c>
      <c r="L584" s="51" t="e">
        <f t="shared" si="49"/>
        <v>#N/A</v>
      </c>
      <c r="M584" s="58" t="e">
        <f>IF(ISBLANK(A584),NA(),IFERROR(A584+(PLAYER_EXP_MAX-D584)/L584,NA()))</f>
        <v>#N/A</v>
      </c>
      <c r="N584" s="479" t="e">
        <f t="shared" ca="1" si="46"/>
        <v>#N/A</v>
      </c>
    </row>
    <row r="585" spans="4:14" ht="14.65" customHeight="1" x14ac:dyDescent="0.25">
      <c r="D585" s="47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7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5"/>
        <v>#N/A</v>
      </c>
      <c r="L585" s="51" t="e">
        <f t="shared" si="49"/>
        <v>#N/A</v>
      </c>
      <c r="M585" s="58" t="e">
        <f>IF(ISBLANK(A585),NA(),IFERROR(A585+(PLAYER_EXP_MAX-D585)/L585,NA()))</f>
        <v>#N/A</v>
      </c>
      <c r="N585" s="479" t="e">
        <f t="shared" ca="1" si="46"/>
        <v>#N/A</v>
      </c>
    </row>
    <row r="586" spans="4:14" ht="14.65" customHeight="1" x14ac:dyDescent="0.25">
      <c r="D586" s="47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7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5"/>
        <v>#N/A</v>
      </c>
      <c r="L586" s="51" t="e">
        <f t="shared" si="49"/>
        <v>#N/A</v>
      </c>
      <c r="M586" s="58" t="e">
        <f>IF(ISBLANK(A586),NA(),IFERROR(A586+(PLAYER_EXP_MAX-D586)/L586,NA()))</f>
        <v>#N/A</v>
      </c>
      <c r="N586" s="479" t="e">
        <f t="shared" ca="1" si="46"/>
        <v>#N/A</v>
      </c>
    </row>
    <row r="587" spans="4:14" ht="14.65" customHeight="1" x14ac:dyDescent="0.25">
      <c r="D587" s="47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7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5"/>
        <v>#N/A</v>
      </c>
      <c r="L587" s="51" t="e">
        <f t="shared" si="49"/>
        <v>#N/A</v>
      </c>
      <c r="M587" s="58" t="e">
        <f>IF(ISBLANK(A587),NA(),IFERROR(A587+(PLAYER_EXP_MAX-D587)/L587,NA()))</f>
        <v>#N/A</v>
      </c>
      <c r="N587" s="479" t="e">
        <f t="shared" ca="1" si="46"/>
        <v>#N/A</v>
      </c>
    </row>
    <row r="588" spans="4:14" ht="14.65" customHeight="1" x14ac:dyDescent="0.25">
      <c r="D588" s="47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7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5"/>
        <v>#N/A</v>
      </c>
      <c r="L588" s="51" t="e">
        <f t="shared" si="49"/>
        <v>#N/A</v>
      </c>
      <c r="M588" s="58" t="e">
        <f>IF(ISBLANK(A588),NA(),IFERROR(A588+(PLAYER_EXP_MAX-D588)/L588,NA()))</f>
        <v>#N/A</v>
      </c>
      <c r="N588" s="479" t="e">
        <f t="shared" ca="1" si="46"/>
        <v>#N/A</v>
      </c>
    </row>
    <row r="589" spans="4:14" ht="14.65" customHeight="1" x14ac:dyDescent="0.25">
      <c r="D589" s="47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7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5"/>
        <v>#N/A</v>
      </c>
      <c r="L589" s="51" t="e">
        <f t="shared" si="49"/>
        <v>#N/A</v>
      </c>
      <c r="M589" s="58" t="e">
        <f>IF(ISBLANK(A589),NA(),IFERROR(A589+(PLAYER_EXP_MAX-D589)/L589,NA()))</f>
        <v>#N/A</v>
      </c>
      <c r="N589" s="479" t="e">
        <f t="shared" ca="1" si="46"/>
        <v>#N/A</v>
      </c>
    </row>
    <row r="590" spans="4:14" ht="14.65" customHeight="1" x14ac:dyDescent="0.25">
      <c r="D590" s="47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7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5"/>
        <v>#N/A</v>
      </c>
      <c r="L590" s="51" t="e">
        <f t="shared" si="49"/>
        <v>#N/A</v>
      </c>
      <c r="M590" s="58" t="e">
        <f>IF(ISBLANK(A590),NA(),IFERROR(A590+(PLAYER_EXP_MAX-D590)/L590,NA()))</f>
        <v>#N/A</v>
      </c>
      <c r="N590" s="479" t="e">
        <f t="shared" ca="1" si="46"/>
        <v>#N/A</v>
      </c>
    </row>
    <row r="591" spans="4:14" ht="14.65" customHeight="1" x14ac:dyDescent="0.25">
      <c r="D591" s="47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7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5"/>
        <v>#N/A</v>
      </c>
      <c r="L591" s="51" t="e">
        <f t="shared" si="49"/>
        <v>#N/A</v>
      </c>
      <c r="M591" s="58" t="e">
        <f>IF(ISBLANK(A591),NA(),IFERROR(A591+(PLAYER_EXP_MAX-D591)/L591,NA()))</f>
        <v>#N/A</v>
      </c>
      <c r="N591" s="479" t="e">
        <f t="shared" ca="1" si="46"/>
        <v>#N/A</v>
      </c>
    </row>
    <row r="592" spans="4:14" ht="14.65" customHeight="1" x14ac:dyDescent="0.25">
      <c r="D592" s="479" t="str">
        <f t="shared" si="48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7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5"/>
        <v>#N/A</v>
      </c>
      <c r="L592" s="51" t="e">
        <f t="shared" si="49"/>
        <v>#N/A</v>
      </c>
      <c r="M592" s="58" t="e">
        <f>IF(ISBLANK(A592),NA(),IFERROR(A592+(PLAYER_EXP_MAX-D592)/L592,NA()))</f>
        <v>#N/A</v>
      </c>
      <c r="N592" s="479" t="e">
        <f t="shared" ca="1" si="46"/>
        <v>#N/A</v>
      </c>
    </row>
    <row r="593" spans="4:14" ht="14.65" customHeight="1" x14ac:dyDescent="0.25">
      <c r="D593" s="479" t="str">
        <f t="shared" si="48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7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0">IF(ISBLANK(A593),NA(),IFERROR(TEXT(TRUNC(J593-NOW()),"000") &amp; " D " &amp; TEXT(TRUNC(ABS(J593-NOW()-TRUNC(J593-NOW()))*24),"00") &amp; " H", NA()))</f>
        <v>#N/A</v>
      </c>
      <c r="L593" s="51" t="e">
        <f t="shared" si="49"/>
        <v>#N/A</v>
      </c>
      <c r="M593" s="58" t="e">
        <f>IF(ISBLANK(A593),NA(),IFERROR(A593+(PLAYER_EXP_MAX-D593)/L593,NA()))</f>
        <v>#N/A</v>
      </c>
      <c r="N593" s="479" t="e">
        <f t="shared" ref="N593:N656" ca="1" si="51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8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7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0"/>
        <v>#N/A</v>
      </c>
      <c r="L594" s="51" t="e">
        <f t="shared" si="49"/>
        <v>#N/A</v>
      </c>
      <c r="M594" s="58" t="e">
        <f>IF(ISBLANK(A594),NA(),IFERROR(A594+(PLAYER_EXP_MAX-D594)/L594,NA()))</f>
        <v>#N/A</v>
      </c>
      <c r="N594" s="479" t="e">
        <f t="shared" ca="1" si="51"/>
        <v>#N/A</v>
      </c>
    </row>
    <row r="595" spans="4:14" ht="14.65" customHeight="1" x14ac:dyDescent="0.25">
      <c r="D595" s="479" t="str">
        <f t="shared" si="48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7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0"/>
        <v>#N/A</v>
      </c>
      <c r="L595" s="51" t="e">
        <f t="shared" si="49"/>
        <v>#N/A</v>
      </c>
      <c r="M595" s="58" t="e">
        <f>IF(ISBLANK(A595),NA(),IFERROR(A595+(PLAYER_EXP_MAX-D595)/L595,NA()))</f>
        <v>#N/A</v>
      </c>
      <c r="N595" s="479" t="e">
        <f t="shared" ca="1" si="51"/>
        <v>#N/A</v>
      </c>
    </row>
    <row r="596" spans="4:14" ht="14.65" customHeight="1" x14ac:dyDescent="0.25">
      <c r="D596" s="479" t="str">
        <f t="shared" si="48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7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0"/>
        <v>#N/A</v>
      </c>
      <c r="L596" s="51" t="e">
        <f t="shared" si="49"/>
        <v>#N/A</v>
      </c>
      <c r="M596" s="58" t="e">
        <f>IF(ISBLANK(A596),NA(),IFERROR(A596+(PLAYER_EXP_MAX-D596)/L596,NA()))</f>
        <v>#N/A</v>
      </c>
      <c r="N596" s="479" t="e">
        <f t="shared" ca="1" si="51"/>
        <v>#N/A</v>
      </c>
    </row>
    <row r="597" spans="4:14" ht="14.65" customHeight="1" x14ac:dyDescent="0.25">
      <c r="D597" s="479" t="str">
        <f t="shared" si="48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7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0"/>
        <v>#N/A</v>
      </c>
      <c r="L597" s="51" t="e">
        <f t="shared" si="49"/>
        <v>#N/A</v>
      </c>
      <c r="M597" s="58" t="e">
        <f>IF(ISBLANK(A597),NA(),IFERROR(A597+(PLAYER_EXP_MAX-D597)/L597,NA()))</f>
        <v>#N/A</v>
      </c>
      <c r="N597" s="479" t="e">
        <f t="shared" ca="1" si="51"/>
        <v>#N/A</v>
      </c>
    </row>
    <row r="598" spans="4:14" ht="14.65" customHeight="1" x14ac:dyDescent="0.25">
      <c r="D598" s="479" t="str">
        <f t="shared" si="48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7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0"/>
        <v>#N/A</v>
      </c>
      <c r="L598" s="51" t="e">
        <f t="shared" si="49"/>
        <v>#N/A</v>
      </c>
      <c r="M598" s="58" t="e">
        <f>IF(ISBLANK(A598),NA(),IFERROR(A598+(PLAYER_EXP_MAX-D598)/L598,NA()))</f>
        <v>#N/A</v>
      </c>
      <c r="N598" s="479" t="e">
        <f t="shared" ca="1" si="51"/>
        <v>#N/A</v>
      </c>
    </row>
    <row r="599" spans="4:14" ht="14.65" customHeight="1" x14ac:dyDescent="0.25">
      <c r="D599" s="479" t="str">
        <f t="shared" si="48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7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0"/>
        <v>#N/A</v>
      </c>
      <c r="L599" s="51" t="e">
        <f t="shared" si="49"/>
        <v>#N/A</v>
      </c>
      <c r="M599" s="58" t="e">
        <f>IF(ISBLANK(A599),NA(),IFERROR(A599+(PLAYER_EXP_MAX-D599)/L599,NA()))</f>
        <v>#N/A</v>
      </c>
      <c r="N599" s="479" t="e">
        <f t="shared" ca="1" si="51"/>
        <v>#N/A</v>
      </c>
    </row>
    <row r="600" spans="4:14" ht="14.65" customHeight="1" x14ac:dyDescent="0.25">
      <c r="D600" s="479" t="str">
        <f t="shared" si="48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7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0"/>
        <v>#N/A</v>
      </c>
      <c r="L600" s="51" t="e">
        <f t="shared" si="49"/>
        <v>#N/A</v>
      </c>
      <c r="M600" s="58" t="e">
        <f>IF(ISBLANK(A600),NA(),IFERROR(A600+(PLAYER_EXP_MAX-D600)/L600,NA()))</f>
        <v>#N/A</v>
      </c>
      <c r="N600" s="479" t="e">
        <f t="shared" ca="1" si="51"/>
        <v>#N/A</v>
      </c>
    </row>
    <row r="601" spans="4:14" ht="14.65" customHeight="1" x14ac:dyDescent="0.25">
      <c r="D601" s="479" t="str">
        <f t="shared" si="48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7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0"/>
        <v>#N/A</v>
      </c>
      <c r="L601" s="51" t="e">
        <f t="shared" si="49"/>
        <v>#N/A</v>
      </c>
      <c r="M601" s="58" t="e">
        <f>IF(ISBLANK(A601),NA(),IFERROR(A601+(PLAYER_EXP_MAX-D601)/L601,NA()))</f>
        <v>#N/A</v>
      </c>
      <c r="N601" s="479" t="e">
        <f t="shared" ca="1" si="51"/>
        <v>#N/A</v>
      </c>
    </row>
    <row r="602" spans="4:14" ht="14.65" customHeight="1" x14ac:dyDescent="0.25">
      <c r="D602" s="479" t="str">
        <f t="shared" si="48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7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0"/>
        <v>#N/A</v>
      </c>
      <c r="L602" s="51" t="e">
        <f t="shared" si="49"/>
        <v>#N/A</v>
      </c>
      <c r="M602" s="58" t="e">
        <f>IF(ISBLANK(A602),NA(),IFERROR(A602+(PLAYER_EXP_MAX-D602)/L602,NA()))</f>
        <v>#N/A</v>
      </c>
      <c r="N602" s="479" t="e">
        <f t="shared" ca="1" si="51"/>
        <v>#N/A</v>
      </c>
    </row>
    <row r="603" spans="4:14" ht="14.65" customHeight="1" x14ac:dyDescent="0.25">
      <c r="D603" s="479" t="str">
        <f t="shared" si="48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7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0"/>
        <v>#N/A</v>
      </c>
      <c r="L603" s="51" t="e">
        <f t="shared" si="49"/>
        <v>#N/A</v>
      </c>
      <c r="M603" s="58" t="e">
        <f>IF(ISBLANK(A603),NA(),IFERROR(A603+(PLAYER_EXP_MAX-D603)/L603,NA()))</f>
        <v>#N/A</v>
      </c>
      <c r="N603" s="479" t="e">
        <f t="shared" ca="1" si="51"/>
        <v>#N/A</v>
      </c>
    </row>
    <row r="604" spans="4:14" ht="14.65" customHeight="1" x14ac:dyDescent="0.25">
      <c r="D604" s="479" t="str">
        <f t="shared" si="48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7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0"/>
        <v>#N/A</v>
      </c>
      <c r="L604" s="51" t="e">
        <f t="shared" si="49"/>
        <v>#N/A</v>
      </c>
      <c r="M604" s="58" t="e">
        <f>IF(ISBLANK(A604),NA(),IFERROR(A604+(PLAYER_EXP_MAX-D604)/L604,NA()))</f>
        <v>#N/A</v>
      </c>
      <c r="N604" s="479" t="e">
        <f t="shared" ca="1" si="51"/>
        <v>#N/A</v>
      </c>
    </row>
    <row r="605" spans="4:14" ht="14.65" customHeight="1" x14ac:dyDescent="0.25">
      <c r="D605" s="479" t="str">
        <f t="shared" si="48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7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0"/>
        <v>#N/A</v>
      </c>
      <c r="L605" s="51" t="e">
        <f t="shared" si="49"/>
        <v>#N/A</v>
      </c>
      <c r="M605" s="58" t="e">
        <f>IF(ISBLANK(A605),NA(),IFERROR(A605+(PLAYER_EXP_MAX-D605)/L605,NA()))</f>
        <v>#N/A</v>
      </c>
      <c r="N605" s="479" t="e">
        <f t="shared" ca="1" si="51"/>
        <v>#N/A</v>
      </c>
    </row>
    <row r="606" spans="4:14" ht="14.65" customHeight="1" x14ac:dyDescent="0.25">
      <c r="D606" s="479" t="str">
        <f t="shared" si="48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7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0"/>
        <v>#N/A</v>
      </c>
      <c r="L606" s="51" t="e">
        <f t="shared" si="49"/>
        <v>#N/A</v>
      </c>
      <c r="M606" s="58" t="e">
        <f>IF(ISBLANK(A606),NA(),IFERROR(A606+(PLAYER_EXP_MAX-D606)/L606,NA()))</f>
        <v>#N/A</v>
      </c>
      <c r="N606" s="479" t="e">
        <f t="shared" ca="1" si="51"/>
        <v>#N/A</v>
      </c>
    </row>
    <row r="607" spans="4:14" ht="14.65" customHeight="1" x14ac:dyDescent="0.25">
      <c r="D607" s="479" t="str">
        <f t="shared" si="48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2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0"/>
        <v>#N/A</v>
      </c>
      <c r="L607" s="51" t="e">
        <f t="shared" si="49"/>
        <v>#N/A</v>
      </c>
      <c r="M607" s="58" t="e">
        <f>IF(ISBLANK(A607),NA(),IFERROR(A607+(PLAYER_EXP_MAX-D607)/L607,NA()))</f>
        <v>#N/A</v>
      </c>
      <c r="N607" s="479" t="e">
        <f t="shared" ca="1" si="51"/>
        <v>#N/A</v>
      </c>
    </row>
    <row r="608" spans="4:14" ht="14.65" customHeight="1" x14ac:dyDescent="0.25">
      <c r="D608" s="479" t="str">
        <f t="shared" si="48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2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0"/>
        <v>#N/A</v>
      </c>
      <c r="L608" s="51" t="e">
        <f t="shared" si="49"/>
        <v>#N/A</v>
      </c>
      <c r="M608" s="58" t="e">
        <f>IF(ISBLANK(A608),NA(),IFERROR(A608+(PLAYER_EXP_MAX-D608)/L608,NA()))</f>
        <v>#N/A</v>
      </c>
      <c r="N608" s="479" t="e">
        <f t="shared" ca="1" si="51"/>
        <v>#N/A</v>
      </c>
    </row>
    <row r="609" spans="4:14" ht="14.65" customHeight="1" x14ac:dyDescent="0.25">
      <c r="D609" s="479" t="str">
        <f t="shared" si="48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2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0"/>
        <v>#N/A</v>
      </c>
      <c r="L609" s="51" t="e">
        <f t="shared" si="49"/>
        <v>#N/A</v>
      </c>
      <c r="M609" s="58" t="e">
        <f>IF(ISBLANK(A609),NA(),IFERROR(A609+(PLAYER_EXP_MAX-D609)/L609,NA()))</f>
        <v>#N/A</v>
      </c>
      <c r="N609" s="479" t="e">
        <f t="shared" ca="1" si="51"/>
        <v>#N/A</v>
      </c>
    </row>
    <row r="610" spans="4:14" ht="14.65" customHeight="1" x14ac:dyDescent="0.25">
      <c r="D610" s="479" t="str">
        <f t="shared" si="48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2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0"/>
        <v>#N/A</v>
      </c>
      <c r="L610" s="51" t="e">
        <f t="shared" si="49"/>
        <v>#N/A</v>
      </c>
      <c r="M610" s="58" t="e">
        <f>IF(ISBLANK(A610),NA(),IFERROR(A610+(PLAYER_EXP_MAX-D610)/L610,NA()))</f>
        <v>#N/A</v>
      </c>
      <c r="N610" s="479" t="e">
        <f t="shared" ca="1" si="51"/>
        <v>#N/A</v>
      </c>
    </row>
    <row r="611" spans="4:14" ht="14.65" customHeight="1" x14ac:dyDescent="0.25">
      <c r="D611" s="479" t="str">
        <f t="shared" si="48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2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0"/>
        <v>#N/A</v>
      </c>
      <c r="L611" s="51" t="e">
        <f t="shared" si="49"/>
        <v>#N/A</v>
      </c>
      <c r="M611" s="58" t="e">
        <f>IF(ISBLANK(A611),NA(),IFERROR(A611+(PLAYER_EXP_MAX-D611)/L611,NA()))</f>
        <v>#N/A</v>
      </c>
      <c r="N611" s="479" t="e">
        <f t="shared" ca="1" si="51"/>
        <v>#N/A</v>
      </c>
    </row>
    <row r="612" spans="4:14" ht="14.65" customHeight="1" x14ac:dyDescent="0.25">
      <c r="D612" s="479" t="str">
        <f t="shared" si="48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2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0"/>
        <v>#N/A</v>
      </c>
      <c r="L612" s="51" t="e">
        <f t="shared" si="49"/>
        <v>#N/A</v>
      </c>
      <c r="M612" s="58" t="e">
        <f>IF(ISBLANK(A612),NA(),IFERROR(A612+(PLAYER_EXP_MAX-D612)/L612,NA()))</f>
        <v>#N/A</v>
      </c>
      <c r="N612" s="479" t="e">
        <f t="shared" ca="1" si="51"/>
        <v>#N/A</v>
      </c>
    </row>
    <row r="613" spans="4:14" ht="14.65" customHeight="1" x14ac:dyDescent="0.25">
      <c r="D613" s="479" t="str">
        <f t="shared" si="48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2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0"/>
        <v>#N/A</v>
      </c>
      <c r="L613" s="51" t="e">
        <f t="shared" si="49"/>
        <v>#N/A</v>
      </c>
      <c r="M613" s="58" t="e">
        <f>IF(ISBLANK(A613),NA(),IFERROR(A613+(PLAYER_EXP_MAX-D613)/L613,NA()))</f>
        <v>#N/A</v>
      </c>
      <c r="N613" s="479" t="e">
        <f t="shared" ca="1" si="51"/>
        <v>#N/A</v>
      </c>
    </row>
    <row r="614" spans="4:14" ht="14.65" customHeight="1" x14ac:dyDescent="0.25">
      <c r="D614" s="479" t="str">
        <f t="shared" si="48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2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0"/>
        <v>#N/A</v>
      </c>
      <c r="L614" s="51" t="e">
        <f t="shared" si="49"/>
        <v>#N/A</v>
      </c>
      <c r="M614" s="58" t="e">
        <f>IF(ISBLANK(A614),NA(),IFERROR(A614+(PLAYER_EXP_MAX-D614)/L614,NA()))</f>
        <v>#N/A</v>
      </c>
      <c r="N614" s="479" t="e">
        <f t="shared" ca="1" si="51"/>
        <v>#N/A</v>
      </c>
    </row>
    <row r="615" spans="4:14" ht="14.65" customHeight="1" x14ac:dyDescent="0.25">
      <c r="D615" s="479" t="str">
        <f t="shared" si="48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2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0"/>
        <v>#N/A</v>
      </c>
      <c r="L615" s="51" t="e">
        <f t="shared" si="49"/>
        <v>#N/A</v>
      </c>
      <c r="M615" s="58" t="e">
        <f>IF(ISBLANK(A615),NA(),IFERROR(A615+(PLAYER_EXP_MAX-D615)/L615,NA()))</f>
        <v>#N/A</v>
      </c>
      <c r="N615" s="479" t="e">
        <f t="shared" ca="1" si="51"/>
        <v>#N/A</v>
      </c>
    </row>
    <row r="616" spans="4:14" ht="14.65" customHeight="1" x14ac:dyDescent="0.25">
      <c r="D616" s="479" t="str">
        <f t="shared" si="48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2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0"/>
        <v>#N/A</v>
      </c>
      <c r="L616" s="51" t="e">
        <f t="shared" si="49"/>
        <v>#N/A</v>
      </c>
      <c r="M616" s="58" t="e">
        <f>IF(ISBLANK(A616),NA(),IFERROR(A616+(PLAYER_EXP_MAX-D616)/L616,NA()))</f>
        <v>#N/A</v>
      </c>
      <c r="N616" s="479" t="e">
        <f t="shared" ca="1" si="51"/>
        <v>#N/A</v>
      </c>
    </row>
    <row r="617" spans="4:14" ht="14.65" customHeight="1" x14ac:dyDescent="0.25">
      <c r="D617" s="479" t="str">
        <f t="shared" si="48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2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0"/>
        <v>#N/A</v>
      </c>
      <c r="L617" s="51" t="e">
        <f t="shared" si="49"/>
        <v>#N/A</v>
      </c>
      <c r="M617" s="58" t="e">
        <f>IF(ISBLANK(A617),NA(),IFERROR(A617+(PLAYER_EXP_MAX-D617)/L617,NA()))</f>
        <v>#N/A</v>
      </c>
      <c r="N617" s="479" t="e">
        <f t="shared" ca="1" si="51"/>
        <v>#N/A</v>
      </c>
    </row>
    <row r="618" spans="4:14" ht="14.65" customHeight="1" x14ac:dyDescent="0.25">
      <c r="D618" s="479" t="str">
        <f t="shared" si="48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2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0"/>
        <v>#N/A</v>
      </c>
      <c r="L618" s="51" t="e">
        <f t="shared" si="49"/>
        <v>#N/A</v>
      </c>
      <c r="M618" s="58" t="e">
        <f>IF(ISBLANK(A618),NA(),IFERROR(A618+(PLAYER_EXP_MAX-D618)/L618,NA()))</f>
        <v>#N/A</v>
      </c>
      <c r="N618" s="479" t="e">
        <f t="shared" ca="1" si="51"/>
        <v>#N/A</v>
      </c>
    </row>
    <row r="619" spans="4:14" ht="14.65" customHeight="1" x14ac:dyDescent="0.25">
      <c r="D619" s="479" t="str">
        <f t="shared" si="48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2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0"/>
        <v>#N/A</v>
      </c>
      <c r="L619" s="51" t="e">
        <f t="shared" si="49"/>
        <v>#N/A</v>
      </c>
      <c r="M619" s="58" t="e">
        <f>IF(ISBLANK(A619),NA(),IFERROR(A619+(PLAYER_EXP_MAX-D619)/L619,NA()))</f>
        <v>#N/A</v>
      </c>
      <c r="N619" s="479" t="e">
        <f t="shared" ca="1" si="51"/>
        <v>#N/A</v>
      </c>
    </row>
    <row r="620" spans="4:14" ht="14.65" customHeight="1" x14ac:dyDescent="0.25">
      <c r="D620" s="479" t="str">
        <f t="shared" si="48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2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0"/>
        <v>#N/A</v>
      </c>
      <c r="L620" s="51" t="e">
        <f t="shared" si="49"/>
        <v>#N/A</v>
      </c>
      <c r="M620" s="58" t="e">
        <f>IF(ISBLANK(A620),NA(),IFERROR(A620+(PLAYER_EXP_MAX-D620)/L620,NA()))</f>
        <v>#N/A</v>
      </c>
      <c r="N620" s="479" t="e">
        <f t="shared" ca="1" si="51"/>
        <v>#N/A</v>
      </c>
    </row>
    <row r="621" spans="4:14" ht="14.65" customHeight="1" x14ac:dyDescent="0.25">
      <c r="D621" s="479" t="str">
        <f t="shared" si="48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2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0"/>
        <v>#N/A</v>
      </c>
      <c r="L621" s="51" t="e">
        <f t="shared" si="49"/>
        <v>#N/A</v>
      </c>
      <c r="M621" s="58" t="e">
        <f>IF(ISBLANK(A621),NA(),IFERROR(A621+(PLAYER_EXP_MAX-D621)/L621,NA()))</f>
        <v>#N/A</v>
      </c>
      <c r="N621" s="479" t="e">
        <f t="shared" ca="1" si="51"/>
        <v>#N/A</v>
      </c>
    </row>
    <row r="622" spans="4:14" ht="14.65" customHeight="1" x14ac:dyDescent="0.25">
      <c r="D622" s="479" t="str">
        <f t="shared" si="48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2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0"/>
        <v>#N/A</v>
      </c>
      <c r="L622" s="51" t="e">
        <f t="shared" si="49"/>
        <v>#N/A</v>
      </c>
      <c r="M622" s="58" t="e">
        <f>IF(ISBLANK(A622),NA(),IFERROR(A622+(PLAYER_EXP_MAX-D622)/L622,NA()))</f>
        <v>#N/A</v>
      </c>
      <c r="N622" s="479" t="e">
        <f t="shared" ca="1" si="51"/>
        <v>#N/A</v>
      </c>
    </row>
    <row r="623" spans="4:14" ht="14.65" customHeight="1" x14ac:dyDescent="0.25">
      <c r="D623" s="479" t="str">
        <f t="shared" si="48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2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0"/>
        <v>#N/A</v>
      </c>
      <c r="L623" s="51" t="e">
        <f t="shared" si="49"/>
        <v>#N/A</v>
      </c>
      <c r="M623" s="58" t="e">
        <f>IF(ISBLANK(A623),NA(),IFERROR(A623+(PLAYER_EXP_MAX-D623)/L623,NA()))</f>
        <v>#N/A</v>
      </c>
      <c r="N623" s="479" t="e">
        <f t="shared" ca="1" si="51"/>
        <v>#N/A</v>
      </c>
    </row>
    <row r="624" spans="4:14" ht="14.65" customHeight="1" x14ac:dyDescent="0.25">
      <c r="D624" s="479" t="str">
        <f t="shared" si="48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2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0"/>
        <v>#N/A</v>
      </c>
      <c r="L624" s="51" t="e">
        <f t="shared" si="49"/>
        <v>#N/A</v>
      </c>
      <c r="M624" s="58" t="e">
        <f>IF(ISBLANK(A624),NA(),IFERROR(A624+(PLAYER_EXP_MAX-D624)/L624,NA()))</f>
        <v>#N/A</v>
      </c>
      <c r="N624" s="479" t="e">
        <f t="shared" ca="1" si="51"/>
        <v>#N/A</v>
      </c>
    </row>
    <row r="625" spans="4:14" ht="14.65" customHeight="1" x14ac:dyDescent="0.25">
      <c r="D625" s="479" t="str">
        <f t="shared" si="48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2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0"/>
        <v>#N/A</v>
      </c>
      <c r="L625" s="51" t="e">
        <f t="shared" si="49"/>
        <v>#N/A</v>
      </c>
      <c r="M625" s="58" t="e">
        <f>IF(ISBLANK(A625),NA(),IFERROR(A625+(PLAYER_EXP_MAX-D625)/L625,NA()))</f>
        <v>#N/A</v>
      </c>
      <c r="N625" s="479" t="e">
        <f t="shared" ca="1" si="51"/>
        <v>#N/A</v>
      </c>
    </row>
    <row r="626" spans="4:14" ht="14.65" customHeight="1" x14ac:dyDescent="0.25">
      <c r="D626" s="479" t="str">
        <f t="shared" si="48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2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0"/>
        <v>#N/A</v>
      </c>
      <c r="L626" s="51" t="e">
        <f t="shared" si="49"/>
        <v>#N/A</v>
      </c>
      <c r="M626" s="58" t="e">
        <f>IF(ISBLANK(A626),NA(),IFERROR(A626+(PLAYER_EXP_MAX-D626)/L626,NA()))</f>
        <v>#N/A</v>
      </c>
      <c r="N626" s="479" t="e">
        <f t="shared" ca="1" si="51"/>
        <v>#N/A</v>
      </c>
    </row>
    <row r="627" spans="4:14" ht="14.65" customHeight="1" x14ac:dyDescent="0.25">
      <c r="D627" s="479" t="str">
        <f t="shared" si="48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2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0"/>
        <v>#N/A</v>
      </c>
      <c r="L627" s="51" t="e">
        <f t="shared" si="49"/>
        <v>#N/A</v>
      </c>
      <c r="M627" s="58" t="e">
        <f>IF(ISBLANK(A627),NA(),IFERROR(A627+(PLAYER_EXP_MAX-D627)/L627,NA()))</f>
        <v>#N/A</v>
      </c>
      <c r="N627" s="479" t="e">
        <f t="shared" ca="1" si="51"/>
        <v>#N/A</v>
      </c>
    </row>
    <row r="628" spans="4:14" ht="14.65" customHeight="1" x14ac:dyDescent="0.25">
      <c r="D628" s="479" t="str">
        <f t="shared" si="48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2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0"/>
        <v>#N/A</v>
      </c>
      <c r="L628" s="51" t="e">
        <f t="shared" si="49"/>
        <v>#N/A</v>
      </c>
      <c r="M628" s="58" t="e">
        <f>IF(ISBLANK(A628),NA(),IFERROR(A628+(PLAYER_EXP_MAX-D628)/L628,NA()))</f>
        <v>#N/A</v>
      </c>
      <c r="N628" s="479" t="e">
        <f t="shared" ca="1" si="51"/>
        <v>#N/A</v>
      </c>
    </row>
    <row r="629" spans="4:14" ht="14.65" customHeight="1" x14ac:dyDescent="0.25">
      <c r="D629" s="479" t="str">
        <f t="shared" si="48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2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0"/>
        <v>#N/A</v>
      </c>
      <c r="L629" s="51" t="e">
        <f t="shared" si="49"/>
        <v>#N/A</v>
      </c>
      <c r="M629" s="58" t="e">
        <f>IF(ISBLANK(A629),NA(),IFERROR(A629+(PLAYER_EXP_MAX-D629)/L629,NA()))</f>
        <v>#N/A</v>
      </c>
      <c r="N629" s="479" t="e">
        <f t="shared" ca="1" si="51"/>
        <v>#N/A</v>
      </c>
    </row>
    <row r="630" spans="4:14" ht="14.65" customHeight="1" x14ac:dyDescent="0.25">
      <c r="D630" s="479" t="str">
        <f t="shared" si="48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2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0"/>
        <v>#N/A</v>
      </c>
      <c r="L630" s="51" t="e">
        <f t="shared" si="49"/>
        <v>#N/A</v>
      </c>
      <c r="M630" s="58" t="e">
        <f>IF(ISBLANK(A630),NA(),IFERROR(A630+(PLAYER_EXP_MAX-D630)/L630,NA()))</f>
        <v>#N/A</v>
      </c>
      <c r="N630" s="479" t="e">
        <f t="shared" ca="1" si="51"/>
        <v>#N/A</v>
      </c>
    </row>
    <row r="631" spans="4:14" ht="14.65" customHeight="1" x14ac:dyDescent="0.25">
      <c r="D631" s="479" t="str">
        <f t="shared" si="48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2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0"/>
        <v>#N/A</v>
      </c>
      <c r="L631" s="51" t="e">
        <f t="shared" si="49"/>
        <v>#N/A</v>
      </c>
      <c r="M631" s="58" t="e">
        <f>IF(ISBLANK(A631),NA(),IFERROR(A631+(PLAYER_EXP_MAX-D631)/L631,NA()))</f>
        <v>#N/A</v>
      </c>
      <c r="N631" s="479" t="e">
        <f t="shared" ca="1" si="51"/>
        <v>#N/A</v>
      </c>
    </row>
    <row r="632" spans="4:14" ht="14.65" customHeight="1" x14ac:dyDescent="0.25">
      <c r="D632" s="479" t="str">
        <f t="shared" si="48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2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0"/>
        <v>#N/A</v>
      </c>
      <c r="L632" s="51" t="e">
        <f t="shared" si="49"/>
        <v>#N/A</v>
      </c>
      <c r="M632" s="58" t="e">
        <f>IF(ISBLANK(A632),NA(),IFERROR(A632+(PLAYER_EXP_MAX-D632)/L632,NA()))</f>
        <v>#N/A</v>
      </c>
      <c r="N632" s="479" t="e">
        <f t="shared" ca="1" si="51"/>
        <v>#N/A</v>
      </c>
    </row>
    <row r="633" spans="4:14" ht="14.65" customHeight="1" x14ac:dyDescent="0.25">
      <c r="D633" s="479" t="str">
        <f t="shared" si="48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2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0"/>
        <v>#N/A</v>
      </c>
      <c r="L633" s="51" t="e">
        <f t="shared" si="49"/>
        <v>#N/A</v>
      </c>
      <c r="M633" s="58" t="e">
        <f>IF(ISBLANK(A633),NA(),IFERROR(A633+(PLAYER_EXP_MAX-D633)/L633,NA()))</f>
        <v>#N/A</v>
      </c>
      <c r="N633" s="479" t="e">
        <f t="shared" ca="1" si="51"/>
        <v>#N/A</v>
      </c>
    </row>
    <row r="634" spans="4:14" ht="14.65" customHeight="1" x14ac:dyDescent="0.25">
      <c r="D634" s="479" t="str">
        <f t="shared" si="48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2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0"/>
        <v>#N/A</v>
      </c>
      <c r="L634" s="51" t="e">
        <f t="shared" si="49"/>
        <v>#N/A</v>
      </c>
      <c r="M634" s="58" t="e">
        <f>IF(ISBLANK(A634),NA(),IFERROR(A634+(PLAYER_EXP_MAX-D634)/L634,NA()))</f>
        <v>#N/A</v>
      </c>
      <c r="N634" s="479" t="e">
        <f t="shared" ca="1" si="51"/>
        <v>#N/A</v>
      </c>
    </row>
    <row r="635" spans="4:14" ht="14.65" customHeight="1" x14ac:dyDescent="0.25">
      <c r="D635" s="479" t="str">
        <f t="shared" si="48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2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0"/>
        <v>#N/A</v>
      </c>
      <c r="L635" s="51" t="e">
        <f t="shared" si="49"/>
        <v>#N/A</v>
      </c>
      <c r="M635" s="58" t="e">
        <f>IF(ISBLANK(A635),NA(),IFERROR(A635+(PLAYER_EXP_MAX-D635)/L635,NA()))</f>
        <v>#N/A</v>
      </c>
      <c r="N635" s="479" t="e">
        <f t="shared" ca="1" si="51"/>
        <v>#N/A</v>
      </c>
    </row>
    <row r="636" spans="4:14" ht="14.65" customHeight="1" x14ac:dyDescent="0.25">
      <c r="D636" s="479" t="str">
        <f t="shared" si="48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2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0"/>
        <v>#N/A</v>
      </c>
      <c r="L636" s="51" t="e">
        <f t="shared" si="49"/>
        <v>#N/A</v>
      </c>
      <c r="M636" s="58" t="e">
        <f>IF(ISBLANK(A636),NA(),IFERROR(A636+(PLAYER_EXP_MAX-D636)/L636,NA()))</f>
        <v>#N/A</v>
      </c>
      <c r="N636" s="479" t="e">
        <f t="shared" ca="1" si="51"/>
        <v>#N/A</v>
      </c>
    </row>
    <row r="637" spans="4:14" ht="14.65" customHeight="1" x14ac:dyDescent="0.25">
      <c r="D637" s="479" t="str">
        <f t="shared" si="48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2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0"/>
        <v>#N/A</v>
      </c>
      <c r="L637" s="51" t="e">
        <f t="shared" si="49"/>
        <v>#N/A</v>
      </c>
      <c r="M637" s="58" t="e">
        <f>IF(ISBLANK(A637),NA(),IFERROR(A637+(PLAYER_EXP_MAX-D637)/L637,NA()))</f>
        <v>#N/A</v>
      </c>
      <c r="N637" s="479" t="e">
        <f t="shared" ca="1" si="51"/>
        <v>#N/A</v>
      </c>
    </row>
    <row r="638" spans="4:14" ht="14.65" customHeight="1" x14ac:dyDescent="0.25">
      <c r="D638" s="479" t="str">
        <f t="shared" si="48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2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0"/>
        <v>#N/A</v>
      </c>
      <c r="L638" s="51" t="e">
        <f t="shared" si="49"/>
        <v>#N/A</v>
      </c>
      <c r="M638" s="58" t="e">
        <f>IF(ISBLANK(A638),NA(),IFERROR(A638+(PLAYER_EXP_MAX-D638)/L638,NA()))</f>
        <v>#N/A</v>
      </c>
      <c r="N638" s="479" t="e">
        <f t="shared" ca="1" si="51"/>
        <v>#N/A</v>
      </c>
    </row>
    <row r="639" spans="4:14" ht="14.65" customHeight="1" x14ac:dyDescent="0.25">
      <c r="D639" s="479" t="str">
        <f t="shared" si="48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2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0"/>
        <v>#N/A</v>
      </c>
      <c r="L639" s="51" t="e">
        <f t="shared" si="49"/>
        <v>#N/A</v>
      </c>
      <c r="M639" s="58" t="e">
        <f>IF(ISBLANK(A639),NA(),IFERROR(A639+(PLAYER_EXP_MAX-D639)/L639,NA()))</f>
        <v>#N/A</v>
      </c>
      <c r="N639" s="479" t="e">
        <f t="shared" ca="1" si="51"/>
        <v>#N/A</v>
      </c>
    </row>
    <row r="640" spans="4:14" ht="14.65" customHeight="1" x14ac:dyDescent="0.25">
      <c r="D640" s="479" t="str">
        <f t="shared" si="48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2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0"/>
        <v>#N/A</v>
      </c>
      <c r="L640" s="51" t="e">
        <f t="shared" si="49"/>
        <v>#N/A</v>
      </c>
      <c r="M640" s="58" t="e">
        <f>IF(ISBLANK(A640),NA(),IFERROR(A640+(PLAYER_EXP_MAX-D640)/L640,NA()))</f>
        <v>#N/A</v>
      </c>
      <c r="N640" s="479" t="e">
        <f t="shared" ca="1" si="51"/>
        <v>#N/A</v>
      </c>
    </row>
    <row r="641" spans="4:14" ht="14.65" customHeight="1" x14ac:dyDescent="0.25">
      <c r="D641" s="479" t="str">
        <f t="shared" si="48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2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0"/>
        <v>#N/A</v>
      </c>
      <c r="L641" s="51" t="e">
        <f t="shared" si="49"/>
        <v>#N/A</v>
      </c>
      <c r="M641" s="58" t="e">
        <f>IF(ISBLANK(A641),NA(),IFERROR(A641+(PLAYER_EXP_MAX-D641)/L641,NA()))</f>
        <v>#N/A</v>
      </c>
      <c r="N641" s="479" t="e">
        <f t="shared" ca="1" si="51"/>
        <v>#N/A</v>
      </c>
    </row>
    <row r="642" spans="4:14" ht="14.65" customHeight="1" x14ac:dyDescent="0.25">
      <c r="D642" s="479" t="str">
        <f t="shared" si="48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2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0"/>
        <v>#N/A</v>
      </c>
      <c r="L642" s="51" t="e">
        <f t="shared" si="49"/>
        <v>#N/A</v>
      </c>
      <c r="M642" s="58" t="e">
        <f>IF(ISBLANK(A642),NA(),IFERROR(A642+(PLAYER_EXP_MAX-D642)/L642,NA()))</f>
        <v>#N/A</v>
      </c>
      <c r="N642" s="479" t="e">
        <f t="shared" ca="1" si="51"/>
        <v>#N/A</v>
      </c>
    </row>
    <row r="643" spans="4:14" ht="14.65" customHeight="1" x14ac:dyDescent="0.25">
      <c r="D643" s="479" t="str">
        <f t="shared" ref="D643:D700" si="53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2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0"/>
        <v>#N/A</v>
      </c>
      <c r="L643" s="51" t="e">
        <f t="shared" si="49"/>
        <v>#N/A</v>
      </c>
      <c r="M643" s="58" t="e">
        <f>IF(ISBLANK(A643),NA(),IFERROR(A643+(PLAYER_EXP_MAX-D643)/L643,NA()))</f>
        <v>#N/A</v>
      </c>
      <c r="N643" s="479" t="e">
        <f t="shared" ca="1" si="51"/>
        <v>#N/A</v>
      </c>
    </row>
    <row r="644" spans="4:14" ht="14.65" customHeight="1" x14ac:dyDescent="0.25">
      <c r="D644" s="47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2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0"/>
        <v>#N/A</v>
      </c>
      <c r="L644" s="51" t="e">
        <f t="shared" ref="L644:L700" si="54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1"/>
        <v>#N/A</v>
      </c>
    </row>
    <row r="645" spans="4:14" ht="14.65" customHeight="1" x14ac:dyDescent="0.25">
      <c r="D645" s="47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2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0"/>
        <v>#N/A</v>
      </c>
      <c r="L645" s="51" t="e">
        <f t="shared" si="54"/>
        <v>#N/A</v>
      </c>
      <c r="M645" s="58" t="e">
        <f>IF(ISBLANK(A645),NA(),IFERROR(A645+(PLAYER_EXP_MAX-D645)/L645,NA()))</f>
        <v>#N/A</v>
      </c>
      <c r="N645" s="479" t="e">
        <f t="shared" ca="1" si="51"/>
        <v>#N/A</v>
      </c>
    </row>
    <row r="646" spans="4:14" ht="14.65" customHeight="1" x14ac:dyDescent="0.25">
      <c r="D646" s="47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2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0"/>
        <v>#N/A</v>
      </c>
      <c r="L646" s="51" t="e">
        <f t="shared" si="54"/>
        <v>#N/A</v>
      </c>
      <c r="M646" s="58" t="e">
        <f>IF(ISBLANK(A646),NA(),IFERROR(A646+(PLAYER_EXP_MAX-D646)/L646,NA()))</f>
        <v>#N/A</v>
      </c>
      <c r="N646" s="479" t="e">
        <f t="shared" ca="1" si="51"/>
        <v>#N/A</v>
      </c>
    </row>
    <row r="647" spans="4:14" ht="14.65" customHeight="1" x14ac:dyDescent="0.25">
      <c r="D647" s="47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2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0"/>
        <v>#N/A</v>
      </c>
      <c r="L647" s="51" t="e">
        <f t="shared" si="54"/>
        <v>#N/A</v>
      </c>
      <c r="M647" s="58" t="e">
        <f>IF(ISBLANK(A647),NA(),IFERROR(A647+(PLAYER_EXP_MAX-D647)/L647,NA()))</f>
        <v>#N/A</v>
      </c>
      <c r="N647" s="479" t="e">
        <f t="shared" ca="1" si="51"/>
        <v>#N/A</v>
      </c>
    </row>
    <row r="648" spans="4:14" ht="14.65" customHeight="1" x14ac:dyDescent="0.25">
      <c r="D648" s="47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2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0"/>
        <v>#N/A</v>
      </c>
      <c r="L648" s="51" t="e">
        <f t="shared" si="54"/>
        <v>#N/A</v>
      </c>
      <c r="M648" s="58" t="e">
        <f>IF(ISBLANK(A648),NA(),IFERROR(A648+(PLAYER_EXP_MAX-D648)/L648,NA()))</f>
        <v>#N/A</v>
      </c>
      <c r="N648" s="479" t="e">
        <f t="shared" ca="1" si="51"/>
        <v>#N/A</v>
      </c>
    </row>
    <row r="649" spans="4:14" ht="14.65" customHeight="1" x14ac:dyDescent="0.25">
      <c r="D649" s="47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2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0"/>
        <v>#N/A</v>
      </c>
      <c r="L649" s="51" t="e">
        <f t="shared" si="54"/>
        <v>#N/A</v>
      </c>
      <c r="M649" s="58" t="e">
        <f>IF(ISBLANK(A649),NA(),IFERROR(A649+(PLAYER_EXP_MAX-D649)/L649,NA()))</f>
        <v>#N/A</v>
      </c>
      <c r="N649" s="479" t="e">
        <f t="shared" ca="1" si="51"/>
        <v>#N/A</v>
      </c>
    </row>
    <row r="650" spans="4:14" ht="14.65" customHeight="1" x14ac:dyDescent="0.25">
      <c r="D650" s="47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2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0"/>
        <v>#N/A</v>
      </c>
      <c r="L650" s="51" t="e">
        <f t="shared" si="54"/>
        <v>#N/A</v>
      </c>
      <c r="M650" s="58" t="e">
        <f>IF(ISBLANK(A650),NA(),IFERROR(A650+(PLAYER_EXP_MAX-D650)/L650,NA()))</f>
        <v>#N/A</v>
      </c>
      <c r="N650" s="479" t="e">
        <f t="shared" ca="1" si="51"/>
        <v>#N/A</v>
      </c>
    </row>
    <row r="651" spans="4:14" ht="14.65" customHeight="1" x14ac:dyDescent="0.25">
      <c r="D651" s="47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2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0"/>
        <v>#N/A</v>
      </c>
      <c r="L651" s="51" t="e">
        <f t="shared" si="54"/>
        <v>#N/A</v>
      </c>
      <c r="M651" s="58" t="e">
        <f>IF(ISBLANK(A651),NA(),IFERROR(A651+(PLAYER_EXP_MAX-D651)/L651,NA()))</f>
        <v>#N/A</v>
      </c>
      <c r="N651" s="479" t="e">
        <f t="shared" ca="1" si="51"/>
        <v>#N/A</v>
      </c>
    </row>
    <row r="652" spans="4:14" ht="14.65" customHeight="1" x14ac:dyDescent="0.25">
      <c r="D652" s="47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2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0"/>
        <v>#N/A</v>
      </c>
      <c r="L652" s="51" t="e">
        <f t="shared" si="54"/>
        <v>#N/A</v>
      </c>
      <c r="M652" s="58" t="e">
        <f>IF(ISBLANK(A652),NA(),IFERROR(A652+(PLAYER_EXP_MAX-D652)/L652,NA()))</f>
        <v>#N/A</v>
      </c>
      <c r="N652" s="479" t="e">
        <f t="shared" ca="1" si="51"/>
        <v>#N/A</v>
      </c>
    </row>
    <row r="653" spans="4:14" ht="14.65" customHeight="1" x14ac:dyDescent="0.25">
      <c r="D653" s="47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2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0"/>
        <v>#N/A</v>
      </c>
      <c r="L653" s="51" t="e">
        <f t="shared" si="54"/>
        <v>#N/A</v>
      </c>
      <c r="M653" s="58" t="e">
        <f>IF(ISBLANK(A653),NA(),IFERROR(A653+(PLAYER_EXP_MAX-D653)/L653,NA()))</f>
        <v>#N/A</v>
      </c>
      <c r="N653" s="479" t="e">
        <f t="shared" ca="1" si="51"/>
        <v>#N/A</v>
      </c>
    </row>
    <row r="654" spans="4:14" ht="14.65" customHeight="1" x14ac:dyDescent="0.25">
      <c r="D654" s="47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2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0"/>
        <v>#N/A</v>
      </c>
      <c r="L654" s="51" t="e">
        <f t="shared" si="54"/>
        <v>#N/A</v>
      </c>
      <c r="M654" s="58" t="e">
        <f>IF(ISBLANK(A654),NA(),IFERROR(A654+(PLAYER_EXP_MAX-D654)/L654,NA()))</f>
        <v>#N/A</v>
      </c>
      <c r="N654" s="479" t="e">
        <f t="shared" ca="1" si="51"/>
        <v>#N/A</v>
      </c>
    </row>
    <row r="655" spans="4:14" ht="14.65" customHeight="1" x14ac:dyDescent="0.25">
      <c r="D655" s="47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2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0"/>
        <v>#N/A</v>
      </c>
      <c r="L655" s="51" t="e">
        <f t="shared" si="54"/>
        <v>#N/A</v>
      </c>
      <c r="M655" s="58" t="e">
        <f>IF(ISBLANK(A655),NA(),IFERROR(A655+(PLAYER_EXP_MAX-D655)/L655,NA()))</f>
        <v>#N/A</v>
      </c>
      <c r="N655" s="479" t="e">
        <f t="shared" ca="1" si="51"/>
        <v>#N/A</v>
      </c>
    </row>
    <row r="656" spans="4:14" ht="14.65" customHeight="1" x14ac:dyDescent="0.25">
      <c r="D656" s="479" t="str">
        <f t="shared" si="53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2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0"/>
        <v>#N/A</v>
      </c>
      <c r="L656" s="51" t="e">
        <f t="shared" si="54"/>
        <v>#N/A</v>
      </c>
      <c r="M656" s="58" t="e">
        <f>IF(ISBLANK(A656),NA(),IFERROR(A656+(PLAYER_EXP_MAX-D656)/L656,NA()))</f>
        <v>#N/A</v>
      </c>
      <c r="N656" s="479" t="e">
        <f t="shared" ca="1" si="51"/>
        <v>#N/A</v>
      </c>
    </row>
    <row r="657" spans="4:14" ht="14.65" customHeight="1" x14ac:dyDescent="0.25">
      <c r="D657" s="479" t="str">
        <f t="shared" si="53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2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5">IF(ISBLANK(A657),NA(),IFERROR(TEXT(TRUNC(J657-NOW()),"000") &amp; " D " &amp; TEXT(TRUNC(ABS(J657-NOW()-TRUNC(J657-NOW()))*24),"00") &amp; " H", NA()))</f>
        <v>#N/A</v>
      </c>
      <c r="L657" s="51" t="e">
        <f t="shared" si="54"/>
        <v>#N/A</v>
      </c>
      <c r="M657" s="58" t="e">
        <f>IF(ISBLANK(A657),NA(),IFERROR(A657+(PLAYER_EXP_MAX-D657)/L657,NA()))</f>
        <v>#N/A</v>
      </c>
      <c r="N657" s="479" t="e">
        <f t="shared" ref="N657:N700" ca="1" si="56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3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2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5"/>
        <v>#N/A</v>
      </c>
      <c r="L658" s="51" t="e">
        <f t="shared" si="54"/>
        <v>#N/A</v>
      </c>
      <c r="M658" s="58" t="e">
        <f>IF(ISBLANK(A658),NA(),IFERROR(A658+(PLAYER_EXP_MAX-D658)/L658,NA()))</f>
        <v>#N/A</v>
      </c>
      <c r="N658" s="479" t="e">
        <f t="shared" ca="1" si="56"/>
        <v>#N/A</v>
      </c>
    </row>
    <row r="659" spans="4:14" ht="14.65" customHeight="1" x14ac:dyDescent="0.25">
      <c r="D659" s="479" t="str">
        <f t="shared" si="53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2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5"/>
        <v>#N/A</v>
      </c>
      <c r="L659" s="51" t="e">
        <f t="shared" si="54"/>
        <v>#N/A</v>
      </c>
      <c r="M659" s="58" t="e">
        <f>IF(ISBLANK(A659),NA(),IFERROR(A659+(PLAYER_EXP_MAX-D659)/L659,NA()))</f>
        <v>#N/A</v>
      </c>
      <c r="N659" s="479" t="e">
        <f t="shared" ca="1" si="56"/>
        <v>#N/A</v>
      </c>
    </row>
    <row r="660" spans="4:14" ht="14.65" customHeight="1" x14ac:dyDescent="0.25">
      <c r="D660" s="479" t="str">
        <f t="shared" si="53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2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5"/>
        <v>#N/A</v>
      </c>
      <c r="L660" s="51" t="e">
        <f t="shared" si="54"/>
        <v>#N/A</v>
      </c>
      <c r="M660" s="58" t="e">
        <f>IF(ISBLANK(A660),NA(),IFERROR(A660+(PLAYER_EXP_MAX-D660)/L660,NA()))</f>
        <v>#N/A</v>
      </c>
      <c r="N660" s="479" t="e">
        <f t="shared" ca="1" si="56"/>
        <v>#N/A</v>
      </c>
    </row>
    <row r="661" spans="4:14" ht="14.65" customHeight="1" x14ac:dyDescent="0.25">
      <c r="D661" s="479" t="str">
        <f t="shared" si="53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2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5"/>
        <v>#N/A</v>
      </c>
      <c r="L661" s="51" t="e">
        <f t="shared" si="54"/>
        <v>#N/A</v>
      </c>
      <c r="M661" s="58" t="e">
        <f>IF(ISBLANK(A661),NA(),IFERROR(A661+(PLAYER_EXP_MAX-D661)/L661,NA()))</f>
        <v>#N/A</v>
      </c>
      <c r="N661" s="479" t="e">
        <f t="shared" ca="1" si="56"/>
        <v>#N/A</v>
      </c>
    </row>
    <row r="662" spans="4:14" ht="14.65" customHeight="1" x14ac:dyDescent="0.25">
      <c r="D662" s="479" t="str">
        <f t="shared" si="53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2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5"/>
        <v>#N/A</v>
      </c>
      <c r="L662" s="51" t="e">
        <f t="shared" si="54"/>
        <v>#N/A</v>
      </c>
      <c r="M662" s="58" t="e">
        <f>IF(ISBLANK(A662),NA(),IFERROR(A662+(PLAYER_EXP_MAX-D662)/L662,NA()))</f>
        <v>#N/A</v>
      </c>
      <c r="N662" s="479" t="e">
        <f t="shared" ca="1" si="56"/>
        <v>#N/A</v>
      </c>
    </row>
    <row r="663" spans="4:14" ht="14.65" customHeight="1" x14ac:dyDescent="0.25">
      <c r="D663" s="479" t="str">
        <f t="shared" si="53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2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5"/>
        <v>#N/A</v>
      </c>
      <c r="L663" s="51" t="e">
        <f t="shared" si="54"/>
        <v>#N/A</v>
      </c>
      <c r="M663" s="58" t="e">
        <f>IF(ISBLANK(A663),NA(),IFERROR(A663+(PLAYER_EXP_MAX-D663)/L663,NA()))</f>
        <v>#N/A</v>
      </c>
      <c r="N663" s="479" t="e">
        <f t="shared" ca="1" si="56"/>
        <v>#N/A</v>
      </c>
    </row>
    <row r="664" spans="4:14" ht="14.65" customHeight="1" x14ac:dyDescent="0.25">
      <c r="D664" s="479" t="str">
        <f t="shared" si="53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2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5"/>
        <v>#N/A</v>
      </c>
      <c r="L664" s="51" t="e">
        <f t="shared" si="54"/>
        <v>#N/A</v>
      </c>
      <c r="M664" s="58" t="e">
        <f>IF(ISBLANK(A664),NA(),IFERROR(A664+(PLAYER_EXP_MAX-D664)/L664,NA()))</f>
        <v>#N/A</v>
      </c>
      <c r="N664" s="479" t="e">
        <f t="shared" ca="1" si="56"/>
        <v>#N/A</v>
      </c>
    </row>
    <row r="665" spans="4:14" ht="14.65" customHeight="1" x14ac:dyDescent="0.25">
      <c r="D665" s="479" t="str">
        <f t="shared" si="53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2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5"/>
        <v>#N/A</v>
      </c>
      <c r="L665" s="51" t="e">
        <f t="shared" si="54"/>
        <v>#N/A</v>
      </c>
      <c r="M665" s="58" t="e">
        <f>IF(ISBLANK(A665),NA(),IFERROR(A665+(PLAYER_EXP_MAX-D665)/L665,NA()))</f>
        <v>#N/A</v>
      </c>
      <c r="N665" s="479" t="e">
        <f t="shared" ca="1" si="56"/>
        <v>#N/A</v>
      </c>
    </row>
    <row r="666" spans="4:14" ht="14.65" customHeight="1" x14ac:dyDescent="0.25">
      <c r="D666" s="479" t="str">
        <f t="shared" si="53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2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5"/>
        <v>#N/A</v>
      </c>
      <c r="L666" s="51" t="e">
        <f t="shared" si="54"/>
        <v>#N/A</v>
      </c>
      <c r="M666" s="58" t="e">
        <f>IF(ISBLANK(A666),NA(),IFERROR(A666+(PLAYER_EXP_MAX-D666)/L666,NA()))</f>
        <v>#N/A</v>
      </c>
      <c r="N666" s="479" t="e">
        <f t="shared" ca="1" si="56"/>
        <v>#N/A</v>
      </c>
    </row>
    <row r="667" spans="4:14" ht="14.65" customHeight="1" x14ac:dyDescent="0.25">
      <c r="D667" s="479" t="str">
        <f t="shared" si="53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2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5"/>
        <v>#N/A</v>
      </c>
      <c r="L667" s="51" t="e">
        <f t="shared" si="54"/>
        <v>#N/A</v>
      </c>
      <c r="M667" s="58" t="e">
        <f>IF(ISBLANK(A667),NA(),IFERROR(A667+(PLAYER_EXP_MAX-D667)/L667,NA()))</f>
        <v>#N/A</v>
      </c>
      <c r="N667" s="479" t="e">
        <f t="shared" ca="1" si="56"/>
        <v>#N/A</v>
      </c>
    </row>
    <row r="668" spans="4:14" ht="14.65" customHeight="1" x14ac:dyDescent="0.25">
      <c r="D668" s="479" t="str">
        <f t="shared" si="53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2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5"/>
        <v>#N/A</v>
      </c>
      <c r="L668" s="51" t="e">
        <f t="shared" si="54"/>
        <v>#N/A</v>
      </c>
      <c r="M668" s="58" t="e">
        <f>IF(ISBLANK(A668),NA(),IFERROR(A668+(PLAYER_EXP_MAX-D668)/L668,NA()))</f>
        <v>#N/A</v>
      </c>
      <c r="N668" s="479" t="e">
        <f t="shared" ca="1" si="56"/>
        <v>#N/A</v>
      </c>
    </row>
    <row r="669" spans="4:14" ht="14.65" customHeight="1" x14ac:dyDescent="0.25">
      <c r="D669" s="479" t="str">
        <f t="shared" si="53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2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5"/>
        <v>#N/A</v>
      </c>
      <c r="L669" s="51" t="e">
        <f t="shared" si="54"/>
        <v>#N/A</v>
      </c>
      <c r="M669" s="58" t="e">
        <f>IF(ISBLANK(A669),NA(),IFERROR(A669+(PLAYER_EXP_MAX-D669)/L669,NA()))</f>
        <v>#N/A</v>
      </c>
      <c r="N669" s="479" t="e">
        <f t="shared" ca="1" si="56"/>
        <v>#N/A</v>
      </c>
    </row>
    <row r="670" spans="4:14" ht="14.65" customHeight="1" x14ac:dyDescent="0.25">
      <c r="D670" s="479" t="str">
        <f t="shared" si="53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2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5"/>
        <v>#N/A</v>
      </c>
      <c r="L670" s="51" t="e">
        <f t="shared" si="54"/>
        <v>#N/A</v>
      </c>
      <c r="M670" s="58" t="e">
        <f>IF(ISBLANK(A670),NA(),IFERROR(A670+(PLAYER_EXP_MAX-D670)/L670,NA()))</f>
        <v>#N/A</v>
      </c>
      <c r="N670" s="479" t="e">
        <f t="shared" ca="1" si="56"/>
        <v>#N/A</v>
      </c>
    </row>
    <row r="671" spans="4:14" ht="14.65" customHeight="1" x14ac:dyDescent="0.25">
      <c r="D671" s="479" t="str">
        <f t="shared" si="53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7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5"/>
        <v>#N/A</v>
      </c>
      <c r="L671" s="51" t="e">
        <f t="shared" si="54"/>
        <v>#N/A</v>
      </c>
      <c r="M671" s="58" t="e">
        <f>IF(ISBLANK(A671),NA(),IFERROR(A671+(PLAYER_EXP_MAX-D671)/L671,NA()))</f>
        <v>#N/A</v>
      </c>
      <c r="N671" s="479" t="e">
        <f t="shared" ca="1" si="56"/>
        <v>#N/A</v>
      </c>
    </row>
    <row r="672" spans="4:14" ht="14.65" customHeight="1" x14ac:dyDescent="0.25">
      <c r="D672" s="479" t="str">
        <f t="shared" si="53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7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5"/>
        <v>#N/A</v>
      </c>
      <c r="L672" s="51" t="e">
        <f t="shared" si="54"/>
        <v>#N/A</v>
      </c>
      <c r="M672" s="58" t="e">
        <f>IF(ISBLANK(A672),NA(),IFERROR(A672+(PLAYER_EXP_MAX-D672)/L672,NA()))</f>
        <v>#N/A</v>
      </c>
      <c r="N672" s="479" t="e">
        <f t="shared" ca="1" si="56"/>
        <v>#N/A</v>
      </c>
    </row>
    <row r="673" spans="4:14" ht="14.65" customHeight="1" x14ac:dyDescent="0.25">
      <c r="D673" s="479" t="str">
        <f t="shared" si="53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7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5"/>
        <v>#N/A</v>
      </c>
      <c r="L673" s="51" t="e">
        <f t="shared" si="54"/>
        <v>#N/A</v>
      </c>
      <c r="M673" s="58" t="e">
        <f>IF(ISBLANK(A673),NA(),IFERROR(A673+(PLAYER_EXP_MAX-D673)/L673,NA()))</f>
        <v>#N/A</v>
      </c>
      <c r="N673" s="479" t="e">
        <f t="shared" ca="1" si="56"/>
        <v>#N/A</v>
      </c>
    </row>
    <row r="674" spans="4:14" ht="14.65" customHeight="1" x14ac:dyDescent="0.25">
      <c r="D674" s="479" t="str">
        <f t="shared" si="53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7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5"/>
        <v>#N/A</v>
      </c>
      <c r="L674" s="51" t="e">
        <f t="shared" si="54"/>
        <v>#N/A</v>
      </c>
      <c r="M674" s="58" t="e">
        <f>IF(ISBLANK(A674),NA(),IFERROR(A674+(PLAYER_EXP_MAX-D674)/L674,NA()))</f>
        <v>#N/A</v>
      </c>
      <c r="N674" s="479" t="e">
        <f t="shared" ca="1" si="56"/>
        <v>#N/A</v>
      </c>
    </row>
    <row r="675" spans="4:14" ht="14.65" customHeight="1" x14ac:dyDescent="0.25">
      <c r="D675" s="479" t="str">
        <f t="shared" si="53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7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5"/>
        <v>#N/A</v>
      </c>
      <c r="L675" s="51" t="e">
        <f t="shared" si="54"/>
        <v>#N/A</v>
      </c>
      <c r="M675" s="58" t="e">
        <f>IF(ISBLANK(A675),NA(),IFERROR(A675+(PLAYER_EXP_MAX-D675)/L675,NA()))</f>
        <v>#N/A</v>
      </c>
      <c r="N675" s="479" t="e">
        <f t="shared" ca="1" si="56"/>
        <v>#N/A</v>
      </c>
    </row>
    <row r="676" spans="4:14" ht="14.65" customHeight="1" x14ac:dyDescent="0.25">
      <c r="D676" s="479" t="str">
        <f t="shared" si="53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7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5"/>
        <v>#N/A</v>
      </c>
      <c r="L676" s="51" t="e">
        <f t="shared" si="54"/>
        <v>#N/A</v>
      </c>
      <c r="M676" s="58" t="e">
        <f>IF(ISBLANK(A676),NA(),IFERROR(A676+(PLAYER_EXP_MAX-D676)/L676,NA()))</f>
        <v>#N/A</v>
      </c>
      <c r="N676" s="479" t="e">
        <f t="shared" ca="1" si="56"/>
        <v>#N/A</v>
      </c>
    </row>
    <row r="677" spans="4:14" ht="14.65" customHeight="1" x14ac:dyDescent="0.25">
      <c r="D677" s="479" t="str">
        <f t="shared" si="53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7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5"/>
        <v>#N/A</v>
      </c>
      <c r="L677" s="51" t="e">
        <f t="shared" si="54"/>
        <v>#N/A</v>
      </c>
      <c r="M677" s="58" t="e">
        <f>IF(ISBLANK(A677),NA(),IFERROR(A677+(PLAYER_EXP_MAX-D677)/L677,NA()))</f>
        <v>#N/A</v>
      </c>
      <c r="N677" s="479" t="e">
        <f t="shared" ca="1" si="56"/>
        <v>#N/A</v>
      </c>
    </row>
    <row r="678" spans="4:14" ht="14.65" customHeight="1" x14ac:dyDescent="0.25">
      <c r="D678" s="479" t="str">
        <f t="shared" si="53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7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5"/>
        <v>#N/A</v>
      </c>
      <c r="L678" s="51" t="e">
        <f t="shared" si="54"/>
        <v>#N/A</v>
      </c>
      <c r="M678" s="58" t="e">
        <f>IF(ISBLANK(A678),NA(),IFERROR(A678+(PLAYER_EXP_MAX-D678)/L678,NA()))</f>
        <v>#N/A</v>
      </c>
      <c r="N678" s="479" t="e">
        <f t="shared" ca="1" si="56"/>
        <v>#N/A</v>
      </c>
    </row>
    <row r="679" spans="4:14" ht="14.65" customHeight="1" x14ac:dyDescent="0.25">
      <c r="D679" s="479" t="str">
        <f t="shared" si="53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7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5"/>
        <v>#N/A</v>
      </c>
      <c r="L679" s="51" t="e">
        <f t="shared" si="54"/>
        <v>#N/A</v>
      </c>
      <c r="M679" s="58" t="e">
        <f>IF(ISBLANK(A679),NA(),IFERROR(A679+(PLAYER_EXP_MAX-D679)/L679,NA()))</f>
        <v>#N/A</v>
      </c>
      <c r="N679" s="479" t="e">
        <f t="shared" ca="1" si="56"/>
        <v>#N/A</v>
      </c>
    </row>
    <row r="680" spans="4:14" ht="14.65" customHeight="1" x14ac:dyDescent="0.25">
      <c r="D680" s="479" t="str">
        <f t="shared" si="53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7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5"/>
        <v>#N/A</v>
      </c>
      <c r="L680" s="51" t="e">
        <f t="shared" si="54"/>
        <v>#N/A</v>
      </c>
      <c r="M680" s="58" t="e">
        <f>IF(ISBLANK(A680),NA(),IFERROR(A680+(PLAYER_EXP_MAX-D680)/L680,NA()))</f>
        <v>#N/A</v>
      </c>
      <c r="N680" s="479" t="e">
        <f t="shared" ca="1" si="56"/>
        <v>#N/A</v>
      </c>
    </row>
    <row r="681" spans="4:14" ht="14.65" customHeight="1" x14ac:dyDescent="0.25">
      <c r="D681" s="479" t="str">
        <f t="shared" si="53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7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5"/>
        <v>#N/A</v>
      </c>
      <c r="L681" s="51" t="e">
        <f t="shared" si="54"/>
        <v>#N/A</v>
      </c>
      <c r="M681" s="58" t="e">
        <f>IF(ISBLANK(A681),NA(),IFERROR(A681+(PLAYER_EXP_MAX-D681)/L681,NA()))</f>
        <v>#N/A</v>
      </c>
      <c r="N681" s="479" t="e">
        <f t="shared" ca="1" si="56"/>
        <v>#N/A</v>
      </c>
    </row>
    <row r="682" spans="4:14" ht="14.65" customHeight="1" x14ac:dyDescent="0.25">
      <c r="D682" s="479" t="str">
        <f t="shared" si="53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7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5"/>
        <v>#N/A</v>
      </c>
      <c r="L682" s="51" t="e">
        <f t="shared" si="54"/>
        <v>#N/A</v>
      </c>
      <c r="M682" s="58" t="e">
        <f>IF(ISBLANK(A682),NA(),IFERROR(A682+(PLAYER_EXP_MAX-D682)/L682,NA()))</f>
        <v>#N/A</v>
      </c>
      <c r="N682" s="479" t="e">
        <f t="shared" ca="1" si="56"/>
        <v>#N/A</v>
      </c>
    </row>
    <row r="683" spans="4:14" ht="14.65" customHeight="1" x14ac:dyDescent="0.25">
      <c r="D683" s="479" t="str">
        <f t="shared" si="53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7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5"/>
        <v>#N/A</v>
      </c>
      <c r="L683" s="51" t="e">
        <f t="shared" si="54"/>
        <v>#N/A</v>
      </c>
      <c r="M683" s="58" t="e">
        <f>IF(ISBLANK(A683),NA(),IFERROR(A683+(PLAYER_EXP_MAX-D683)/L683,NA()))</f>
        <v>#N/A</v>
      </c>
      <c r="N683" s="479" t="e">
        <f t="shared" ca="1" si="56"/>
        <v>#N/A</v>
      </c>
    </row>
    <row r="684" spans="4:14" ht="14.65" customHeight="1" x14ac:dyDescent="0.25">
      <c r="D684" s="479" t="str">
        <f t="shared" si="53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7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5"/>
        <v>#N/A</v>
      </c>
      <c r="L684" s="51" t="e">
        <f t="shared" si="54"/>
        <v>#N/A</v>
      </c>
      <c r="M684" s="58" t="e">
        <f>IF(ISBLANK(A684),NA(),IFERROR(A684+(PLAYER_EXP_MAX-D684)/L684,NA()))</f>
        <v>#N/A</v>
      </c>
      <c r="N684" s="479" t="e">
        <f t="shared" ca="1" si="56"/>
        <v>#N/A</v>
      </c>
    </row>
    <row r="685" spans="4:14" ht="14.65" customHeight="1" x14ac:dyDescent="0.25">
      <c r="D685" s="479" t="str">
        <f t="shared" si="53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7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5"/>
        <v>#N/A</v>
      </c>
      <c r="L685" s="51" t="e">
        <f t="shared" si="54"/>
        <v>#N/A</v>
      </c>
      <c r="M685" s="58" t="e">
        <f>IF(ISBLANK(A685),NA(),IFERROR(A685+(PLAYER_EXP_MAX-D685)/L685,NA()))</f>
        <v>#N/A</v>
      </c>
      <c r="N685" s="479" t="e">
        <f t="shared" ca="1" si="56"/>
        <v>#N/A</v>
      </c>
    </row>
    <row r="686" spans="4:14" ht="14.65" customHeight="1" x14ac:dyDescent="0.25">
      <c r="D686" s="479" t="str">
        <f t="shared" si="53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7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5"/>
        <v>#N/A</v>
      </c>
      <c r="L686" s="51" t="e">
        <f t="shared" si="54"/>
        <v>#N/A</v>
      </c>
      <c r="M686" s="58" t="e">
        <f>IF(ISBLANK(A686),NA(),IFERROR(A686+(PLAYER_EXP_MAX-D686)/L686,NA()))</f>
        <v>#N/A</v>
      </c>
      <c r="N686" s="479" t="e">
        <f t="shared" ca="1" si="56"/>
        <v>#N/A</v>
      </c>
    </row>
    <row r="687" spans="4:14" ht="14.65" customHeight="1" x14ac:dyDescent="0.25">
      <c r="D687" s="479" t="str">
        <f t="shared" si="53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7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5"/>
        <v>#N/A</v>
      </c>
      <c r="L687" s="51" t="e">
        <f t="shared" si="54"/>
        <v>#N/A</v>
      </c>
      <c r="M687" s="58" t="e">
        <f>IF(ISBLANK(A687),NA(),IFERROR(A687+(PLAYER_EXP_MAX-D687)/L687,NA()))</f>
        <v>#N/A</v>
      </c>
      <c r="N687" s="479" t="e">
        <f t="shared" ca="1" si="56"/>
        <v>#N/A</v>
      </c>
    </row>
    <row r="688" spans="4:14" ht="14.65" customHeight="1" x14ac:dyDescent="0.25">
      <c r="D688" s="479" t="str">
        <f t="shared" si="53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7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5"/>
        <v>#N/A</v>
      </c>
      <c r="L688" s="51" t="e">
        <f t="shared" si="54"/>
        <v>#N/A</v>
      </c>
      <c r="M688" s="58" t="e">
        <f>IF(ISBLANK(A688),NA(),IFERROR(A688+(PLAYER_EXP_MAX-D688)/L688,NA()))</f>
        <v>#N/A</v>
      </c>
      <c r="N688" s="479" t="e">
        <f t="shared" ca="1" si="56"/>
        <v>#N/A</v>
      </c>
    </row>
    <row r="689" spans="4:14" ht="14.65" customHeight="1" x14ac:dyDescent="0.25">
      <c r="D689" s="479" t="str">
        <f t="shared" si="53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7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5"/>
        <v>#N/A</v>
      </c>
      <c r="L689" s="51" t="e">
        <f t="shared" si="54"/>
        <v>#N/A</v>
      </c>
      <c r="M689" s="58" t="e">
        <f>IF(ISBLANK(A689),NA(),IFERROR(A689+(PLAYER_EXP_MAX-D689)/L689,NA()))</f>
        <v>#N/A</v>
      </c>
      <c r="N689" s="479" t="e">
        <f t="shared" ca="1" si="56"/>
        <v>#N/A</v>
      </c>
    </row>
    <row r="690" spans="4:14" ht="14.65" customHeight="1" x14ac:dyDescent="0.25">
      <c r="D690" s="479" t="str">
        <f t="shared" si="53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7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5"/>
        <v>#N/A</v>
      </c>
      <c r="L690" s="51" t="e">
        <f t="shared" si="54"/>
        <v>#N/A</v>
      </c>
      <c r="M690" s="58" t="e">
        <f>IF(ISBLANK(A690),NA(),IFERROR(A690+(PLAYER_EXP_MAX-D690)/L690,NA()))</f>
        <v>#N/A</v>
      </c>
      <c r="N690" s="479" t="e">
        <f t="shared" ca="1" si="56"/>
        <v>#N/A</v>
      </c>
    </row>
    <row r="691" spans="4:14" ht="14.65" customHeight="1" x14ac:dyDescent="0.25">
      <c r="D691" s="479" t="str">
        <f t="shared" si="53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7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5"/>
        <v>#N/A</v>
      </c>
      <c r="L691" s="51" t="e">
        <f t="shared" si="54"/>
        <v>#N/A</v>
      </c>
      <c r="M691" s="58" t="e">
        <f>IF(ISBLANK(A691),NA(),IFERROR(A691+(PLAYER_EXP_MAX-D691)/L691,NA()))</f>
        <v>#N/A</v>
      </c>
      <c r="N691" s="479" t="e">
        <f t="shared" ca="1" si="56"/>
        <v>#N/A</v>
      </c>
    </row>
    <row r="692" spans="4:14" ht="14.65" customHeight="1" x14ac:dyDescent="0.25">
      <c r="D692" s="479" t="str">
        <f t="shared" si="53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7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5"/>
        <v>#N/A</v>
      </c>
      <c r="L692" s="51" t="e">
        <f t="shared" si="54"/>
        <v>#N/A</v>
      </c>
      <c r="M692" s="58" t="e">
        <f>IF(ISBLANK(A692),NA(),IFERROR(A692+(PLAYER_EXP_MAX-D692)/L692,NA()))</f>
        <v>#N/A</v>
      </c>
      <c r="N692" s="479" t="e">
        <f t="shared" ca="1" si="56"/>
        <v>#N/A</v>
      </c>
    </row>
    <row r="693" spans="4:14" ht="14.65" customHeight="1" x14ac:dyDescent="0.25">
      <c r="D693" s="479" t="str">
        <f t="shared" si="53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7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5"/>
        <v>#N/A</v>
      </c>
      <c r="L693" s="51" t="e">
        <f t="shared" si="54"/>
        <v>#N/A</v>
      </c>
      <c r="M693" s="58" t="e">
        <f>IF(ISBLANK(A693),NA(),IFERROR(A693+(PLAYER_EXP_MAX-D693)/L693,NA()))</f>
        <v>#N/A</v>
      </c>
      <c r="N693" s="479" t="e">
        <f t="shared" ca="1" si="56"/>
        <v>#N/A</v>
      </c>
    </row>
    <row r="694" spans="4:14" ht="14.65" customHeight="1" x14ac:dyDescent="0.25">
      <c r="D694" s="479" t="str">
        <f t="shared" si="53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7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5"/>
        <v>#N/A</v>
      </c>
      <c r="L694" s="51" t="e">
        <f t="shared" si="54"/>
        <v>#N/A</v>
      </c>
      <c r="M694" s="58" t="e">
        <f>IF(ISBLANK(A694),NA(),IFERROR(A694+(PLAYER_EXP_MAX-D694)/L694,NA()))</f>
        <v>#N/A</v>
      </c>
      <c r="N694" s="479" t="e">
        <f t="shared" ca="1" si="56"/>
        <v>#N/A</v>
      </c>
    </row>
    <row r="695" spans="4:14" ht="14.65" customHeight="1" x14ac:dyDescent="0.25">
      <c r="D695" s="479" t="str">
        <f t="shared" si="53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7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5"/>
        <v>#N/A</v>
      </c>
      <c r="L695" s="51" t="e">
        <f t="shared" si="54"/>
        <v>#N/A</v>
      </c>
      <c r="M695" s="58" t="e">
        <f>IF(ISBLANK(A695),NA(),IFERROR(A695+(PLAYER_EXP_MAX-D695)/L695,NA()))</f>
        <v>#N/A</v>
      </c>
      <c r="N695" s="479" t="e">
        <f t="shared" ca="1" si="56"/>
        <v>#N/A</v>
      </c>
    </row>
    <row r="696" spans="4:14" ht="14.65" customHeight="1" x14ac:dyDescent="0.25">
      <c r="D696" s="479" t="str">
        <f t="shared" si="53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7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5"/>
        <v>#N/A</v>
      </c>
      <c r="L696" s="51" t="e">
        <f t="shared" si="54"/>
        <v>#N/A</v>
      </c>
      <c r="M696" s="58" t="e">
        <f>IF(ISBLANK(A696),NA(),IFERROR(A696+(PLAYER_EXP_MAX-D696)/L696,NA()))</f>
        <v>#N/A</v>
      </c>
      <c r="N696" s="479" t="e">
        <f t="shared" ca="1" si="56"/>
        <v>#N/A</v>
      </c>
    </row>
    <row r="697" spans="4:14" ht="14.65" customHeight="1" x14ac:dyDescent="0.25">
      <c r="D697" s="479" t="str">
        <f t="shared" si="53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7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5"/>
        <v>#N/A</v>
      </c>
      <c r="L697" s="51" t="e">
        <f t="shared" si="54"/>
        <v>#N/A</v>
      </c>
      <c r="M697" s="58" t="e">
        <f>IF(ISBLANK(A697),NA(),IFERROR(A697+(PLAYER_EXP_MAX-D697)/L697,NA()))</f>
        <v>#N/A</v>
      </c>
      <c r="N697" s="479" t="e">
        <f t="shared" ca="1" si="56"/>
        <v>#N/A</v>
      </c>
    </row>
    <row r="698" spans="4:14" ht="14.65" customHeight="1" x14ac:dyDescent="0.25">
      <c r="D698" s="479" t="str">
        <f t="shared" si="53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7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5"/>
        <v>#N/A</v>
      </c>
      <c r="L698" s="51" t="e">
        <f t="shared" si="54"/>
        <v>#N/A</v>
      </c>
      <c r="M698" s="58" t="e">
        <f>IF(ISBLANK(A698),NA(),IFERROR(A698+(PLAYER_EXP_MAX-D698)/L698,NA()))</f>
        <v>#N/A</v>
      </c>
      <c r="N698" s="479" t="e">
        <f t="shared" ca="1" si="56"/>
        <v>#N/A</v>
      </c>
    </row>
    <row r="699" spans="4:14" ht="14.65" customHeight="1" x14ac:dyDescent="0.25">
      <c r="D699" s="479" t="str">
        <f t="shared" si="53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7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5"/>
        <v>#N/A</v>
      </c>
      <c r="L699" s="51" t="e">
        <f t="shared" si="54"/>
        <v>#N/A</v>
      </c>
      <c r="M699" s="58" t="e">
        <f>IF(ISBLANK(A699),NA(),IFERROR(A699+(PLAYER_EXP_MAX-D699)/L699,NA()))</f>
        <v>#N/A</v>
      </c>
      <c r="N699" s="479" t="e">
        <f t="shared" ca="1" si="56"/>
        <v>#N/A</v>
      </c>
    </row>
    <row r="700" spans="4:14" ht="14.65" customHeight="1" x14ac:dyDescent="0.25">
      <c r="D700" s="479" t="str">
        <f t="shared" si="53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7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5"/>
        <v>#N/A</v>
      </c>
      <c r="L700" s="51" t="e">
        <f t="shared" si="54"/>
        <v>#N/A</v>
      </c>
      <c r="M700" s="58" t="e">
        <f>IF(ISBLANK(A700),NA(),IFERROR(A700+(PLAYER_EXP_MAX-D700)/L700,NA()))</f>
        <v>#N/A</v>
      </c>
      <c r="N700" s="479" t="e">
        <f t="shared" ca="1" si="56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P59"/>
  <sheetViews>
    <sheetView zoomScaleNormal="100" workbookViewId="0">
      <pane xSplit="3" ySplit="3" topLeftCell="D46" activePane="bottomRight" state="frozen"/>
      <selection pane="topRight" activeCell="D1" sqref="D1"/>
      <selection pane="bottomLeft" activeCell="A4" sqref="A4"/>
      <selection pane="bottomRight" activeCell="K51" sqref="K51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12831</v>
      </c>
      <c r="I2" s="35">
        <f ca="1">H2/(NOW()-$D$4)</f>
        <v>22.744118923729438</v>
      </c>
      <c r="J2" s="35"/>
      <c r="K2" s="35">
        <f>AVERAGE(K4:K1048576)</f>
        <v>24.795417517163287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14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0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5725</v>
      </c>
      <c r="C7" s="93">
        <v>4525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v>39085</v>
      </c>
      <c r="C8" s="93">
        <v>22285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85" t="s">
        <v>484</v>
      </c>
      <c r="B9" s="486">
        <f>B5+B6*10+_xlfn.FLOOR.MATH(B7/120)+_xlfn.FLOOR.MATH(B8/120)*2</f>
        <v>711</v>
      </c>
      <c r="C9" s="486">
        <f>C5+C6*10+_xlfn.FLOOR.MATH(C7/120)+_xlfn.FLOOR.MATH(C8/120)*2</f>
        <v>407</v>
      </c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425"/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19" t="s">
        <v>372</v>
      </c>
      <c r="B11" s="519"/>
      <c r="C11" s="93">
        <v>1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19" t="s">
        <v>37</v>
      </c>
      <c r="B12" s="519"/>
      <c r="C12" s="93">
        <v>6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19" t="s">
        <v>373</v>
      </c>
      <c r="B13" s="519"/>
      <c r="C13" s="426">
        <f>(B5 - C5) + (B6 - C6) * 10 + (B7 - C7) / 120 + (B8 - C8) / 120 + C11</f>
        <v>165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A14" s="519" t="s">
        <v>146</v>
      </c>
      <c r="B14" s="519"/>
      <c r="C14" s="107">
        <f>C12/C13%</f>
        <v>3.6363636363636367</v>
      </c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59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C34" s="411"/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59" si="10">H39/(E39-D39)</f>
        <v>36.666666666666664</v>
      </c>
      <c r="J39" s="70">
        <f t="shared" ref="J39:J59" si="11">H39/G39</f>
        <v>110</v>
      </c>
      <c r="K39" s="70">
        <f t="shared" ref="K39:K59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59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  <row r="57" spans="4:16" ht="17.100000000000001" customHeight="1" x14ac:dyDescent="0.25">
      <c r="D57" s="95">
        <v>44392</v>
      </c>
      <c r="E57" s="95">
        <v>44396</v>
      </c>
      <c r="F57" s="93" t="s">
        <v>482</v>
      </c>
      <c r="G57" s="108">
        <v>3</v>
      </c>
      <c r="H57" s="110">
        <v>159</v>
      </c>
      <c r="I57" s="70">
        <f t="shared" si="10"/>
        <v>39.75</v>
      </c>
      <c r="J57" s="70">
        <f t="shared" si="11"/>
        <v>53</v>
      </c>
      <c r="K57" s="70">
        <f t="shared" si="12"/>
        <v>13.25</v>
      </c>
      <c r="L57" s="19">
        <v>1</v>
      </c>
      <c r="M57" s="435">
        <f t="shared" si="7"/>
        <v>0.33333333333333331</v>
      </c>
      <c r="N57" s="19">
        <v>15</v>
      </c>
      <c r="O57" s="405">
        <v>0.06</v>
      </c>
      <c r="P57" s="409">
        <f t="shared" si="13"/>
        <v>3.4339622641509443E-2</v>
      </c>
    </row>
    <row r="58" spans="4:16" ht="17.100000000000001" customHeight="1" x14ac:dyDescent="0.25">
      <c r="D58" s="95">
        <v>44407</v>
      </c>
      <c r="E58" s="95">
        <v>44412</v>
      </c>
      <c r="F58" s="93" t="s">
        <v>483</v>
      </c>
      <c r="G58" s="108">
        <v>2</v>
      </c>
      <c r="H58" s="110">
        <v>199</v>
      </c>
      <c r="I58" s="70">
        <f t="shared" si="10"/>
        <v>39.799999999999997</v>
      </c>
      <c r="J58" s="70">
        <f t="shared" si="11"/>
        <v>99.5</v>
      </c>
      <c r="K58" s="70">
        <f t="shared" si="12"/>
        <v>19.899999999999999</v>
      </c>
      <c r="L58" s="19">
        <v>1</v>
      </c>
      <c r="M58" s="435">
        <f t="shared" si="7"/>
        <v>0.5</v>
      </c>
      <c r="N58" s="19">
        <v>8</v>
      </c>
      <c r="O58" s="405">
        <v>0.06</v>
      </c>
      <c r="P58" s="409">
        <f t="shared" si="13"/>
        <v>-1.9798994974874369E-2</v>
      </c>
    </row>
    <row r="59" spans="4:16" ht="17.100000000000001" customHeight="1" x14ac:dyDescent="0.25">
      <c r="D59" s="95">
        <v>44412</v>
      </c>
      <c r="E59" s="95">
        <v>44421</v>
      </c>
      <c r="F59" s="93" t="s">
        <v>485</v>
      </c>
      <c r="G59" s="108">
        <v>2</v>
      </c>
      <c r="H59" s="110">
        <v>165</v>
      </c>
      <c r="I59" s="70">
        <f t="shared" si="10"/>
        <v>18.333333333333332</v>
      </c>
      <c r="J59" s="70">
        <f t="shared" si="11"/>
        <v>82.5</v>
      </c>
      <c r="K59" s="70">
        <f t="shared" si="12"/>
        <v>9.1666666666666661</v>
      </c>
      <c r="L59" s="19">
        <v>1</v>
      </c>
      <c r="M59" s="435">
        <f t="shared" si="7"/>
        <v>0.5</v>
      </c>
      <c r="N59" s="19">
        <v>6</v>
      </c>
      <c r="O59" s="405">
        <v>0.04</v>
      </c>
      <c r="P59" s="409">
        <f t="shared" si="13"/>
        <v>-3.636363636363639E-3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4:B14"/>
    <mergeCell ref="A11:B11"/>
    <mergeCell ref="A12:B12"/>
    <mergeCell ref="A13:B13"/>
  </mergeCells>
  <conditionalFormatting sqref="I1:I1048576">
    <cfRule type="colorScale" priority="22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48" activePane="bottomLeft" state="frozen"/>
      <selection pane="bottomLeft" activeCell="G29" sqref="G2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25" t="str">
        <f>B1&amp; " 時"</f>
        <v>6 時</v>
      </c>
      <c r="G1" s="626"/>
      <c r="H1" s="626"/>
      <c r="I1" s="625" t="str">
        <f>C1&amp; " 時"</f>
        <v>24 時</v>
      </c>
      <c r="J1" s="626"/>
      <c r="K1" s="627"/>
      <c r="L1" s="625" t="str">
        <f>D1&amp; " 時"</f>
        <v>72 時</v>
      </c>
      <c r="M1" s="626"/>
      <c r="N1" s="626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ca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1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2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3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1"/>
        <v>-084 D 08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2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3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1"/>
        <v>-076 D 13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2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3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1"/>
        <v>-074 D 05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2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3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1"/>
        <v>-078 D 20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2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3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1"/>
        <v>-084 D 14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2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3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1"/>
        <v>-086 D 08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2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3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1"/>
        <v>-085 D 15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2"/>
        <v>-082 D 11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3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1"/>
        <v>387 D 14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2"/>
        <v>-040 D 16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3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1"/>
        <v>091 D 21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2"/>
        <v>093 D 20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3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1"/>
        <v>016 D 22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2"/>
        <v>113 D 02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3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1"/>
        <v>164 D 07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2"/>
        <v>068 D 20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3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1"/>
        <v>-002 D 17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2"/>
        <v>059 D 02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3"/>
        <v>-002 D 17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1"/>
        <v>-031 D 01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2"/>
        <v>-017 D 23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3"/>
        <v>037 D 05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1"/>
        <v>103 D 12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2"/>
        <v>023 D 14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3"/>
        <v>025 D 20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1"/>
        <v>052 D 20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2"/>
        <v>016 D 19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3"/>
        <v>022 D 10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1"/>
        <v>-057 D 08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2"/>
        <v>010 D 17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3"/>
        <v>011 D 17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1"/>
        <v>-065 D 03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2"/>
        <v>-013 D 18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3"/>
        <v>002 D 21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1"/>
        <v>048 D 20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2"/>
        <v>-042 D 04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3"/>
        <v>000 D 09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1"/>
        <v>-022 D 14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2"/>
        <v>-013 D 09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3"/>
        <v>-012 D 20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1"/>
        <v>064 D 05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2"/>
        <v>012 D 13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3"/>
        <v>-013 D 01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1"/>
        <v>-054 D 10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2"/>
        <v>-017 D 08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3"/>
        <v>-015 D 14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1"/>
        <v>-051 D 07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2"/>
        <v>-020 D 16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3"/>
        <v>-018 D 12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1"/>
        <v>-013 D 18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2"/>
        <v>-023 D 21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3"/>
        <v>-018 D 22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1"/>
        <v>-016 D 02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2"/>
        <v>-024 D 05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3"/>
        <v>-019 D 08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1"/>
        <v>-070 D 23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2"/>
        <v>-058 D 10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3"/>
        <v>-027 D 18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1"/>
        <v>-103 D 08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2"/>
        <v>-084 D 15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3"/>
        <v>-045 D 13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1"/>
        <v>-080 D 05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2"/>
        <v>-092 D 04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3"/>
        <v>-056 D 04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1"/>
        <v>-084 D 06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2"/>
        <v>-092 D 19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3"/>
        <v>-061 D 18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1"/>
        <v>-075 D 23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2"/>
        <v>-087 D 01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3"/>
        <v>-075 D 19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1"/>
        <v>-080 D 00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2"/>
        <v>-081 D 17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3"/>
        <v>-077 D 21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1"/>
        <v>-083 D 03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2"/>
        <v>-083 D 08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3"/>
        <v>-079 D 10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1"/>
        <v>-096 D 10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2"/>
        <v>-085 D 03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3"/>
        <v>-083 D 22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1"/>
        <v>-097 D 23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2"/>
        <v>-088 D 16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3"/>
        <v>-084 D 23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1"/>
        <v>-104 D 00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2"/>
        <v>-096 D 03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3"/>
        <v>-089 D 21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1"/>
        <v>-103 D 20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2"/>
        <v>-097 D 20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3"/>
        <v>-091 D 01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1"/>
        <v>-103 D 15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2"/>
        <v>-102 D 08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3"/>
        <v>-093 D 05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1"/>
        <v>-103 D 14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2"/>
        <v>-102 D 09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3"/>
        <v>-093 D 17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1"/>
        <v>-101 D 00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2"/>
        <v>-103 D 00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3"/>
        <v>-095 D 02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1"/>
        <v>-100 D 15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2"/>
        <v>-102 D 20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3"/>
        <v>-095 D 11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1"/>
        <v>-102 D 03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2"/>
        <v>-102 D 13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3"/>
        <v>-095 D 22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1"/>
        <v>-102 D 06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2"/>
        <v>-102 D 09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3"/>
        <v>-097 D 06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1"/>
        <v>-101 D 23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2"/>
        <v>-101 D 18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3"/>
        <v>-098 D 00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1"/>
        <v>-101 D 22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2"/>
        <v>-101 D 20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3"/>
        <v>-098 D 22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1"/>
        <v>-061 D 16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2"/>
        <v>-099 D 03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3"/>
        <v>-098 D 14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1"/>
        <v>-072 D 04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2"/>
        <v>-097 D 06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3"/>
        <v>-099 D 05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1"/>
        <v>-085 D 08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2"/>
        <v>-091 D 07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3"/>
        <v>-099 D 07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1"/>
        <v>-084 D 10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2"/>
        <v>-090 D 05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3"/>
        <v>-098 D 23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1"/>
        <v>-100 D 13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2"/>
        <v>-092 D 08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3"/>
        <v>-098 D 18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1"/>
        <v>-100 D 13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2"/>
        <v>-093 D 05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3"/>
        <v>-098 D 21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1"/>
        <v>-100 D 10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2"/>
        <v>-094 D 04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3"/>
        <v>-098 D 17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1"/>
        <v>-100 D 09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2"/>
        <v>-094 D 16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3"/>
        <v>-098 D 14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1"/>
        <v>-099 D 14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2"/>
        <v>-094 D 17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3"/>
        <v>-098 D 05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1"/>
        <v>-098 D 06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2"/>
        <v>-097 D 17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3"/>
        <v>-097 D 22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1"/>
        <v>-103 D 13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2"/>
        <v>-100 D 13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3"/>
        <v>-097 D 17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1"/>
        <v>-103 D 09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2"/>
        <v>-100 D 22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3"/>
        <v>-097 D 20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1"/>
        <v>-099 D 08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2"/>
        <v>-101 D 04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3"/>
        <v>-097 D 12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1"/>
        <v>-099 D 01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2"/>
        <v>-100 D 19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3"/>
        <v>-097 D 15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1"/>
        <v>-105 D 09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2"/>
        <v>-101 D 21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3"/>
        <v>-098 D 19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1"/>
        <v>-104 D 17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2"/>
        <v>-102 D 10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3"/>
        <v>-099 D 11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1"/>
        <v>-102 D 17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2"/>
        <v>-102 D 15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3"/>
        <v>-100 D 03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1"/>
        <v>-102 D 17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2"/>
        <v>-103 D 18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3"/>
        <v>-100 D 20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1"/>
        <v>-102 D 18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2"/>
        <v>-103 D 20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3"/>
        <v>-101 D 11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4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1"/>
        <v>-096 D 05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2"/>
        <v>-099 D 22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3"/>
        <v>-101 D 15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4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5">IF(ISBLANK(A68),NA(),IFERROR(TEXT(TRUNC(G68-NOW()),"000") &amp; " D " &amp; TEXT(TRUNC(ABS(G68-NOW()-TRUNC(G68-NOW()))*24),"00") &amp; " H", NA()))</f>
        <v>-101 D 16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6">IF(ISBLANK(A68),NA(),IFERROR(TEXT(TRUNC(J68-NOW()),"000") &amp; " D " &amp; TEXT(TRUNC(ABS(J68-NOW()-TRUNC(J68-NOW()))*24),"00") &amp; " H", NA()))</f>
        <v>-099 D 20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7">IF(ISBLANK(A68),NA(),IFERROR(TEXT(TRUNC(M68-NOW()),"000") &amp; " D " &amp; TEXT(TRUNC(ABS(M68-NOW()-TRUNC(M68-NOW()))*24),"00") &amp; " H", NA()))</f>
        <v>-101 D 09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4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5"/>
        <v>-101 D 02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6"/>
        <v>-101 D 12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7"/>
        <v>-101 D 05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4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5"/>
        <v>-100 D 20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6"/>
        <v>-101 D 09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7"/>
        <v>-101 D 02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4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5"/>
        <v>-101 D 19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6"/>
        <v>-101 D 08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7"/>
        <v>-100 D 22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4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5"/>
        <v>-101 D 15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6"/>
        <v>-101 D 17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7"/>
        <v>-100 D 23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4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5"/>
        <v>-102 D 01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6"/>
        <v>-101 D 22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7"/>
        <v>-101 D 04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4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5"/>
        <v>-092 D 01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6"/>
        <v>-094 D 10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7"/>
        <v>-100 D 08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4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5"/>
        <v>-091 D 15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6"/>
        <v>-093 D 20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7"/>
        <v>-099 D 18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4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5"/>
        <v>-092 D 07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6"/>
        <v>-092 D 07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7"/>
        <v>-099 D 13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4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5"/>
        <v>-099 D 15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6"/>
        <v>-093 D 07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7"/>
        <v>-099 D 11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4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5"/>
        <v>-102 D 22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6"/>
        <v>-095 D 02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7"/>
        <v>-099 D 02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4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5"/>
        <v>-091 D 22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6"/>
        <v>-095 D 15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7"/>
        <v>-098 D 04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4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5"/>
        <v>-091 D 15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6"/>
        <v>-095 D 18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7"/>
        <v>-098 D 01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4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5"/>
        <v>-095 D 02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6"/>
        <v>-098 D 02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7"/>
        <v>-098 D 01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4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5"/>
        <v>-102 D 07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6"/>
        <v>-098 D 05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7"/>
        <v>-098 D 04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4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5"/>
        <v>-102 D 22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6"/>
        <v>-098 D 18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7"/>
        <v>-097 D 20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4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5"/>
        <v>-100 D 00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6"/>
        <v>-101 D 04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7"/>
        <v>-098 D 05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4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5"/>
        <v>-099 D 10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6"/>
        <v>-100 D 19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7"/>
        <v>-098 D 08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4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5"/>
        <v>-102 D 03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6"/>
        <v>-100 D 11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7"/>
        <v>-098 D 23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4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5"/>
        <v>-102 D 00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6"/>
        <v>-100 D 18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7"/>
        <v>-099 D 08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4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5"/>
        <v>-093 D 01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6"/>
        <v>-100 D 00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7"/>
        <v>-099 D 07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4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5"/>
        <v>-101 D 03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6"/>
        <v>-099 D 14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7"/>
        <v>-100 D 02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4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5"/>
        <v>-101 D 04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6"/>
        <v>-099 D 19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7"/>
        <v>-100 D 03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4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5"/>
        <v>-089 D 05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6"/>
        <v>-096 D 21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7"/>
        <v>-099 D 12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4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5"/>
        <v>-101 D 00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6"/>
        <v>-096 D 18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7"/>
        <v>-098 D 20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4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5"/>
        <v>-101 D 05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6"/>
        <v>-101 D 03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7"/>
        <v>-098 D 23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4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5"/>
        <v>-101 D 23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6"/>
        <v>-101 D 08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7"/>
        <v>-099 D 07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4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5"/>
        <v>-084 D 14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6"/>
        <v>-099 D 08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7"/>
        <v>-098 D 23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4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5"/>
        <v>-101 D 12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6"/>
        <v>-098 D 12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7"/>
        <v>-099 D 07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4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5"/>
        <v>-101 D 05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6"/>
        <v>-098 D 18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7"/>
        <v>-099 D 10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4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5"/>
        <v>-100 D 13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6"/>
        <v>-100 D 22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7"/>
        <v>-099 D 22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4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5"/>
        <v>-100 D 18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6"/>
        <v>-100 D 23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7"/>
        <v>-100 D 00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4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5"/>
        <v>-100 D 17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6"/>
        <v>-100 D 21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7"/>
        <v>-100 D 01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4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5"/>
        <v>-101 D 21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6"/>
        <v>-101 D 17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7"/>
        <v>-100 D 10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4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5"/>
        <v>-101 D 20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6"/>
        <v>-101 D 17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7"/>
        <v>-100 D 16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4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5"/>
        <v>-102 D 07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6"/>
        <v>-101 D 23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7"/>
        <v>-100 D 21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4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5"/>
        <v>-102 D 11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6"/>
        <v>-102 D 00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7"/>
        <v>-101 D 04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4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5"/>
        <v>-102 D 11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6"/>
        <v>-102 D 03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7"/>
        <v>-101 D 16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4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5"/>
        <v>-102 D 06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6"/>
        <v>-102 D 06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7"/>
        <v>-102 D 03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4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5"/>
        <v>-102 D 03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6"/>
        <v>-102 D 03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7"/>
        <v>-102 D 02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4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5"/>
        <v>-102 D 02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6"/>
        <v>-102 D 02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7"/>
        <v>-102 D 02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4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5"/>
        <v>-102 D 02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6"/>
        <v>-102 D 02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7"/>
        <v>-102 D 02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4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5"/>
        <v>-102 D 02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6"/>
        <v>-102 D 02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7"/>
        <v>-102 D 02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4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5"/>
        <v>-102 D 02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6"/>
        <v>-102 D 02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7"/>
        <v>-102 D 03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4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5"/>
        <v>-102 D 03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6"/>
        <v>-102 D 03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7"/>
        <v>-102 D 04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4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5"/>
        <v>-102 D 18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6"/>
        <v>-102 D 05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7"/>
        <v>-102 D 05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4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5"/>
        <v>-103 D 11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6"/>
        <v>-102 D 08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7"/>
        <v>-102 D 06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4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5"/>
        <v>-103 D 07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6"/>
        <v>-102 D 10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7"/>
        <v>-102 D 07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4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5"/>
        <v>-103 D 04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6"/>
        <v>-102 D 15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7"/>
        <v>-102 D 10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4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5"/>
        <v>-103 D 01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6"/>
        <v>-102 D 16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7"/>
        <v>-102 D 10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4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5"/>
        <v>-103 D 18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6"/>
        <v>-103 D 08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7"/>
        <v>-102 D 19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4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5"/>
        <v>-103 D 18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6"/>
        <v>-103 D 11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7"/>
        <v>-102 D 21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4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5"/>
        <v>-103 D 10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6"/>
        <v>-103 D 12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7"/>
        <v>-103 D 01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4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5"/>
        <v>-099 D 23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6"/>
        <v>-102 D 16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7"/>
        <v>-102 D 21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4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5"/>
        <v>-100 D 05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6"/>
        <v>-102 D 12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7"/>
        <v>-102 D 20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4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5"/>
        <v>-100 D 10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6"/>
        <v>-102 D 11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7"/>
        <v>-102 D 20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4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5"/>
        <v>-100 D 13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6"/>
        <v>-102 D 10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7"/>
        <v>-102 D 20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4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5"/>
        <v>-100 D 19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6"/>
        <v>-102 D 10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7"/>
        <v>-102 D 20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-103 D 12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ca="1">IF(ISBLANK(A126),NA(),IFERROR(TEXT(TRUNC(J126-NOW()),"000") &amp; " D " &amp; TEXT(TRUNC(ABS(J126-NOW()-TRUNC(J126-NOW()))*24),"00") &amp; " H", NA()))</f>
        <v>-102 D 13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ca="1">IF(ISBLANK(A126),NA(),IFERROR(TEXT(TRUNC(M126-NOW()),"000") &amp; " D " &amp; TEXT(TRUNC(ABS(M126-NOW()-TRUNC(M126-NOW()))*24),"00") &amp; " H", NA()))</f>
        <v>-102 D 21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8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9">IF(ISBLANK(A127),NA(),IFERROR(TEXT(TRUNC(G127-NOW()),"000") &amp; " D " &amp; TEXT(TRUNC(ABS(G127-NOW()-TRUNC(G127-NOW()))*24),"00") &amp; " H", NA()))</f>
        <v>-103 D 11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0">IF(ISBLANK(A127),NA(),IFERROR(TEXT(TRUNC(J127-NOW()),"000") &amp; " D " &amp; TEXT(TRUNC(ABS(J127-NOW()-TRUNC(J127-NOW()))*24),"00") &amp; " H", NA()))</f>
        <v>-102 D 08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1">IF(ISBLANK(A127),NA(),IFERROR(TEXT(TRUNC(M127-NOW()),"000") &amp; " D " &amp; TEXT(TRUNC(ABS(M127-NOW()-TRUNC(M127-NOW()))*24),"00") &amp; " H", NA()))</f>
        <v>-102 D 22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8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9"/>
        <v>-103 D 10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0"/>
        <v>-102 D 14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1"/>
        <v>-102 D 22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8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9"/>
        <v>-103 D 08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0"/>
        <v>-103 D 02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1"/>
        <v>-103 D 00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8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9"/>
        <v>-103 D 07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0"/>
        <v>-103 D 08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1"/>
        <v>-103 D 01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8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9"/>
        <v>-103 D 07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0"/>
        <v>-103 D 08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1"/>
        <v>-103 D 02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8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9"/>
        <v>-103 D 12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0"/>
        <v>-103 D 08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1"/>
        <v>-103 D 03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8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9"/>
        <v>-103 D 13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0"/>
        <v>-103 D 09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1"/>
        <v>-103 D 04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8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9"/>
        <v>-103 D 11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0"/>
        <v>-103 D 10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1"/>
        <v>-103 D 06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8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9"/>
        <v>-102 D 16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0"/>
        <v>-103 D 03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1"/>
        <v>-103 D 03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8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9"/>
        <v>-102 D 18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0"/>
        <v>-103 D 02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1"/>
        <v>-103 D 03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8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9"/>
        <v>-102 D 22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0"/>
        <v>-103 D 02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1"/>
        <v>-103 D 03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8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9"/>
        <v>-103 D 04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0"/>
        <v>-103 D 02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1"/>
        <v>-103 D 03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8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9"/>
        <v>-103 D 04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0"/>
        <v>-103 D 01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1"/>
        <v>-103 D 03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8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9"/>
        <v>-103 D 05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0"/>
        <v>-103 D 01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1"/>
        <v>-103 D 04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8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9"/>
        <v>-103 D 06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0"/>
        <v>-103 D 03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1"/>
        <v>-103 D 04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8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9"/>
        <v>-103 D 08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0"/>
        <v>-103 D 04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1"/>
        <v>-103 D 05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8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9"/>
        <v>-103 D 08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0"/>
        <v>-103 D 04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1"/>
        <v>-103 D 05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8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9"/>
        <v>-103 D 08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0"/>
        <v>-103 D 05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1"/>
        <v>-103 D 06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8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9"/>
        <v>-103 D 07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0"/>
        <v>-103 D 05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1"/>
        <v>-103 D 06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8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9"/>
        <v>-103 D 07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0"/>
        <v>-103 D 06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1"/>
        <v>-103 D 06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8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9"/>
        <v>-103 D 07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0"/>
        <v>-103 D 06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1"/>
        <v>-103 D 06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8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9"/>
        <v>-103 D 07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0"/>
        <v>-103 D 06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1"/>
        <v>-103 D 06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8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9"/>
        <v>-103 D 07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0"/>
        <v>-103 D 07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1"/>
        <v>-103 D 07 H</v>
      </c>
    </row>
    <row r="150" spans="1:14" ht="14.65" customHeight="1" x14ac:dyDescent="0.25">
      <c r="D150" s="484" t="str">
        <f t="shared" si="8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9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0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1"/>
        <v>#N/A</v>
      </c>
    </row>
    <row r="151" spans="1:14" ht="14.65" customHeight="1" x14ac:dyDescent="0.25">
      <c r="D151" s="484" t="str">
        <f t="shared" si="8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9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0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1"/>
        <v>#N/A</v>
      </c>
    </row>
    <row r="152" spans="1:14" ht="14.65" customHeight="1" x14ac:dyDescent="0.25">
      <c r="D152" s="484" t="str">
        <f t="shared" si="8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9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0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1"/>
        <v>#N/A</v>
      </c>
    </row>
    <row r="153" spans="1:14" ht="14.65" customHeight="1" x14ac:dyDescent="0.25">
      <c r="D153" s="484" t="str">
        <f t="shared" si="8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9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0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1"/>
        <v>#N/A</v>
      </c>
    </row>
    <row r="154" spans="1:14" ht="14.65" customHeight="1" x14ac:dyDescent="0.25">
      <c r="D154" s="484" t="str">
        <f t="shared" si="8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9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0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1"/>
        <v>#N/A</v>
      </c>
    </row>
    <row r="155" spans="1:14" ht="14.65" customHeight="1" x14ac:dyDescent="0.25">
      <c r="D155" s="484" t="str">
        <f t="shared" si="8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9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0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1"/>
        <v>#N/A</v>
      </c>
    </row>
    <row r="156" spans="1:14" ht="14.65" customHeight="1" x14ac:dyDescent="0.25">
      <c r="D156" s="484" t="str">
        <f t="shared" si="8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9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0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1"/>
        <v>#N/A</v>
      </c>
    </row>
    <row r="157" spans="1:14" ht="14.65" customHeight="1" x14ac:dyDescent="0.25">
      <c r="D157" s="484" t="str">
        <f t="shared" si="8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9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0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1"/>
        <v>#N/A</v>
      </c>
    </row>
    <row r="158" spans="1:14" ht="14.65" customHeight="1" x14ac:dyDescent="0.25">
      <c r="D158" s="484" t="str">
        <f t="shared" si="8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9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0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1"/>
        <v>#N/A</v>
      </c>
    </row>
    <row r="159" spans="1:14" ht="14.65" customHeight="1" x14ac:dyDescent="0.25">
      <c r="D159" s="484" t="str">
        <f t="shared" si="8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9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0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1"/>
        <v>#N/A</v>
      </c>
    </row>
    <row r="160" spans="1:14" ht="14.65" customHeight="1" x14ac:dyDescent="0.25">
      <c r="D160" s="484" t="str">
        <f t="shared" si="8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9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0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1"/>
        <v>#N/A</v>
      </c>
    </row>
    <row r="161" spans="4:14" ht="14.65" customHeight="1" x14ac:dyDescent="0.25">
      <c r="D161" s="484" t="str">
        <f t="shared" si="8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9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0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1"/>
        <v>#N/A</v>
      </c>
    </row>
    <row r="162" spans="4:14" ht="14.65" customHeight="1" x14ac:dyDescent="0.25">
      <c r="D162" s="484" t="str">
        <f t="shared" si="8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9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0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1"/>
        <v>#N/A</v>
      </c>
    </row>
    <row r="163" spans="4:14" ht="14.65" customHeight="1" x14ac:dyDescent="0.25">
      <c r="D163" s="484" t="str">
        <f t="shared" si="8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9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0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1"/>
        <v>#N/A</v>
      </c>
    </row>
    <row r="164" spans="4:14" ht="14.65" customHeight="1" x14ac:dyDescent="0.25">
      <c r="D164" s="484" t="str">
        <f t="shared" si="8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9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0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1"/>
        <v>#N/A</v>
      </c>
    </row>
    <row r="165" spans="4:14" ht="14.65" customHeight="1" x14ac:dyDescent="0.25">
      <c r="D165" s="484" t="str">
        <f t="shared" si="8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9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0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1"/>
        <v>#N/A</v>
      </c>
    </row>
    <row r="166" spans="4:14" ht="14.65" customHeight="1" x14ac:dyDescent="0.25">
      <c r="D166" s="484" t="str">
        <f t="shared" si="8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9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0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1"/>
        <v>#N/A</v>
      </c>
    </row>
    <row r="167" spans="4:14" ht="14.65" customHeight="1" x14ac:dyDescent="0.25">
      <c r="D167" s="484" t="str">
        <f t="shared" si="8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9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0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1"/>
        <v>#N/A</v>
      </c>
    </row>
    <row r="168" spans="4:14" ht="14.65" customHeight="1" x14ac:dyDescent="0.25">
      <c r="D168" s="484" t="str">
        <f t="shared" si="8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9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0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1"/>
        <v>#N/A</v>
      </c>
    </row>
    <row r="169" spans="4:14" ht="14.65" customHeight="1" x14ac:dyDescent="0.25">
      <c r="D169" s="484" t="str">
        <f t="shared" si="8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9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0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1"/>
        <v>#N/A</v>
      </c>
    </row>
    <row r="170" spans="4:14" ht="14.65" customHeight="1" x14ac:dyDescent="0.25">
      <c r="D170" s="484" t="str">
        <f t="shared" si="8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9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0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1"/>
        <v>#N/A</v>
      </c>
    </row>
    <row r="171" spans="4:14" ht="14.65" customHeight="1" x14ac:dyDescent="0.25">
      <c r="D171" s="484" t="str">
        <f t="shared" si="8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9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0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1"/>
        <v>#N/A</v>
      </c>
    </row>
    <row r="172" spans="4:14" ht="14.65" customHeight="1" x14ac:dyDescent="0.25">
      <c r="D172" s="484" t="str">
        <f t="shared" si="8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9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0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1"/>
        <v>#N/A</v>
      </c>
    </row>
    <row r="173" spans="4:14" ht="14.65" customHeight="1" x14ac:dyDescent="0.25">
      <c r="D173" s="484" t="str">
        <f t="shared" si="8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9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0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1"/>
        <v>#N/A</v>
      </c>
    </row>
    <row r="174" spans="4:14" ht="14.65" customHeight="1" x14ac:dyDescent="0.25">
      <c r="D174" s="484" t="str">
        <f t="shared" si="8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9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0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1"/>
        <v>#N/A</v>
      </c>
    </row>
    <row r="175" spans="4:14" ht="14.65" customHeight="1" x14ac:dyDescent="0.25">
      <c r="D175" s="484" t="str">
        <f t="shared" si="8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9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0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1"/>
        <v>#N/A</v>
      </c>
    </row>
    <row r="176" spans="4:14" ht="14.65" customHeight="1" x14ac:dyDescent="0.25">
      <c r="D176" s="484" t="str">
        <f t="shared" si="8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9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0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1"/>
        <v>#N/A</v>
      </c>
    </row>
    <row r="177" spans="4:14" ht="14.65" customHeight="1" x14ac:dyDescent="0.25">
      <c r="D177" s="484" t="str">
        <f t="shared" si="8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9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0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1"/>
        <v>#N/A</v>
      </c>
    </row>
    <row r="178" spans="4:14" ht="14.65" customHeight="1" x14ac:dyDescent="0.25">
      <c r="D178" s="484" t="str">
        <f t="shared" si="8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9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0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1"/>
        <v>#N/A</v>
      </c>
    </row>
    <row r="179" spans="4:14" ht="14.65" customHeight="1" x14ac:dyDescent="0.25">
      <c r="D179" s="484" t="str">
        <f t="shared" si="8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9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0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1"/>
        <v>#N/A</v>
      </c>
    </row>
    <row r="180" spans="4:14" ht="14.65" customHeight="1" x14ac:dyDescent="0.25">
      <c r="D180" s="484" t="str">
        <f t="shared" si="8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9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0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1"/>
        <v>#N/A</v>
      </c>
    </row>
    <row r="181" spans="4:14" ht="14.65" customHeight="1" x14ac:dyDescent="0.25">
      <c r="D181" s="484" t="str">
        <f t="shared" si="8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9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0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1"/>
        <v>#N/A</v>
      </c>
    </row>
    <row r="182" spans="4:14" ht="14.65" customHeight="1" x14ac:dyDescent="0.25">
      <c r="D182" s="484" t="str">
        <f t="shared" si="8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9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0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1"/>
        <v>#N/A</v>
      </c>
    </row>
    <row r="183" spans="4:14" ht="14.65" customHeight="1" x14ac:dyDescent="0.25">
      <c r="D183" s="484" t="str">
        <f t="shared" si="8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9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0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1"/>
        <v>#N/A</v>
      </c>
    </row>
    <row r="184" spans="4:14" ht="14.65" customHeight="1" x14ac:dyDescent="0.25">
      <c r="D184" s="484" t="str">
        <f t="shared" si="8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9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0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1"/>
        <v>#N/A</v>
      </c>
    </row>
    <row r="185" spans="4:14" ht="14.65" customHeight="1" x14ac:dyDescent="0.25">
      <c r="D185" s="484" t="str">
        <f t="shared" si="8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9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0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1"/>
        <v>#N/A</v>
      </c>
    </row>
    <row r="186" spans="4:14" ht="14.65" customHeight="1" x14ac:dyDescent="0.25">
      <c r="D186" s="484" t="str">
        <f t="shared" si="8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9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0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1"/>
        <v>#N/A</v>
      </c>
    </row>
    <row r="187" spans="4:14" ht="14.65" customHeight="1" x14ac:dyDescent="0.25">
      <c r="D187" s="484" t="str">
        <f t="shared" si="8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9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0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1"/>
        <v>#N/A</v>
      </c>
    </row>
    <row r="188" spans="4:14" ht="14.65" customHeight="1" x14ac:dyDescent="0.25">
      <c r="D188" s="484" t="str">
        <f t="shared" si="8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9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0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1"/>
        <v>#N/A</v>
      </c>
    </row>
    <row r="189" spans="4:14" ht="14.65" customHeight="1" x14ac:dyDescent="0.25">
      <c r="D189" s="484" t="str">
        <f t="shared" si="8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9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0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1"/>
        <v>#N/A</v>
      </c>
    </row>
    <row r="190" spans="4:14" ht="14.65" customHeight="1" x14ac:dyDescent="0.25">
      <c r="D190" s="484" t="str">
        <f t="shared" si="8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9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0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1"/>
        <v>#N/A</v>
      </c>
    </row>
    <row r="191" spans="4:14" ht="14.65" customHeight="1" x14ac:dyDescent="0.25">
      <c r="D191" s="484" t="str">
        <f t="shared" ref="D191:D200" si="12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3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4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5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2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3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4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5"/>
        <v>#N/A</v>
      </c>
    </row>
    <row r="193" spans="4:14" ht="14.65" customHeight="1" x14ac:dyDescent="0.25">
      <c r="D193" s="484" t="str">
        <f t="shared" si="12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3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4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5"/>
        <v>#N/A</v>
      </c>
    </row>
    <row r="194" spans="4:14" ht="14.65" customHeight="1" x14ac:dyDescent="0.25">
      <c r="D194" s="484" t="str">
        <f t="shared" si="12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3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4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5"/>
        <v>#N/A</v>
      </c>
    </row>
    <row r="195" spans="4:14" ht="14.65" customHeight="1" x14ac:dyDescent="0.25">
      <c r="D195" s="484" t="str">
        <f t="shared" si="12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3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4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5"/>
        <v>#N/A</v>
      </c>
    </row>
    <row r="196" spans="4:14" ht="14.65" customHeight="1" x14ac:dyDescent="0.25">
      <c r="D196" s="484" t="str">
        <f t="shared" si="12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3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4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5"/>
        <v>#N/A</v>
      </c>
    </row>
    <row r="197" spans="4:14" ht="14.65" customHeight="1" x14ac:dyDescent="0.25">
      <c r="D197" s="484" t="str">
        <f t="shared" si="12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3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4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5"/>
        <v>#N/A</v>
      </c>
    </row>
    <row r="198" spans="4:14" ht="14.65" customHeight="1" x14ac:dyDescent="0.25">
      <c r="D198" s="484" t="str">
        <f t="shared" si="12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3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4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5"/>
        <v>#N/A</v>
      </c>
    </row>
    <row r="199" spans="4:14" ht="14.65" customHeight="1" x14ac:dyDescent="0.25">
      <c r="D199" s="484" t="str">
        <f t="shared" si="12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3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4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5"/>
        <v>#N/A</v>
      </c>
    </row>
    <row r="200" spans="4:14" ht="14.65" customHeight="1" x14ac:dyDescent="0.25">
      <c r="D200" s="484" t="str">
        <f t="shared" si="12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3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4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5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29">
        <v>43677.583333333336</v>
      </c>
      <c r="C1" s="629"/>
      <c r="D1" s="28" t="s">
        <v>38</v>
      </c>
      <c r="E1" s="26" t="s">
        <v>30</v>
      </c>
      <c r="F1" s="26" t="s">
        <v>22</v>
      </c>
      <c r="G1" s="519" t="s">
        <v>23</v>
      </c>
      <c r="H1" s="519"/>
      <c r="I1" s="519"/>
      <c r="J1" s="519"/>
      <c r="K1" s="6"/>
      <c r="L1" s="25" t="s">
        <v>25</v>
      </c>
      <c r="M1" s="25"/>
      <c r="N1" s="621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29">
        <v>43688.583333333336</v>
      </c>
      <c r="C2" s="629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28" t="str">
        <f ca="1">IF(NOW() &gt; $B$2,"",(NOW()-$B$1)/($B$2-$B$1))</f>
        <v/>
      </c>
      <c r="H2" s="628"/>
      <c r="I2" s="628"/>
      <c r="J2" s="628"/>
      <c r="K2" s="6" t="s">
        <v>27</v>
      </c>
      <c r="L2" s="11">
        <v>100000</v>
      </c>
      <c r="N2" s="621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21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21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30" t="s">
        <v>24</v>
      </c>
      <c r="C5" s="630"/>
      <c r="D5" s="631" t="s">
        <v>42</v>
      </c>
      <c r="E5" s="631"/>
      <c r="F5" s="631" t="s">
        <v>26</v>
      </c>
      <c r="G5" s="631"/>
      <c r="H5" s="631" t="s">
        <v>29</v>
      </c>
      <c r="I5" s="631"/>
      <c r="J5" s="519" t="s">
        <v>40</v>
      </c>
      <c r="K5" s="519"/>
      <c r="L5" s="632" t="s">
        <v>41</v>
      </c>
      <c r="M5" s="632"/>
      <c r="N5" s="519" t="s">
        <v>39</v>
      </c>
      <c r="O5" s="519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3" t="s">
        <v>61</v>
      </c>
      <c r="D1" s="634">
        <f>INDEX(DATA_EVTBLD,B1,3)-B3</f>
        <v>62</v>
      </c>
      <c r="E1" s="633" t="s">
        <v>12</v>
      </c>
      <c r="F1" s="635">
        <f>1-(INDEX(DATA_EVTBLD,B1,3)-B3)/DATA_EVTBLD_MAX</f>
        <v>0.99566918133556859</v>
      </c>
      <c r="G1" s="635"/>
      <c r="H1" s="635"/>
      <c r="I1" s="635"/>
      <c r="J1" s="635"/>
      <c r="K1" s="635"/>
      <c r="L1" s="635"/>
      <c r="M1" s="635"/>
    </row>
    <row r="2" spans="1:13" ht="14.65" customHeight="1" x14ac:dyDescent="0.25">
      <c r="A2" s="327" t="s">
        <v>77</v>
      </c>
      <c r="B2" s="328">
        <v>35</v>
      </c>
      <c r="C2" s="633"/>
      <c r="D2" s="634"/>
      <c r="E2" s="633"/>
      <c r="F2" s="635"/>
      <c r="G2" s="635"/>
      <c r="H2" s="635"/>
      <c r="I2" s="635"/>
      <c r="J2" s="635"/>
      <c r="K2" s="635"/>
      <c r="L2" s="635"/>
      <c r="M2" s="635"/>
    </row>
    <row r="3" spans="1:13" ht="14.65" customHeight="1" x14ac:dyDescent="0.25">
      <c r="A3" s="327" t="s">
        <v>60</v>
      </c>
      <c r="B3" s="328">
        <v>5338</v>
      </c>
      <c r="C3" s="633"/>
      <c r="D3" s="634"/>
      <c r="E3" s="633"/>
      <c r="F3" s="635"/>
      <c r="G3" s="635"/>
      <c r="H3" s="635"/>
      <c r="I3" s="635"/>
      <c r="J3" s="635"/>
      <c r="K3" s="635"/>
      <c r="L3" s="635"/>
      <c r="M3" s="635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2021-08-09T08:30:00Z</dcterms:modified>
</cp:coreProperties>
</file>