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96F14E7C-C4B5-4BAD-99A0-CA4266A78A2D}" xr6:coauthVersionLast="45" xr6:coauthVersionMax="45" xr10:uidLastSave="{00000000-0000-0000-0000-000000000000}"/>
  <bookViews>
    <workbookView xWindow="435" yWindow="450" windowWidth="26085" windowHeight="11385" activeTab="2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D奇美拉" sheetId="20" r:id="rId7"/>
    <sheet name="升70" sheetId="15" state="hidden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D咢牙!$J:$J</definedName>
    <definedName name="AGITO_WIND_MST_ORIHAL">D咢牙!$L:$L</definedName>
    <definedName name="AGITO_WIND_MST_POT">D咢牙!$K:$K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D咢牙!$O$5:$R$20</definedName>
    <definedName name="DATA_AGITO_BUILDING_25">D咢牙!$O$5:$R$30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" i="44" l="1"/>
  <c r="AB8" i="44"/>
  <c r="AA8" i="44"/>
  <c r="Z8" i="44"/>
  <c r="Y8" i="44"/>
  <c r="X8" i="44"/>
  <c r="AC5" i="44"/>
  <c r="AB5" i="44"/>
  <c r="AA5" i="44"/>
  <c r="Z5" i="44"/>
  <c r="Y5" i="44"/>
  <c r="X5" i="44"/>
  <c r="AC4" i="44"/>
  <c r="AW20" i="44" s="1"/>
  <c r="AB4" i="44"/>
  <c r="AA4" i="44"/>
  <c r="Z4" i="44"/>
  <c r="Y4" i="44"/>
  <c r="X4" i="44"/>
  <c r="AW18" i="44"/>
  <c r="AU21" i="41"/>
  <c r="AW17" i="44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Z17" i="41"/>
  <c r="AZ16" i="41"/>
  <c r="AZ15" i="41"/>
  <c r="AZ14" i="41"/>
  <c r="AZ13" i="41"/>
  <c r="AZ12" i="41"/>
  <c r="AZ11" i="41"/>
  <c r="AZ10" i="41"/>
  <c r="AZ9" i="41"/>
  <c r="AZ8" i="41"/>
  <c r="AZ7" i="41"/>
  <c r="AZ6" i="41"/>
  <c r="AZ5" i="41"/>
  <c r="AS11" i="44"/>
  <c r="AS10" i="44"/>
  <c r="AR10" i="44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R7" i="44"/>
  <c r="AT7" i="44" s="1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T10" i="44"/>
  <c r="AY8" i="41"/>
  <c r="AX8" i="41"/>
  <c r="AW8" i="41"/>
  <c r="AV8" i="41"/>
  <c r="AY6" i="41"/>
  <c r="AX6" i="41"/>
  <c r="AW6" i="41"/>
  <c r="AV6" i="41"/>
  <c r="AU6" i="4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AA8" i="41"/>
  <c r="Z8" i="41"/>
  <c r="Y8" i="41"/>
  <c r="X8" i="41"/>
  <c r="W8" i="41"/>
  <c r="V8" i="41"/>
  <c r="AA7" i="41"/>
  <c r="Z7" i="41"/>
  <c r="Y7" i="41"/>
  <c r="X7" i="41"/>
  <c r="W7" i="41"/>
  <c r="V7" i="41"/>
  <c r="AA6" i="41"/>
  <c r="Z6" i="41"/>
  <c r="Y6" i="41"/>
  <c r="X6" i="41"/>
  <c r="W6" i="41"/>
  <c r="V6" i="41"/>
  <c r="AA5" i="41"/>
  <c r="Z5" i="41"/>
  <c r="Y5" i="41"/>
  <c r="X5" i="41"/>
  <c r="W5" i="41"/>
  <c r="V5" i="41"/>
  <c r="AA4" i="41"/>
  <c r="Z4" i="41"/>
  <c r="Y4" i="41"/>
  <c r="X4" i="41"/>
  <c r="W4" i="41"/>
  <c r="V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J13" i="40"/>
  <c r="H13" i="40"/>
  <c r="G13" i="40"/>
  <c r="F13" i="40"/>
  <c r="E13" i="40"/>
  <c r="I13" i="40" s="1"/>
  <c r="I173" i="16"/>
  <c r="J173" i="16" s="1"/>
  <c r="H173" i="16"/>
  <c r="G173" i="16"/>
  <c r="K173" i="16" s="1"/>
  <c r="F173" i="16"/>
  <c r="E173" i="16"/>
  <c r="AW4" i="44" l="1"/>
  <c r="AY14" i="44"/>
  <c r="AY15" i="44" s="1"/>
  <c r="AY16" i="44" s="1"/>
  <c r="BA4" i="44"/>
  <c r="AW9" i="44"/>
  <c r="AZ14" i="44"/>
  <c r="AZ15" i="44" s="1"/>
  <c r="AZ16" i="44" s="1"/>
  <c r="AW14" i="44"/>
  <c r="AW19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BB7" i="44" s="1"/>
  <c r="AW15" i="44"/>
  <c r="BB15" i="44" s="1"/>
  <c r="BB14" i="44"/>
  <c r="AY7" i="44"/>
  <c r="AY8" i="44" s="1"/>
  <c r="AW12" i="44"/>
  <c r="AW10" i="44"/>
  <c r="BB10" i="44" s="1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I12" i="40" s="1"/>
  <c r="J12" i="40" s="1"/>
  <c r="J171" i="16"/>
  <c r="I171" i="16"/>
  <c r="H171" i="16"/>
  <c r="G171" i="16"/>
  <c r="K171" i="16" s="1"/>
  <c r="F171" i="16"/>
  <c r="E171" i="16"/>
  <c r="AA4" i="42"/>
  <c r="Z4" i="42"/>
  <c r="Y4" i="42"/>
  <c r="X4" i="42"/>
  <c r="BA11" i="44" l="1"/>
  <c r="AW6" i="44"/>
  <c r="BB6" i="44" s="1"/>
  <c r="AX11" i="44"/>
  <c r="AW16" i="44"/>
  <c r="BB16" i="44" s="1"/>
  <c r="AW13" i="44"/>
  <c r="BB13" i="44" s="1"/>
  <c r="BB12" i="44"/>
  <c r="AW11" i="44"/>
  <c r="BB11" i="44" s="1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H12" i="40"/>
  <c r="AQ11" i="41"/>
  <c r="AQ10" i="41"/>
  <c r="AQ9" i="41"/>
  <c r="AQ8" i="41"/>
  <c r="AQ6" i="41"/>
  <c r="AQ5" i="41"/>
  <c r="AQ4" i="41"/>
  <c r="AN11" i="41"/>
  <c r="AN10" i="41"/>
  <c r="AN9" i="41"/>
  <c r="AN8" i="41"/>
  <c r="AN6" i="41"/>
  <c r="AN5" i="41"/>
  <c r="AN4" i="41"/>
  <c r="AI4" i="42" l="1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J11" i="40"/>
  <c r="H11" i="40"/>
  <c r="G11" i="40"/>
  <c r="F11" i="40"/>
  <c r="E11" i="40"/>
  <c r="I11" i="40" s="1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AP11" i="41" l="1"/>
  <c r="AP6" i="41"/>
  <c r="AU19" i="41" l="1"/>
  <c r="AR6" i="41"/>
  <c r="AR11" i="41"/>
  <c r="AP8" i="41"/>
  <c r="F54" i="9"/>
  <c r="AP4" i="41" s="1"/>
  <c r="AO5" i="41"/>
  <c r="AO4" i="41"/>
  <c r="AP10" i="41"/>
  <c r="AP9" i="41"/>
  <c r="AP5" i="41"/>
  <c r="J10" i="40"/>
  <c r="H10" i="40"/>
  <c r="G10" i="40"/>
  <c r="F10" i="40"/>
  <c r="E10" i="40"/>
  <c r="I10" i="40"/>
  <c r="I169" i="16"/>
  <c r="J169" i="16" s="1"/>
  <c r="H169" i="16"/>
  <c r="G169" i="16"/>
  <c r="K169" i="16" s="1"/>
  <c r="F169" i="16"/>
  <c r="E169" i="16"/>
  <c r="AU20" i="41" l="1"/>
  <c r="AU5" i="41"/>
  <c r="AY10" i="41"/>
  <c r="AW10" i="41"/>
  <c r="AV10" i="41"/>
  <c r="AX10" i="41"/>
  <c r="AU10" i="41"/>
  <c r="AV5" i="41"/>
  <c r="AW5" i="41"/>
  <c r="AY5" i="41"/>
  <c r="AX5" i="41"/>
  <c r="AU15" i="41"/>
  <c r="AU16" i="41" s="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U8" i="41" s="1"/>
  <c r="AW7" i="41"/>
  <c r="AY7" i="41"/>
  <c r="AV7" i="41"/>
  <c r="AX7" i="41"/>
  <c r="AR8" i="41"/>
  <c r="AR5" i="41"/>
  <c r="AR9" i="41"/>
  <c r="AR4" i="41"/>
  <c r="AR10" i="41"/>
  <c r="J9" i="40"/>
  <c r="H9" i="40"/>
  <c r="G9" i="40"/>
  <c r="F9" i="40"/>
  <c r="E9" i="40"/>
  <c r="I9" i="40" s="1"/>
  <c r="H168" i="16"/>
  <c r="G168" i="16"/>
  <c r="K168" i="16" s="1"/>
  <c r="F168" i="16"/>
  <c r="I168" i="16" s="1"/>
  <c r="J168" i="16" s="1"/>
  <c r="E168" i="16"/>
  <c r="AX13" i="41" l="1"/>
  <c r="AX11" i="41"/>
  <c r="AV13" i="41"/>
  <c r="AV11" i="41"/>
  <c r="AY11" i="41"/>
  <c r="AY13" i="41"/>
  <c r="AU13" i="41"/>
  <c r="AU11" i="41"/>
  <c r="AW13" i="41"/>
  <c r="AW11" i="41"/>
  <c r="AZ4" i="41"/>
  <c r="J8" i="40"/>
  <c r="H8" i="40"/>
  <c r="G8" i="40"/>
  <c r="F8" i="40"/>
  <c r="E8" i="40"/>
  <c r="I8" i="40" s="1"/>
  <c r="I167" i="16"/>
  <c r="J167" i="16" s="1"/>
  <c r="H167" i="16"/>
  <c r="G167" i="16"/>
  <c r="K167" i="16" s="1"/>
  <c r="F167" i="16"/>
  <c r="E167" i="16"/>
  <c r="J7" i="40" l="1"/>
  <c r="H7" i="40"/>
  <c r="G7" i="40"/>
  <c r="F7" i="40"/>
  <c r="E7" i="40"/>
  <c r="I7" i="40"/>
  <c r="H166" i="16"/>
  <c r="G166" i="16"/>
  <c r="K166" i="16" s="1"/>
  <c r="F166" i="16"/>
  <c r="I166" i="16" s="1"/>
  <c r="J166" i="16" s="1"/>
  <c r="E166" i="16"/>
  <c r="G6" i="40" l="1"/>
  <c r="F6" i="40"/>
  <c r="E6" i="40"/>
  <c r="I6" i="40" s="1"/>
  <c r="J6" i="40" s="1"/>
  <c r="H165" i="16"/>
  <c r="G165" i="16"/>
  <c r="K165" i="16" s="1"/>
  <c r="F165" i="16"/>
  <c r="I165" i="16" s="1"/>
  <c r="J165" i="16" s="1"/>
  <c r="E165" i="16"/>
  <c r="H6" i="40" l="1"/>
  <c r="G5" i="40"/>
  <c r="F5" i="40"/>
  <c r="E5" i="40"/>
  <c r="I5" i="40" s="1"/>
  <c r="J5" i="40" s="1"/>
  <c r="H164" i="16"/>
  <c r="G164" i="16"/>
  <c r="K164" i="16" s="1"/>
  <c r="F164" i="16"/>
  <c r="I164" i="16" s="1"/>
  <c r="J164" i="16" s="1"/>
  <c r="E164" i="16"/>
  <c r="H5" i="40" l="1"/>
  <c r="G4" i="40" l="1"/>
  <c r="F4" i="40"/>
  <c r="E4" i="40"/>
  <c r="I4" i="40" s="1"/>
  <c r="J4" i="40" s="1"/>
  <c r="H163" i="16"/>
  <c r="G163" i="16"/>
  <c r="K163" i="16" s="1"/>
  <c r="F163" i="16"/>
  <c r="I163" i="16" s="1"/>
  <c r="J163" i="16" s="1"/>
  <c r="E163" i="16"/>
  <c r="H4" i="40" l="1"/>
  <c r="J3" i="40"/>
  <c r="H3" i="40"/>
  <c r="G3" i="40"/>
  <c r="F3" i="40"/>
  <c r="E3" i="40"/>
  <c r="I3" i="40" s="1"/>
  <c r="I2" i="40" l="1"/>
  <c r="E2" i="40"/>
  <c r="E162" i="16" l="1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R19" i="14" l="1"/>
  <c r="Q19" i="14"/>
  <c r="R17" i="14"/>
  <c r="Q17" i="14"/>
  <c r="R16" i="14"/>
  <c r="Q16" i="14"/>
  <c r="R15" i="14"/>
  <c r="Q15" i="14"/>
  <c r="R14" i="14"/>
  <c r="Q14" i="14"/>
  <c r="R13" i="14"/>
  <c r="Q13" i="14"/>
  <c r="R12" i="14"/>
  <c r="Q12" i="14"/>
  <c r="R11" i="14"/>
  <c r="Q11" i="14"/>
  <c r="R10" i="14"/>
  <c r="Q10" i="14"/>
  <c r="R9" i="14"/>
  <c r="Q9" i="14"/>
  <c r="R8" i="14"/>
  <c r="Q8" i="14"/>
  <c r="R7" i="14"/>
  <c r="Q7" i="14"/>
  <c r="R6" i="14"/>
  <c r="Q6" i="14"/>
  <c r="R5" i="14"/>
  <c r="Q5" i="14"/>
  <c r="R18" i="14"/>
  <c r="Q18" i="14"/>
  <c r="Q29" i="14"/>
  <c r="Q28" i="14"/>
  <c r="Q27" i="14"/>
  <c r="Q26" i="14"/>
  <c r="Q25" i="14"/>
  <c r="Q24" i="14"/>
  <c r="Q23" i="14"/>
  <c r="Q22" i="14"/>
  <c r="Q21" i="14"/>
  <c r="Q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O6" i="18"/>
  <c r="O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P18" i="14"/>
  <c r="O18" i="14"/>
  <c r="P17" i="14"/>
  <c r="O17" i="14"/>
  <c r="P16" i="14"/>
  <c r="O16" i="14"/>
  <c r="P15" i="14"/>
  <c r="O15" i="14"/>
  <c r="P14" i="14"/>
  <c r="O14" i="14"/>
  <c r="P13" i="14"/>
  <c r="O13" i="14"/>
  <c r="P12" i="14"/>
  <c r="O12" i="14"/>
  <c r="P11" i="14"/>
  <c r="O11" i="14"/>
  <c r="P10" i="14"/>
  <c r="O10" i="14"/>
  <c r="P9" i="14"/>
  <c r="O9" i="14"/>
  <c r="P8" i="14"/>
  <c r="O8" i="14"/>
  <c r="P7" i="14"/>
  <c r="O7" i="14"/>
  <c r="P6" i="14"/>
  <c r="O6" i="14"/>
  <c r="P5" i="14"/>
  <c r="O5" i="14"/>
  <c r="P19" i="14"/>
  <c r="O19" i="14"/>
  <c r="P20" i="14"/>
  <c r="O20" i="14"/>
  <c r="P21" i="14"/>
  <c r="O21" i="14"/>
  <c r="P23" i="14"/>
  <c r="O23" i="14"/>
  <c r="P22" i="14"/>
  <c r="O22" i="14"/>
  <c r="P24" i="14"/>
  <c r="O24" i="14"/>
  <c r="P25" i="14"/>
  <c r="O25" i="14"/>
  <c r="P26" i="14"/>
  <c r="O26" i="14"/>
  <c r="P27" i="14"/>
  <c r="O27" i="14"/>
  <c r="P28" i="14"/>
  <c r="O28" i="14"/>
  <c r="P29" i="14"/>
  <c r="O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N525" i="25" s="1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N517" i="25" s="1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N513" i="25" s="1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N493" i="25" s="1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N489" i="25" s="1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E34" i="25"/>
  <c r="L113" i="25"/>
  <c r="M113" i="25" s="1"/>
  <c r="N113" i="25" s="1"/>
  <c r="L86" i="25"/>
  <c r="M86" i="25" s="1"/>
  <c r="N86" i="25" s="1"/>
  <c r="E180" i="25"/>
  <c r="E143" i="25"/>
  <c r="E90" i="25"/>
  <c r="E107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512" i="25" l="1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9" i="28"/>
  <c r="I95" i="25"/>
  <c r="F155" i="25"/>
  <c r="I208" i="25"/>
  <c r="I162" i="25"/>
  <c r="F200" i="25"/>
  <c r="F204" i="25"/>
  <c r="F34" i="25"/>
  <c r="I185" i="25"/>
  <c r="I209" i="25"/>
  <c r="F81" i="25"/>
  <c r="F35" i="25"/>
  <c r="I100" i="25"/>
  <c r="F37" i="25"/>
  <c r="I184" i="25"/>
  <c r="I6" i="25"/>
  <c r="F189" i="25"/>
  <c r="F94" i="25"/>
  <c r="F54" i="25"/>
  <c r="F15" i="25"/>
  <c r="I144" i="25"/>
  <c r="F221" i="25"/>
  <c r="I79" i="25"/>
  <c r="F64" i="25"/>
  <c r="I124" i="25"/>
  <c r="I206" i="25"/>
  <c r="I18" i="25"/>
  <c r="F100" i="25"/>
  <c r="I24" i="25"/>
  <c r="I39" i="25"/>
  <c r="F50" i="25"/>
  <c r="I109" i="25"/>
  <c r="F109" i="25"/>
  <c r="F25" i="25"/>
  <c r="F210" i="25"/>
  <c r="I4" i="25"/>
  <c r="F62" i="25"/>
  <c r="H9" i="28"/>
  <c r="I57" i="25"/>
  <c r="I104" i="25"/>
  <c r="I90" i="25"/>
  <c r="F146" i="25"/>
  <c r="I207" i="25"/>
  <c r="I139" i="25"/>
  <c r="F73" i="25"/>
  <c r="F135" i="25"/>
  <c r="I151" i="25"/>
  <c r="F172" i="25"/>
  <c r="F99" i="25"/>
  <c r="I121" i="25"/>
  <c r="F160" i="25"/>
  <c r="F84" i="25"/>
  <c r="I107" i="25"/>
  <c r="I216" i="25"/>
  <c r="F74" i="25"/>
  <c r="F123" i="25"/>
  <c r="I44" i="25"/>
  <c r="F101" i="25"/>
  <c r="I92" i="25"/>
  <c r="F65" i="25"/>
  <c r="F177" i="25"/>
  <c r="I9" i="25"/>
  <c r="I56" i="25"/>
  <c r="I112" i="25"/>
  <c r="I51" i="25"/>
  <c r="F104" i="25"/>
  <c r="F44" i="25"/>
  <c r="I75" i="25"/>
  <c r="I82" i="25"/>
  <c r="F20" i="25"/>
  <c r="I99" i="25"/>
  <c r="I132" i="25"/>
  <c r="I137" i="25"/>
  <c r="I64" i="25"/>
  <c r="F173" i="25"/>
  <c r="I89" i="25"/>
  <c r="I94" i="25"/>
  <c r="I201" i="25"/>
  <c r="I180" i="25"/>
  <c r="I11" i="25"/>
  <c r="F56" i="25"/>
  <c r="F201" i="25"/>
  <c r="I103" i="25"/>
  <c r="I200" i="25"/>
  <c r="F83" i="25"/>
  <c r="I177" i="25"/>
  <c r="I113" i="25"/>
  <c r="I197" i="25"/>
  <c r="F169" i="25"/>
  <c r="I58" i="25"/>
  <c r="I53" i="25"/>
  <c r="F192" i="25"/>
  <c r="F115" i="25"/>
  <c r="F124" i="25"/>
  <c r="F36" i="25"/>
  <c r="I174" i="25"/>
  <c r="F215" i="25"/>
  <c r="F18" i="25"/>
  <c r="F102" i="25"/>
  <c r="I3" i="25"/>
  <c r="F208" i="25"/>
  <c r="I147" i="25"/>
  <c r="F29" i="25"/>
  <c r="I106" i="25"/>
  <c r="F93" i="25"/>
  <c r="F180" i="25"/>
  <c r="F42" i="25"/>
  <c r="F72" i="25"/>
  <c r="F14" i="25"/>
  <c r="F60" i="25"/>
  <c r="F66" i="25"/>
  <c r="F106" i="25"/>
  <c r="F154" i="25"/>
  <c r="I131" i="25"/>
  <c r="I62" i="25"/>
  <c r="I163" i="25"/>
  <c r="F143" i="25"/>
  <c r="I73" i="25"/>
  <c r="F150" i="25"/>
  <c r="I148" i="25"/>
  <c r="F21" i="25"/>
  <c r="I154" i="25"/>
  <c r="I119" i="25"/>
  <c r="I219" i="25"/>
  <c r="F12" i="25"/>
  <c r="I60" i="25"/>
  <c r="I191" i="25"/>
  <c r="I193" i="25"/>
  <c r="F58" i="25"/>
  <c r="F186" i="25"/>
  <c r="I198" i="25"/>
  <c r="I48" i="25"/>
  <c r="F191" i="25"/>
  <c r="F137" i="25"/>
  <c r="F67" i="25"/>
  <c r="E9" i="28"/>
  <c r="F136" i="25"/>
  <c r="I186" i="25"/>
  <c r="I123" i="25"/>
  <c r="F148" i="25"/>
  <c r="I168" i="25"/>
  <c r="F167" i="25"/>
  <c r="I166" i="25"/>
  <c r="F206" i="25"/>
  <c r="I128" i="25"/>
  <c r="I117" i="25"/>
  <c r="I173" i="25"/>
  <c r="F153" i="25"/>
  <c r="I61" i="25"/>
  <c r="F10" i="25"/>
  <c r="F159" i="25"/>
  <c r="I69" i="25"/>
  <c r="D7" i="28"/>
  <c r="F107" i="25"/>
  <c r="I152" i="25"/>
  <c r="F198" i="25"/>
  <c r="F80" i="25"/>
  <c r="F161" i="25"/>
  <c r="F149" i="25"/>
  <c r="F17" i="25"/>
  <c r="I183" i="25"/>
  <c r="F8" i="25"/>
  <c r="D9" i="28"/>
  <c r="F151" i="25"/>
  <c r="I138" i="25"/>
  <c r="F69" i="25"/>
  <c r="I88" i="25"/>
  <c r="I86" i="25"/>
  <c r="I76" i="25"/>
  <c r="F114" i="25"/>
  <c r="I189" i="25"/>
  <c r="I150" i="25"/>
  <c r="F6" i="25"/>
  <c r="I126" i="25"/>
  <c r="F92" i="25"/>
  <c r="I149" i="25"/>
  <c r="I7" i="25"/>
  <c r="F156" i="25"/>
  <c r="I214" i="25"/>
  <c r="F145" i="25"/>
  <c r="F216" i="25"/>
  <c r="I49" i="25"/>
  <c r="F41" i="25"/>
  <c r="I116" i="25"/>
  <c r="F168" i="25"/>
  <c r="F76" i="25"/>
  <c r="I83" i="25"/>
  <c r="I23" i="25"/>
  <c r="F63" i="25"/>
  <c r="I96" i="25"/>
  <c r="F90" i="25"/>
  <c r="I22" i="25"/>
  <c r="I59" i="25"/>
  <c r="I199" i="25"/>
  <c r="F203" i="25"/>
  <c r="F139" i="25"/>
  <c r="I164" i="25"/>
  <c r="I188" i="25"/>
  <c r="I212" i="25"/>
  <c r="I47" i="25"/>
  <c r="F82" i="25"/>
  <c r="F113" i="25"/>
  <c r="I31" i="25"/>
  <c r="F182" i="25"/>
  <c r="F13" i="25"/>
  <c r="I120" i="25"/>
  <c r="I122" i="25"/>
  <c r="F53" i="25"/>
  <c r="F61" i="25"/>
  <c r="I192" i="25"/>
  <c r="F193" i="25"/>
  <c r="F184" i="25"/>
  <c r="F70" i="25"/>
  <c r="I10" i="25"/>
  <c r="F5" i="25"/>
  <c r="F33" i="25"/>
  <c r="F121" i="25"/>
  <c r="I34" i="25"/>
  <c r="F222" i="25"/>
  <c r="I115" i="25"/>
  <c r="I101" i="25"/>
  <c r="I16" i="25"/>
  <c r="F26" i="25"/>
  <c r="I210" i="25"/>
  <c r="F78" i="25"/>
  <c r="I157" i="25"/>
  <c r="F152" i="25"/>
  <c r="F97" i="25"/>
  <c r="I33" i="25"/>
  <c r="F31" i="25"/>
  <c r="I143" i="25"/>
  <c r="I181" i="25"/>
  <c r="I133" i="25"/>
  <c r="I220" i="25"/>
  <c r="F91" i="25"/>
  <c r="I68" i="25"/>
  <c r="F87" i="25"/>
  <c r="I14" i="25"/>
  <c r="I170" i="25"/>
  <c r="F79" i="25"/>
  <c r="F103" i="25"/>
  <c r="F111" i="25"/>
  <c r="I146" i="25"/>
  <c r="F128" i="25"/>
  <c r="F122" i="25"/>
  <c r="F205" i="25"/>
  <c r="F116" i="25"/>
  <c r="I42" i="25"/>
  <c r="I190" i="25"/>
  <c r="I129" i="25"/>
  <c r="I8" i="25"/>
  <c r="F7" i="25"/>
  <c r="F120" i="25"/>
  <c r="I54" i="25"/>
  <c r="F118" i="25"/>
  <c r="I20" i="25"/>
  <c r="E7" i="28"/>
  <c r="I160" i="25"/>
  <c r="E8" i="28"/>
  <c r="F55" i="25"/>
  <c r="F108" i="25"/>
  <c r="I194" i="25"/>
  <c r="F75" i="25"/>
  <c r="H8" i="28"/>
  <c r="F32" i="25"/>
  <c r="F209" i="25"/>
  <c r="I78" i="25"/>
  <c r="F196" i="25"/>
  <c r="I25" i="25"/>
  <c r="I19" i="25"/>
  <c r="I5" i="25"/>
  <c r="F131" i="25"/>
  <c r="I176" i="25"/>
  <c r="I66" i="25"/>
  <c r="I108" i="25"/>
  <c r="I217" i="25"/>
  <c r="F16" i="25"/>
  <c r="I55" i="25"/>
  <c r="F138" i="25"/>
  <c r="I153" i="25"/>
  <c r="F96" i="25"/>
  <c r="F4" i="25"/>
  <c r="I175" i="25"/>
  <c r="I43" i="25"/>
  <c r="F165" i="25"/>
  <c r="F22" i="25"/>
  <c r="F199" i="25"/>
  <c r="I196" i="25"/>
  <c r="I50" i="25"/>
  <c r="I187" i="25"/>
  <c r="I165" i="25"/>
  <c r="F163" i="25"/>
  <c r="F127" i="25"/>
  <c r="I41" i="25"/>
  <c r="I84" i="25"/>
  <c r="I211" i="25"/>
  <c r="I8" i="28"/>
  <c r="F24" i="25"/>
  <c r="F77" i="25"/>
  <c r="I161" i="25"/>
  <c r="I136" i="25"/>
  <c r="F174" i="25"/>
  <c r="F40" i="25"/>
  <c r="I158" i="25"/>
  <c r="I13" i="25"/>
  <c r="H7" i="28"/>
  <c r="F9" i="25"/>
  <c r="I74" i="25"/>
  <c r="F112" i="25"/>
  <c r="F142" i="25"/>
  <c r="I169" i="25"/>
  <c r="F19" i="25"/>
  <c r="I52" i="25"/>
  <c r="F49" i="25"/>
  <c r="I195" i="25"/>
  <c r="F46" i="25"/>
  <c r="I205" i="25"/>
  <c r="F194" i="25"/>
  <c r="F207" i="25"/>
  <c r="I203" i="25"/>
  <c r="I35" i="25"/>
  <c r="F133" i="25"/>
  <c r="F175" i="25"/>
  <c r="F71" i="25"/>
  <c r="I156" i="25"/>
  <c r="I155" i="25"/>
  <c r="F30" i="25"/>
  <c r="F23" i="25"/>
  <c r="I222" i="25"/>
  <c r="F141" i="25"/>
  <c r="I111" i="25"/>
  <c r="F162" i="25"/>
  <c r="I29" i="25"/>
  <c r="I135" i="25"/>
  <c r="F178" i="25"/>
  <c r="F48" i="25"/>
  <c r="I140" i="25"/>
  <c r="F171" i="25"/>
  <c r="F98" i="25"/>
  <c r="I12" i="25"/>
  <c r="F219" i="25"/>
  <c r="I171" i="25"/>
  <c r="F187" i="25"/>
  <c r="F211" i="25"/>
  <c r="F57" i="25"/>
  <c r="I46" i="25"/>
  <c r="I215" i="25"/>
  <c r="I102" i="25"/>
  <c r="F212" i="25"/>
  <c r="F119" i="25"/>
  <c r="F68" i="25"/>
  <c r="I65" i="25"/>
  <c r="I127" i="25"/>
  <c r="I71" i="25"/>
  <c r="F3" i="25"/>
  <c r="F88" i="25"/>
  <c r="F220" i="25"/>
  <c r="F43" i="25"/>
  <c r="F51" i="25"/>
  <c r="I77" i="25"/>
  <c r="I36" i="25"/>
  <c r="F117" i="25"/>
  <c r="F134" i="25"/>
  <c r="I167" i="25"/>
  <c r="I32" i="25"/>
  <c r="F218" i="25"/>
  <c r="F132" i="25"/>
  <c r="F183" i="25"/>
  <c r="I178" i="25"/>
  <c r="F129" i="25"/>
  <c r="I21" i="25"/>
  <c r="I28" i="25"/>
  <c r="F39" i="25"/>
  <c r="I91" i="25"/>
  <c r="F28" i="25"/>
  <c r="F144" i="25"/>
  <c r="I72" i="25"/>
  <c r="I159" i="25"/>
  <c r="I80" i="25"/>
  <c r="D8" i="28"/>
  <c r="I105" i="25"/>
  <c r="F45" i="25"/>
  <c r="I114" i="25"/>
  <c r="F164" i="25"/>
  <c r="F170" i="25"/>
  <c r="F188" i="25"/>
  <c r="F166" i="25"/>
  <c r="I218" i="25"/>
  <c r="I110" i="25"/>
  <c r="I85" i="25"/>
  <c r="I81" i="25"/>
  <c r="I63" i="25"/>
  <c r="I141" i="25"/>
  <c r="I172" i="25"/>
  <c r="F176" i="25"/>
  <c r="F85" i="25"/>
  <c r="F217" i="25"/>
  <c r="I134" i="25"/>
  <c r="F52" i="25"/>
  <c r="F105" i="25"/>
  <c r="F185" i="25"/>
  <c r="I17" i="25"/>
  <c r="F213" i="25"/>
  <c r="F214" i="25"/>
  <c r="F158" i="25"/>
  <c r="I130" i="25"/>
  <c r="I70" i="25"/>
  <c r="I15" i="25"/>
  <c r="I97" i="25"/>
  <c r="F38" i="25"/>
  <c r="F125" i="25"/>
  <c r="I38" i="25"/>
  <c r="F147" i="25"/>
  <c r="F190" i="25"/>
  <c r="I37" i="25"/>
  <c r="F202" i="25"/>
  <c r="I125" i="25"/>
  <c r="I221" i="25"/>
  <c r="F140" i="25"/>
  <c r="I93" i="25"/>
  <c r="I142" i="25"/>
  <c r="F95" i="25"/>
  <c r="I45" i="25"/>
  <c r="I98" i="25"/>
  <c r="I182" i="25"/>
  <c r="I40" i="25"/>
  <c r="I30" i="25"/>
  <c r="I67" i="25"/>
  <c r="F110" i="25"/>
  <c r="I145" i="25"/>
  <c r="F195" i="25"/>
  <c r="I26" i="25"/>
  <c r="F179" i="25"/>
  <c r="F27" i="25"/>
  <c r="F47" i="25"/>
  <c r="F130" i="25"/>
  <c r="F197" i="25"/>
  <c r="F157" i="25"/>
  <c r="I118" i="25"/>
  <c r="F11" i="25"/>
  <c r="F89" i="25"/>
  <c r="I202" i="25"/>
  <c r="F86" i="25"/>
  <c r="I27" i="25"/>
  <c r="F59" i="25"/>
  <c r="I179" i="25"/>
  <c r="I204" i="25"/>
  <c r="I87" i="25"/>
  <c r="F126" i="25"/>
  <c r="I213" i="25"/>
  <c r="I7" i="28"/>
  <c r="F181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<sst xmlns="http://schemas.openxmlformats.org/spreadsheetml/2006/main" count="992" uniqueCount="280">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</sst>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5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1" fontId="0" fillId="0" borderId="1" xfId="0" applyNumberFormat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5" fontId="5" fillId="2" borderId="18" xfId="2" applyNumberFormat="1" applyFont="1" applyFill="1" applyBorder="1" applyAlignment="1">
      <alignment horizontal="center" vertical="center"/>
    </xf>
    <xf numFmtId="185" fontId="5" fillId="2" borderId="19" xfId="2" applyNumberFormat="1" applyFont="1" applyFill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185" fontId="0" fillId="0" borderId="6" xfId="0" applyNumberFormat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0" fillId="5" borderId="9" xfId="0" applyNumberFormat="1" applyFill="1" applyBorder="1" applyAlignment="1">
      <alignment horizontal="center" vertical="center"/>
    </xf>
    <xf numFmtId="185" fontId="0" fillId="6" borderId="0" xfId="0" applyNumberFormat="1" applyFill="1" applyBorder="1" applyAlignment="1">
      <alignment horizontal="center" vertical="center"/>
    </xf>
    <xf numFmtId="185" fontId="0" fillId="6" borderId="9" xfId="0" applyNumberFormat="1" applyFill="1" applyBorder="1" applyAlignment="1">
      <alignment horizontal="center" vertical="center"/>
    </xf>
    <xf numFmtId="185" fontId="0" fillId="7" borderId="0" xfId="0" applyNumberFormat="1" applyFill="1" applyBorder="1" applyAlignment="1">
      <alignment horizontal="center" vertical="center"/>
    </xf>
    <xf numFmtId="185" fontId="0" fillId="7" borderId="9" xfId="0" applyNumberFormat="1" applyFill="1" applyBorder="1" applyAlignment="1">
      <alignment horizontal="center" vertical="center"/>
    </xf>
    <xf numFmtId="185" fontId="0" fillId="8" borderId="0" xfId="0" applyNumberFormat="1" applyFill="1" applyBorder="1" applyAlignment="1">
      <alignment horizontal="center" vertical="center"/>
    </xf>
    <xf numFmtId="185" fontId="0" fillId="8" borderId="9" xfId="0" applyNumberFormat="1" applyFill="1" applyBorder="1" applyAlignment="1">
      <alignment horizontal="center" vertical="center"/>
    </xf>
    <xf numFmtId="185" fontId="0" fillId="4" borderId="1" xfId="0" applyNumberFormat="1" applyFill="1" applyBorder="1" applyAlignment="1">
      <alignment horizontal="center" vertical="center"/>
    </xf>
    <xf numFmtId="185" fontId="0" fillId="4" borderId="6" xfId="0" applyNumberFormat="1" applyFill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85" fontId="0" fillId="0" borderId="9" xfId="0" applyNumberFormat="1" applyBorder="1" applyAlignment="1">
      <alignment horizontal="center" vertical="center"/>
    </xf>
    <xf numFmtId="185" fontId="0" fillId="0" borderId="6" xfId="0" applyNumberFormat="1" applyBorder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7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Z4" workbookViewId="0">
      <selection activeCell="BK34" sqref="BK34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94" customWidth="1"/>
    <col min="20" max="20" width="7.7109375" style="294" customWidth="1"/>
    <col min="21" max="21" width="3.5703125" style="76" customWidth="1"/>
    <col min="22" max="26" width="5.5703125" style="294" customWidth="1"/>
    <col min="27" max="27" width="7.85546875" style="294" customWidth="1"/>
    <col min="28" max="28" width="3.5703125" style="76" customWidth="1"/>
    <col min="29" max="37" width="3.5703125" style="294" customWidth="1"/>
    <col min="38" max="38" width="7" style="76" customWidth="1"/>
    <col min="39" max="39" width="6.85546875" style="34" customWidth="1"/>
    <col min="40" max="40" width="6.85546875" style="244" customWidth="1"/>
    <col min="41" max="42" width="6.85546875" style="34" customWidth="1"/>
    <col min="43" max="43" width="6.85546875" style="244" customWidth="1"/>
    <col min="44" max="44" width="6.85546875" style="34" customWidth="1"/>
    <col min="45" max="45" width="4" style="76" customWidth="1"/>
    <col min="46" max="51" width="9.140625" style="200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12" t="s">
        <v>228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 t="s">
        <v>240</v>
      </c>
      <c r="AM1" s="315"/>
      <c r="AN1" s="315"/>
      <c r="AO1" s="315"/>
      <c r="AP1" s="315"/>
      <c r="AQ1" s="315"/>
      <c r="AR1" s="315"/>
      <c r="AS1" s="315"/>
      <c r="AT1" s="315"/>
      <c r="AU1" s="315"/>
      <c r="AV1" s="315"/>
      <c r="AW1" s="315"/>
      <c r="AX1" s="315"/>
      <c r="AY1" s="315"/>
      <c r="AZ1" s="315"/>
      <c r="BA1" s="315"/>
      <c r="BB1" s="315"/>
      <c r="BC1" s="315"/>
      <c r="BD1" s="315"/>
      <c r="BE1" s="315"/>
      <c r="BF1" s="315"/>
      <c r="BG1" s="315"/>
      <c r="BH1" s="315"/>
      <c r="BI1" s="315"/>
      <c r="BJ1" s="315"/>
      <c r="BK1" s="316"/>
    </row>
    <row r="2" spans="1:63" s="207" customFormat="1" ht="15.75" customHeight="1" x14ac:dyDescent="0.25">
      <c r="A2" s="309" t="s">
        <v>234</v>
      </c>
      <c r="B2" s="309"/>
      <c r="C2" s="310"/>
      <c r="D2" s="311" t="s">
        <v>62</v>
      </c>
      <c r="E2" s="309"/>
      <c r="F2" s="309"/>
      <c r="G2" s="309"/>
      <c r="H2" s="310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6"/>
      <c r="U2" s="364" t="s">
        <v>269</v>
      </c>
      <c r="V2" s="365"/>
      <c r="W2" s="365"/>
      <c r="X2" s="365"/>
      <c r="Y2" s="365"/>
      <c r="Z2" s="365"/>
      <c r="AA2" s="366"/>
      <c r="AB2" s="364" t="s">
        <v>254</v>
      </c>
      <c r="AC2" s="365"/>
      <c r="AD2" s="365"/>
      <c r="AE2" s="365"/>
      <c r="AF2" s="365"/>
      <c r="AG2" s="365"/>
      <c r="AH2" s="365"/>
      <c r="AI2" s="365"/>
      <c r="AJ2" s="365"/>
      <c r="AK2" s="366"/>
      <c r="AL2" s="311" t="s">
        <v>239</v>
      </c>
      <c r="AM2" s="309"/>
      <c r="AN2" s="309"/>
      <c r="AO2" s="309"/>
      <c r="AP2" s="309"/>
      <c r="AQ2" s="309"/>
      <c r="AR2" s="310"/>
      <c r="AS2" s="311" t="s">
        <v>232</v>
      </c>
      <c r="AT2" s="309"/>
      <c r="AU2" s="309"/>
      <c r="AV2" s="309"/>
      <c r="AW2" s="309"/>
      <c r="AX2" s="309"/>
      <c r="AY2" s="309"/>
      <c r="AZ2" s="310"/>
      <c r="BA2" s="309" t="s">
        <v>233</v>
      </c>
      <c r="BB2" s="309"/>
      <c r="BC2" s="309"/>
      <c r="BD2" s="309"/>
      <c r="BE2" s="309"/>
      <c r="BF2" s="309"/>
      <c r="BG2" s="309"/>
      <c r="BH2" s="309"/>
      <c r="BI2" s="309"/>
      <c r="BJ2" s="309"/>
      <c r="BK2" s="310"/>
    </row>
    <row r="3" spans="1:63" ht="15.75" customHeight="1" x14ac:dyDescent="0.25">
      <c r="A3" s="397"/>
      <c r="B3" s="398" t="s">
        <v>69</v>
      </c>
      <c r="C3" s="399" t="s">
        <v>73</v>
      </c>
      <c r="D3" s="280"/>
      <c r="E3" s="231" t="s">
        <v>68</v>
      </c>
      <c r="F3" s="231" t="s">
        <v>71</v>
      </c>
      <c r="G3" s="231" t="s">
        <v>72</v>
      </c>
      <c r="H3" s="356" t="s">
        <v>231</v>
      </c>
      <c r="I3" s="291" t="s">
        <v>253</v>
      </c>
      <c r="J3" s="292" t="s">
        <v>247</v>
      </c>
      <c r="K3" s="292" t="s">
        <v>248</v>
      </c>
      <c r="L3" s="292" t="s">
        <v>268</v>
      </c>
      <c r="M3" s="292" t="s">
        <v>249</v>
      </c>
      <c r="N3" s="292" t="s">
        <v>227</v>
      </c>
      <c r="O3" s="292" t="s">
        <v>263</v>
      </c>
      <c r="P3" s="292" t="s">
        <v>264</v>
      </c>
      <c r="Q3" s="292" t="s">
        <v>252</v>
      </c>
      <c r="R3" s="292" t="s">
        <v>265</v>
      </c>
      <c r="S3" s="292" t="s">
        <v>266</v>
      </c>
      <c r="T3" s="292" t="s">
        <v>267</v>
      </c>
      <c r="U3" s="291"/>
      <c r="V3" s="292" t="s">
        <v>68</v>
      </c>
      <c r="W3" s="292" t="s">
        <v>71</v>
      </c>
      <c r="X3" s="292" t="s">
        <v>72</v>
      </c>
      <c r="Y3" s="292" t="s">
        <v>231</v>
      </c>
      <c r="Z3" s="292" t="s">
        <v>70</v>
      </c>
      <c r="AA3" s="293" t="s">
        <v>94</v>
      </c>
      <c r="AB3" s="291"/>
      <c r="AC3" s="292" t="s">
        <v>55</v>
      </c>
      <c r="AD3" s="292" t="s">
        <v>2</v>
      </c>
      <c r="AE3" s="292" t="s">
        <v>74</v>
      </c>
      <c r="AF3" s="292" t="s">
        <v>0</v>
      </c>
      <c r="AG3" s="292" t="s">
        <v>5</v>
      </c>
      <c r="AH3" s="292" t="s">
        <v>8</v>
      </c>
      <c r="AI3" s="292" t="s">
        <v>225</v>
      </c>
      <c r="AJ3" s="292" t="s">
        <v>131</v>
      </c>
      <c r="AK3" s="293" t="s">
        <v>226</v>
      </c>
      <c r="AL3" s="354" t="s">
        <v>69</v>
      </c>
      <c r="AM3" s="355" t="s">
        <v>223</v>
      </c>
      <c r="AN3" s="355" t="s">
        <v>14</v>
      </c>
      <c r="AO3" s="355" t="s">
        <v>224</v>
      </c>
      <c r="AP3" s="231" t="s">
        <v>88</v>
      </c>
      <c r="AQ3" s="231" t="s">
        <v>14</v>
      </c>
      <c r="AR3" s="356" t="s">
        <v>224</v>
      </c>
      <c r="AS3" s="298" t="s">
        <v>238</v>
      </c>
      <c r="AT3" s="299"/>
      <c r="AU3" s="196" t="s">
        <v>9</v>
      </c>
      <c r="AV3" s="197" t="s">
        <v>7</v>
      </c>
      <c r="AW3" s="201" t="s">
        <v>6</v>
      </c>
      <c r="AX3" s="198" t="s">
        <v>4</v>
      </c>
      <c r="AY3" s="75" t="s">
        <v>3</v>
      </c>
      <c r="AZ3" s="236" t="s">
        <v>66</v>
      </c>
      <c r="BA3" s="306" t="s">
        <v>68</v>
      </c>
      <c r="BB3" s="183"/>
      <c r="BC3" s="183" t="s">
        <v>55</v>
      </c>
      <c r="BD3" s="183" t="s">
        <v>2</v>
      </c>
      <c r="BE3" s="183" t="s">
        <v>74</v>
      </c>
      <c r="BF3" s="183" t="s">
        <v>0</v>
      </c>
      <c r="BG3" s="183" t="s">
        <v>5</v>
      </c>
      <c r="BH3" s="183" t="s">
        <v>8</v>
      </c>
      <c r="BI3" s="183" t="s">
        <v>225</v>
      </c>
      <c r="BJ3" s="183" t="s">
        <v>131</v>
      </c>
      <c r="BK3" s="184" t="s">
        <v>226</v>
      </c>
    </row>
    <row r="4" spans="1:63" ht="15.75" customHeight="1" x14ac:dyDescent="0.25">
      <c r="A4" s="283" t="s">
        <v>223</v>
      </c>
      <c r="B4" s="286">
        <v>30</v>
      </c>
      <c r="C4" s="287">
        <v>40</v>
      </c>
      <c r="D4" s="285" t="s">
        <v>9</v>
      </c>
      <c r="E4" s="74">
        <v>1772</v>
      </c>
      <c r="F4" s="74">
        <v>237</v>
      </c>
      <c r="G4" s="74">
        <v>1108</v>
      </c>
      <c r="H4" s="390">
        <v>223</v>
      </c>
      <c r="I4" s="76">
        <v>0</v>
      </c>
      <c r="J4" s="286" t="s">
        <v>230</v>
      </c>
      <c r="K4" s="286" t="s">
        <v>230</v>
      </c>
      <c r="L4" s="286" t="s">
        <v>230</v>
      </c>
      <c r="M4" s="286" t="s">
        <v>230</v>
      </c>
      <c r="N4" s="286" t="s">
        <v>230</v>
      </c>
      <c r="O4" s="286">
        <v>500</v>
      </c>
      <c r="P4" s="286">
        <v>360</v>
      </c>
      <c r="Q4" s="286">
        <v>90</v>
      </c>
      <c r="R4" s="286">
        <v>80</v>
      </c>
      <c r="S4" s="286">
        <v>46</v>
      </c>
      <c r="T4" s="421">
        <v>25000000</v>
      </c>
      <c r="U4" s="384" t="s">
        <v>9</v>
      </c>
      <c r="V4" s="36">
        <f>O$8*8</f>
        <v>2600</v>
      </c>
      <c r="W4" s="36">
        <f>P$8*8</f>
        <v>1840</v>
      </c>
      <c r="X4" s="36">
        <f>Q$8*8</f>
        <v>480</v>
      </c>
      <c r="Y4" s="36">
        <f>R$8*8</f>
        <v>360</v>
      </c>
      <c r="Z4" s="36">
        <f>S$8*8</f>
        <v>304</v>
      </c>
      <c r="AA4" s="427">
        <f>T$8*8</f>
        <v>140000000</v>
      </c>
      <c r="AB4" s="285" t="s">
        <v>9</v>
      </c>
      <c r="AC4" s="370">
        <v>6</v>
      </c>
      <c r="AD4" s="370">
        <v>6</v>
      </c>
      <c r="AE4" s="370">
        <v>6</v>
      </c>
      <c r="AF4" s="370">
        <v>6</v>
      </c>
      <c r="AG4" s="370">
        <v>6</v>
      </c>
      <c r="AH4" s="370">
        <v>6</v>
      </c>
      <c r="AI4" s="370">
        <v>6</v>
      </c>
      <c r="AJ4" s="370">
        <v>6</v>
      </c>
      <c r="AK4" s="371">
        <v>0</v>
      </c>
      <c r="AL4" s="281" t="s">
        <v>68</v>
      </c>
      <c r="AM4" s="212">
        <f>AVERAGE(D真龍!A:A)+AVERAGE(D真龍!D:D)</f>
        <v>8</v>
      </c>
      <c r="AN4" s="265">
        <f>COUNT(D真龍!A:A)</f>
        <v>1</v>
      </c>
      <c r="AO4" s="212">
        <f>$B$4/AM4</f>
        <v>3.75</v>
      </c>
      <c r="AP4" s="121">
        <f>AVERAGE(D真龍!F:F)+AVERAGE(D真龍!I:I)</f>
        <v>10.985347985347985</v>
      </c>
      <c r="AQ4" s="266">
        <f>COUNT(D真龍!F:F)</f>
        <v>273</v>
      </c>
      <c r="AR4" s="120">
        <f>$B$5/AP4</f>
        <v>2.7309103034344782</v>
      </c>
      <c r="AS4" s="302" t="s">
        <v>68</v>
      </c>
      <c r="AT4" s="231" t="s">
        <v>229</v>
      </c>
      <c r="AU4" s="217">
        <f>MAX(SUM(BC4:BK4) - E4 + V4,0)</f>
        <v>1328</v>
      </c>
      <c r="AV4" s="218">
        <f>MAX(SUM(BC5:BK5) - E5 + V5,0)</f>
        <v>77</v>
      </c>
      <c r="AW4" s="219">
        <f>MAX(SUM(BC6:BK6) - E6 + V6,0)</f>
        <v>434</v>
      </c>
      <c r="AX4" s="220">
        <f>MAX(SUM(BC7:BK7) - E7 + V7,0)</f>
        <v>0</v>
      </c>
      <c r="AY4" s="232">
        <f>MAX(SUM(BC8:BK8) - E8 + V8,0)</f>
        <v>0</v>
      </c>
      <c r="AZ4" s="237">
        <f>SUM(AU4:AY4)</f>
        <v>1839</v>
      </c>
      <c r="BA4" s="307"/>
      <c r="BB4" s="188" t="s">
        <v>9</v>
      </c>
      <c r="BC4" s="16">
        <f>IF(ISBLANK(AC4),0,VLOOKUP(AC4,$I$4:$T$10,7,FALSE))</f>
        <v>0</v>
      </c>
      <c r="BD4" s="16">
        <f>IF(ISBLANK(AD4),0,VLOOKUP(AD4,$I$4:$T$10,7,FALSE))</f>
        <v>0</v>
      </c>
      <c r="BE4" s="16">
        <f>IF(ISBLANK(AE4),0,VLOOKUP(AE4,$I$4:$T$10,7,FALSE))</f>
        <v>0</v>
      </c>
      <c r="BF4" s="16">
        <f>IF(ISBLANK(AF4),0,VLOOKUP(AF4,$I$4:$T$10,7,FALSE))</f>
        <v>0</v>
      </c>
      <c r="BG4" s="16">
        <f>IF(ISBLANK(AG4),0,VLOOKUP(AG4,$I$4:$T$10,7,FALSE))</f>
        <v>0</v>
      </c>
      <c r="BH4" s="16">
        <f>IF(ISBLANK(AH4),0,VLOOKUP(AH4,$I$4:$T$10,7,FALSE))</f>
        <v>0</v>
      </c>
      <c r="BI4" s="16">
        <f>IF(ISBLANK(AI4),0,VLOOKUP(AI4,$I$4:$T$10,7,FALSE))</f>
        <v>0</v>
      </c>
      <c r="BJ4" s="16">
        <f>IF(ISBLANK(AJ4),0,VLOOKUP(AJ4,$I$4:$T$10,7,FALSE))</f>
        <v>0</v>
      </c>
      <c r="BK4" s="15">
        <f>IF(ISBLANK(AK4),0,VLOOKUP(AK4,$I$4:$T$10,7,FALSE))</f>
        <v>500</v>
      </c>
    </row>
    <row r="5" spans="1:63" ht="15.75" customHeight="1" x14ac:dyDescent="0.25">
      <c r="A5" s="102" t="s">
        <v>88</v>
      </c>
      <c r="B5" s="381">
        <v>30</v>
      </c>
      <c r="C5" s="400">
        <v>40</v>
      </c>
      <c r="D5" s="284" t="s">
        <v>7</v>
      </c>
      <c r="E5" s="71">
        <v>3023</v>
      </c>
      <c r="F5" s="71">
        <v>97</v>
      </c>
      <c r="G5" s="71">
        <v>1146</v>
      </c>
      <c r="H5" s="391">
        <v>2015</v>
      </c>
      <c r="I5" s="76">
        <v>1</v>
      </c>
      <c r="J5" s="286" t="s">
        <v>241</v>
      </c>
      <c r="K5" s="286" t="s">
        <v>230</v>
      </c>
      <c r="L5" s="286" t="s">
        <v>230</v>
      </c>
      <c r="M5" s="286" t="s">
        <v>230</v>
      </c>
      <c r="N5" s="286" t="s">
        <v>230</v>
      </c>
      <c r="O5" s="286">
        <v>475</v>
      </c>
      <c r="P5" s="286">
        <v>342</v>
      </c>
      <c r="Q5" s="286">
        <v>90</v>
      </c>
      <c r="R5" s="286">
        <v>75</v>
      </c>
      <c r="S5" s="286">
        <v>45</v>
      </c>
      <c r="T5" s="421">
        <v>23800000</v>
      </c>
      <c r="U5" s="385" t="s">
        <v>7</v>
      </c>
      <c r="V5" s="36">
        <f t="shared" ref="V5:V8" si="0">O$8*8</f>
        <v>2600</v>
      </c>
      <c r="W5" s="36">
        <f t="shared" ref="W5:W8" si="1">P$8*8</f>
        <v>1840</v>
      </c>
      <c r="X5" s="36">
        <f t="shared" ref="X5:X8" si="2">Q$8*8</f>
        <v>480</v>
      </c>
      <c r="Y5" s="36">
        <f t="shared" ref="Y5:Y8" si="3">R$8*8</f>
        <v>360</v>
      </c>
      <c r="Z5" s="36">
        <f t="shared" ref="Z5:Z8" si="4">S$8*8</f>
        <v>304</v>
      </c>
      <c r="AA5" s="427">
        <f t="shared" ref="AA5:AA8" si="5">T$8*8</f>
        <v>140000000</v>
      </c>
      <c r="AB5" s="284" t="s">
        <v>7</v>
      </c>
      <c r="AC5" s="372">
        <v>6</v>
      </c>
      <c r="AD5" s="372">
        <v>6</v>
      </c>
      <c r="AE5" s="372">
        <v>6</v>
      </c>
      <c r="AF5" s="372">
        <v>6</v>
      </c>
      <c r="AG5" s="372">
        <v>6</v>
      </c>
      <c r="AH5" s="372">
        <v>6</v>
      </c>
      <c r="AI5" s="372">
        <v>6</v>
      </c>
      <c r="AJ5" s="372">
        <v>6</v>
      </c>
      <c r="AK5" s="373">
        <v>0</v>
      </c>
      <c r="AL5" s="281" t="s">
        <v>71</v>
      </c>
      <c r="AM5" s="212">
        <f>AVERAGE(D真龍!C:C)+AVERAGE(D真龍!E:E)</f>
        <v>4</v>
      </c>
      <c r="AN5" s="265">
        <f>COUNT(D真龍!C:C)</f>
        <v>1</v>
      </c>
      <c r="AO5" s="212">
        <f>$B$4/AM5</f>
        <v>7.5</v>
      </c>
      <c r="AP5" s="121">
        <f>AVERAGE(D真龍!H:H)+AVERAGE(D真龍!J:J)</f>
        <v>6.3223443223443221</v>
      </c>
      <c r="AQ5" s="266">
        <f>COUNT(D真龍!H:H)</f>
        <v>273</v>
      </c>
      <c r="AR5" s="120">
        <f>$B$5/AP5</f>
        <v>4.7450753186558519</v>
      </c>
      <c r="AS5" s="298"/>
      <c r="AT5" s="194" t="s">
        <v>76</v>
      </c>
      <c r="AU5" s="74">
        <f>ROUNDUP(AU4/$AP$4,0)</f>
        <v>121</v>
      </c>
      <c r="AV5" s="71">
        <f t="shared" ref="AV5:AZ5" si="6">ROUNDUP(AV4/$AP$4,0)</f>
        <v>8</v>
      </c>
      <c r="AW5" s="72">
        <f t="shared" si="6"/>
        <v>40</v>
      </c>
      <c r="AX5" s="140">
        <f t="shared" si="6"/>
        <v>0</v>
      </c>
      <c r="AY5" s="73">
        <f t="shared" si="6"/>
        <v>0</v>
      </c>
      <c r="AZ5" s="238">
        <f t="shared" ref="AZ5:AZ17" si="7">SUM(AU5:AY5)</f>
        <v>169</v>
      </c>
      <c r="BA5" s="307"/>
      <c r="BB5" s="189" t="s">
        <v>7</v>
      </c>
      <c r="BC5" s="33">
        <f>IF(ISBLANK(AC5),0,VLOOKUP(AC5,$I$4:$T$10,7,FALSE))</f>
        <v>0</v>
      </c>
      <c r="BD5" s="33">
        <f>IF(ISBLANK(AD5),0,VLOOKUP(AD5,$I$4:$T$10,7,FALSE))</f>
        <v>0</v>
      </c>
      <c r="BE5" s="33">
        <f>IF(ISBLANK(AE5),0,VLOOKUP(AE5,$I$4:$T$10,7,FALSE))</f>
        <v>0</v>
      </c>
      <c r="BF5" s="33">
        <f>IF(ISBLANK(AF5),0,VLOOKUP(AF5,$I$4:$T$10,7,FALSE))</f>
        <v>0</v>
      </c>
      <c r="BG5" s="33">
        <f>IF(ISBLANK(AG5),0,VLOOKUP(AG5,$I$4:$T$10,7,FALSE))</f>
        <v>0</v>
      </c>
      <c r="BH5" s="33">
        <f>IF(ISBLANK(AH5),0,VLOOKUP(AH5,$I$4:$T$10,7,FALSE))</f>
        <v>0</v>
      </c>
      <c r="BI5" s="33">
        <f>IF(ISBLANK(AI5),0,VLOOKUP(AI5,$I$4:$T$10,7,FALSE))</f>
        <v>0</v>
      </c>
      <c r="BJ5" s="33">
        <f>IF(ISBLANK(AJ5),0,VLOOKUP(AJ5,$I$4:$T$10,7,FALSE))</f>
        <v>0</v>
      </c>
      <c r="BK5" s="203">
        <f>IF(ISBLANK(AK5),0,VLOOKUP(AK5,$I$4:$T$10,7,FALSE))</f>
        <v>500</v>
      </c>
    </row>
    <row r="6" spans="1:63" ht="15.75" customHeight="1" x14ac:dyDescent="0.25">
      <c r="D6" s="290" t="s">
        <v>6</v>
      </c>
      <c r="E6" s="72">
        <v>2666</v>
      </c>
      <c r="F6" s="72">
        <v>484</v>
      </c>
      <c r="G6" s="72">
        <v>1023</v>
      </c>
      <c r="H6" s="392">
        <v>4968</v>
      </c>
      <c r="I6" s="76">
        <v>2</v>
      </c>
      <c r="J6" s="286" t="s">
        <v>241</v>
      </c>
      <c r="K6" s="286" t="s">
        <v>241</v>
      </c>
      <c r="L6" s="286" t="s">
        <v>230</v>
      </c>
      <c r="M6" s="286" t="s">
        <v>230</v>
      </c>
      <c r="N6" s="286" t="s">
        <v>230</v>
      </c>
      <c r="O6" s="286">
        <v>425</v>
      </c>
      <c r="P6" s="286">
        <v>302</v>
      </c>
      <c r="Q6" s="286">
        <v>60</v>
      </c>
      <c r="R6" s="286">
        <v>65</v>
      </c>
      <c r="S6" s="286">
        <v>42</v>
      </c>
      <c r="T6" s="421">
        <v>22300000</v>
      </c>
      <c r="U6" s="386" t="s">
        <v>6</v>
      </c>
      <c r="V6" s="36">
        <f t="shared" si="0"/>
        <v>2600</v>
      </c>
      <c r="W6" s="36">
        <f t="shared" si="1"/>
        <v>1840</v>
      </c>
      <c r="X6" s="36">
        <f t="shared" si="2"/>
        <v>480</v>
      </c>
      <c r="Y6" s="36">
        <f t="shared" si="3"/>
        <v>360</v>
      </c>
      <c r="Z6" s="36">
        <f t="shared" si="4"/>
        <v>304</v>
      </c>
      <c r="AA6" s="427">
        <f t="shared" si="5"/>
        <v>140000000</v>
      </c>
      <c r="AB6" s="290" t="s">
        <v>6</v>
      </c>
      <c r="AC6" s="374">
        <v>6</v>
      </c>
      <c r="AD6" s="374">
        <v>6</v>
      </c>
      <c r="AE6" s="374">
        <v>6</v>
      </c>
      <c r="AF6" s="374">
        <v>6</v>
      </c>
      <c r="AG6" s="374">
        <v>6</v>
      </c>
      <c r="AH6" s="374">
        <v>6</v>
      </c>
      <c r="AI6" s="374">
        <v>6</v>
      </c>
      <c r="AJ6" s="374">
        <v>6</v>
      </c>
      <c r="AK6" s="375">
        <v>0</v>
      </c>
      <c r="AL6" s="281" t="s">
        <v>70</v>
      </c>
      <c r="AM6" s="212" t="e">
        <f>AVERAGE(D真龍!B:B)</f>
        <v>#DIV/0!</v>
      </c>
      <c r="AN6" s="265">
        <f>COUNT(D真龍!B:B)</f>
        <v>0</v>
      </c>
      <c r="AO6" s="264" t="e">
        <f>$B$4/AM6</f>
        <v>#DIV/0!</v>
      </c>
      <c r="AP6" s="121">
        <f>AVERAGE(D真龍!G:G)</f>
        <v>0.38271604938271603</v>
      </c>
      <c r="AQ6" s="266">
        <f>COUNT(D真龍!G:G)</f>
        <v>81</v>
      </c>
      <c r="AR6" s="357">
        <f>$B$5/AP6</f>
        <v>78.387096774193552</v>
      </c>
      <c r="AS6" s="298"/>
      <c r="AT6" s="194" t="s">
        <v>236</v>
      </c>
      <c r="AU6" s="213">
        <f>ROUNDUP(AU5/(RECOVER_AP / $B$5)*RECOVER_DIAMS,0)</f>
        <v>908</v>
      </c>
      <c r="AV6" s="216">
        <f>ROUNDUP(AV5/(RECOVER_AP / $B$5)*RECOVER_DIAMS,0)</f>
        <v>60</v>
      </c>
      <c r="AW6" s="214">
        <f>ROUNDUP(AW5/(RECOVER_AP / $B$5)*RECOVER_DIAMS,0)</f>
        <v>300</v>
      </c>
      <c r="AX6" s="215">
        <f>ROUNDUP(AX5/(RECOVER_AP / $B$5)*RECOVER_DIAMS,0)</f>
        <v>0</v>
      </c>
      <c r="AY6" s="229">
        <f>ROUNDUP(AY5/(RECOVER_AP / $B$5)*RECOVER_DIAMS,0)</f>
        <v>0</v>
      </c>
      <c r="AZ6" s="239">
        <f t="shared" si="7"/>
        <v>1268</v>
      </c>
      <c r="BA6" s="307"/>
      <c r="BB6" s="201" t="s">
        <v>6</v>
      </c>
      <c r="BC6" s="202">
        <f>IF(ISBLANK(AC6),0,VLOOKUP(AC6,$I$4:$T$10,7,FALSE))</f>
        <v>0</v>
      </c>
      <c r="BD6" s="202">
        <f>IF(ISBLANK(AD6),0,VLOOKUP(AD6,$I$4:$T$10,7,FALSE))</f>
        <v>0</v>
      </c>
      <c r="BE6" s="202">
        <f>IF(ISBLANK(AE6),0,VLOOKUP(AE6,$I$4:$T$10,7,FALSE))</f>
        <v>0</v>
      </c>
      <c r="BF6" s="202">
        <f>IF(ISBLANK(AF6),0,VLOOKUP(AF6,$I$4:$T$10,7,FALSE))</f>
        <v>0</v>
      </c>
      <c r="BG6" s="202">
        <f>IF(ISBLANK(AG6),0,VLOOKUP(AG6,$I$4:$T$10,7,FALSE))</f>
        <v>0</v>
      </c>
      <c r="BH6" s="202">
        <f>IF(ISBLANK(AH6),0,VLOOKUP(AH6,$I$4:$T$10,7,FALSE))</f>
        <v>0</v>
      </c>
      <c r="BI6" s="202">
        <f>IF(ISBLANK(AI6),0,VLOOKUP(AI6,$I$4:$T$10,7,FALSE))</f>
        <v>0</v>
      </c>
      <c r="BJ6" s="202">
        <f>IF(ISBLANK(AJ6),0,VLOOKUP(AJ6,$I$4:$T$10,7,FALSE))</f>
        <v>0</v>
      </c>
      <c r="BK6" s="204">
        <f>IF(ISBLANK(AK6),0,VLOOKUP(AK6,$I$4:$T$10,7,FALSE))</f>
        <v>500</v>
      </c>
    </row>
    <row r="7" spans="1:63" ht="15.75" customHeight="1" x14ac:dyDescent="0.25">
      <c r="D7" s="289" t="s">
        <v>4</v>
      </c>
      <c r="E7" s="140">
        <v>4603</v>
      </c>
      <c r="F7" s="140">
        <v>847</v>
      </c>
      <c r="G7" s="140">
        <v>1627</v>
      </c>
      <c r="H7" s="393">
        <v>3943</v>
      </c>
      <c r="I7" s="76">
        <v>3</v>
      </c>
      <c r="J7" s="286" t="s">
        <v>241</v>
      </c>
      <c r="K7" s="286" t="s">
        <v>230</v>
      </c>
      <c r="L7" s="286" t="s">
        <v>241</v>
      </c>
      <c r="M7" s="286" t="s">
        <v>230</v>
      </c>
      <c r="N7" s="286" t="s">
        <v>230</v>
      </c>
      <c r="O7" s="286">
        <v>375</v>
      </c>
      <c r="P7" s="286">
        <v>270</v>
      </c>
      <c r="Q7" s="286">
        <v>90</v>
      </c>
      <c r="R7" s="286">
        <v>55</v>
      </c>
      <c r="S7" s="286">
        <v>41</v>
      </c>
      <c r="T7" s="421">
        <v>19000000</v>
      </c>
      <c r="U7" s="387" t="s">
        <v>4</v>
      </c>
      <c r="V7" s="36">
        <f t="shared" si="0"/>
        <v>2600</v>
      </c>
      <c r="W7" s="36">
        <f t="shared" si="1"/>
        <v>1840</v>
      </c>
      <c r="X7" s="36">
        <f t="shared" si="2"/>
        <v>480</v>
      </c>
      <c r="Y7" s="36">
        <f t="shared" si="3"/>
        <v>360</v>
      </c>
      <c r="Z7" s="36">
        <f t="shared" si="4"/>
        <v>304</v>
      </c>
      <c r="AA7" s="427">
        <f t="shared" si="5"/>
        <v>140000000</v>
      </c>
      <c r="AB7" s="289" t="s">
        <v>4</v>
      </c>
      <c r="AC7" s="376">
        <v>6</v>
      </c>
      <c r="AD7" s="376">
        <v>6</v>
      </c>
      <c r="AE7" s="376">
        <v>6</v>
      </c>
      <c r="AF7" s="376">
        <v>6</v>
      </c>
      <c r="AG7" s="376">
        <v>6</v>
      </c>
      <c r="AH7" s="376">
        <v>6</v>
      </c>
      <c r="AI7" s="376">
        <v>6</v>
      </c>
      <c r="AJ7" s="376">
        <v>6</v>
      </c>
      <c r="AK7" s="377">
        <v>6</v>
      </c>
      <c r="AL7" s="210" t="s">
        <v>73</v>
      </c>
      <c r="AM7" s="211" t="s">
        <v>223</v>
      </c>
      <c r="AN7" s="211" t="s">
        <v>14</v>
      </c>
      <c r="AO7" s="211" t="s">
        <v>224</v>
      </c>
      <c r="AP7" s="242" t="s">
        <v>88</v>
      </c>
      <c r="AQ7" s="267" t="s">
        <v>14</v>
      </c>
      <c r="AR7" s="358" t="s">
        <v>224</v>
      </c>
      <c r="AS7" s="298"/>
      <c r="AT7" s="194" t="s">
        <v>116</v>
      </c>
      <c r="AU7" s="74">
        <f>ROUNDUP(AU4/$AP$8,0)</f>
        <v>111</v>
      </c>
      <c r="AV7" s="71">
        <f t="shared" ref="AV7:AZ7" si="8">ROUNDUP(AV4/$AP$8,0)</f>
        <v>7</v>
      </c>
      <c r="AW7" s="72">
        <f t="shared" si="8"/>
        <v>37</v>
      </c>
      <c r="AX7" s="140">
        <f t="shared" si="8"/>
        <v>0</v>
      </c>
      <c r="AY7" s="73">
        <f t="shared" si="8"/>
        <v>0</v>
      </c>
      <c r="AZ7" s="238">
        <f t="shared" si="7"/>
        <v>155</v>
      </c>
      <c r="BA7" s="307"/>
      <c r="BB7" s="190" t="s">
        <v>4</v>
      </c>
      <c r="BC7" s="139">
        <f>IF(ISBLANK(AC7),0,VLOOKUP(AC7,$I$4:$T$10,7,FALSE))</f>
        <v>0</v>
      </c>
      <c r="BD7" s="139">
        <f>IF(ISBLANK(AD7),0,VLOOKUP(AD7,$I$4:$T$10,7,FALSE))</f>
        <v>0</v>
      </c>
      <c r="BE7" s="139">
        <f>IF(ISBLANK(AE7),0,VLOOKUP(AE7,$I$4:$T$10,7,FALSE))</f>
        <v>0</v>
      </c>
      <c r="BF7" s="139">
        <f>IF(ISBLANK(AF7),0,VLOOKUP(AF7,$I$4:$T$10,7,FALSE))</f>
        <v>0</v>
      </c>
      <c r="BG7" s="139">
        <f>IF(ISBLANK(AG7),0,VLOOKUP(AG7,$I$4:$T$10,7,FALSE))</f>
        <v>0</v>
      </c>
      <c r="BH7" s="139">
        <f>IF(ISBLANK(AH7),0,VLOOKUP(AH7,$I$4:$T$10,7,FALSE))</f>
        <v>0</v>
      </c>
      <c r="BI7" s="139">
        <f>IF(ISBLANK(AI7),0,VLOOKUP(AI7,$I$4:$T$10,7,FALSE))</f>
        <v>0</v>
      </c>
      <c r="BJ7" s="139">
        <f>IF(ISBLANK(AJ7),0,VLOOKUP(AJ7,$I$4:$T$10,7,FALSE))</f>
        <v>0</v>
      </c>
      <c r="BK7" s="205">
        <f>IF(ISBLANK(AK7),0,VLOOKUP(AK7,$I$4:$T$10,7,FALSE))</f>
        <v>0</v>
      </c>
    </row>
    <row r="8" spans="1:63" ht="15.75" customHeight="1" x14ac:dyDescent="0.25">
      <c r="D8" s="288" t="s">
        <v>3</v>
      </c>
      <c r="E8" s="73">
        <v>3403</v>
      </c>
      <c r="F8" s="73">
        <v>277</v>
      </c>
      <c r="G8" s="73">
        <v>1133</v>
      </c>
      <c r="H8" s="394">
        <v>2935</v>
      </c>
      <c r="I8" s="76">
        <v>4</v>
      </c>
      <c r="J8" s="286" t="s">
        <v>241</v>
      </c>
      <c r="K8" s="286" t="s">
        <v>241</v>
      </c>
      <c r="L8" s="286" t="s">
        <v>241</v>
      </c>
      <c r="M8" s="286" t="s">
        <v>230</v>
      </c>
      <c r="N8" s="286" t="s">
        <v>230</v>
      </c>
      <c r="O8" s="286">
        <v>325</v>
      </c>
      <c r="P8" s="286">
        <v>230</v>
      </c>
      <c r="Q8" s="286">
        <v>60</v>
      </c>
      <c r="R8" s="286">
        <v>45</v>
      </c>
      <c r="S8" s="286">
        <v>38</v>
      </c>
      <c r="T8" s="421">
        <v>17500000</v>
      </c>
      <c r="U8" s="388" t="s">
        <v>3</v>
      </c>
      <c r="V8" s="389">
        <f t="shared" si="0"/>
        <v>2600</v>
      </c>
      <c r="W8" s="389">
        <f t="shared" si="1"/>
        <v>1840</v>
      </c>
      <c r="X8" s="389">
        <f t="shared" si="2"/>
        <v>480</v>
      </c>
      <c r="Y8" s="389">
        <f t="shared" si="3"/>
        <v>360</v>
      </c>
      <c r="Z8" s="389">
        <f t="shared" si="4"/>
        <v>304</v>
      </c>
      <c r="AA8" s="428">
        <f t="shared" si="5"/>
        <v>140000000</v>
      </c>
      <c r="AB8" s="276" t="s">
        <v>3</v>
      </c>
      <c r="AC8" s="378">
        <v>6</v>
      </c>
      <c r="AD8" s="378">
        <v>6</v>
      </c>
      <c r="AE8" s="378">
        <v>6</v>
      </c>
      <c r="AF8" s="378">
        <v>6</v>
      </c>
      <c r="AG8" s="378">
        <v>6</v>
      </c>
      <c r="AH8" s="378">
        <v>6</v>
      </c>
      <c r="AI8" s="378">
        <v>6</v>
      </c>
      <c r="AJ8" s="378">
        <v>6</v>
      </c>
      <c r="AK8" s="379">
        <v>0</v>
      </c>
      <c r="AL8" s="281" t="s">
        <v>68</v>
      </c>
      <c r="AM8" s="212">
        <f>AVERAGE(D真龍!K:K)</f>
        <v>9</v>
      </c>
      <c r="AN8" s="265">
        <f>COUNT(D真龍!K:K)</f>
        <v>1</v>
      </c>
      <c r="AO8" s="212">
        <f>$C$4/AM8</f>
        <v>4.4444444444444446</v>
      </c>
      <c r="AP8" s="121">
        <f>AVERAGE(D真龍!Q:Q)</f>
        <v>12.027027027027026</v>
      </c>
      <c r="AQ8" s="266">
        <f>COUNT(D真龍!Q:Q)</f>
        <v>629</v>
      </c>
      <c r="AR8" s="120">
        <f>$C$5/AP8</f>
        <v>3.3258426966292136</v>
      </c>
      <c r="AS8" s="303"/>
      <c r="AT8" s="233" t="s">
        <v>237</v>
      </c>
      <c r="AU8" s="225">
        <f>ROUNDUP(AU7/(RECOVER_AP / $C$5)*RECOVER_DIAMS,0)</f>
        <v>1110</v>
      </c>
      <c r="AV8" s="226">
        <f>ROUNDUP(AV7/(RECOVER_AP / $C$5)*RECOVER_DIAMS,0)</f>
        <v>70</v>
      </c>
      <c r="AW8" s="227">
        <f>ROUNDUP(AW7/(RECOVER_AP / $C$5)*RECOVER_DIAMS,0)</f>
        <v>370</v>
      </c>
      <c r="AX8" s="228">
        <f>ROUNDUP(AX7/(RECOVER_AP / $C$5)*RECOVER_DIAMS,0)</f>
        <v>0</v>
      </c>
      <c r="AY8" s="234">
        <f>ROUNDUP(AY7/(RECOVER_AP / $C$5)*RECOVER_DIAMS,0)</f>
        <v>0</v>
      </c>
      <c r="AZ8" s="240">
        <f t="shared" si="7"/>
        <v>1550</v>
      </c>
      <c r="BA8" s="308"/>
      <c r="BB8" s="12" t="s">
        <v>3</v>
      </c>
      <c r="BC8" s="13">
        <f>IF(ISBLANK(AC8),0,VLOOKUP(AC8,$I$4:$T$10,7,FALSE))</f>
        <v>0</v>
      </c>
      <c r="BD8" s="13">
        <f>IF(ISBLANK(AD8),0,VLOOKUP(AD8,$I$4:$T$10,7,FALSE))</f>
        <v>0</v>
      </c>
      <c r="BE8" s="13">
        <f>IF(ISBLANK(AE8),0,VLOOKUP(AE8,$I$4:$T$10,7,FALSE))</f>
        <v>0</v>
      </c>
      <c r="BF8" s="13">
        <f>IF(ISBLANK(AF8),0,VLOOKUP(AF8,$I$4:$T$10,7,FALSE))</f>
        <v>0</v>
      </c>
      <c r="BG8" s="13">
        <f>IF(ISBLANK(AG8),0,VLOOKUP(AG8,$I$4:$T$10,7,FALSE))</f>
        <v>0</v>
      </c>
      <c r="BH8" s="13">
        <f>IF(ISBLANK(AH8),0,VLOOKUP(AH8,$I$4:$T$10,7,FALSE))</f>
        <v>0</v>
      </c>
      <c r="BI8" s="13">
        <f>IF(ISBLANK(AI8),0,VLOOKUP(AI8,$I$4:$T$10,7,FALSE))</f>
        <v>0</v>
      </c>
      <c r="BJ8" s="13">
        <f>IF(ISBLANK(AJ8),0,VLOOKUP(AJ8,$I$4:$T$10,7,FALSE))</f>
        <v>0</v>
      </c>
      <c r="BK8" s="119">
        <f>IF(ISBLANK(AK8),0,VLOOKUP(AK8,$I$4:$T$10,7,FALSE))</f>
        <v>500</v>
      </c>
    </row>
    <row r="9" spans="1:63" ht="15.75" customHeight="1" x14ac:dyDescent="0.25">
      <c r="D9" s="298" t="s">
        <v>235</v>
      </c>
      <c r="E9" s="299"/>
      <c r="F9" s="299"/>
      <c r="G9" s="300">
        <v>541</v>
      </c>
      <c r="H9" s="301"/>
      <c r="I9" s="76">
        <v>5</v>
      </c>
      <c r="J9" s="286" t="s">
        <v>241</v>
      </c>
      <c r="K9" s="286" t="s">
        <v>241</v>
      </c>
      <c r="L9" s="286" t="s">
        <v>241</v>
      </c>
      <c r="M9" s="286" t="s">
        <v>241</v>
      </c>
      <c r="N9" s="286" t="s">
        <v>230</v>
      </c>
      <c r="O9" s="286">
        <v>150</v>
      </c>
      <c r="P9" s="286">
        <v>100</v>
      </c>
      <c r="Q9" s="286">
        <v>30</v>
      </c>
      <c r="R9" s="286">
        <v>10</v>
      </c>
      <c r="S9" s="286">
        <v>30</v>
      </c>
      <c r="T9" s="421">
        <v>10000000</v>
      </c>
      <c r="U9" s="382"/>
      <c r="V9" s="367"/>
      <c r="W9" s="367"/>
      <c r="X9" s="367"/>
      <c r="Y9" s="367"/>
      <c r="Z9" s="367"/>
      <c r="AA9" s="367"/>
      <c r="AL9" s="281" t="s">
        <v>71</v>
      </c>
      <c r="AM9" s="212">
        <f>AVERAGE(D真龍!L:L) + AVERAGE(D真龍!O:O)</f>
        <v>4</v>
      </c>
      <c r="AN9" s="265">
        <f>COUNT(D真龍!L:L)</f>
        <v>1</v>
      </c>
      <c r="AO9" s="212">
        <f t="shared" ref="AO9:AO11" si="9">$C$4/AM9</f>
        <v>10</v>
      </c>
      <c r="AP9" s="121">
        <f>AVERAGE(D真龍!S:S)+AVERAGE(D真龍!U:U)</f>
        <v>6.9316375198728135</v>
      </c>
      <c r="AQ9" s="266">
        <f>COUNT(D真龍!S:S)</f>
        <v>629</v>
      </c>
      <c r="AR9" s="120">
        <f>$C$5/AP9</f>
        <v>5.7706422018348631</v>
      </c>
      <c r="AS9" s="302" t="s">
        <v>71</v>
      </c>
      <c r="AT9" s="231" t="s">
        <v>229</v>
      </c>
      <c r="AU9" s="217">
        <f>MAX(SUM(BC10:BK10) - F4 + W4,0)</f>
        <v>1963</v>
      </c>
      <c r="AV9" s="218">
        <f>MAX(SUM(BC11:BK11) - F5 + W5,0)</f>
        <v>2103</v>
      </c>
      <c r="AW9" s="219">
        <f>MAX(SUM(BC12:BK12) - F6 + W6,0)</f>
        <v>1716</v>
      </c>
      <c r="AX9" s="220">
        <f>MAX(SUM(BC13:BK13) - F7 + W7,0)</f>
        <v>993</v>
      </c>
      <c r="AY9" s="232">
        <f>MAX(SUM(BC14:BK14) - F8 + W8,0)</f>
        <v>1923</v>
      </c>
      <c r="AZ9" s="237">
        <f t="shared" si="7"/>
        <v>8698</v>
      </c>
      <c r="BA9" s="306" t="s">
        <v>71</v>
      </c>
      <c r="BB9" s="185"/>
      <c r="BC9" s="185" t="s">
        <v>55</v>
      </c>
      <c r="BD9" s="185" t="s">
        <v>2</v>
      </c>
      <c r="BE9" s="185" t="s">
        <v>74</v>
      </c>
      <c r="BF9" s="185" t="s">
        <v>0</v>
      </c>
      <c r="BG9" s="185" t="s">
        <v>5</v>
      </c>
      <c r="BH9" s="185" t="s">
        <v>8</v>
      </c>
      <c r="BI9" s="185" t="s">
        <v>225</v>
      </c>
      <c r="BJ9" s="185" t="s">
        <v>131</v>
      </c>
      <c r="BK9" s="186" t="s">
        <v>226</v>
      </c>
    </row>
    <row r="10" spans="1:63" ht="15.75" customHeight="1" x14ac:dyDescent="0.25">
      <c r="D10" s="395" t="s">
        <v>245</v>
      </c>
      <c r="E10" s="396"/>
      <c r="F10" s="409">
        <v>120000000</v>
      </c>
      <c r="G10" s="409"/>
      <c r="H10" s="410"/>
      <c r="I10" s="380">
        <v>6</v>
      </c>
      <c r="J10" s="381" t="s">
        <v>241</v>
      </c>
      <c r="K10" s="381" t="s">
        <v>241</v>
      </c>
      <c r="L10" s="381" t="s">
        <v>241</v>
      </c>
      <c r="M10" s="381" t="s">
        <v>241</v>
      </c>
      <c r="N10" s="381" t="s">
        <v>241</v>
      </c>
      <c r="O10" s="381">
        <v>0</v>
      </c>
      <c r="P10" s="381">
        <v>0</v>
      </c>
      <c r="Q10" s="381">
        <v>0</v>
      </c>
      <c r="R10" s="381">
        <v>0</v>
      </c>
      <c r="S10" s="381">
        <v>0</v>
      </c>
      <c r="T10" s="422">
        <v>0</v>
      </c>
      <c r="U10" s="382"/>
      <c r="V10" s="367"/>
      <c r="W10" s="367"/>
      <c r="X10" s="367"/>
      <c r="Y10" s="367"/>
      <c r="Z10" s="367"/>
      <c r="AA10" s="367"/>
      <c r="AL10" s="281" t="s">
        <v>72</v>
      </c>
      <c r="AM10" s="212">
        <f>AVERAGE(D真龍!M:M) + AVERAGE(D真龍!P:P)</f>
        <v>5</v>
      </c>
      <c r="AN10" s="265">
        <f>COUNT(D真龍!M:M)</f>
        <v>1</v>
      </c>
      <c r="AO10" s="212">
        <f t="shared" si="9"/>
        <v>8</v>
      </c>
      <c r="AP10" s="121">
        <f>AVERAGE(D真龍!T:T)+AVERAGE(D真龍!V:V)</f>
        <v>6.9348171701112875</v>
      </c>
      <c r="AQ10" s="266">
        <f>COUNT(D真龍!T:T)</f>
        <v>629</v>
      </c>
      <c r="AR10" s="120">
        <f>$C$5/AP10</f>
        <v>5.7679963319578178</v>
      </c>
      <c r="AS10" s="298"/>
      <c r="AT10" s="194" t="s">
        <v>76</v>
      </c>
      <c r="AU10" s="74">
        <f>ROUNDUP(AU9/$AP$5,0)</f>
        <v>311</v>
      </c>
      <c r="AV10" s="71">
        <f t="shared" ref="AV10:AZ10" si="10">ROUNDUP(AV9/$AP$5,0)</f>
        <v>333</v>
      </c>
      <c r="AW10" s="72">
        <f t="shared" si="10"/>
        <v>272</v>
      </c>
      <c r="AX10" s="140">
        <f t="shared" si="10"/>
        <v>158</v>
      </c>
      <c r="AY10" s="73">
        <f t="shared" si="10"/>
        <v>305</v>
      </c>
      <c r="AZ10" s="238">
        <f t="shared" si="7"/>
        <v>1379</v>
      </c>
      <c r="BA10" s="307"/>
      <c r="BB10" s="188" t="s">
        <v>9</v>
      </c>
      <c r="BC10" s="16">
        <f>IF(ISBLANK(AC4),0,VLOOKUP(AC4,$I$4:$T$10,8,FALSE))</f>
        <v>0</v>
      </c>
      <c r="BD10" s="16">
        <f>IF(ISBLANK(AD4),0,VLOOKUP(AD4,$I$4:$T$10,8,FALSE))</f>
        <v>0</v>
      </c>
      <c r="BE10" s="16">
        <f>IF(ISBLANK(AE4),0,VLOOKUP(AE4,$I$4:$T$10,8,FALSE))</f>
        <v>0</v>
      </c>
      <c r="BF10" s="16">
        <f>IF(ISBLANK(AF4),0,VLOOKUP(AF4,$I$4:$T$10,8,FALSE))</f>
        <v>0</v>
      </c>
      <c r="BG10" s="16">
        <f>IF(ISBLANK(AG4),0,VLOOKUP(AG4,$I$4:$T$10,8,FALSE))</f>
        <v>0</v>
      </c>
      <c r="BH10" s="16">
        <f>IF(ISBLANK(AH4),0,VLOOKUP(AH4,$I$4:$T$10,8,FALSE))</f>
        <v>0</v>
      </c>
      <c r="BI10" s="16">
        <f>IF(ISBLANK(AI4),0,VLOOKUP(AI4,$I$4:$T$10,8,FALSE))</f>
        <v>0</v>
      </c>
      <c r="BJ10" s="16">
        <f>IF(ISBLANK(AJ4),0,VLOOKUP(AJ4,$I$4:$T$10,8,FALSE))</f>
        <v>0</v>
      </c>
      <c r="BK10" s="15">
        <f>IF(ISBLANK(AK4),0,VLOOKUP(AK4,$I$4:$T$10,8,FALSE))</f>
        <v>360</v>
      </c>
    </row>
    <row r="11" spans="1:63" ht="15.75" customHeight="1" x14ac:dyDescent="0.25">
      <c r="AL11" s="282" t="s">
        <v>70</v>
      </c>
      <c r="AM11" s="359" t="e">
        <f>AVERAGE(D真龍!N:N)</f>
        <v>#DIV/0!</v>
      </c>
      <c r="AN11" s="360">
        <f>COUNT(D真龍!N:N)</f>
        <v>0</v>
      </c>
      <c r="AO11" s="361" t="e">
        <f t="shared" si="9"/>
        <v>#DIV/0!</v>
      </c>
      <c r="AP11" s="362">
        <f>AVERAGE(D真龍!R:R)</f>
        <v>1.1641541038525962</v>
      </c>
      <c r="AQ11" s="278">
        <f>COUNT(D真龍!R:R)</f>
        <v>597</v>
      </c>
      <c r="AR11" s="363">
        <f>$C$5/AP11</f>
        <v>34.359712230215827</v>
      </c>
      <c r="AS11" s="298"/>
      <c r="AT11" s="194" t="s">
        <v>236</v>
      </c>
      <c r="AU11" s="213">
        <f>ROUNDUP(AU10/(RECOVER_AP / $B$5)*RECOVER_DIAMS,0)</f>
        <v>2333</v>
      </c>
      <c r="AV11" s="216">
        <f>ROUNDUP(AV10/(RECOVER_AP / $B$5)*RECOVER_DIAMS,0)</f>
        <v>2498</v>
      </c>
      <c r="AW11" s="214">
        <f>ROUNDUP(AW10/(RECOVER_AP / $B$5)*RECOVER_DIAMS,0)</f>
        <v>2040</v>
      </c>
      <c r="AX11" s="215">
        <f>ROUNDUP(AX10/(RECOVER_AP / $B$5)*RECOVER_DIAMS,0)</f>
        <v>1185</v>
      </c>
      <c r="AY11" s="229">
        <f>ROUNDUP(AY10/(RECOVER_AP / $B$5)*RECOVER_DIAMS,0)</f>
        <v>2288</v>
      </c>
      <c r="AZ11" s="239">
        <f t="shared" si="7"/>
        <v>10344</v>
      </c>
      <c r="BA11" s="307"/>
      <c r="BB11" s="189" t="s">
        <v>7</v>
      </c>
      <c r="BC11" s="33">
        <f>IF(ISBLANK(AC5),0,VLOOKUP(AC5,$I$4:$T$10,8,FALSE))</f>
        <v>0</v>
      </c>
      <c r="BD11" s="33">
        <f>IF(ISBLANK(AD5),0,VLOOKUP(AD5,$I$4:$T$10,8,FALSE))</f>
        <v>0</v>
      </c>
      <c r="BE11" s="33">
        <f>IF(ISBLANK(AE5),0,VLOOKUP(AE5,$I$4:$T$10,8,FALSE))</f>
        <v>0</v>
      </c>
      <c r="BF11" s="33">
        <f>IF(ISBLANK(AF5),0,VLOOKUP(AF5,$I$4:$T$10,8,FALSE))</f>
        <v>0</v>
      </c>
      <c r="BG11" s="33">
        <f>IF(ISBLANK(AG5),0,VLOOKUP(AG5,$I$4:$T$10,8,FALSE))</f>
        <v>0</v>
      </c>
      <c r="BH11" s="33">
        <f>IF(ISBLANK(AH5),0,VLOOKUP(AH5,$I$4:$T$10,8,FALSE))</f>
        <v>0</v>
      </c>
      <c r="BI11" s="33">
        <f>IF(ISBLANK(AI5),0,VLOOKUP(AI5,$I$4:$T$10,8,FALSE))</f>
        <v>0</v>
      </c>
      <c r="BJ11" s="33">
        <f>IF(ISBLANK(AJ5),0,VLOOKUP(AJ5,$I$4:$T$10,8,FALSE))</f>
        <v>0</v>
      </c>
      <c r="BK11" s="203">
        <f>IF(ISBLANK(AK5),0,VLOOKUP(AK5,$I$4:$T$10,8,FALSE))</f>
        <v>360</v>
      </c>
    </row>
    <row r="12" spans="1:63" ht="15.75" customHeight="1" x14ac:dyDescent="0.25">
      <c r="AS12" s="298"/>
      <c r="AT12" s="194" t="s">
        <v>116</v>
      </c>
      <c r="AU12" s="74">
        <f>ROUNDUP(AU9/$AP$9,0)</f>
        <v>284</v>
      </c>
      <c r="AV12" s="71">
        <f t="shared" ref="AV12:AZ12" si="11">ROUNDUP(AV9/$AP$9,0)</f>
        <v>304</v>
      </c>
      <c r="AW12" s="72">
        <f t="shared" si="11"/>
        <v>248</v>
      </c>
      <c r="AX12" s="140">
        <f t="shared" si="11"/>
        <v>144</v>
      </c>
      <c r="AY12" s="73">
        <f t="shared" si="11"/>
        <v>278</v>
      </c>
      <c r="AZ12" s="238">
        <f t="shared" si="7"/>
        <v>1258</v>
      </c>
      <c r="BA12" s="307"/>
      <c r="BB12" s="201" t="s">
        <v>6</v>
      </c>
      <c r="BC12" s="202">
        <f>IF(ISBLANK(AC6),0,VLOOKUP(AC6,$I$4:$T$10,8,FALSE))</f>
        <v>0</v>
      </c>
      <c r="BD12" s="202">
        <f>IF(ISBLANK(AD6),0,VLOOKUP(AD6,$I$4:$T$10,8,FALSE))</f>
        <v>0</v>
      </c>
      <c r="BE12" s="202">
        <f>IF(ISBLANK(AE6),0,VLOOKUP(AE6,$I$4:$T$10,8,FALSE))</f>
        <v>0</v>
      </c>
      <c r="BF12" s="202">
        <f>IF(ISBLANK(AF6),0,VLOOKUP(AF6,$I$4:$T$10,8,FALSE))</f>
        <v>0</v>
      </c>
      <c r="BG12" s="202">
        <f>IF(ISBLANK(AG6),0,VLOOKUP(AG6,$I$4:$T$10,8,FALSE))</f>
        <v>0</v>
      </c>
      <c r="BH12" s="202">
        <f>IF(ISBLANK(AH6),0,VLOOKUP(AH6,$I$4:$T$10,8,FALSE))</f>
        <v>0</v>
      </c>
      <c r="BI12" s="202">
        <f>IF(ISBLANK(AI6),0,VLOOKUP(AI6,$I$4:$T$10,8,FALSE))</f>
        <v>0</v>
      </c>
      <c r="BJ12" s="202">
        <f>IF(ISBLANK(AJ6),0,VLOOKUP(AJ6,$I$4:$T$10,8,FALSE))</f>
        <v>0</v>
      </c>
      <c r="BK12" s="204">
        <f>IF(ISBLANK(AK6),0,VLOOKUP(AK6,$I$4:$T$10,8,FALSE))</f>
        <v>360</v>
      </c>
    </row>
    <row r="13" spans="1:63" ht="15.75" customHeight="1" x14ac:dyDescent="0.25">
      <c r="AS13" s="303"/>
      <c r="AT13" s="233" t="s">
        <v>237</v>
      </c>
      <c r="AU13" s="225">
        <f>ROUNDUP(AU10/(RECOVER_AP / $C$5)*RECOVER_DIAMS,0)</f>
        <v>3110</v>
      </c>
      <c r="AV13" s="226">
        <f>ROUNDUP(AV10/(RECOVER_AP / $C$5)*RECOVER_DIAMS,0)</f>
        <v>3330</v>
      </c>
      <c r="AW13" s="227">
        <f>ROUNDUP(AW10/(RECOVER_AP / $C$5)*RECOVER_DIAMS,0)</f>
        <v>2720</v>
      </c>
      <c r="AX13" s="228">
        <f>ROUNDUP(AX10/(RECOVER_AP / $C$5)*RECOVER_DIAMS,0)</f>
        <v>1580</v>
      </c>
      <c r="AY13" s="234">
        <f>ROUNDUP(AY10/(RECOVER_AP / $C$5)*RECOVER_DIAMS,0)</f>
        <v>3050</v>
      </c>
      <c r="AZ13" s="240">
        <f t="shared" si="7"/>
        <v>13790</v>
      </c>
      <c r="BA13" s="307"/>
      <c r="BB13" s="190" t="s">
        <v>4</v>
      </c>
      <c r="BC13" s="139">
        <f>IF(ISBLANK(AC7),0,VLOOKUP(AC7,$I$4:$T$10,8,FALSE))</f>
        <v>0</v>
      </c>
      <c r="BD13" s="139">
        <f>IF(ISBLANK(AD7),0,VLOOKUP(AD7,$I$4:$T$10,8,FALSE))</f>
        <v>0</v>
      </c>
      <c r="BE13" s="139">
        <f>IF(ISBLANK(AE7),0,VLOOKUP(AE7,$I$4:$T$10,8,FALSE))</f>
        <v>0</v>
      </c>
      <c r="BF13" s="139">
        <f>IF(ISBLANK(AF7),0,VLOOKUP(AF7,$I$4:$T$10,8,FALSE))</f>
        <v>0</v>
      </c>
      <c r="BG13" s="139">
        <f>IF(ISBLANK(AG7),0,VLOOKUP(AG7,$I$4:$T$10,8,FALSE))</f>
        <v>0</v>
      </c>
      <c r="BH13" s="139">
        <f>IF(ISBLANK(AH7),0,VLOOKUP(AH7,$I$4:$T$10,8,FALSE))</f>
        <v>0</v>
      </c>
      <c r="BI13" s="139">
        <f>IF(ISBLANK(AI7),0,VLOOKUP(AI7,$I$4:$T$10,8,FALSE))</f>
        <v>0</v>
      </c>
      <c r="BJ13" s="139">
        <f>IF(ISBLANK(AJ7),0,VLOOKUP(AJ7,$I$4:$T$10,8,FALSE))</f>
        <v>0</v>
      </c>
      <c r="BK13" s="205">
        <f>IF(ISBLANK(AK7),0,VLOOKUP(AK7,$I$4:$T$10,8,FALSE))</f>
        <v>0</v>
      </c>
    </row>
    <row r="14" spans="1:63" ht="15.75" customHeight="1" x14ac:dyDescent="0.25">
      <c r="AS14" s="302" t="s">
        <v>72</v>
      </c>
      <c r="AT14" s="231" t="s">
        <v>229</v>
      </c>
      <c r="AU14" s="217">
        <f>MAX(SUM(BC16:BK16) - G4 + X4,0)</f>
        <v>0</v>
      </c>
      <c r="AV14" s="218">
        <f>MAX(SUM(BC17:BK17) - G5 + X5,0)</f>
        <v>0</v>
      </c>
      <c r="AW14" s="219">
        <f>MAX(SUM(BC18:BK18) - G6 + X6,0)</f>
        <v>0</v>
      </c>
      <c r="AX14" s="220">
        <f>MAX(SUM(BC19:BK19) - G7 + X7,0)</f>
        <v>0</v>
      </c>
      <c r="AY14" s="232">
        <f>MAX(SUM(BC20:BK20) - G8 + X8,0)</f>
        <v>0</v>
      </c>
      <c r="AZ14" s="237">
        <f t="shared" si="7"/>
        <v>0</v>
      </c>
      <c r="BA14" s="308"/>
      <c r="BB14" s="12" t="s">
        <v>3</v>
      </c>
      <c r="BC14" s="13">
        <f>IF(ISBLANK(AC8),0,VLOOKUP(AC8,$I$4:$T$10,8,FALSE))</f>
        <v>0</v>
      </c>
      <c r="BD14" s="13">
        <f>IF(ISBLANK(AD8),0,VLOOKUP(AD8,$I$4:$T$10,8,FALSE))</f>
        <v>0</v>
      </c>
      <c r="BE14" s="13">
        <f>IF(ISBLANK(AE8),0,VLOOKUP(AE8,$I$4:$T$10,8,FALSE))</f>
        <v>0</v>
      </c>
      <c r="BF14" s="13">
        <f>IF(ISBLANK(AF8),0,VLOOKUP(AF8,$I$4:$T$10,8,FALSE))</f>
        <v>0</v>
      </c>
      <c r="BG14" s="13">
        <f>IF(ISBLANK(AG8),0,VLOOKUP(AG8,$I$4:$T$10,8,FALSE))</f>
        <v>0</v>
      </c>
      <c r="BH14" s="13">
        <f>IF(ISBLANK(AH8),0,VLOOKUP(AH8,$I$4:$T$10,8,FALSE))</f>
        <v>0</v>
      </c>
      <c r="BI14" s="13">
        <f>IF(ISBLANK(AI8),0,VLOOKUP(AI8,$I$4:$T$10,8,FALSE))</f>
        <v>0</v>
      </c>
      <c r="BJ14" s="13">
        <f>IF(ISBLANK(AJ8),0,VLOOKUP(AJ8,$I$4:$T$10,8,FALSE))</f>
        <v>0</v>
      </c>
      <c r="BK14" s="119">
        <f>IF(ISBLANK(AK8),0,VLOOKUP(AK8,$I$4:$T$10,8,FALSE))</f>
        <v>360</v>
      </c>
    </row>
    <row r="15" spans="1:63" ht="15.75" customHeight="1" x14ac:dyDescent="0.25">
      <c r="AS15" s="298"/>
      <c r="AT15" s="194" t="s">
        <v>116</v>
      </c>
      <c r="AU15" s="74">
        <f>ROUNDUP(AU14/$AP$10,0)</f>
        <v>0</v>
      </c>
      <c r="AV15" s="71">
        <f t="shared" ref="AV15:AZ15" si="12">ROUNDUP(AV14/$AP$10,0)</f>
        <v>0</v>
      </c>
      <c r="AW15" s="72">
        <f t="shared" si="12"/>
        <v>0</v>
      </c>
      <c r="AX15" s="140">
        <f t="shared" si="12"/>
        <v>0</v>
      </c>
      <c r="AY15" s="73">
        <f t="shared" si="12"/>
        <v>0</v>
      </c>
      <c r="AZ15" s="238">
        <f t="shared" si="7"/>
        <v>0</v>
      </c>
      <c r="BA15" s="306" t="s">
        <v>72</v>
      </c>
      <c r="BB15" s="185"/>
      <c r="BC15" s="185" t="s">
        <v>55</v>
      </c>
      <c r="BD15" s="185" t="s">
        <v>2</v>
      </c>
      <c r="BE15" s="185" t="s">
        <v>74</v>
      </c>
      <c r="BF15" s="185" t="s">
        <v>0</v>
      </c>
      <c r="BG15" s="185" t="s">
        <v>5</v>
      </c>
      <c r="BH15" s="185" t="s">
        <v>8</v>
      </c>
      <c r="BI15" s="185" t="s">
        <v>225</v>
      </c>
      <c r="BJ15" s="185" t="s">
        <v>131</v>
      </c>
      <c r="BK15" s="186" t="s">
        <v>226</v>
      </c>
    </row>
    <row r="16" spans="1:63" ht="15.75" customHeight="1" x14ac:dyDescent="0.25">
      <c r="AS16" s="303"/>
      <c r="AT16" s="233" t="s">
        <v>237</v>
      </c>
      <c r="AU16" s="225">
        <f>ROUNDUP(AU15/(RECOVER_AP / $C$5)*RECOVER_DIAMS,0)</f>
        <v>0</v>
      </c>
      <c r="AV16" s="226">
        <f t="shared" ref="AV16:AZ16" si="13">ROUNDUP(AV15/3*30,0)</f>
        <v>0</v>
      </c>
      <c r="AW16" s="227">
        <f t="shared" si="13"/>
        <v>0</v>
      </c>
      <c r="AX16" s="228">
        <f t="shared" si="13"/>
        <v>0</v>
      </c>
      <c r="AY16" s="234">
        <f t="shared" si="13"/>
        <v>0</v>
      </c>
      <c r="AZ16" s="240">
        <f t="shared" si="7"/>
        <v>0</v>
      </c>
      <c r="BA16" s="307"/>
      <c r="BB16" s="188" t="s">
        <v>9</v>
      </c>
      <c r="BC16" s="16">
        <f>IF(ISBLANK(AC4),0,VLOOKUP(AC4,$I$4:$T$10,9,FALSE))</f>
        <v>0</v>
      </c>
      <c r="BD16" s="16">
        <f>IF(ISBLANK(AD4),0,VLOOKUP(AD4,$I$4:$T$10,9,FALSE))</f>
        <v>0</v>
      </c>
      <c r="BE16" s="16">
        <f>IF(ISBLANK(AE4),0,VLOOKUP(AE4,$I$4:$T$10,9,FALSE))</f>
        <v>0</v>
      </c>
      <c r="BF16" s="16">
        <f>IF(ISBLANK(AF4),0,VLOOKUP(AF4,$I$4:$T$10,9,FALSE))</f>
        <v>0</v>
      </c>
      <c r="BG16" s="16">
        <f>IF(ISBLANK(AG4),0,VLOOKUP(AG4,$I$4:$T$10,9,FALSE))</f>
        <v>0</v>
      </c>
      <c r="BH16" s="16">
        <f>IF(ISBLANK(AH4),0,VLOOKUP(AH4,$I$4:$T$10,9,FALSE))</f>
        <v>0</v>
      </c>
      <c r="BI16" s="16">
        <f>IF(ISBLANK(AI4),0,VLOOKUP(AI4,$I$4:$T$10,9,FALSE))</f>
        <v>0</v>
      </c>
      <c r="BJ16" s="16">
        <f>IF(ISBLANK(AJ4),0,VLOOKUP(AJ4,$I$4:$T$10,9,FALSE))</f>
        <v>0</v>
      </c>
      <c r="BK16" s="15">
        <f>IF(ISBLANK(AK4),0,VLOOKUP(AK4,$I$4:$T$10,9,FALSE))</f>
        <v>90</v>
      </c>
    </row>
    <row r="17" spans="45:63" ht="15.75" customHeight="1" x14ac:dyDescent="0.25">
      <c r="AS17" s="230" t="s">
        <v>231</v>
      </c>
      <c r="AT17" s="206" t="s">
        <v>229</v>
      </c>
      <c r="AU17" s="221">
        <f>MAX(SUM(BC22:BK22) - H4 + Z4,0)</f>
        <v>161</v>
      </c>
      <c r="AV17" s="222">
        <f>MAX(SUM(BC23:BK23) - H5 + Z5,0)</f>
        <v>0</v>
      </c>
      <c r="AW17" s="223">
        <f>MAX(SUM(BC24:BK24) - H6 + Z6,0)</f>
        <v>0</v>
      </c>
      <c r="AX17" s="224">
        <f>MAX(SUM(BC25:BK25) - H7 + Z7,0)</f>
        <v>0</v>
      </c>
      <c r="AY17" s="235">
        <f>MAX(SUM(BC26:BK26) - H8 + Z8,0)</f>
        <v>0</v>
      </c>
      <c r="AZ17" s="241">
        <f t="shared" si="7"/>
        <v>161</v>
      </c>
      <c r="BA17" s="307"/>
      <c r="BB17" s="189" t="s">
        <v>7</v>
      </c>
      <c r="BC17" s="33">
        <f>IF(ISBLANK(AC5),0,VLOOKUP(AC5,$I$4:$T$10,9,FALSE))</f>
        <v>0</v>
      </c>
      <c r="BD17" s="33">
        <f>IF(ISBLANK(AD5),0,VLOOKUP(AD5,$I$4:$T$10,9,FALSE))</f>
        <v>0</v>
      </c>
      <c r="BE17" s="33">
        <f>IF(ISBLANK(AE5),0,VLOOKUP(AE5,$I$4:$T$10,9,FALSE))</f>
        <v>0</v>
      </c>
      <c r="BF17" s="33">
        <f>IF(ISBLANK(AF5),0,VLOOKUP(AF5,$I$4:$T$10,9,FALSE))</f>
        <v>0</v>
      </c>
      <c r="BG17" s="33">
        <f>IF(ISBLANK(AG5),0,VLOOKUP(AG5,$I$4:$T$10,9,FALSE))</f>
        <v>0</v>
      </c>
      <c r="BH17" s="33">
        <f>IF(ISBLANK(AH5),0,VLOOKUP(AH5,$I$4:$T$10,9,FALSE))</f>
        <v>0</v>
      </c>
      <c r="BI17" s="33">
        <f>IF(ISBLANK(AI5),0,VLOOKUP(AI5,$I$4:$T$10,9,FALSE))</f>
        <v>0</v>
      </c>
      <c r="BJ17" s="33">
        <f>IF(ISBLANK(AJ5),0,VLOOKUP(AJ5,$I$4:$T$10,9,FALSE))</f>
        <v>0</v>
      </c>
      <c r="BK17" s="203">
        <f>IF(ISBLANK(AK5),0,VLOOKUP(AK5,$I$4:$T$10,9,FALSE))</f>
        <v>90</v>
      </c>
    </row>
    <row r="18" spans="45:63" ht="15.75" customHeight="1" x14ac:dyDescent="0.25">
      <c r="AS18" s="302" t="s">
        <v>70</v>
      </c>
      <c r="AT18" s="231" t="s">
        <v>229</v>
      </c>
      <c r="AU18" s="304">
        <f>MAX(SUM(BC28:BK32) - G9 + SUM(Z4:Z8),0)</f>
        <v>1163</v>
      </c>
      <c r="AV18" s="304"/>
      <c r="AW18" s="304"/>
      <c r="AX18" s="304"/>
      <c r="AY18" s="304"/>
      <c r="AZ18" s="305"/>
      <c r="BA18" s="307"/>
      <c r="BB18" s="201" t="s">
        <v>6</v>
      </c>
      <c r="BC18" s="202">
        <f>IF(ISBLANK(AC6),0,VLOOKUP(AC6,$I$4:$T$10,9,FALSE))</f>
        <v>0</v>
      </c>
      <c r="BD18" s="202">
        <f>IF(ISBLANK(AD6),0,VLOOKUP(AD6,$I$4:$T$10,9,FALSE))</f>
        <v>0</v>
      </c>
      <c r="BE18" s="202">
        <f>IF(ISBLANK(AE6),0,VLOOKUP(AE6,$I$4:$T$10,9,FALSE))</f>
        <v>0</v>
      </c>
      <c r="BF18" s="202">
        <f>IF(ISBLANK(AF6),0,VLOOKUP(AF6,$I$4:$T$10,9,FALSE))</f>
        <v>0</v>
      </c>
      <c r="BG18" s="202">
        <f>IF(ISBLANK(AG6),0,VLOOKUP(AG6,$I$4:$T$10,9,FALSE))</f>
        <v>0</v>
      </c>
      <c r="BH18" s="202">
        <f>IF(ISBLANK(AH6),0,VLOOKUP(AH6,$I$4:$T$10,9,FALSE))</f>
        <v>0</v>
      </c>
      <c r="BI18" s="202">
        <f>IF(ISBLANK(AI6),0,VLOOKUP(AI6,$I$4:$T$10,9,FALSE))</f>
        <v>0</v>
      </c>
      <c r="BJ18" s="202">
        <f>IF(ISBLANK(AJ6),0,VLOOKUP(AJ6,$I$4:$T$10,9,FALSE))</f>
        <v>0</v>
      </c>
      <c r="BK18" s="204">
        <f>IF(ISBLANK(AK6),0,VLOOKUP(AK6,$I$4:$T$10,9,FALSE))</f>
        <v>90</v>
      </c>
    </row>
    <row r="19" spans="45:63" ht="15.75" customHeight="1" x14ac:dyDescent="0.25">
      <c r="AS19" s="298"/>
      <c r="AT19" s="194" t="s">
        <v>243</v>
      </c>
      <c r="AU19" s="402">
        <f>ROUNDUP(AU18/AP6,0)</f>
        <v>3039</v>
      </c>
      <c r="AV19" s="402"/>
      <c r="AW19" s="402"/>
      <c r="AX19" s="402"/>
      <c r="AY19" s="402"/>
      <c r="AZ19" s="403"/>
      <c r="BA19" s="307"/>
      <c r="BB19" s="190" t="s">
        <v>4</v>
      </c>
      <c r="BC19" s="139">
        <f>IF(ISBLANK(AC7),0,VLOOKUP(AC7,$I$4:$T$10,9,FALSE))</f>
        <v>0</v>
      </c>
      <c r="BD19" s="139">
        <f>IF(ISBLANK(AD7),0,VLOOKUP(AD7,$I$4:$T$10,9,FALSE))</f>
        <v>0</v>
      </c>
      <c r="BE19" s="139">
        <f>IF(ISBLANK(AE7),0,VLOOKUP(AE7,$I$4:$T$10,9,FALSE))</f>
        <v>0</v>
      </c>
      <c r="BF19" s="139">
        <f>IF(ISBLANK(AF7),0,VLOOKUP(AF7,$I$4:$T$10,9,FALSE))</f>
        <v>0</v>
      </c>
      <c r="BG19" s="139">
        <f>IF(ISBLANK(AG7),0,VLOOKUP(AG7,$I$4:$T$10,9,FALSE))</f>
        <v>0</v>
      </c>
      <c r="BH19" s="139">
        <f>IF(ISBLANK(AH7),0,VLOOKUP(AH7,$I$4:$T$10,9,FALSE))</f>
        <v>0</v>
      </c>
      <c r="BI19" s="139">
        <f>IF(ISBLANK(AI7),0,VLOOKUP(AI7,$I$4:$T$10,9,FALSE))</f>
        <v>0</v>
      </c>
      <c r="BJ19" s="139">
        <f>IF(ISBLANK(AJ7),0,VLOOKUP(AJ7,$I$4:$T$10,9,FALSE))</f>
        <v>0</v>
      </c>
      <c r="BK19" s="205">
        <f>IF(ISBLANK(AK7),0,VLOOKUP(AK7,$I$4:$T$10,9,FALSE))</f>
        <v>0</v>
      </c>
    </row>
    <row r="20" spans="45:63" ht="15.75" customHeight="1" x14ac:dyDescent="0.25">
      <c r="AS20" s="298"/>
      <c r="AT20" s="233" t="s">
        <v>244</v>
      </c>
      <c r="AU20" s="404">
        <f>ROUNDUP(AU18/AP11,0)</f>
        <v>1000</v>
      </c>
      <c r="AV20" s="404"/>
      <c r="AW20" s="404"/>
      <c r="AX20" s="404"/>
      <c r="AY20" s="404"/>
      <c r="AZ20" s="405"/>
      <c r="BA20" s="308"/>
      <c r="BB20" s="12" t="s">
        <v>3</v>
      </c>
      <c r="BC20" s="13">
        <f>IF(ISBLANK(AC8),0,VLOOKUP(AC8,$I$4:$T$10,9,FALSE))</f>
        <v>0</v>
      </c>
      <c r="BD20" s="13">
        <f>IF(ISBLANK(AD8),0,VLOOKUP(AD8,$I$4:$T$10,9,FALSE))</f>
        <v>0</v>
      </c>
      <c r="BE20" s="13">
        <f>IF(ISBLANK(AE8),0,VLOOKUP(AE8,$I$4:$T$10,9,FALSE))</f>
        <v>0</v>
      </c>
      <c r="BF20" s="13">
        <f>IF(ISBLANK(AF8),0,VLOOKUP(AF8,$I$4:$T$10,9,FALSE))</f>
        <v>0</v>
      </c>
      <c r="BG20" s="13">
        <f>IF(ISBLANK(AG8),0,VLOOKUP(AG8,$I$4:$T$10,9,FALSE))</f>
        <v>0</v>
      </c>
      <c r="BH20" s="13">
        <f>IF(ISBLANK(AH8),0,VLOOKUP(AH8,$I$4:$T$10,9,FALSE))</f>
        <v>0</v>
      </c>
      <c r="BI20" s="13">
        <f>IF(ISBLANK(AI8),0,VLOOKUP(AI8,$I$4:$T$10,9,FALSE))</f>
        <v>0</v>
      </c>
      <c r="BJ20" s="13">
        <f>IF(ISBLANK(AJ8),0,VLOOKUP(AJ8,$I$4:$T$10,9,FALSE))</f>
        <v>0</v>
      </c>
      <c r="BK20" s="119">
        <f>IF(ISBLANK(AK8),0,VLOOKUP(AK8,$I$4:$T$10,9,FALSE))</f>
        <v>90</v>
      </c>
    </row>
    <row r="21" spans="45:63" ht="15.75" customHeight="1" x14ac:dyDescent="0.25">
      <c r="AS21" s="230" t="s">
        <v>94</v>
      </c>
      <c r="AT21" s="206" t="s">
        <v>229</v>
      </c>
      <c r="AU21" s="407">
        <f>MAX(SUM(BC34:BK38) - F10 + SUM(AA4:AA8),0)</f>
        <v>680000000</v>
      </c>
      <c r="AV21" s="407"/>
      <c r="AW21" s="407"/>
      <c r="AX21" s="407"/>
      <c r="AY21" s="407"/>
      <c r="AZ21" s="408"/>
      <c r="BA21" s="306" t="s">
        <v>231</v>
      </c>
      <c r="BB21" s="185"/>
      <c r="BC21" s="185" t="s">
        <v>55</v>
      </c>
      <c r="BD21" s="185" t="s">
        <v>2</v>
      </c>
      <c r="BE21" s="185" t="s">
        <v>74</v>
      </c>
      <c r="BF21" s="185" t="s">
        <v>0</v>
      </c>
      <c r="BG21" s="185" t="s">
        <v>5</v>
      </c>
      <c r="BH21" s="185" t="s">
        <v>8</v>
      </c>
      <c r="BI21" s="185" t="s">
        <v>225</v>
      </c>
      <c r="BJ21" s="185" t="s">
        <v>131</v>
      </c>
      <c r="BK21" s="186" t="s">
        <v>226</v>
      </c>
    </row>
    <row r="22" spans="45:63" ht="15.75" customHeight="1" x14ac:dyDescent="0.25">
      <c r="BA22" s="307"/>
      <c r="BB22" s="188" t="s">
        <v>9</v>
      </c>
      <c r="BC22" s="16">
        <f>IF(ISBLANK(AC4),0,VLOOKUP(AC4,$I$4:$T$10,10,FALSE))</f>
        <v>0</v>
      </c>
      <c r="BD22" s="16">
        <f>IF(ISBLANK(AD4),0,VLOOKUP(AD4,$I$4:$T$10,10,FALSE))</f>
        <v>0</v>
      </c>
      <c r="BE22" s="16">
        <f>IF(ISBLANK(AE4),0,VLOOKUP(AE4,$I$4:$T$10,10,FALSE))</f>
        <v>0</v>
      </c>
      <c r="BF22" s="16">
        <f>IF(ISBLANK(AF4),0,VLOOKUP(AF4,$I$4:$T$10,10,FALSE))</f>
        <v>0</v>
      </c>
      <c r="BG22" s="16">
        <f>IF(ISBLANK(AG4),0,VLOOKUP(AG4,$I$4:$T$10,10,FALSE))</f>
        <v>0</v>
      </c>
      <c r="BH22" s="16">
        <f>IF(ISBLANK(AH4),0,VLOOKUP(AH4,$I$4:$T$10,10,FALSE))</f>
        <v>0</v>
      </c>
      <c r="BI22" s="16">
        <f>IF(ISBLANK(AI4),0,VLOOKUP(AI4,$I$4:$T$10,10,FALSE))</f>
        <v>0</v>
      </c>
      <c r="BJ22" s="16">
        <f>IF(ISBLANK(AJ4),0,VLOOKUP(AJ4,$I$4:$T$10,10,FALSE))</f>
        <v>0</v>
      </c>
      <c r="BK22" s="15">
        <f>IF(ISBLANK(AK4),0,VLOOKUP(AK4,$I$4:$T$10,10,FALSE))</f>
        <v>80</v>
      </c>
    </row>
    <row r="23" spans="45:63" ht="15.75" customHeight="1" x14ac:dyDescent="0.25">
      <c r="BA23" s="307"/>
      <c r="BB23" s="189" t="s">
        <v>7</v>
      </c>
      <c r="BC23" s="33">
        <f>IF(ISBLANK(AC5),0,VLOOKUP(AC5,$I$4:$T$10,10,FALSE))</f>
        <v>0</v>
      </c>
      <c r="BD23" s="33">
        <f>IF(ISBLANK(AD5),0,VLOOKUP(AD5,$I$4:$T$10,10,FALSE))</f>
        <v>0</v>
      </c>
      <c r="BE23" s="33">
        <f>IF(ISBLANK(AE5),0,VLOOKUP(AE5,$I$4:$T$10,10,FALSE))</f>
        <v>0</v>
      </c>
      <c r="BF23" s="33">
        <f>IF(ISBLANK(AF5),0,VLOOKUP(AF5,$I$4:$T$10,10,FALSE))</f>
        <v>0</v>
      </c>
      <c r="BG23" s="33">
        <f>IF(ISBLANK(AG5),0,VLOOKUP(AG5,$I$4:$T$10,10,FALSE))</f>
        <v>0</v>
      </c>
      <c r="BH23" s="33">
        <f>IF(ISBLANK(AH5),0,VLOOKUP(AH5,$I$4:$T$10,10,FALSE))</f>
        <v>0</v>
      </c>
      <c r="BI23" s="33">
        <f>IF(ISBLANK(AI5),0,VLOOKUP(AI5,$I$4:$T$10,10,FALSE))</f>
        <v>0</v>
      </c>
      <c r="BJ23" s="33">
        <f>IF(ISBLANK(AJ5),0,VLOOKUP(AJ5,$I$4:$T$10,10,FALSE))</f>
        <v>0</v>
      </c>
      <c r="BK23" s="203">
        <f>IF(ISBLANK(AK5),0,VLOOKUP(AK5,$I$4:$T$10,10,FALSE))</f>
        <v>80</v>
      </c>
    </row>
    <row r="24" spans="45:63" ht="15.75" customHeight="1" x14ac:dyDescent="0.25">
      <c r="BA24" s="307"/>
      <c r="BB24" s="201" t="s">
        <v>6</v>
      </c>
      <c r="BC24" s="202">
        <f>IF(ISBLANK(AC6),0,VLOOKUP(AC6,$I$4:$T$10,10,FALSE))</f>
        <v>0</v>
      </c>
      <c r="BD24" s="202">
        <f>IF(ISBLANK(AD6),0,VLOOKUP(AD6,$I$4:$T$10,10,FALSE))</f>
        <v>0</v>
      </c>
      <c r="BE24" s="202">
        <f>IF(ISBLANK(AE6),0,VLOOKUP(AE6,$I$4:$T$10,10,FALSE))</f>
        <v>0</v>
      </c>
      <c r="BF24" s="202">
        <f>IF(ISBLANK(AF6),0,VLOOKUP(AF6,$I$4:$T$10,10,FALSE))</f>
        <v>0</v>
      </c>
      <c r="BG24" s="202">
        <f>IF(ISBLANK(AG6),0,VLOOKUP(AG6,$I$4:$T$10,10,FALSE))</f>
        <v>0</v>
      </c>
      <c r="BH24" s="202">
        <f>IF(ISBLANK(AH6),0,VLOOKUP(AH6,$I$4:$T$10,10,FALSE))</f>
        <v>0</v>
      </c>
      <c r="BI24" s="202">
        <f>IF(ISBLANK(AI6),0,VLOOKUP(AI6,$I$4:$T$10,10,FALSE))</f>
        <v>0</v>
      </c>
      <c r="BJ24" s="202">
        <f>IF(ISBLANK(AJ6),0,VLOOKUP(AJ6,$I$4:$T$10,10,FALSE))</f>
        <v>0</v>
      </c>
      <c r="BK24" s="204">
        <f>IF(ISBLANK(AK6),0,VLOOKUP(AK6,$I$4:$T$10,10,FALSE))</f>
        <v>80</v>
      </c>
    </row>
    <row r="25" spans="45:63" ht="15.75" customHeight="1" x14ac:dyDescent="0.25">
      <c r="BA25" s="307"/>
      <c r="BB25" s="190" t="s">
        <v>4</v>
      </c>
      <c r="BC25" s="139">
        <f>IF(ISBLANK(AC7),0,VLOOKUP(AC7,$I$4:$T$10,10,FALSE))</f>
        <v>0</v>
      </c>
      <c r="BD25" s="139">
        <f>IF(ISBLANK(AD7),0,VLOOKUP(AD7,$I$4:$T$10,10,FALSE))</f>
        <v>0</v>
      </c>
      <c r="BE25" s="139">
        <f>IF(ISBLANK(AE7),0,VLOOKUP(AE7,$I$4:$T$10,10,FALSE))</f>
        <v>0</v>
      </c>
      <c r="BF25" s="139">
        <f>IF(ISBLANK(AF7),0,VLOOKUP(AF7,$I$4:$T$10,10,FALSE))</f>
        <v>0</v>
      </c>
      <c r="BG25" s="139">
        <f>IF(ISBLANK(AG7),0,VLOOKUP(AG7,$I$4:$T$10,10,FALSE))</f>
        <v>0</v>
      </c>
      <c r="BH25" s="139">
        <f>IF(ISBLANK(AH7),0,VLOOKUP(AH7,$I$4:$T$10,10,FALSE))</f>
        <v>0</v>
      </c>
      <c r="BI25" s="139">
        <f>IF(ISBLANK(AI7),0,VLOOKUP(AI7,$I$4:$T$10,10,FALSE))</f>
        <v>0</v>
      </c>
      <c r="BJ25" s="139">
        <f>IF(ISBLANK(AJ7),0,VLOOKUP(AJ7,$I$4:$T$10,10,FALSE))</f>
        <v>0</v>
      </c>
      <c r="BK25" s="205">
        <f>IF(ISBLANK(AK7),0,VLOOKUP(AK7,$I$4:$T$10,10,FALSE))</f>
        <v>0</v>
      </c>
    </row>
    <row r="26" spans="45:63" ht="15.75" customHeight="1" x14ac:dyDescent="0.25">
      <c r="BA26" s="308"/>
      <c r="BB26" s="12" t="s">
        <v>3</v>
      </c>
      <c r="BC26" s="13">
        <f>IF(ISBLANK(AC8),0,VLOOKUP(AC8,$I$4:$T$10,10,FALSE))</f>
        <v>0</v>
      </c>
      <c r="BD26" s="13">
        <f>IF(ISBLANK(AD8),0,VLOOKUP(AD8,$I$4:$T$10,10,FALSE))</f>
        <v>0</v>
      </c>
      <c r="BE26" s="13">
        <f>IF(ISBLANK(AE8),0,VLOOKUP(AE8,$I$4:$T$10,10,FALSE))</f>
        <v>0</v>
      </c>
      <c r="BF26" s="13">
        <f>IF(ISBLANK(AF8),0,VLOOKUP(AF8,$I$4:$T$10,10,FALSE))</f>
        <v>0</v>
      </c>
      <c r="BG26" s="13">
        <f>IF(ISBLANK(AG8),0,VLOOKUP(AG8,$I$4:$T$10,10,FALSE))</f>
        <v>0</v>
      </c>
      <c r="BH26" s="13">
        <f>IF(ISBLANK(AH8),0,VLOOKUP(AH8,$I$4:$T$10,10,FALSE))</f>
        <v>0</v>
      </c>
      <c r="BI26" s="13">
        <f>IF(ISBLANK(AI8),0,VLOOKUP(AI8,$I$4:$T$10,10,FALSE))</f>
        <v>0</v>
      </c>
      <c r="BJ26" s="13">
        <f>IF(ISBLANK(AJ8),0,VLOOKUP(AJ8,$I$4:$T$10,10,FALSE))</f>
        <v>0</v>
      </c>
      <c r="BK26" s="119">
        <f>IF(ISBLANK(AK8),0,VLOOKUP(AK8,$I$4:$T$10,10,FALSE))</f>
        <v>80</v>
      </c>
    </row>
    <row r="27" spans="45:63" ht="15.75" customHeight="1" x14ac:dyDescent="0.25">
      <c r="BA27" s="306" t="s">
        <v>70</v>
      </c>
      <c r="BB27" s="185"/>
      <c r="BC27" s="185" t="s">
        <v>55</v>
      </c>
      <c r="BD27" s="185" t="s">
        <v>2</v>
      </c>
      <c r="BE27" s="185" t="s">
        <v>74</v>
      </c>
      <c r="BF27" s="185" t="s">
        <v>0</v>
      </c>
      <c r="BG27" s="185" t="s">
        <v>5</v>
      </c>
      <c r="BH27" s="185" t="s">
        <v>8</v>
      </c>
      <c r="BI27" s="185" t="s">
        <v>225</v>
      </c>
      <c r="BJ27" s="185" t="s">
        <v>131</v>
      </c>
      <c r="BK27" s="186" t="s">
        <v>226</v>
      </c>
    </row>
    <row r="28" spans="45:63" ht="15.75" customHeight="1" x14ac:dyDescent="0.25">
      <c r="BA28" s="307"/>
      <c r="BB28" s="188" t="s">
        <v>9</v>
      </c>
      <c r="BC28" s="16">
        <f>IF(ISBLANK(AC4),0,VLOOKUP(AC4,$I$4:$T$10,11,FALSE))</f>
        <v>0</v>
      </c>
      <c r="BD28" s="16">
        <f>IF(ISBLANK(AD4),0,VLOOKUP(AD4,$I$4:$T$10,11,FALSE))</f>
        <v>0</v>
      </c>
      <c r="BE28" s="16">
        <f>IF(ISBLANK(AE4),0,VLOOKUP(AE4,$I$4:$T$10,11,FALSE))</f>
        <v>0</v>
      </c>
      <c r="BF28" s="16">
        <f>IF(ISBLANK(AF4),0,VLOOKUP(AF4,$I$4:$T$10,11,FALSE))</f>
        <v>0</v>
      </c>
      <c r="BG28" s="16">
        <f>IF(ISBLANK(AG4),0,VLOOKUP(AG4,$I$4:$T$10,11,FALSE))</f>
        <v>0</v>
      </c>
      <c r="BH28" s="16">
        <f>IF(ISBLANK(AH4),0,VLOOKUP(AH4,$I$4:$T$10,11,FALSE))</f>
        <v>0</v>
      </c>
      <c r="BI28" s="16">
        <f>IF(ISBLANK(AI4),0,VLOOKUP(AI4,$I$4:$T$10,11,FALSE))</f>
        <v>0</v>
      </c>
      <c r="BJ28" s="16">
        <f>IF(ISBLANK(AJ4),0,VLOOKUP(AJ4,$I$4:$T$10,11,FALSE))</f>
        <v>0</v>
      </c>
      <c r="BK28" s="15">
        <f>IF(ISBLANK(AK4),0,VLOOKUP(AK4,$I$4:$T$10,11,FALSE))</f>
        <v>46</v>
      </c>
    </row>
    <row r="29" spans="45:63" ht="15.75" customHeight="1" x14ac:dyDescent="0.25">
      <c r="BA29" s="307"/>
      <c r="BB29" s="189" t="s">
        <v>7</v>
      </c>
      <c r="BC29" s="33">
        <f>IF(ISBLANK(AC5),0,VLOOKUP(AC5,$I$4:$T$10,11,FALSE))</f>
        <v>0</v>
      </c>
      <c r="BD29" s="33">
        <f>IF(ISBLANK(AD5),0,VLOOKUP(AD5,$I$4:$T$10,11,FALSE))</f>
        <v>0</v>
      </c>
      <c r="BE29" s="33">
        <f>IF(ISBLANK(AE5),0,VLOOKUP(AE5,$I$4:$T$10,11,FALSE))</f>
        <v>0</v>
      </c>
      <c r="BF29" s="33">
        <f>IF(ISBLANK(AF5),0,VLOOKUP(AF5,$I$4:$T$10,11,FALSE))</f>
        <v>0</v>
      </c>
      <c r="BG29" s="33">
        <f>IF(ISBLANK(AG5),0,VLOOKUP(AG5,$I$4:$T$10,11,FALSE))</f>
        <v>0</v>
      </c>
      <c r="BH29" s="33">
        <f>IF(ISBLANK(AH5),0,VLOOKUP(AH5,$I$4:$T$10,11,FALSE))</f>
        <v>0</v>
      </c>
      <c r="BI29" s="33">
        <f>IF(ISBLANK(AI5),0,VLOOKUP(AI5,$I$4:$T$10,11,FALSE))</f>
        <v>0</v>
      </c>
      <c r="BJ29" s="33">
        <f>IF(ISBLANK(AJ5),0,VLOOKUP(AJ5,$I$4:$T$10,11,FALSE))</f>
        <v>0</v>
      </c>
      <c r="BK29" s="203">
        <f>IF(ISBLANK(AK5),0,VLOOKUP(AK5,$I$4:$T$10,11,FALSE))</f>
        <v>46</v>
      </c>
    </row>
    <row r="30" spans="45:63" ht="15.75" customHeight="1" x14ac:dyDescent="0.25">
      <c r="BA30" s="307"/>
      <c r="BB30" s="201" t="s">
        <v>6</v>
      </c>
      <c r="BC30" s="202">
        <f>IF(ISBLANK(AC6),0,VLOOKUP(AC6,$I$4:$T$10,11,FALSE))</f>
        <v>0</v>
      </c>
      <c r="BD30" s="202">
        <f>IF(ISBLANK(AD6),0,VLOOKUP(AD6,$I$4:$T$10,11,FALSE))</f>
        <v>0</v>
      </c>
      <c r="BE30" s="202">
        <f>IF(ISBLANK(AE6),0,VLOOKUP(AE6,$I$4:$T$10,11,FALSE))</f>
        <v>0</v>
      </c>
      <c r="BF30" s="202">
        <f>IF(ISBLANK(AF6),0,VLOOKUP(AF6,$I$4:$T$10,11,FALSE))</f>
        <v>0</v>
      </c>
      <c r="BG30" s="202">
        <f>IF(ISBLANK(AG6),0,VLOOKUP(AG6,$I$4:$T$10,11,FALSE))</f>
        <v>0</v>
      </c>
      <c r="BH30" s="202">
        <f>IF(ISBLANK(AH6),0,VLOOKUP(AH6,$I$4:$T$10,11,FALSE))</f>
        <v>0</v>
      </c>
      <c r="BI30" s="202">
        <f>IF(ISBLANK(AI6),0,VLOOKUP(AI6,$I$4:$T$10,11,FALSE))</f>
        <v>0</v>
      </c>
      <c r="BJ30" s="202">
        <f>IF(ISBLANK(AJ6),0,VLOOKUP(AJ6,$I$4:$T$10,11,FALSE))</f>
        <v>0</v>
      </c>
      <c r="BK30" s="204">
        <f>IF(ISBLANK(AK6),0,VLOOKUP(AK6,$I$4:$T$10,11,FALSE))</f>
        <v>46</v>
      </c>
    </row>
    <row r="31" spans="45:63" ht="15.75" customHeight="1" x14ac:dyDescent="0.25">
      <c r="BA31" s="307"/>
      <c r="BB31" s="190" t="s">
        <v>4</v>
      </c>
      <c r="BC31" s="139">
        <f>IF(ISBLANK(AC7),0,VLOOKUP(AC7,$I$4:$T$10,11,FALSE))</f>
        <v>0</v>
      </c>
      <c r="BD31" s="139">
        <f>IF(ISBLANK(AD7),0,VLOOKUP(AD7,$I$4:$T$10,11,FALSE))</f>
        <v>0</v>
      </c>
      <c r="BE31" s="139">
        <f>IF(ISBLANK(AE7),0,VLOOKUP(AE7,$I$4:$T$10,11,FALSE))</f>
        <v>0</v>
      </c>
      <c r="BF31" s="139">
        <f>IF(ISBLANK(AF7),0,VLOOKUP(AF7,$I$4:$T$10,11,FALSE))</f>
        <v>0</v>
      </c>
      <c r="BG31" s="139">
        <f>IF(ISBLANK(AG7),0,VLOOKUP(AG7,$I$4:$T$10,11,FALSE))</f>
        <v>0</v>
      </c>
      <c r="BH31" s="139">
        <f>IF(ISBLANK(AH7),0,VLOOKUP(AH7,$I$4:$T$10,11,FALSE))</f>
        <v>0</v>
      </c>
      <c r="BI31" s="139">
        <f>IF(ISBLANK(AI7),0,VLOOKUP(AI7,$I$4:$T$10,11,FALSE))</f>
        <v>0</v>
      </c>
      <c r="BJ31" s="139">
        <f>IF(ISBLANK(AJ7),0,VLOOKUP(AJ7,$I$4:$T$10,11,FALSE))</f>
        <v>0</v>
      </c>
      <c r="BK31" s="205">
        <f>IF(ISBLANK(AK7),0,VLOOKUP(AK7,$I$4:$T$10,11,FALSE))</f>
        <v>0</v>
      </c>
    </row>
    <row r="32" spans="45:63" ht="15.75" customHeight="1" x14ac:dyDescent="0.25">
      <c r="BA32" s="308"/>
      <c r="BB32" s="12" t="s">
        <v>3</v>
      </c>
      <c r="BC32" s="13">
        <f>IF(ISBLANK(AC8),0,VLOOKUP(AC8,$I$4:$T$10,11,FALSE))</f>
        <v>0</v>
      </c>
      <c r="BD32" s="13">
        <f>IF(ISBLANK(AD8),0,VLOOKUP(AD8,$I$4:$T$10,11,FALSE))</f>
        <v>0</v>
      </c>
      <c r="BE32" s="13">
        <f>IF(ISBLANK(AE8),0,VLOOKUP(AE8,$I$4:$T$10,11,FALSE))</f>
        <v>0</v>
      </c>
      <c r="BF32" s="13">
        <f>IF(ISBLANK(AF8),0,VLOOKUP(AF8,$I$4:$T$10,11,FALSE))</f>
        <v>0</v>
      </c>
      <c r="BG32" s="13">
        <f>IF(ISBLANK(AG8),0,VLOOKUP(AG8,$I$4:$T$10,11,FALSE))</f>
        <v>0</v>
      </c>
      <c r="BH32" s="13">
        <f>IF(ISBLANK(AH8),0,VLOOKUP(AH8,$I$4:$T$10,11,FALSE))</f>
        <v>0</v>
      </c>
      <c r="BI32" s="13">
        <f>IF(ISBLANK(AI8),0,VLOOKUP(AI8,$I$4:$T$10,11,FALSE))</f>
        <v>0</v>
      </c>
      <c r="BJ32" s="13">
        <f>IF(ISBLANK(AJ8),0,VLOOKUP(AJ8,$I$4:$T$10,11,FALSE))</f>
        <v>0</v>
      </c>
      <c r="BK32" s="119">
        <f>IF(ISBLANK(AK8),0,VLOOKUP(AK8,$I$4:$T$10,11,FALSE))</f>
        <v>46</v>
      </c>
    </row>
    <row r="33" spans="53:63" ht="15.75" customHeight="1" x14ac:dyDescent="0.25">
      <c r="BA33" s="306" t="s">
        <v>94</v>
      </c>
      <c r="BB33" s="292"/>
      <c r="BC33" s="292" t="s">
        <v>55</v>
      </c>
      <c r="BD33" s="292" t="s">
        <v>2</v>
      </c>
      <c r="BE33" s="292" t="s">
        <v>74</v>
      </c>
      <c r="BF33" s="292" t="s">
        <v>0</v>
      </c>
      <c r="BG33" s="292" t="s">
        <v>5</v>
      </c>
      <c r="BH33" s="292" t="s">
        <v>8</v>
      </c>
      <c r="BI33" s="292" t="s">
        <v>225</v>
      </c>
      <c r="BJ33" s="292" t="s">
        <v>131</v>
      </c>
      <c r="BK33" s="293" t="s">
        <v>226</v>
      </c>
    </row>
    <row r="34" spans="53:63" ht="15.75" customHeight="1" x14ac:dyDescent="0.25">
      <c r="BA34" s="307"/>
      <c r="BB34" s="295" t="s">
        <v>9</v>
      </c>
      <c r="BC34" s="411">
        <f>IF(ISBLANK(AC4),0,VLOOKUP(AC4,$I$4:$T$10,12,FALSE))</f>
        <v>0</v>
      </c>
      <c r="BD34" s="411">
        <f>IF(ISBLANK(AD4),0,VLOOKUP(AD4,$I$4:$T$10,12,FALSE))</f>
        <v>0</v>
      </c>
      <c r="BE34" s="411">
        <f>IF(ISBLANK(AE4),0,VLOOKUP(AE4,$I$4:$T$10,12,FALSE))</f>
        <v>0</v>
      </c>
      <c r="BF34" s="411">
        <f>IF(ISBLANK(AF4),0,VLOOKUP(AF4,$I$4:$T$10,12,FALSE))</f>
        <v>0</v>
      </c>
      <c r="BG34" s="411">
        <f>IF(ISBLANK(AG4),0,VLOOKUP(AG4,$I$4:$T$10,12,FALSE))</f>
        <v>0</v>
      </c>
      <c r="BH34" s="411">
        <f>IF(ISBLANK(AH4),0,VLOOKUP(AH4,$I$4:$T$10,12,FALSE))</f>
        <v>0</v>
      </c>
      <c r="BI34" s="411">
        <f>IF(ISBLANK(AI4),0,VLOOKUP(AI4,$I$4:$T$10,12,FALSE))</f>
        <v>0</v>
      </c>
      <c r="BJ34" s="411">
        <f>IF(ISBLANK(AJ4),0,VLOOKUP(AJ4,$I$4:$T$10,12,FALSE))</f>
        <v>0</v>
      </c>
      <c r="BK34" s="412">
        <f>IF(ISBLANK(AK4),0,VLOOKUP(AK4,$I$4:$T$10,12,FALSE))</f>
        <v>25000000</v>
      </c>
    </row>
    <row r="35" spans="53:63" ht="15.75" customHeight="1" x14ac:dyDescent="0.25">
      <c r="BA35" s="307"/>
      <c r="BB35" s="296" t="s">
        <v>7</v>
      </c>
      <c r="BC35" s="413">
        <f>IF(ISBLANK(AC5),0,VLOOKUP(AC5,$I$4:$T$10,12,FALSE))</f>
        <v>0</v>
      </c>
      <c r="BD35" s="413">
        <f>IF(ISBLANK(AD5),0,VLOOKUP(AD5,$I$4:$T$10,12,FALSE))</f>
        <v>0</v>
      </c>
      <c r="BE35" s="413">
        <f>IF(ISBLANK(AE5),0,VLOOKUP(AE5,$I$4:$T$10,12,FALSE))</f>
        <v>0</v>
      </c>
      <c r="BF35" s="413">
        <f>IF(ISBLANK(AF5),0,VLOOKUP(AF5,$I$4:$T$10,12,FALSE))</f>
        <v>0</v>
      </c>
      <c r="BG35" s="413">
        <f>IF(ISBLANK(AG5),0,VLOOKUP(AG5,$I$4:$T$10,12,FALSE))</f>
        <v>0</v>
      </c>
      <c r="BH35" s="413">
        <f>IF(ISBLANK(AH5),0,VLOOKUP(AH5,$I$4:$T$10,12,FALSE))</f>
        <v>0</v>
      </c>
      <c r="BI35" s="413">
        <f>IF(ISBLANK(AI5),0,VLOOKUP(AI5,$I$4:$T$10,12,FALSE))</f>
        <v>0</v>
      </c>
      <c r="BJ35" s="413">
        <f>IF(ISBLANK(AJ5),0,VLOOKUP(AJ5,$I$4:$T$10,12,FALSE))</f>
        <v>0</v>
      </c>
      <c r="BK35" s="414">
        <f>IF(ISBLANK(AK5),0,VLOOKUP(AK5,$I$4:$T$10,12,FALSE))</f>
        <v>25000000</v>
      </c>
    </row>
    <row r="36" spans="53:63" ht="15.75" customHeight="1" x14ac:dyDescent="0.25">
      <c r="BA36" s="307"/>
      <c r="BB36" s="201" t="s">
        <v>6</v>
      </c>
      <c r="BC36" s="415">
        <f>IF(ISBLANK(AC6),0,VLOOKUP(AC6,$I$4:$T$10,12,FALSE))</f>
        <v>0</v>
      </c>
      <c r="BD36" s="415">
        <f>IF(ISBLANK(AD6),0,VLOOKUP(AD6,$I$4:$T$10,12,FALSE))</f>
        <v>0</v>
      </c>
      <c r="BE36" s="415">
        <f>IF(ISBLANK(AE6),0,VLOOKUP(AE6,$I$4:$T$10,12,FALSE))</f>
        <v>0</v>
      </c>
      <c r="BF36" s="415">
        <f>IF(ISBLANK(AF6),0,VLOOKUP(AF6,$I$4:$T$10,12,FALSE))</f>
        <v>0</v>
      </c>
      <c r="BG36" s="415">
        <f>IF(ISBLANK(AG6),0,VLOOKUP(AG6,$I$4:$T$10,12,FALSE))</f>
        <v>0</v>
      </c>
      <c r="BH36" s="415">
        <f>IF(ISBLANK(AH6),0,VLOOKUP(AH6,$I$4:$T$10,12,FALSE))</f>
        <v>0</v>
      </c>
      <c r="BI36" s="415">
        <f>IF(ISBLANK(AI6),0,VLOOKUP(AI6,$I$4:$T$10,12,FALSE))</f>
        <v>0</v>
      </c>
      <c r="BJ36" s="415">
        <f>IF(ISBLANK(AJ6),0,VLOOKUP(AJ6,$I$4:$T$10,12,FALSE))</f>
        <v>0</v>
      </c>
      <c r="BK36" s="416">
        <f>IF(ISBLANK(AK6),0,VLOOKUP(AK6,$I$4:$T$10,12,FALSE))</f>
        <v>25000000</v>
      </c>
    </row>
    <row r="37" spans="53:63" ht="15.75" customHeight="1" x14ac:dyDescent="0.25">
      <c r="BA37" s="307"/>
      <c r="BB37" s="297" t="s">
        <v>4</v>
      </c>
      <c r="BC37" s="417">
        <f>IF(ISBLANK(AC7),0,VLOOKUP(AC7,$I$4:$T$10,12,FALSE))</f>
        <v>0</v>
      </c>
      <c r="BD37" s="417">
        <f>IF(ISBLANK(AD7),0,VLOOKUP(AD7,$I$4:$T$10,12,FALSE))</f>
        <v>0</v>
      </c>
      <c r="BE37" s="417">
        <f>IF(ISBLANK(AE7),0,VLOOKUP(AE7,$I$4:$T$10,12,FALSE))</f>
        <v>0</v>
      </c>
      <c r="BF37" s="417">
        <f>IF(ISBLANK(AF7),0,VLOOKUP(AF7,$I$4:$T$10,12,FALSE))</f>
        <v>0</v>
      </c>
      <c r="BG37" s="417">
        <f>IF(ISBLANK(AG7),0,VLOOKUP(AG7,$I$4:$T$10,12,FALSE))</f>
        <v>0</v>
      </c>
      <c r="BH37" s="417">
        <f>IF(ISBLANK(AH7),0,VLOOKUP(AH7,$I$4:$T$10,12,FALSE))</f>
        <v>0</v>
      </c>
      <c r="BI37" s="417">
        <f>IF(ISBLANK(AI7),0,VLOOKUP(AI7,$I$4:$T$10,12,FALSE))</f>
        <v>0</v>
      </c>
      <c r="BJ37" s="417">
        <f>IF(ISBLANK(AJ7),0,VLOOKUP(AJ7,$I$4:$T$10,12,FALSE))</f>
        <v>0</v>
      </c>
      <c r="BK37" s="418">
        <f>IF(ISBLANK(AK7),0,VLOOKUP(AK7,$I$4:$T$10,12,FALSE))</f>
        <v>0</v>
      </c>
    </row>
    <row r="38" spans="53:63" ht="15.75" customHeight="1" x14ac:dyDescent="0.25">
      <c r="BA38" s="308"/>
      <c r="BB38" s="12" t="s">
        <v>3</v>
      </c>
      <c r="BC38" s="419">
        <f>IF(ISBLANK(AC8),0,VLOOKUP(AC8,$I$4:$T$10,12,FALSE))</f>
        <v>0</v>
      </c>
      <c r="BD38" s="419">
        <f>IF(ISBLANK(AD8),0,VLOOKUP(AD8,$I$4:$T$10,12,FALSE))</f>
        <v>0</v>
      </c>
      <c r="BE38" s="419">
        <f>IF(ISBLANK(AE8),0,VLOOKUP(AE8,$I$4:$T$10,12,FALSE))</f>
        <v>0</v>
      </c>
      <c r="BF38" s="419">
        <f>IF(ISBLANK(AF8),0,VLOOKUP(AF8,$I$4:$T$10,12,FALSE))</f>
        <v>0</v>
      </c>
      <c r="BG38" s="419">
        <f>IF(ISBLANK(AG8),0,VLOOKUP(AG8,$I$4:$T$10,12,FALSE))</f>
        <v>0</v>
      </c>
      <c r="BH38" s="419">
        <f>IF(ISBLANK(AH8),0,VLOOKUP(AH8,$I$4:$T$10,12,FALSE))</f>
        <v>0</v>
      </c>
      <c r="BI38" s="419">
        <f>IF(ISBLANK(AI8),0,VLOOKUP(AI8,$I$4:$T$10,12,FALSE))</f>
        <v>0</v>
      </c>
      <c r="BJ38" s="419">
        <f>IF(ISBLANK(AJ8),0,VLOOKUP(AJ8,$I$4:$T$10,12,FALSE))</f>
        <v>0</v>
      </c>
      <c r="BK38" s="420">
        <f>IF(ISBLANK(AK8),0,VLOOKUP(AK8,$I$4:$T$10,12,FALSE))</f>
        <v>25000000</v>
      </c>
    </row>
  </sheetData>
  <mergeCells count="29">
    <mergeCell ref="BA33:BA38"/>
    <mergeCell ref="AU21:AZ21"/>
    <mergeCell ref="U2:AA2"/>
    <mergeCell ref="A2:C2"/>
    <mergeCell ref="AL2:AR2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27:BA32"/>
    <mergeCell ref="BA21:BA26"/>
    <mergeCell ref="BA15:BA20"/>
    <mergeCell ref="BA9:BA14"/>
    <mergeCell ref="BA3:BA8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3"/>
  <sheetViews>
    <sheetView workbookViewId="0">
      <selection sqref="A1:J1"/>
    </sheetView>
  </sheetViews>
  <sheetFormatPr defaultColWidth="6.7109375" defaultRowHeight="15" x14ac:dyDescent="0.25"/>
  <cols>
    <col min="1" max="1" width="6.7109375" style="182"/>
    <col min="2" max="2" width="6.7109375" style="243"/>
    <col min="3" max="6" width="6.7109375" style="182"/>
    <col min="7" max="7" width="6.7109375" style="193"/>
    <col min="8" max="8" width="6.7109375" style="182"/>
    <col min="9" max="10" width="6.7109375" style="1"/>
    <col min="11" max="13" width="6.7109375" style="182"/>
    <col min="14" max="14" width="6.7109375" style="243"/>
    <col min="15" max="17" width="6.7109375" style="182"/>
    <col min="18" max="18" width="6.7109375" style="193"/>
    <col min="19" max="20" width="6.7109375" style="182"/>
    <col min="21" max="16384" width="6.7109375" style="1"/>
  </cols>
  <sheetData>
    <row r="1" spans="1:23" s="187" customFormat="1" ht="15" customHeight="1" x14ac:dyDescent="0.25">
      <c r="A1" s="317" t="s">
        <v>69</v>
      </c>
      <c r="B1" s="317"/>
      <c r="C1" s="317"/>
      <c r="D1" s="317"/>
      <c r="E1" s="317"/>
      <c r="F1" s="317"/>
      <c r="G1" s="317"/>
      <c r="H1" s="317"/>
      <c r="I1" s="317"/>
      <c r="J1" s="317"/>
      <c r="K1" s="317" t="s">
        <v>73</v>
      </c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21"/>
    </row>
    <row r="2" spans="1:23" s="187" customFormat="1" ht="15" customHeight="1" x14ac:dyDescent="0.25">
      <c r="A2" s="317" t="s">
        <v>223</v>
      </c>
      <c r="B2" s="317"/>
      <c r="C2" s="317"/>
      <c r="D2" s="317"/>
      <c r="E2" s="317"/>
      <c r="F2" s="317" t="s">
        <v>88</v>
      </c>
      <c r="G2" s="317"/>
      <c r="H2" s="317"/>
      <c r="I2" s="317"/>
      <c r="J2" s="317"/>
      <c r="K2" s="317" t="s">
        <v>223</v>
      </c>
      <c r="L2" s="317"/>
      <c r="M2" s="317"/>
      <c r="N2" s="317"/>
      <c r="O2" s="317"/>
      <c r="P2" s="317"/>
      <c r="Q2" s="317" t="s">
        <v>88</v>
      </c>
      <c r="R2" s="317"/>
      <c r="S2" s="317"/>
      <c r="T2" s="317"/>
      <c r="U2" s="317"/>
      <c r="V2" s="317"/>
      <c r="W2" s="21"/>
    </row>
    <row r="3" spans="1:23" s="187" customFormat="1" ht="15" customHeight="1" x14ac:dyDescent="0.25">
      <c r="A3" s="317" t="s">
        <v>221</v>
      </c>
      <c r="B3" s="317"/>
      <c r="C3" s="317"/>
      <c r="D3" s="317" t="s">
        <v>222</v>
      </c>
      <c r="E3" s="317"/>
      <c r="F3" s="317" t="s">
        <v>221</v>
      </c>
      <c r="G3" s="317"/>
      <c r="H3" s="317"/>
      <c r="I3" s="317" t="s">
        <v>222</v>
      </c>
      <c r="J3" s="317"/>
      <c r="K3" s="317" t="s">
        <v>221</v>
      </c>
      <c r="L3" s="317"/>
      <c r="M3" s="317"/>
      <c r="N3" s="317"/>
      <c r="O3" s="317" t="s">
        <v>222</v>
      </c>
      <c r="P3" s="317"/>
      <c r="Q3" s="317" t="s">
        <v>221</v>
      </c>
      <c r="R3" s="317"/>
      <c r="S3" s="317"/>
      <c r="T3" s="317"/>
      <c r="U3" s="317" t="s">
        <v>222</v>
      </c>
      <c r="V3" s="317"/>
      <c r="W3" s="21"/>
    </row>
    <row r="4" spans="1:23" s="187" customFormat="1" ht="15" customHeight="1" x14ac:dyDescent="0.25">
      <c r="A4" s="187" t="s">
        <v>68</v>
      </c>
      <c r="B4" s="245" t="s">
        <v>70</v>
      </c>
      <c r="C4" s="187" t="s">
        <v>71</v>
      </c>
      <c r="D4" s="187" t="s">
        <v>68</v>
      </c>
      <c r="E4" s="187" t="s">
        <v>71</v>
      </c>
      <c r="F4" s="187" t="s">
        <v>68</v>
      </c>
      <c r="G4" s="195" t="s">
        <v>70</v>
      </c>
      <c r="H4" s="187" t="s">
        <v>71</v>
      </c>
      <c r="I4" s="187" t="s">
        <v>68</v>
      </c>
      <c r="J4" s="187" t="s">
        <v>71</v>
      </c>
      <c r="K4" s="187" t="s">
        <v>68</v>
      </c>
      <c r="L4" s="187" t="s">
        <v>71</v>
      </c>
      <c r="M4" s="187" t="s">
        <v>72</v>
      </c>
      <c r="N4" s="245" t="s">
        <v>70</v>
      </c>
      <c r="O4" s="187" t="s">
        <v>71</v>
      </c>
      <c r="P4" s="187" t="s">
        <v>72</v>
      </c>
      <c r="Q4" s="187" t="s">
        <v>68</v>
      </c>
      <c r="R4" s="195" t="s">
        <v>70</v>
      </c>
      <c r="S4" s="187" t="s">
        <v>71</v>
      </c>
      <c r="T4" s="187" t="s">
        <v>72</v>
      </c>
      <c r="U4" s="187" t="s">
        <v>71</v>
      </c>
      <c r="V4" s="187" t="s">
        <v>72</v>
      </c>
    </row>
    <row r="5" spans="1:23" s="70" customFormat="1" ht="15.75" customHeight="1" x14ac:dyDescent="0.25">
      <c r="A5" s="191">
        <v>5</v>
      </c>
      <c r="B5" s="246"/>
      <c r="C5" s="191">
        <v>3</v>
      </c>
      <c r="D5" s="191">
        <v>3</v>
      </c>
      <c r="E5" s="191">
        <v>1</v>
      </c>
      <c r="F5" s="191">
        <v>7</v>
      </c>
      <c r="G5" s="199"/>
      <c r="H5" s="191">
        <v>5</v>
      </c>
      <c r="I5" s="70">
        <v>5</v>
      </c>
      <c r="J5" s="70">
        <v>1</v>
      </c>
      <c r="K5" s="191">
        <v>9</v>
      </c>
      <c r="L5" s="191">
        <v>2</v>
      </c>
      <c r="M5" s="191">
        <v>4</v>
      </c>
      <c r="N5" s="246"/>
      <c r="O5" s="191">
        <v>2</v>
      </c>
      <c r="P5" s="191">
        <v>1</v>
      </c>
      <c r="Q5" s="191">
        <v>13</v>
      </c>
      <c r="R5" s="199"/>
      <c r="S5" s="191">
        <v>4</v>
      </c>
      <c r="T5" s="191">
        <v>6</v>
      </c>
      <c r="U5" s="70">
        <v>4</v>
      </c>
      <c r="V5" s="70">
        <v>2</v>
      </c>
    </row>
    <row r="6" spans="1:23" x14ac:dyDescent="0.25">
      <c r="A6" s="34"/>
      <c r="B6" s="244"/>
      <c r="C6" s="34"/>
      <c r="F6" s="34">
        <v>7</v>
      </c>
      <c r="G6" s="200"/>
      <c r="H6" s="34">
        <v>5</v>
      </c>
      <c r="I6" s="1">
        <v>3</v>
      </c>
      <c r="J6" s="1">
        <v>1</v>
      </c>
      <c r="Q6" s="182">
        <v>12</v>
      </c>
      <c r="S6" s="182">
        <v>3</v>
      </c>
      <c r="T6" s="182">
        <v>4</v>
      </c>
      <c r="U6" s="1">
        <v>4</v>
      </c>
      <c r="V6" s="1">
        <v>3</v>
      </c>
    </row>
    <row r="7" spans="1:23" x14ac:dyDescent="0.25">
      <c r="A7" s="34"/>
      <c r="B7" s="244"/>
      <c r="C7" s="34"/>
      <c r="F7" s="34">
        <v>7</v>
      </c>
      <c r="G7" s="200"/>
      <c r="H7" s="34">
        <v>5</v>
      </c>
      <c r="I7" s="1">
        <v>5</v>
      </c>
      <c r="J7" s="1">
        <v>2</v>
      </c>
      <c r="Q7" s="182">
        <v>11</v>
      </c>
      <c r="S7" s="182">
        <v>4</v>
      </c>
      <c r="T7" s="182">
        <v>6</v>
      </c>
      <c r="U7" s="1">
        <v>4</v>
      </c>
      <c r="V7" s="1">
        <v>2</v>
      </c>
    </row>
    <row r="8" spans="1:23" x14ac:dyDescent="0.25">
      <c r="A8" s="34"/>
      <c r="B8" s="244"/>
      <c r="C8" s="34"/>
      <c r="F8" s="34">
        <v>7</v>
      </c>
      <c r="G8" s="200"/>
      <c r="H8" s="34">
        <v>5</v>
      </c>
      <c r="I8" s="1">
        <v>5</v>
      </c>
      <c r="J8" s="1">
        <v>1</v>
      </c>
      <c r="Q8" s="182">
        <v>12</v>
      </c>
      <c r="S8" s="182">
        <v>4</v>
      </c>
      <c r="T8" s="182">
        <v>5</v>
      </c>
      <c r="U8" s="1">
        <v>4</v>
      </c>
      <c r="V8" s="1">
        <v>2</v>
      </c>
    </row>
    <row r="9" spans="1:23" x14ac:dyDescent="0.25">
      <c r="A9" s="34"/>
      <c r="B9" s="244"/>
      <c r="C9" s="34"/>
      <c r="F9" s="34">
        <v>7</v>
      </c>
      <c r="G9" s="200"/>
      <c r="H9" s="34">
        <v>5</v>
      </c>
      <c r="I9" s="1">
        <v>3</v>
      </c>
      <c r="J9" s="1">
        <v>1</v>
      </c>
      <c r="Q9" s="182">
        <v>12</v>
      </c>
      <c r="S9" s="182">
        <v>4</v>
      </c>
      <c r="T9" s="182">
        <v>6</v>
      </c>
      <c r="U9" s="1">
        <v>3</v>
      </c>
      <c r="V9" s="1">
        <v>1</v>
      </c>
    </row>
    <row r="10" spans="1:23" x14ac:dyDescent="0.25">
      <c r="A10" s="34"/>
      <c r="B10" s="244"/>
      <c r="C10" s="34"/>
      <c r="F10" s="34">
        <v>7</v>
      </c>
      <c r="G10" s="200"/>
      <c r="H10" s="34">
        <v>5</v>
      </c>
      <c r="I10" s="1">
        <v>3</v>
      </c>
      <c r="J10" s="1">
        <v>1</v>
      </c>
      <c r="Q10" s="182">
        <v>12</v>
      </c>
      <c r="S10" s="182">
        <v>3</v>
      </c>
      <c r="T10" s="182">
        <v>5</v>
      </c>
      <c r="U10" s="1">
        <v>3</v>
      </c>
      <c r="V10" s="1">
        <v>2</v>
      </c>
    </row>
    <row r="11" spans="1:23" x14ac:dyDescent="0.25">
      <c r="A11" s="34"/>
      <c r="B11" s="244"/>
      <c r="C11" s="34"/>
      <c r="F11" s="34">
        <v>7</v>
      </c>
      <c r="G11" s="200"/>
      <c r="H11" s="34">
        <v>5</v>
      </c>
      <c r="I11" s="1">
        <v>5</v>
      </c>
      <c r="J11" s="1">
        <v>2</v>
      </c>
      <c r="Q11" s="182">
        <v>11</v>
      </c>
      <c r="S11" s="182">
        <v>3</v>
      </c>
      <c r="T11" s="182">
        <v>5</v>
      </c>
      <c r="U11" s="1">
        <v>3</v>
      </c>
      <c r="V11" s="1">
        <v>1</v>
      </c>
    </row>
    <row r="12" spans="1:23" x14ac:dyDescent="0.25">
      <c r="A12" s="34"/>
      <c r="B12" s="244"/>
      <c r="C12" s="34"/>
      <c r="F12" s="34">
        <v>7</v>
      </c>
      <c r="G12" s="200"/>
      <c r="H12" s="34">
        <v>5</v>
      </c>
      <c r="I12" s="1">
        <v>4</v>
      </c>
      <c r="J12" s="1">
        <v>1</v>
      </c>
      <c r="Q12" s="182">
        <v>12</v>
      </c>
      <c r="S12" s="182">
        <v>4</v>
      </c>
      <c r="T12" s="182">
        <v>5</v>
      </c>
      <c r="U12" s="1">
        <v>3</v>
      </c>
      <c r="V12" s="1">
        <v>2</v>
      </c>
    </row>
    <row r="13" spans="1:23" x14ac:dyDescent="0.25">
      <c r="A13" s="34"/>
      <c r="B13" s="244"/>
      <c r="C13" s="34"/>
      <c r="F13" s="34">
        <v>7</v>
      </c>
      <c r="G13" s="200"/>
      <c r="H13" s="34">
        <v>5</v>
      </c>
      <c r="I13" s="1">
        <v>4</v>
      </c>
      <c r="J13" s="1">
        <v>2</v>
      </c>
      <c r="Q13" s="182">
        <v>12</v>
      </c>
      <c r="S13" s="182">
        <v>4</v>
      </c>
      <c r="T13" s="182">
        <v>5</v>
      </c>
      <c r="U13" s="1">
        <v>4</v>
      </c>
      <c r="V13" s="1">
        <v>2</v>
      </c>
    </row>
    <row r="14" spans="1:23" x14ac:dyDescent="0.25">
      <c r="A14" s="34"/>
      <c r="B14" s="244"/>
      <c r="C14" s="34"/>
      <c r="F14" s="34">
        <v>7</v>
      </c>
      <c r="G14" s="200"/>
      <c r="H14" s="34">
        <v>5</v>
      </c>
      <c r="I14" s="1">
        <v>3</v>
      </c>
      <c r="J14" s="1">
        <v>2</v>
      </c>
      <c r="Q14" s="182">
        <v>12</v>
      </c>
      <c r="S14" s="182">
        <v>3</v>
      </c>
      <c r="T14" s="182">
        <v>5</v>
      </c>
      <c r="U14" s="1">
        <v>3</v>
      </c>
      <c r="V14" s="1">
        <v>2</v>
      </c>
    </row>
    <row r="15" spans="1:23" x14ac:dyDescent="0.25">
      <c r="A15" s="34"/>
      <c r="B15" s="244"/>
      <c r="C15" s="34"/>
      <c r="F15" s="34">
        <v>7</v>
      </c>
      <c r="G15" s="200"/>
      <c r="H15" s="34">
        <v>5</v>
      </c>
      <c r="I15" s="1">
        <v>5</v>
      </c>
      <c r="J15" s="1">
        <v>1</v>
      </c>
      <c r="Q15" s="182">
        <v>11</v>
      </c>
      <c r="S15" s="182">
        <v>4</v>
      </c>
      <c r="T15" s="182">
        <v>6</v>
      </c>
      <c r="U15" s="1">
        <v>4</v>
      </c>
      <c r="V15" s="1">
        <v>2</v>
      </c>
    </row>
    <row r="16" spans="1:23" x14ac:dyDescent="0.25">
      <c r="A16" s="34"/>
      <c r="B16" s="244"/>
      <c r="C16" s="34"/>
      <c r="F16" s="34">
        <v>7</v>
      </c>
      <c r="G16" s="200"/>
      <c r="H16" s="34">
        <v>5</v>
      </c>
      <c r="I16" s="1">
        <v>4</v>
      </c>
      <c r="J16" s="1">
        <v>2</v>
      </c>
      <c r="Q16" s="182">
        <v>13</v>
      </c>
      <c r="S16" s="182">
        <v>3</v>
      </c>
      <c r="T16" s="182">
        <v>5</v>
      </c>
      <c r="U16" s="1">
        <v>4</v>
      </c>
      <c r="V16" s="1">
        <v>2</v>
      </c>
    </row>
    <row r="17" spans="1:22" x14ac:dyDescent="0.25">
      <c r="A17" s="34"/>
      <c r="B17" s="244"/>
      <c r="C17" s="34"/>
      <c r="F17" s="34">
        <v>7</v>
      </c>
      <c r="G17" s="200"/>
      <c r="H17" s="34">
        <v>5</v>
      </c>
      <c r="I17" s="1">
        <v>3</v>
      </c>
      <c r="J17" s="1">
        <v>1</v>
      </c>
      <c r="Q17" s="182">
        <v>13</v>
      </c>
      <c r="S17" s="182">
        <v>3</v>
      </c>
      <c r="T17" s="182">
        <v>6</v>
      </c>
      <c r="U17" s="1">
        <v>3</v>
      </c>
      <c r="V17" s="1">
        <v>2</v>
      </c>
    </row>
    <row r="18" spans="1:22" x14ac:dyDescent="0.25">
      <c r="A18" s="34"/>
      <c r="B18" s="244"/>
      <c r="C18" s="34"/>
      <c r="F18" s="34">
        <v>7</v>
      </c>
      <c r="G18" s="200"/>
      <c r="H18" s="34">
        <v>5</v>
      </c>
      <c r="I18" s="1">
        <v>5</v>
      </c>
      <c r="J18" s="1">
        <v>2</v>
      </c>
      <c r="Q18" s="182">
        <v>11</v>
      </c>
      <c r="S18" s="182">
        <v>3</v>
      </c>
      <c r="T18" s="182">
        <v>6</v>
      </c>
      <c r="U18" s="1">
        <v>4</v>
      </c>
      <c r="V18" s="1">
        <v>1</v>
      </c>
    </row>
    <row r="19" spans="1:22" x14ac:dyDescent="0.25">
      <c r="F19" s="182">
        <v>7</v>
      </c>
      <c r="H19" s="182">
        <v>5</v>
      </c>
      <c r="I19" s="1">
        <v>3</v>
      </c>
      <c r="J19" s="1">
        <v>2</v>
      </c>
      <c r="Q19" s="182">
        <v>11</v>
      </c>
      <c r="S19" s="182">
        <v>3</v>
      </c>
      <c r="T19" s="182">
        <v>5</v>
      </c>
      <c r="U19" s="1">
        <v>3</v>
      </c>
      <c r="V19" s="1">
        <v>2</v>
      </c>
    </row>
    <row r="20" spans="1:22" x14ac:dyDescent="0.25">
      <c r="F20" s="182">
        <v>7</v>
      </c>
      <c r="H20" s="182">
        <v>5</v>
      </c>
      <c r="I20" s="1">
        <v>4</v>
      </c>
      <c r="J20" s="1">
        <v>1</v>
      </c>
      <c r="Q20" s="182">
        <v>11</v>
      </c>
      <c r="S20" s="182">
        <v>3</v>
      </c>
      <c r="T20" s="182">
        <v>5</v>
      </c>
      <c r="U20" s="1">
        <v>4</v>
      </c>
      <c r="V20" s="1">
        <v>2</v>
      </c>
    </row>
    <row r="21" spans="1:22" x14ac:dyDescent="0.25">
      <c r="F21" s="182">
        <v>7</v>
      </c>
      <c r="H21" s="182">
        <v>5</v>
      </c>
      <c r="I21" s="1">
        <v>5</v>
      </c>
      <c r="J21" s="1">
        <v>1</v>
      </c>
      <c r="Q21" s="182">
        <v>13</v>
      </c>
      <c r="S21" s="182">
        <v>4</v>
      </c>
      <c r="T21" s="182">
        <v>5</v>
      </c>
      <c r="U21" s="1">
        <v>4</v>
      </c>
      <c r="V21" s="1">
        <v>2</v>
      </c>
    </row>
    <row r="22" spans="1:22" x14ac:dyDescent="0.25">
      <c r="F22" s="182">
        <v>7</v>
      </c>
      <c r="H22" s="182">
        <v>5</v>
      </c>
      <c r="I22" s="1">
        <v>3</v>
      </c>
      <c r="J22" s="1">
        <v>2</v>
      </c>
      <c r="Q22" s="182">
        <v>11</v>
      </c>
      <c r="S22" s="182">
        <v>3</v>
      </c>
      <c r="T22" s="182">
        <v>5</v>
      </c>
      <c r="U22" s="1">
        <v>4</v>
      </c>
      <c r="V22" s="1">
        <v>2</v>
      </c>
    </row>
    <row r="23" spans="1:22" x14ac:dyDescent="0.25">
      <c r="F23" s="182">
        <v>7</v>
      </c>
      <c r="H23" s="182">
        <v>5</v>
      </c>
      <c r="I23" s="1">
        <v>3</v>
      </c>
      <c r="J23" s="1">
        <v>1</v>
      </c>
      <c r="Q23" s="182">
        <v>12</v>
      </c>
      <c r="S23" s="182">
        <v>3</v>
      </c>
      <c r="T23" s="182">
        <v>6</v>
      </c>
      <c r="U23" s="1">
        <v>3</v>
      </c>
      <c r="V23" s="1">
        <v>2</v>
      </c>
    </row>
    <row r="24" spans="1:22" x14ac:dyDescent="0.25">
      <c r="F24" s="182">
        <v>7</v>
      </c>
      <c r="H24" s="182">
        <v>5</v>
      </c>
      <c r="I24" s="1">
        <v>3</v>
      </c>
      <c r="J24" s="1">
        <v>2</v>
      </c>
      <c r="Q24" s="182">
        <v>11</v>
      </c>
      <c r="S24" s="182">
        <v>3</v>
      </c>
      <c r="T24" s="182">
        <v>6</v>
      </c>
      <c r="U24" s="1">
        <v>3</v>
      </c>
      <c r="V24" s="1">
        <v>1</v>
      </c>
    </row>
    <row r="25" spans="1:22" x14ac:dyDescent="0.25">
      <c r="F25" s="182">
        <v>7</v>
      </c>
      <c r="H25" s="182">
        <v>5</v>
      </c>
      <c r="I25" s="1">
        <v>5</v>
      </c>
      <c r="J25" s="1">
        <v>1</v>
      </c>
      <c r="Q25" s="182">
        <v>12</v>
      </c>
      <c r="S25" s="182">
        <v>4</v>
      </c>
      <c r="T25" s="182">
        <v>5</v>
      </c>
      <c r="U25" s="1">
        <v>3</v>
      </c>
      <c r="V25" s="1">
        <v>2</v>
      </c>
    </row>
    <row r="26" spans="1:22" x14ac:dyDescent="0.25">
      <c r="F26" s="182">
        <v>7</v>
      </c>
      <c r="H26" s="182">
        <v>5</v>
      </c>
      <c r="I26" s="1">
        <v>4</v>
      </c>
      <c r="J26" s="1">
        <v>2</v>
      </c>
      <c r="Q26" s="182">
        <v>12</v>
      </c>
      <c r="S26" s="182">
        <v>3</v>
      </c>
      <c r="T26" s="182">
        <v>6</v>
      </c>
      <c r="U26" s="1">
        <v>1</v>
      </c>
      <c r="V26" s="1">
        <v>2</v>
      </c>
    </row>
    <row r="27" spans="1:22" x14ac:dyDescent="0.25">
      <c r="F27" s="182">
        <v>7</v>
      </c>
      <c r="H27" s="182">
        <v>5</v>
      </c>
      <c r="I27" s="1">
        <v>3</v>
      </c>
      <c r="J27" s="1">
        <v>2</v>
      </c>
      <c r="Q27" s="182">
        <v>11</v>
      </c>
      <c r="S27" s="182">
        <v>3</v>
      </c>
      <c r="T27" s="182">
        <v>5</v>
      </c>
      <c r="U27" s="1">
        <v>3</v>
      </c>
      <c r="V27" s="1">
        <v>2</v>
      </c>
    </row>
    <row r="28" spans="1:22" x14ac:dyDescent="0.25">
      <c r="F28" s="182">
        <v>7</v>
      </c>
      <c r="H28" s="182">
        <v>5</v>
      </c>
      <c r="I28" s="1">
        <v>4</v>
      </c>
      <c r="J28" s="1">
        <v>2</v>
      </c>
      <c r="Q28" s="182">
        <v>11</v>
      </c>
      <c r="S28" s="182">
        <v>4</v>
      </c>
      <c r="T28" s="182">
        <v>5</v>
      </c>
      <c r="U28" s="1">
        <v>3</v>
      </c>
      <c r="V28" s="1">
        <v>2</v>
      </c>
    </row>
    <row r="29" spans="1:22" x14ac:dyDescent="0.25">
      <c r="F29" s="182">
        <v>7</v>
      </c>
      <c r="H29" s="182">
        <v>5</v>
      </c>
      <c r="I29" s="1">
        <v>3</v>
      </c>
      <c r="J29" s="1">
        <v>2</v>
      </c>
      <c r="Q29" s="182">
        <v>13</v>
      </c>
      <c r="S29" s="182">
        <v>3</v>
      </c>
      <c r="T29" s="182">
        <v>5</v>
      </c>
      <c r="U29" s="1">
        <v>4</v>
      </c>
      <c r="V29" s="1">
        <v>2</v>
      </c>
    </row>
    <row r="30" spans="1:22" x14ac:dyDescent="0.25">
      <c r="F30" s="182">
        <v>7</v>
      </c>
      <c r="H30" s="182">
        <v>5</v>
      </c>
      <c r="I30" s="1">
        <v>4</v>
      </c>
      <c r="J30" s="1">
        <v>1</v>
      </c>
      <c r="Q30" s="182">
        <v>13</v>
      </c>
      <c r="S30" s="182">
        <v>3</v>
      </c>
      <c r="T30" s="182">
        <v>6</v>
      </c>
      <c r="U30" s="1">
        <v>3</v>
      </c>
      <c r="V30" s="1">
        <v>2</v>
      </c>
    </row>
    <row r="31" spans="1:22" x14ac:dyDescent="0.25">
      <c r="F31" s="182">
        <v>7</v>
      </c>
      <c r="H31" s="182">
        <v>5</v>
      </c>
      <c r="I31" s="1">
        <v>5</v>
      </c>
      <c r="J31" s="1">
        <v>1</v>
      </c>
      <c r="Q31" s="182">
        <v>13</v>
      </c>
      <c r="S31" s="182">
        <v>3</v>
      </c>
      <c r="T31" s="182">
        <v>5</v>
      </c>
      <c r="U31" s="1">
        <v>3</v>
      </c>
      <c r="V31" s="1">
        <v>2</v>
      </c>
    </row>
    <row r="32" spans="1:22" x14ac:dyDescent="0.25">
      <c r="F32" s="182">
        <v>7</v>
      </c>
      <c r="H32" s="182">
        <v>5</v>
      </c>
      <c r="I32" s="1">
        <v>3</v>
      </c>
      <c r="J32" s="1">
        <v>1</v>
      </c>
      <c r="Q32" s="182">
        <v>12</v>
      </c>
      <c r="S32" s="182">
        <v>3</v>
      </c>
      <c r="T32" s="182">
        <v>5</v>
      </c>
      <c r="U32" s="1">
        <v>4</v>
      </c>
      <c r="V32" s="1">
        <v>2</v>
      </c>
    </row>
    <row r="33" spans="6:22" x14ac:dyDescent="0.25">
      <c r="F33" s="182">
        <v>7</v>
      </c>
      <c r="H33" s="182">
        <v>5</v>
      </c>
      <c r="I33" s="1">
        <v>3</v>
      </c>
      <c r="J33" s="1">
        <v>2</v>
      </c>
      <c r="Q33" s="182">
        <v>11</v>
      </c>
      <c r="S33" s="182">
        <v>3</v>
      </c>
      <c r="T33" s="182">
        <v>6</v>
      </c>
      <c r="U33" s="1">
        <v>3</v>
      </c>
      <c r="V33" s="1">
        <v>2</v>
      </c>
    </row>
    <row r="34" spans="6:22" x14ac:dyDescent="0.25">
      <c r="F34" s="182">
        <v>7</v>
      </c>
      <c r="H34" s="182">
        <v>5</v>
      </c>
      <c r="I34" s="1">
        <v>3</v>
      </c>
      <c r="J34" s="1">
        <v>2</v>
      </c>
      <c r="Q34" s="182">
        <v>12</v>
      </c>
      <c r="S34" s="182">
        <v>3</v>
      </c>
      <c r="T34" s="182">
        <v>5</v>
      </c>
      <c r="U34" s="1">
        <v>3</v>
      </c>
      <c r="V34" s="1">
        <v>1</v>
      </c>
    </row>
    <row r="35" spans="6:22" x14ac:dyDescent="0.25">
      <c r="F35" s="182">
        <v>7</v>
      </c>
      <c r="H35" s="182">
        <v>5</v>
      </c>
      <c r="I35" s="1">
        <v>3</v>
      </c>
      <c r="J35" s="1">
        <v>1</v>
      </c>
      <c r="Q35" s="182">
        <v>13</v>
      </c>
      <c r="S35" s="182">
        <v>3</v>
      </c>
      <c r="T35" s="182">
        <v>5</v>
      </c>
      <c r="U35" s="1">
        <v>3</v>
      </c>
      <c r="V35" s="1">
        <v>1</v>
      </c>
    </row>
    <row r="36" spans="6:22" x14ac:dyDescent="0.25">
      <c r="F36" s="182">
        <v>7</v>
      </c>
      <c r="H36" s="182">
        <v>5</v>
      </c>
      <c r="I36" s="1">
        <v>4</v>
      </c>
      <c r="J36" s="1">
        <v>2</v>
      </c>
      <c r="Q36" s="182">
        <v>12</v>
      </c>
      <c r="S36" s="182">
        <v>4</v>
      </c>
      <c r="T36" s="182">
        <v>5</v>
      </c>
      <c r="U36" s="1">
        <v>4</v>
      </c>
      <c r="V36" s="1">
        <v>2</v>
      </c>
    </row>
    <row r="37" spans="6:22" x14ac:dyDescent="0.25">
      <c r="F37" s="182">
        <v>7</v>
      </c>
      <c r="H37" s="182">
        <v>5</v>
      </c>
      <c r="I37" s="1">
        <v>3</v>
      </c>
      <c r="J37" s="1">
        <v>2</v>
      </c>
      <c r="Q37" s="182">
        <v>12</v>
      </c>
      <c r="R37" s="193">
        <v>2</v>
      </c>
      <c r="S37" s="182">
        <v>3</v>
      </c>
      <c r="T37" s="182">
        <v>5</v>
      </c>
      <c r="U37" s="1">
        <v>4</v>
      </c>
      <c r="V37" s="1">
        <v>2</v>
      </c>
    </row>
    <row r="38" spans="6:22" x14ac:dyDescent="0.25">
      <c r="F38" s="182">
        <v>7</v>
      </c>
      <c r="H38" s="182">
        <v>5</v>
      </c>
      <c r="I38" s="1">
        <v>4</v>
      </c>
      <c r="J38" s="1">
        <v>1</v>
      </c>
      <c r="Q38" s="182">
        <v>13</v>
      </c>
      <c r="R38" s="193">
        <v>1</v>
      </c>
      <c r="S38" s="182">
        <v>3</v>
      </c>
      <c r="T38" s="182">
        <v>5</v>
      </c>
      <c r="U38" s="1">
        <v>4</v>
      </c>
      <c r="V38" s="1">
        <v>2</v>
      </c>
    </row>
    <row r="39" spans="6:22" x14ac:dyDescent="0.25">
      <c r="F39" s="182">
        <v>7</v>
      </c>
      <c r="H39" s="182">
        <v>5</v>
      </c>
      <c r="I39" s="1">
        <v>3</v>
      </c>
      <c r="J39" s="1">
        <v>1</v>
      </c>
      <c r="Q39" s="182">
        <v>12</v>
      </c>
      <c r="R39" s="193">
        <v>1</v>
      </c>
      <c r="S39" s="182">
        <v>3</v>
      </c>
      <c r="T39" s="182">
        <v>5</v>
      </c>
      <c r="U39" s="1">
        <v>3</v>
      </c>
      <c r="V39" s="1">
        <v>2</v>
      </c>
    </row>
    <row r="40" spans="6:22" x14ac:dyDescent="0.25">
      <c r="F40" s="182">
        <v>7</v>
      </c>
      <c r="H40" s="182">
        <v>5</v>
      </c>
      <c r="I40" s="1">
        <v>3</v>
      </c>
      <c r="J40" s="1">
        <v>1</v>
      </c>
      <c r="Q40" s="182">
        <v>13</v>
      </c>
      <c r="R40" s="193">
        <v>1</v>
      </c>
      <c r="S40" s="182">
        <v>3</v>
      </c>
      <c r="T40" s="182">
        <v>5</v>
      </c>
      <c r="U40" s="1">
        <v>3</v>
      </c>
      <c r="V40" s="1">
        <v>1</v>
      </c>
    </row>
    <row r="41" spans="6:22" x14ac:dyDescent="0.25">
      <c r="F41" s="182">
        <v>7</v>
      </c>
      <c r="H41" s="182">
        <v>5</v>
      </c>
      <c r="I41" s="1">
        <v>3</v>
      </c>
      <c r="J41" s="1">
        <v>2</v>
      </c>
      <c r="Q41" s="182">
        <v>12</v>
      </c>
      <c r="R41" s="193">
        <v>2</v>
      </c>
      <c r="S41" s="182">
        <v>4</v>
      </c>
      <c r="T41" s="182">
        <v>5</v>
      </c>
      <c r="U41" s="1">
        <v>4</v>
      </c>
      <c r="V41" s="1">
        <v>2</v>
      </c>
    </row>
    <row r="42" spans="6:22" x14ac:dyDescent="0.25">
      <c r="F42" s="182">
        <v>7</v>
      </c>
      <c r="H42" s="182">
        <v>5</v>
      </c>
      <c r="I42" s="1">
        <v>4</v>
      </c>
      <c r="J42" s="1">
        <v>1</v>
      </c>
      <c r="Q42" s="182">
        <v>12</v>
      </c>
      <c r="R42" s="193">
        <v>0</v>
      </c>
      <c r="S42" s="182">
        <v>3</v>
      </c>
      <c r="T42" s="182">
        <v>5</v>
      </c>
      <c r="U42" s="1">
        <v>4</v>
      </c>
      <c r="V42" s="1">
        <v>1</v>
      </c>
    </row>
    <row r="43" spans="6:22" x14ac:dyDescent="0.25">
      <c r="F43" s="182">
        <v>7</v>
      </c>
      <c r="H43" s="182">
        <v>5</v>
      </c>
      <c r="I43" s="1">
        <v>3</v>
      </c>
      <c r="J43" s="1">
        <v>2</v>
      </c>
      <c r="Q43" s="182">
        <v>12</v>
      </c>
      <c r="R43" s="193">
        <v>2</v>
      </c>
      <c r="S43" s="182">
        <v>3</v>
      </c>
      <c r="T43" s="182">
        <v>5</v>
      </c>
      <c r="U43" s="1">
        <v>3</v>
      </c>
      <c r="V43" s="1">
        <v>2</v>
      </c>
    </row>
    <row r="44" spans="6:22" x14ac:dyDescent="0.25">
      <c r="F44" s="182">
        <v>7</v>
      </c>
      <c r="H44" s="182">
        <v>5</v>
      </c>
      <c r="I44" s="1">
        <v>3</v>
      </c>
      <c r="J44" s="1">
        <v>1</v>
      </c>
      <c r="Q44" s="182">
        <v>11</v>
      </c>
      <c r="R44" s="193">
        <v>2</v>
      </c>
      <c r="S44" s="182">
        <v>4</v>
      </c>
      <c r="T44" s="182">
        <v>5</v>
      </c>
      <c r="U44" s="1">
        <v>3</v>
      </c>
      <c r="V44" s="1">
        <v>2</v>
      </c>
    </row>
    <row r="45" spans="6:22" x14ac:dyDescent="0.25">
      <c r="F45" s="182">
        <v>7</v>
      </c>
      <c r="H45" s="182">
        <v>5</v>
      </c>
      <c r="I45" s="1">
        <v>4</v>
      </c>
      <c r="J45" s="1">
        <v>1</v>
      </c>
      <c r="Q45" s="182">
        <v>13</v>
      </c>
      <c r="R45" s="193">
        <v>1</v>
      </c>
      <c r="S45" s="182">
        <v>3</v>
      </c>
      <c r="T45" s="182">
        <v>5</v>
      </c>
      <c r="U45" s="1">
        <v>4</v>
      </c>
      <c r="V45" s="1">
        <v>2</v>
      </c>
    </row>
    <row r="46" spans="6:22" x14ac:dyDescent="0.25">
      <c r="F46" s="182">
        <v>7</v>
      </c>
      <c r="H46" s="182">
        <v>5</v>
      </c>
      <c r="I46" s="1">
        <v>4</v>
      </c>
      <c r="J46" s="1">
        <v>1</v>
      </c>
      <c r="Q46" s="182">
        <v>12</v>
      </c>
      <c r="R46" s="193">
        <v>1</v>
      </c>
      <c r="S46" s="182">
        <v>3</v>
      </c>
      <c r="T46" s="182">
        <v>5</v>
      </c>
      <c r="U46" s="1">
        <v>4</v>
      </c>
      <c r="V46" s="1">
        <v>1</v>
      </c>
    </row>
    <row r="47" spans="6:22" x14ac:dyDescent="0.25">
      <c r="F47" s="182">
        <v>7</v>
      </c>
      <c r="H47" s="182">
        <v>5</v>
      </c>
      <c r="I47" s="1">
        <v>4</v>
      </c>
      <c r="J47" s="1">
        <v>1</v>
      </c>
      <c r="Q47" s="182">
        <v>13</v>
      </c>
      <c r="R47" s="193">
        <v>1</v>
      </c>
      <c r="S47" s="182">
        <v>3</v>
      </c>
      <c r="T47" s="182">
        <v>6</v>
      </c>
      <c r="U47" s="1">
        <v>4</v>
      </c>
      <c r="V47" s="1">
        <v>2</v>
      </c>
    </row>
    <row r="48" spans="6:22" x14ac:dyDescent="0.25">
      <c r="F48" s="182">
        <v>7</v>
      </c>
      <c r="H48" s="182">
        <v>5</v>
      </c>
      <c r="I48" s="1">
        <v>5</v>
      </c>
      <c r="J48" s="1">
        <v>2</v>
      </c>
      <c r="Q48" s="182">
        <v>12</v>
      </c>
      <c r="R48" s="193">
        <v>1</v>
      </c>
      <c r="S48" s="182">
        <v>3</v>
      </c>
      <c r="T48" s="182">
        <v>5</v>
      </c>
      <c r="U48" s="1">
        <v>3</v>
      </c>
      <c r="V48" s="1">
        <v>1</v>
      </c>
    </row>
    <row r="49" spans="6:22" x14ac:dyDescent="0.25">
      <c r="F49" s="182">
        <v>7</v>
      </c>
      <c r="H49" s="182">
        <v>5</v>
      </c>
      <c r="I49" s="1">
        <v>3</v>
      </c>
      <c r="J49" s="1">
        <v>1</v>
      </c>
      <c r="Q49" s="182">
        <v>11</v>
      </c>
      <c r="R49" s="193">
        <v>1</v>
      </c>
      <c r="S49" s="182">
        <v>4</v>
      </c>
      <c r="T49" s="182">
        <v>5</v>
      </c>
      <c r="U49" s="1">
        <v>4</v>
      </c>
      <c r="V49" s="1">
        <v>2</v>
      </c>
    </row>
    <row r="50" spans="6:22" x14ac:dyDescent="0.25">
      <c r="F50" s="182">
        <v>7</v>
      </c>
      <c r="H50" s="182">
        <v>5</v>
      </c>
      <c r="I50" s="1">
        <v>3</v>
      </c>
      <c r="J50" s="1">
        <v>2</v>
      </c>
      <c r="Q50" s="182">
        <v>12</v>
      </c>
      <c r="R50" s="193">
        <v>1</v>
      </c>
      <c r="S50" s="182">
        <v>4</v>
      </c>
      <c r="T50" s="182">
        <v>5</v>
      </c>
      <c r="U50" s="1">
        <v>3</v>
      </c>
      <c r="V50" s="1">
        <v>1</v>
      </c>
    </row>
    <row r="51" spans="6:22" x14ac:dyDescent="0.25">
      <c r="F51" s="182">
        <v>7</v>
      </c>
      <c r="H51" s="182">
        <v>5</v>
      </c>
      <c r="I51" s="1">
        <v>5</v>
      </c>
      <c r="J51" s="1">
        <v>2</v>
      </c>
      <c r="Q51" s="182">
        <v>12</v>
      </c>
      <c r="R51" s="193">
        <v>1</v>
      </c>
      <c r="S51" s="182">
        <v>4</v>
      </c>
      <c r="T51" s="182">
        <v>5</v>
      </c>
      <c r="U51" s="1">
        <v>3</v>
      </c>
      <c r="V51" s="1">
        <v>2</v>
      </c>
    </row>
    <row r="52" spans="6:22" x14ac:dyDescent="0.25">
      <c r="F52" s="182">
        <v>7</v>
      </c>
      <c r="H52" s="182">
        <v>5</v>
      </c>
      <c r="I52" s="1">
        <v>3</v>
      </c>
      <c r="J52" s="1">
        <v>1</v>
      </c>
      <c r="Q52" s="182">
        <v>12</v>
      </c>
      <c r="R52" s="193">
        <v>2</v>
      </c>
      <c r="S52" s="182">
        <v>4</v>
      </c>
      <c r="T52" s="182">
        <v>5</v>
      </c>
      <c r="U52" s="1">
        <v>3</v>
      </c>
      <c r="V52" s="1">
        <v>2</v>
      </c>
    </row>
    <row r="53" spans="6:22" x14ac:dyDescent="0.25">
      <c r="F53" s="182">
        <v>7</v>
      </c>
      <c r="H53" s="182">
        <v>5</v>
      </c>
      <c r="I53" s="1">
        <v>3</v>
      </c>
      <c r="J53" s="1">
        <v>1</v>
      </c>
      <c r="Q53" s="182">
        <v>12</v>
      </c>
      <c r="R53" s="193">
        <v>1</v>
      </c>
      <c r="S53" s="182">
        <v>3</v>
      </c>
      <c r="T53" s="182">
        <v>5</v>
      </c>
      <c r="U53" s="1">
        <v>3</v>
      </c>
      <c r="V53" s="1">
        <v>2</v>
      </c>
    </row>
    <row r="54" spans="6:22" x14ac:dyDescent="0.25">
      <c r="F54" s="182">
        <f>7</f>
        <v>7</v>
      </c>
      <c r="H54" s="182">
        <v>5</v>
      </c>
      <c r="I54" s="1">
        <v>5</v>
      </c>
      <c r="J54" s="1">
        <v>2</v>
      </c>
      <c r="Q54" s="182">
        <v>11</v>
      </c>
      <c r="R54" s="193">
        <v>1</v>
      </c>
      <c r="S54" s="182">
        <v>4</v>
      </c>
      <c r="T54" s="182">
        <v>5</v>
      </c>
      <c r="U54" s="1">
        <v>4</v>
      </c>
      <c r="V54" s="1">
        <v>1</v>
      </c>
    </row>
    <row r="55" spans="6:22" x14ac:dyDescent="0.25">
      <c r="F55" s="182">
        <v>7</v>
      </c>
      <c r="H55" s="182">
        <v>5</v>
      </c>
      <c r="I55" s="1">
        <v>5</v>
      </c>
      <c r="J55" s="1">
        <v>2</v>
      </c>
      <c r="Q55" s="182">
        <v>11</v>
      </c>
      <c r="R55" s="193">
        <v>2</v>
      </c>
      <c r="S55" s="182">
        <v>3</v>
      </c>
      <c r="T55" s="182">
        <v>5</v>
      </c>
      <c r="U55" s="1">
        <v>4</v>
      </c>
      <c r="V55" s="1">
        <v>2</v>
      </c>
    </row>
    <row r="56" spans="6:22" x14ac:dyDescent="0.25">
      <c r="F56" s="182">
        <v>7</v>
      </c>
      <c r="H56" s="182">
        <v>5</v>
      </c>
      <c r="I56" s="1">
        <v>5</v>
      </c>
      <c r="J56" s="1">
        <v>1</v>
      </c>
      <c r="Q56" s="182">
        <v>11</v>
      </c>
      <c r="R56" s="193">
        <v>1</v>
      </c>
      <c r="S56" s="182">
        <v>4</v>
      </c>
      <c r="T56" s="182">
        <v>5</v>
      </c>
      <c r="U56" s="1">
        <v>3</v>
      </c>
      <c r="V56" s="1">
        <v>2</v>
      </c>
    </row>
    <row r="57" spans="6:22" x14ac:dyDescent="0.25">
      <c r="F57" s="182">
        <v>7</v>
      </c>
      <c r="H57" s="182">
        <v>5</v>
      </c>
      <c r="I57" s="1">
        <v>5</v>
      </c>
      <c r="J57" s="1">
        <v>2</v>
      </c>
      <c r="Q57" s="182">
        <v>13</v>
      </c>
      <c r="R57" s="193">
        <v>1</v>
      </c>
      <c r="S57" s="182">
        <v>3</v>
      </c>
      <c r="T57" s="182">
        <v>5</v>
      </c>
      <c r="U57" s="1">
        <v>3</v>
      </c>
      <c r="V57" s="1">
        <v>2</v>
      </c>
    </row>
    <row r="58" spans="6:22" x14ac:dyDescent="0.25">
      <c r="F58" s="182">
        <v>7</v>
      </c>
      <c r="H58" s="182">
        <v>5</v>
      </c>
      <c r="I58" s="1">
        <v>5</v>
      </c>
      <c r="J58" s="1">
        <v>2</v>
      </c>
      <c r="Q58" s="182">
        <v>11</v>
      </c>
      <c r="R58" s="193">
        <v>2</v>
      </c>
      <c r="S58" s="182">
        <v>3</v>
      </c>
      <c r="T58" s="182">
        <v>5</v>
      </c>
      <c r="U58" s="1">
        <v>3</v>
      </c>
      <c r="V58" s="1">
        <v>2</v>
      </c>
    </row>
    <row r="59" spans="6:22" x14ac:dyDescent="0.25">
      <c r="F59" s="182">
        <v>7</v>
      </c>
      <c r="H59" s="182">
        <v>5</v>
      </c>
      <c r="I59" s="1">
        <v>5</v>
      </c>
      <c r="J59" s="1">
        <v>1</v>
      </c>
      <c r="Q59" s="182">
        <v>13</v>
      </c>
      <c r="R59" s="193">
        <v>0</v>
      </c>
      <c r="S59" s="182">
        <v>4</v>
      </c>
      <c r="T59" s="182">
        <v>5</v>
      </c>
      <c r="U59" s="1">
        <v>4</v>
      </c>
      <c r="V59" s="1">
        <v>2</v>
      </c>
    </row>
    <row r="60" spans="6:22" x14ac:dyDescent="0.25">
      <c r="F60" s="182">
        <v>7</v>
      </c>
      <c r="H60" s="182">
        <v>5</v>
      </c>
      <c r="I60" s="1">
        <v>5</v>
      </c>
      <c r="J60" s="1">
        <v>1</v>
      </c>
      <c r="Q60" s="182">
        <v>12</v>
      </c>
      <c r="R60" s="193">
        <v>2</v>
      </c>
      <c r="S60" s="182">
        <v>3</v>
      </c>
      <c r="T60" s="182">
        <v>5</v>
      </c>
      <c r="U60" s="1">
        <v>3</v>
      </c>
      <c r="V60" s="1">
        <v>2</v>
      </c>
    </row>
    <row r="61" spans="6:22" x14ac:dyDescent="0.25">
      <c r="F61" s="182">
        <v>7</v>
      </c>
      <c r="H61" s="182">
        <v>5</v>
      </c>
      <c r="I61" s="1">
        <v>5</v>
      </c>
      <c r="J61" s="1">
        <v>1</v>
      </c>
      <c r="Q61" s="182">
        <v>12</v>
      </c>
      <c r="R61" s="193">
        <v>1</v>
      </c>
      <c r="S61" s="182">
        <v>4</v>
      </c>
      <c r="T61" s="182">
        <v>5</v>
      </c>
      <c r="U61" s="1">
        <v>3</v>
      </c>
      <c r="V61" s="1">
        <v>2</v>
      </c>
    </row>
    <row r="62" spans="6:22" x14ac:dyDescent="0.25">
      <c r="F62" s="182">
        <v>7</v>
      </c>
      <c r="H62" s="182">
        <v>5</v>
      </c>
      <c r="I62" s="1">
        <v>3</v>
      </c>
      <c r="J62" s="1">
        <v>1</v>
      </c>
      <c r="Q62" s="182">
        <v>11</v>
      </c>
      <c r="R62" s="193">
        <v>2</v>
      </c>
      <c r="S62" s="182">
        <v>3</v>
      </c>
      <c r="T62" s="182">
        <v>6</v>
      </c>
      <c r="U62" s="1">
        <v>4</v>
      </c>
      <c r="V62" s="1">
        <v>2</v>
      </c>
    </row>
    <row r="63" spans="6:22" x14ac:dyDescent="0.25">
      <c r="F63" s="182">
        <v>7</v>
      </c>
      <c r="H63" s="182">
        <v>5</v>
      </c>
      <c r="I63" s="1">
        <v>3</v>
      </c>
      <c r="J63" s="1">
        <v>1</v>
      </c>
      <c r="Q63" s="182">
        <v>12</v>
      </c>
      <c r="R63" s="193">
        <v>0</v>
      </c>
      <c r="S63" s="182">
        <v>4</v>
      </c>
      <c r="T63" s="182">
        <v>5</v>
      </c>
      <c r="U63" s="1">
        <v>3</v>
      </c>
      <c r="V63" s="1">
        <v>2</v>
      </c>
    </row>
    <row r="64" spans="6:22" x14ac:dyDescent="0.25">
      <c r="F64" s="182">
        <v>7</v>
      </c>
      <c r="H64" s="182">
        <v>5</v>
      </c>
      <c r="I64" s="1">
        <v>3</v>
      </c>
      <c r="J64" s="1">
        <v>1</v>
      </c>
      <c r="Q64" s="182">
        <v>12</v>
      </c>
      <c r="R64" s="193">
        <v>2</v>
      </c>
      <c r="S64" s="182">
        <v>3</v>
      </c>
      <c r="T64" s="182">
        <v>6</v>
      </c>
      <c r="U64" s="1">
        <v>3</v>
      </c>
      <c r="V64" s="1">
        <v>2</v>
      </c>
    </row>
    <row r="65" spans="6:22" x14ac:dyDescent="0.25">
      <c r="F65" s="182">
        <v>7</v>
      </c>
      <c r="H65" s="182">
        <v>5</v>
      </c>
      <c r="I65" s="1">
        <v>5</v>
      </c>
      <c r="J65" s="1">
        <v>1</v>
      </c>
      <c r="Q65" s="182">
        <v>13</v>
      </c>
      <c r="R65" s="193">
        <v>2</v>
      </c>
      <c r="S65" s="182">
        <v>3</v>
      </c>
      <c r="T65" s="182">
        <v>5</v>
      </c>
      <c r="U65" s="1">
        <v>4</v>
      </c>
      <c r="V65" s="1">
        <v>2</v>
      </c>
    </row>
    <row r="66" spans="6:22" x14ac:dyDescent="0.25">
      <c r="F66" s="182">
        <v>7</v>
      </c>
      <c r="H66" s="182">
        <v>5</v>
      </c>
      <c r="I66" s="1">
        <v>4</v>
      </c>
      <c r="J66" s="1">
        <v>1</v>
      </c>
      <c r="Q66" s="182">
        <v>12</v>
      </c>
      <c r="R66" s="193">
        <v>0</v>
      </c>
      <c r="S66" s="182">
        <v>3</v>
      </c>
      <c r="T66" s="182">
        <v>5</v>
      </c>
      <c r="U66" s="1">
        <v>3</v>
      </c>
      <c r="V66" s="1">
        <v>2</v>
      </c>
    </row>
    <row r="67" spans="6:22" x14ac:dyDescent="0.25">
      <c r="F67" s="182">
        <v>7</v>
      </c>
      <c r="H67" s="182">
        <v>5</v>
      </c>
      <c r="I67" s="1">
        <v>3</v>
      </c>
      <c r="J67" s="1">
        <v>2</v>
      </c>
      <c r="Q67" s="182">
        <v>12</v>
      </c>
      <c r="R67" s="193">
        <v>1</v>
      </c>
      <c r="S67" s="182">
        <v>4</v>
      </c>
      <c r="T67" s="182">
        <v>5</v>
      </c>
      <c r="U67" s="1">
        <v>4</v>
      </c>
      <c r="V67" s="1">
        <v>2</v>
      </c>
    </row>
    <row r="68" spans="6:22" x14ac:dyDescent="0.25">
      <c r="F68" s="182">
        <v>7</v>
      </c>
      <c r="H68" s="182">
        <v>5</v>
      </c>
      <c r="I68" s="1">
        <v>4</v>
      </c>
      <c r="J68" s="1">
        <v>1</v>
      </c>
      <c r="Q68" s="182">
        <v>12</v>
      </c>
      <c r="R68" s="193">
        <v>2</v>
      </c>
      <c r="S68" s="182">
        <v>3</v>
      </c>
      <c r="T68" s="182">
        <v>5</v>
      </c>
      <c r="U68" s="1">
        <v>4</v>
      </c>
      <c r="V68" s="1">
        <v>2</v>
      </c>
    </row>
    <row r="69" spans="6:22" x14ac:dyDescent="0.25">
      <c r="F69" s="182">
        <v>7</v>
      </c>
      <c r="H69" s="182">
        <v>5</v>
      </c>
      <c r="I69" s="1">
        <v>4</v>
      </c>
      <c r="J69" s="1">
        <v>1</v>
      </c>
      <c r="Q69" s="182">
        <v>13</v>
      </c>
      <c r="R69" s="193">
        <v>1</v>
      </c>
      <c r="S69" s="182">
        <v>3</v>
      </c>
      <c r="T69" s="182">
        <v>5</v>
      </c>
      <c r="U69" s="1">
        <v>4</v>
      </c>
      <c r="V69" s="1">
        <v>1</v>
      </c>
    </row>
    <row r="70" spans="6:22" x14ac:dyDescent="0.25">
      <c r="F70" s="182">
        <v>7</v>
      </c>
      <c r="H70" s="182">
        <v>5</v>
      </c>
      <c r="I70" s="1">
        <v>4</v>
      </c>
      <c r="J70" s="1">
        <v>1</v>
      </c>
      <c r="Q70" s="182">
        <v>12</v>
      </c>
      <c r="R70" s="193">
        <v>1</v>
      </c>
      <c r="S70" s="182">
        <v>3</v>
      </c>
      <c r="T70" s="182">
        <v>5</v>
      </c>
      <c r="U70" s="1">
        <v>4</v>
      </c>
      <c r="V70" s="1">
        <v>2</v>
      </c>
    </row>
    <row r="71" spans="6:22" x14ac:dyDescent="0.25">
      <c r="F71" s="182">
        <v>7</v>
      </c>
      <c r="H71" s="182">
        <v>5</v>
      </c>
      <c r="I71" s="1">
        <v>3</v>
      </c>
      <c r="J71" s="1">
        <v>1</v>
      </c>
      <c r="Q71" s="182">
        <v>12</v>
      </c>
      <c r="R71" s="193">
        <v>2</v>
      </c>
      <c r="S71" s="182">
        <v>3</v>
      </c>
      <c r="T71" s="182">
        <v>5</v>
      </c>
      <c r="U71" s="1">
        <v>3</v>
      </c>
      <c r="V71" s="1">
        <v>2</v>
      </c>
    </row>
    <row r="72" spans="6:22" x14ac:dyDescent="0.25">
      <c r="F72" s="182">
        <v>7</v>
      </c>
      <c r="H72" s="182">
        <v>5</v>
      </c>
      <c r="I72" s="1">
        <v>4</v>
      </c>
      <c r="J72" s="1">
        <v>2</v>
      </c>
      <c r="Q72" s="182">
        <v>12</v>
      </c>
      <c r="R72" s="193">
        <v>1</v>
      </c>
      <c r="S72" s="182">
        <v>3</v>
      </c>
      <c r="T72" s="182">
        <v>5</v>
      </c>
      <c r="U72" s="1">
        <v>4</v>
      </c>
      <c r="V72" s="1">
        <v>1</v>
      </c>
    </row>
    <row r="73" spans="6:22" x14ac:dyDescent="0.25">
      <c r="F73" s="182">
        <v>7</v>
      </c>
      <c r="H73" s="182">
        <v>5</v>
      </c>
      <c r="I73" s="1">
        <v>5</v>
      </c>
      <c r="J73" s="1">
        <v>1</v>
      </c>
      <c r="Q73" s="182">
        <v>12</v>
      </c>
      <c r="R73" s="193">
        <v>2</v>
      </c>
      <c r="S73" s="182">
        <v>4</v>
      </c>
      <c r="T73" s="182">
        <v>5</v>
      </c>
      <c r="U73" s="1">
        <v>4</v>
      </c>
      <c r="V73" s="1">
        <v>1</v>
      </c>
    </row>
    <row r="74" spans="6:22" x14ac:dyDescent="0.25">
      <c r="F74" s="182">
        <v>7</v>
      </c>
      <c r="H74" s="182">
        <v>5</v>
      </c>
      <c r="I74" s="1">
        <v>5</v>
      </c>
      <c r="J74" s="1">
        <v>2</v>
      </c>
      <c r="Q74" s="182">
        <v>12</v>
      </c>
      <c r="R74" s="193">
        <v>1</v>
      </c>
      <c r="S74" s="182">
        <v>4</v>
      </c>
      <c r="T74" s="182">
        <v>6</v>
      </c>
      <c r="U74" s="1">
        <v>3</v>
      </c>
      <c r="V74" s="1">
        <v>2</v>
      </c>
    </row>
    <row r="75" spans="6:22" x14ac:dyDescent="0.25">
      <c r="F75" s="182">
        <v>7</v>
      </c>
      <c r="H75" s="182">
        <v>5</v>
      </c>
      <c r="I75" s="1">
        <v>3</v>
      </c>
      <c r="J75" s="1">
        <v>1</v>
      </c>
      <c r="Q75" s="182">
        <v>12</v>
      </c>
      <c r="R75" s="193">
        <v>0</v>
      </c>
      <c r="S75" s="182">
        <v>4</v>
      </c>
      <c r="T75" s="182">
        <v>5</v>
      </c>
      <c r="U75" s="1">
        <v>4</v>
      </c>
      <c r="V75" s="1">
        <v>1</v>
      </c>
    </row>
    <row r="76" spans="6:22" x14ac:dyDescent="0.25">
      <c r="F76" s="182">
        <v>7</v>
      </c>
      <c r="H76" s="182">
        <v>5</v>
      </c>
      <c r="I76" s="1">
        <v>3</v>
      </c>
      <c r="J76" s="1">
        <v>2</v>
      </c>
      <c r="Q76" s="182">
        <v>12</v>
      </c>
      <c r="R76" s="193">
        <v>1</v>
      </c>
      <c r="S76" s="182">
        <v>3</v>
      </c>
      <c r="T76" s="182">
        <v>5</v>
      </c>
      <c r="U76" s="1">
        <v>4</v>
      </c>
      <c r="V76" s="1">
        <v>2</v>
      </c>
    </row>
    <row r="77" spans="6:22" x14ac:dyDescent="0.25">
      <c r="F77" s="182">
        <v>7</v>
      </c>
      <c r="H77" s="182">
        <v>5</v>
      </c>
      <c r="I77" s="1">
        <v>3</v>
      </c>
      <c r="J77" s="1">
        <v>1</v>
      </c>
      <c r="Q77" s="182">
        <v>12</v>
      </c>
      <c r="R77" s="193">
        <v>0</v>
      </c>
      <c r="S77" s="182">
        <v>4</v>
      </c>
      <c r="T77" s="182">
        <v>5</v>
      </c>
      <c r="U77" s="1">
        <v>4</v>
      </c>
      <c r="V77" s="1">
        <v>1</v>
      </c>
    </row>
    <row r="78" spans="6:22" x14ac:dyDescent="0.25">
      <c r="F78" s="182">
        <v>7</v>
      </c>
      <c r="H78" s="182">
        <v>5</v>
      </c>
      <c r="I78" s="1">
        <v>5</v>
      </c>
      <c r="J78" s="1">
        <v>1</v>
      </c>
      <c r="Q78" s="182">
        <v>13</v>
      </c>
      <c r="R78" s="193">
        <v>2</v>
      </c>
      <c r="S78" s="182">
        <v>4</v>
      </c>
      <c r="T78" s="182">
        <v>5</v>
      </c>
      <c r="U78" s="1">
        <v>1</v>
      </c>
      <c r="V78" s="1">
        <v>1</v>
      </c>
    </row>
    <row r="79" spans="6:22" x14ac:dyDescent="0.25">
      <c r="F79" s="182">
        <v>7</v>
      </c>
      <c r="H79" s="182">
        <v>5</v>
      </c>
      <c r="I79" s="1">
        <v>3</v>
      </c>
      <c r="J79" s="1">
        <v>2</v>
      </c>
      <c r="Q79" s="182">
        <v>13</v>
      </c>
      <c r="R79" s="193">
        <v>2</v>
      </c>
      <c r="S79" s="182">
        <v>4</v>
      </c>
      <c r="T79" s="182">
        <v>5</v>
      </c>
      <c r="U79" s="1">
        <v>4</v>
      </c>
      <c r="V79" s="1">
        <v>2</v>
      </c>
    </row>
    <row r="80" spans="6:22" x14ac:dyDescent="0.25">
      <c r="F80" s="182">
        <v>7</v>
      </c>
      <c r="H80" s="182">
        <v>5</v>
      </c>
      <c r="I80" s="1">
        <v>4</v>
      </c>
      <c r="J80" s="1">
        <v>1</v>
      </c>
      <c r="Q80" s="182">
        <v>13</v>
      </c>
      <c r="R80" s="193">
        <v>1</v>
      </c>
      <c r="S80" s="182">
        <v>4</v>
      </c>
      <c r="T80" s="182">
        <v>5</v>
      </c>
      <c r="U80" s="1">
        <v>4</v>
      </c>
      <c r="V80" s="1">
        <v>1</v>
      </c>
    </row>
    <row r="81" spans="6:22" x14ac:dyDescent="0.25">
      <c r="F81" s="182">
        <v>7</v>
      </c>
      <c r="H81" s="182">
        <v>5</v>
      </c>
      <c r="I81" s="1">
        <v>4</v>
      </c>
      <c r="J81" s="1">
        <v>2</v>
      </c>
      <c r="Q81" s="182">
        <v>13</v>
      </c>
      <c r="R81" s="193">
        <v>2</v>
      </c>
      <c r="S81" s="182">
        <v>4</v>
      </c>
      <c r="T81" s="182">
        <v>5</v>
      </c>
      <c r="U81" s="1">
        <v>3</v>
      </c>
      <c r="V81" s="1">
        <v>2</v>
      </c>
    </row>
    <row r="82" spans="6:22" x14ac:dyDescent="0.25">
      <c r="F82" s="182">
        <v>7</v>
      </c>
      <c r="H82" s="182">
        <v>5</v>
      </c>
      <c r="I82" s="1">
        <v>4</v>
      </c>
      <c r="J82" s="1">
        <v>2</v>
      </c>
      <c r="Q82" s="182">
        <v>11</v>
      </c>
      <c r="R82" s="193">
        <v>1</v>
      </c>
      <c r="S82" s="182">
        <v>4</v>
      </c>
      <c r="T82" s="182">
        <v>5</v>
      </c>
      <c r="U82" s="1">
        <v>3</v>
      </c>
      <c r="V82" s="1">
        <v>1</v>
      </c>
    </row>
    <row r="83" spans="6:22" x14ac:dyDescent="0.25">
      <c r="F83" s="182">
        <v>7</v>
      </c>
      <c r="H83" s="182">
        <v>5</v>
      </c>
      <c r="I83" s="1">
        <v>5</v>
      </c>
      <c r="J83" s="1">
        <v>1</v>
      </c>
      <c r="Q83" s="182">
        <v>13</v>
      </c>
      <c r="R83" s="193">
        <v>1</v>
      </c>
      <c r="S83" s="182">
        <v>3</v>
      </c>
      <c r="T83" s="182">
        <v>5</v>
      </c>
      <c r="U83" s="1">
        <v>3</v>
      </c>
      <c r="V83" s="1">
        <v>2</v>
      </c>
    </row>
    <row r="84" spans="6:22" x14ac:dyDescent="0.25">
      <c r="F84" s="182">
        <v>7</v>
      </c>
      <c r="H84" s="182">
        <v>5</v>
      </c>
      <c r="I84" s="1">
        <v>3</v>
      </c>
      <c r="J84" s="1">
        <v>1</v>
      </c>
      <c r="Q84" s="182">
        <v>12</v>
      </c>
      <c r="R84" s="193">
        <v>1</v>
      </c>
      <c r="S84" s="182">
        <v>3</v>
      </c>
      <c r="T84" s="182">
        <v>5</v>
      </c>
      <c r="U84" s="1">
        <v>4</v>
      </c>
      <c r="V84" s="1">
        <v>2</v>
      </c>
    </row>
    <row r="85" spans="6:22" x14ac:dyDescent="0.25">
      <c r="F85" s="182">
        <v>7</v>
      </c>
      <c r="H85" s="182">
        <v>5</v>
      </c>
      <c r="I85" s="1">
        <v>5</v>
      </c>
      <c r="J85" s="1">
        <v>1</v>
      </c>
      <c r="Q85" s="182">
        <v>11</v>
      </c>
      <c r="R85" s="193">
        <v>2</v>
      </c>
      <c r="S85" s="182">
        <v>3</v>
      </c>
      <c r="T85" s="182">
        <v>5</v>
      </c>
      <c r="U85" s="1">
        <v>4</v>
      </c>
      <c r="V85" s="1">
        <v>2</v>
      </c>
    </row>
    <row r="86" spans="6:22" x14ac:dyDescent="0.25">
      <c r="F86" s="182">
        <v>7</v>
      </c>
      <c r="H86" s="182">
        <v>5</v>
      </c>
      <c r="I86" s="1">
        <v>3</v>
      </c>
      <c r="J86" s="1">
        <v>2</v>
      </c>
      <c r="Q86" s="182">
        <v>11</v>
      </c>
      <c r="R86" s="193">
        <v>1</v>
      </c>
      <c r="S86" s="182">
        <v>3</v>
      </c>
      <c r="T86" s="182">
        <v>5</v>
      </c>
      <c r="U86" s="1">
        <v>4</v>
      </c>
      <c r="V86" s="1">
        <v>2</v>
      </c>
    </row>
    <row r="87" spans="6:22" x14ac:dyDescent="0.25">
      <c r="F87" s="182">
        <v>7</v>
      </c>
      <c r="H87" s="182">
        <v>5</v>
      </c>
      <c r="I87" s="1">
        <v>4</v>
      </c>
      <c r="J87" s="1">
        <v>1</v>
      </c>
      <c r="Q87" s="182">
        <v>12</v>
      </c>
      <c r="R87" s="193">
        <v>1</v>
      </c>
      <c r="S87" s="182">
        <v>3</v>
      </c>
      <c r="T87" s="182">
        <v>5</v>
      </c>
      <c r="U87" s="1">
        <v>4</v>
      </c>
      <c r="V87" s="1">
        <v>1</v>
      </c>
    </row>
    <row r="88" spans="6:22" x14ac:dyDescent="0.25">
      <c r="F88" s="182">
        <v>7</v>
      </c>
      <c r="H88" s="182">
        <v>5</v>
      </c>
      <c r="I88" s="1">
        <v>3</v>
      </c>
      <c r="J88" s="1">
        <v>1</v>
      </c>
      <c r="Q88" s="182">
        <v>13</v>
      </c>
      <c r="R88" s="193">
        <v>1</v>
      </c>
      <c r="S88" s="182">
        <v>4</v>
      </c>
      <c r="T88" s="182">
        <v>5</v>
      </c>
      <c r="U88" s="1">
        <v>3</v>
      </c>
      <c r="V88" s="1">
        <v>2</v>
      </c>
    </row>
    <row r="89" spans="6:22" x14ac:dyDescent="0.25">
      <c r="F89" s="182">
        <v>7</v>
      </c>
      <c r="H89" s="182">
        <v>5</v>
      </c>
      <c r="I89" s="1">
        <v>5</v>
      </c>
      <c r="J89" s="1">
        <v>1</v>
      </c>
      <c r="Q89" s="182">
        <v>11</v>
      </c>
      <c r="R89" s="193">
        <v>2</v>
      </c>
      <c r="S89" s="182">
        <v>3</v>
      </c>
      <c r="T89" s="182">
        <v>5</v>
      </c>
      <c r="U89" s="1">
        <v>3</v>
      </c>
      <c r="V89" s="1">
        <v>1</v>
      </c>
    </row>
    <row r="90" spans="6:22" x14ac:dyDescent="0.25">
      <c r="F90" s="182">
        <v>7</v>
      </c>
      <c r="H90" s="182">
        <v>5</v>
      </c>
      <c r="I90" s="1">
        <v>4</v>
      </c>
      <c r="J90" s="1">
        <v>1</v>
      </c>
      <c r="Q90" s="182">
        <v>12</v>
      </c>
      <c r="R90" s="193">
        <v>0</v>
      </c>
      <c r="S90" s="182">
        <v>4</v>
      </c>
      <c r="T90" s="182">
        <v>5</v>
      </c>
      <c r="U90" s="1">
        <v>4</v>
      </c>
      <c r="V90" s="1">
        <v>2</v>
      </c>
    </row>
    <row r="91" spans="6:22" x14ac:dyDescent="0.25">
      <c r="F91" s="182">
        <v>7</v>
      </c>
      <c r="H91" s="182">
        <v>5</v>
      </c>
      <c r="I91" s="1">
        <v>5</v>
      </c>
      <c r="J91" s="1">
        <v>1</v>
      </c>
      <c r="Q91" s="182">
        <v>13</v>
      </c>
      <c r="R91" s="193">
        <v>0</v>
      </c>
      <c r="S91" s="182">
        <v>3</v>
      </c>
      <c r="T91" s="182">
        <v>5</v>
      </c>
      <c r="U91" s="1">
        <v>4</v>
      </c>
      <c r="V91" s="1">
        <v>1</v>
      </c>
    </row>
    <row r="92" spans="6:22" x14ac:dyDescent="0.25">
      <c r="F92" s="182">
        <v>7</v>
      </c>
      <c r="H92" s="182">
        <v>5</v>
      </c>
      <c r="I92" s="1">
        <v>4</v>
      </c>
      <c r="J92" s="1">
        <v>1</v>
      </c>
      <c r="Q92" s="182">
        <v>13</v>
      </c>
      <c r="R92" s="193">
        <v>2</v>
      </c>
      <c r="S92" s="182">
        <v>3</v>
      </c>
      <c r="T92" s="182">
        <v>5</v>
      </c>
      <c r="U92" s="1">
        <v>3</v>
      </c>
      <c r="V92" s="1">
        <v>2</v>
      </c>
    </row>
    <row r="93" spans="6:22" x14ac:dyDescent="0.25">
      <c r="F93" s="182">
        <v>7</v>
      </c>
      <c r="H93" s="182">
        <v>5</v>
      </c>
      <c r="I93" s="1">
        <v>5</v>
      </c>
      <c r="J93" s="1">
        <v>2</v>
      </c>
      <c r="Q93" s="182">
        <v>12</v>
      </c>
      <c r="R93" s="193">
        <v>1</v>
      </c>
      <c r="S93" s="182">
        <v>3</v>
      </c>
      <c r="T93" s="182">
        <v>5</v>
      </c>
      <c r="U93" s="1">
        <v>3</v>
      </c>
      <c r="V93" s="1">
        <v>2</v>
      </c>
    </row>
    <row r="94" spans="6:22" x14ac:dyDescent="0.25">
      <c r="F94" s="182">
        <v>7</v>
      </c>
      <c r="H94" s="182">
        <v>5</v>
      </c>
      <c r="I94" s="1">
        <v>3</v>
      </c>
      <c r="J94" s="1">
        <v>2</v>
      </c>
      <c r="Q94" s="182">
        <v>11</v>
      </c>
      <c r="R94" s="193">
        <v>0</v>
      </c>
      <c r="S94" s="182">
        <v>4</v>
      </c>
      <c r="T94" s="182">
        <v>5</v>
      </c>
      <c r="U94" s="1">
        <v>4</v>
      </c>
      <c r="V94" s="1">
        <v>2</v>
      </c>
    </row>
    <row r="95" spans="6:22" x14ac:dyDescent="0.25">
      <c r="F95" s="182">
        <v>7</v>
      </c>
      <c r="H95" s="182">
        <v>5</v>
      </c>
      <c r="I95" s="1">
        <v>4</v>
      </c>
      <c r="J95" s="1">
        <v>1</v>
      </c>
      <c r="Q95" s="182">
        <v>11</v>
      </c>
      <c r="R95" s="193">
        <v>0</v>
      </c>
      <c r="S95" s="182">
        <v>4</v>
      </c>
      <c r="T95" s="182">
        <v>6</v>
      </c>
      <c r="U95" s="1">
        <v>4</v>
      </c>
      <c r="V95" s="1">
        <v>1</v>
      </c>
    </row>
    <row r="96" spans="6:22" x14ac:dyDescent="0.25">
      <c r="F96" s="182">
        <v>7</v>
      </c>
      <c r="H96" s="182">
        <v>5</v>
      </c>
      <c r="I96" s="1">
        <v>5</v>
      </c>
      <c r="J96" s="1">
        <v>1</v>
      </c>
      <c r="Q96" s="182">
        <v>13</v>
      </c>
      <c r="R96" s="193">
        <v>2</v>
      </c>
      <c r="S96" s="182">
        <v>3</v>
      </c>
      <c r="T96" s="182">
        <v>5</v>
      </c>
      <c r="U96" s="1">
        <v>4</v>
      </c>
      <c r="V96" s="1">
        <v>2</v>
      </c>
    </row>
    <row r="97" spans="6:22" x14ac:dyDescent="0.25">
      <c r="F97" s="182">
        <v>7</v>
      </c>
      <c r="H97" s="182">
        <v>5</v>
      </c>
      <c r="I97" s="1">
        <v>5</v>
      </c>
      <c r="J97" s="1">
        <v>1</v>
      </c>
      <c r="Q97" s="182">
        <v>12</v>
      </c>
      <c r="R97" s="193">
        <v>1</v>
      </c>
      <c r="S97" s="182">
        <v>4</v>
      </c>
      <c r="T97" s="182">
        <v>5</v>
      </c>
      <c r="U97" s="1">
        <v>3</v>
      </c>
      <c r="V97" s="1">
        <v>1</v>
      </c>
    </row>
    <row r="98" spans="6:22" x14ac:dyDescent="0.25">
      <c r="F98" s="182">
        <v>7</v>
      </c>
      <c r="H98" s="182">
        <v>5</v>
      </c>
      <c r="I98" s="1">
        <v>5</v>
      </c>
      <c r="J98" s="1">
        <v>2</v>
      </c>
      <c r="Q98" s="182">
        <v>12</v>
      </c>
      <c r="R98" s="193">
        <v>2</v>
      </c>
      <c r="S98" s="182">
        <v>3</v>
      </c>
      <c r="T98" s="182">
        <v>5</v>
      </c>
      <c r="U98" s="1">
        <v>4</v>
      </c>
      <c r="V98" s="1">
        <v>2</v>
      </c>
    </row>
    <row r="99" spans="6:22" x14ac:dyDescent="0.25">
      <c r="F99" s="182">
        <v>7</v>
      </c>
      <c r="H99" s="182">
        <v>5</v>
      </c>
      <c r="I99" s="1">
        <v>4</v>
      </c>
      <c r="J99" s="1">
        <v>2</v>
      </c>
      <c r="Q99" s="182">
        <v>13</v>
      </c>
      <c r="R99" s="193">
        <v>2</v>
      </c>
      <c r="S99" s="182">
        <v>3</v>
      </c>
      <c r="T99" s="182">
        <v>6</v>
      </c>
      <c r="U99" s="1">
        <v>3</v>
      </c>
      <c r="V99" s="1">
        <v>1</v>
      </c>
    </row>
    <row r="100" spans="6:22" x14ac:dyDescent="0.25">
      <c r="F100" s="182">
        <v>7</v>
      </c>
      <c r="H100" s="182">
        <v>5</v>
      </c>
      <c r="I100" s="1">
        <v>4</v>
      </c>
      <c r="J100" s="1">
        <v>1</v>
      </c>
      <c r="Q100" s="182">
        <v>12</v>
      </c>
      <c r="R100" s="193">
        <v>1</v>
      </c>
      <c r="S100" s="182">
        <v>4</v>
      </c>
      <c r="T100" s="182">
        <v>5</v>
      </c>
      <c r="U100" s="1">
        <v>3</v>
      </c>
      <c r="V100" s="1">
        <v>2</v>
      </c>
    </row>
    <row r="101" spans="6:22" x14ac:dyDescent="0.25">
      <c r="F101" s="182">
        <v>7</v>
      </c>
      <c r="H101" s="182">
        <v>5</v>
      </c>
      <c r="I101" s="1">
        <v>5</v>
      </c>
      <c r="J101" s="1">
        <v>1</v>
      </c>
      <c r="Q101" s="182">
        <v>13</v>
      </c>
      <c r="R101" s="193">
        <v>1</v>
      </c>
      <c r="S101" s="182">
        <v>4</v>
      </c>
      <c r="T101" s="182">
        <v>5</v>
      </c>
      <c r="U101" s="1">
        <v>4</v>
      </c>
      <c r="V101" s="1">
        <v>2</v>
      </c>
    </row>
    <row r="102" spans="6:22" x14ac:dyDescent="0.25">
      <c r="F102" s="182">
        <v>7</v>
      </c>
      <c r="H102" s="182">
        <v>5</v>
      </c>
      <c r="I102" s="1">
        <v>5</v>
      </c>
      <c r="J102" s="1">
        <v>1</v>
      </c>
      <c r="Q102" s="182">
        <v>12</v>
      </c>
      <c r="R102" s="193">
        <v>1</v>
      </c>
      <c r="S102" s="182">
        <v>4</v>
      </c>
      <c r="T102" s="182">
        <v>5</v>
      </c>
      <c r="U102" s="1">
        <v>3</v>
      </c>
      <c r="V102" s="1">
        <v>2</v>
      </c>
    </row>
    <row r="103" spans="6:22" x14ac:dyDescent="0.25">
      <c r="F103" s="182">
        <v>7</v>
      </c>
      <c r="H103" s="182">
        <v>5</v>
      </c>
      <c r="I103" s="1">
        <v>3</v>
      </c>
      <c r="J103" s="1">
        <v>1</v>
      </c>
      <c r="Q103" s="182">
        <v>12</v>
      </c>
      <c r="R103" s="193">
        <v>1</v>
      </c>
      <c r="S103" s="182">
        <v>3</v>
      </c>
      <c r="T103" s="182">
        <v>5</v>
      </c>
      <c r="U103" s="1">
        <v>3</v>
      </c>
      <c r="V103" s="1">
        <v>2</v>
      </c>
    </row>
    <row r="104" spans="6:22" x14ac:dyDescent="0.25">
      <c r="F104" s="182">
        <v>7</v>
      </c>
      <c r="H104" s="182">
        <v>5</v>
      </c>
      <c r="I104" s="1">
        <v>5</v>
      </c>
      <c r="J104" s="1">
        <v>1</v>
      </c>
      <c r="Q104" s="182">
        <v>13</v>
      </c>
      <c r="R104" s="193">
        <v>1</v>
      </c>
      <c r="S104" s="182">
        <v>4</v>
      </c>
      <c r="T104" s="182">
        <v>6</v>
      </c>
      <c r="U104" s="1">
        <v>4</v>
      </c>
      <c r="V104" s="1">
        <v>2</v>
      </c>
    </row>
    <row r="105" spans="6:22" x14ac:dyDescent="0.25">
      <c r="F105" s="182">
        <v>7</v>
      </c>
      <c r="H105" s="182">
        <v>5</v>
      </c>
      <c r="I105" s="1">
        <v>4</v>
      </c>
      <c r="J105" s="1">
        <v>1</v>
      </c>
      <c r="Q105" s="182">
        <v>11</v>
      </c>
      <c r="R105" s="193">
        <v>2</v>
      </c>
      <c r="S105" s="182">
        <v>3</v>
      </c>
      <c r="T105" s="182">
        <v>5</v>
      </c>
      <c r="U105" s="1">
        <v>3</v>
      </c>
      <c r="V105" s="1">
        <v>2</v>
      </c>
    </row>
    <row r="106" spans="6:22" x14ac:dyDescent="0.25">
      <c r="F106" s="182">
        <v>7</v>
      </c>
      <c r="H106" s="182">
        <v>5</v>
      </c>
      <c r="I106" s="1">
        <v>5</v>
      </c>
      <c r="J106" s="1">
        <v>2</v>
      </c>
      <c r="Q106" s="182">
        <v>13</v>
      </c>
      <c r="R106" s="193">
        <v>1</v>
      </c>
      <c r="S106" s="182">
        <v>4</v>
      </c>
      <c r="T106" s="182">
        <v>6</v>
      </c>
      <c r="U106" s="1">
        <v>4</v>
      </c>
      <c r="V106" s="1">
        <v>2</v>
      </c>
    </row>
    <row r="107" spans="6:22" x14ac:dyDescent="0.25">
      <c r="F107" s="182">
        <v>7</v>
      </c>
      <c r="H107" s="182">
        <v>5</v>
      </c>
      <c r="I107" s="1">
        <v>4</v>
      </c>
      <c r="J107" s="1">
        <v>1</v>
      </c>
      <c r="Q107" s="182">
        <v>12</v>
      </c>
      <c r="R107" s="193">
        <v>0</v>
      </c>
      <c r="S107" s="182">
        <v>3</v>
      </c>
      <c r="T107" s="182">
        <v>6</v>
      </c>
      <c r="U107" s="1">
        <v>3</v>
      </c>
      <c r="V107" s="1">
        <v>1</v>
      </c>
    </row>
    <row r="108" spans="6:22" x14ac:dyDescent="0.25">
      <c r="F108" s="182">
        <v>7</v>
      </c>
      <c r="H108" s="182">
        <v>5</v>
      </c>
      <c r="I108" s="1">
        <v>5</v>
      </c>
      <c r="J108" s="1">
        <v>1</v>
      </c>
      <c r="Q108" s="182">
        <v>12</v>
      </c>
      <c r="R108" s="193">
        <v>1</v>
      </c>
      <c r="S108" s="182">
        <v>3</v>
      </c>
      <c r="T108" s="182">
        <v>5</v>
      </c>
      <c r="U108" s="1">
        <v>3</v>
      </c>
      <c r="V108" s="1">
        <v>2</v>
      </c>
    </row>
    <row r="109" spans="6:22" x14ac:dyDescent="0.25">
      <c r="F109" s="182">
        <v>7</v>
      </c>
      <c r="H109" s="182">
        <v>5</v>
      </c>
      <c r="I109" s="1">
        <v>3</v>
      </c>
      <c r="J109" s="1">
        <v>1</v>
      </c>
      <c r="Q109" s="182">
        <v>12</v>
      </c>
      <c r="R109" s="193">
        <v>2</v>
      </c>
      <c r="S109" s="182">
        <v>3</v>
      </c>
      <c r="T109" s="182">
        <v>5</v>
      </c>
      <c r="U109" s="1">
        <v>4</v>
      </c>
      <c r="V109" s="1">
        <v>1</v>
      </c>
    </row>
    <row r="110" spans="6:22" x14ac:dyDescent="0.25">
      <c r="F110" s="182">
        <v>7</v>
      </c>
      <c r="H110" s="182">
        <v>5</v>
      </c>
      <c r="I110" s="1">
        <v>3</v>
      </c>
      <c r="J110" s="1">
        <v>1</v>
      </c>
      <c r="Q110" s="182">
        <v>12</v>
      </c>
      <c r="R110" s="193">
        <v>2</v>
      </c>
      <c r="S110" s="182">
        <v>3</v>
      </c>
      <c r="T110" s="182">
        <v>5</v>
      </c>
      <c r="U110" s="1">
        <v>4</v>
      </c>
      <c r="V110" s="1">
        <v>2</v>
      </c>
    </row>
    <row r="111" spans="6:22" x14ac:dyDescent="0.25">
      <c r="F111" s="182">
        <v>7</v>
      </c>
      <c r="H111" s="182">
        <v>5</v>
      </c>
      <c r="I111" s="1">
        <v>4</v>
      </c>
      <c r="J111" s="1">
        <v>1</v>
      </c>
      <c r="Q111" s="182">
        <v>12</v>
      </c>
      <c r="R111" s="193">
        <v>1</v>
      </c>
      <c r="S111" s="182">
        <v>3</v>
      </c>
      <c r="T111" s="182">
        <v>5</v>
      </c>
      <c r="U111" s="1">
        <v>3</v>
      </c>
      <c r="V111" s="1">
        <v>2</v>
      </c>
    </row>
    <row r="112" spans="6:22" x14ac:dyDescent="0.25">
      <c r="F112" s="182">
        <v>7</v>
      </c>
      <c r="H112" s="182">
        <v>5</v>
      </c>
      <c r="I112" s="1">
        <v>4</v>
      </c>
      <c r="J112" s="1">
        <v>1</v>
      </c>
      <c r="Q112" s="182">
        <v>12</v>
      </c>
      <c r="R112" s="193">
        <v>0</v>
      </c>
      <c r="S112" s="182">
        <v>4</v>
      </c>
      <c r="T112" s="182">
        <v>5</v>
      </c>
      <c r="U112" s="1">
        <v>3</v>
      </c>
      <c r="V112" s="1">
        <v>2</v>
      </c>
    </row>
    <row r="113" spans="6:22" x14ac:dyDescent="0.25">
      <c r="F113" s="182">
        <v>7</v>
      </c>
      <c r="H113" s="182">
        <v>5</v>
      </c>
      <c r="I113" s="1">
        <v>3</v>
      </c>
      <c r="J113" s="1">
        <v>2</v>
      </c>
      <c r="Q113" s="182">
        <v>12</v>
      </c>
      <c r="R113" s="193">
        <v>0</v>
      </c>
      <c r="S113" s="182">
        <v>4</v>
      </c>
      <c r="T113" s="182">
        <v>5</v>
      </c>
      <c r="U113" s="1">
        <v>3</v>
      </c>
      <c r="V113" s="1">
        <v>1</v>
      </c>
    </row>
    <row r="114" spans="6:22" x14ac:dyDescent="0.25">
      <c r="F114" s="182">
        <v>7</v>
      </c>
      <c r="H114" s="182">
        <v>5</v>
      </c>
      <c r="I114" s="1">
        <v>4</v>
      </c>
      <c r="J114" s="1">
        <v>1</v>
      </c>
      <c r="Q114" s="182">
        <v>12</v>
      </c>
      <c r="R114" s="193">
        <v>0</v>
      </c>
      <c r="S114" s="182">
        <v>3</v>
      </c>
      <c r="T114" s="182">
        <v>5</v>
      </c>
      <c r="U114" s="1">
        <v>3</v>
      </c>
      <c r="V114" s="1">
        <v>1</v>
      </c>
    </row>
    <row r="115" spans="6:22" x14ac:dyDescent="0.25">
      <c r="F115" s="182">
        <v>7</v>
      </c>
      <c r="H115" s="182">
        <v>5</v>
      </c>
      <c r="I115" s="1">
        <v>5</v>
      </c>
      <c r="J115" s="1">
        <v>1</v>
      </c>
      <c r="Q115" s="182">
        <v>13</v>
      </c>
      <c r="R115" s="193">
        <v>2</v>
      </c>
      <c r="S115" s="182">
        <v>4</v>
      </c>
      <c r="T115" s="182">
        <v>5</v>
      </c>
      <c r="U115" s="1">
        <v>4</v>
      </c>
      <c r="V115" s="1">
        <v>1</v>
      </c>
    </row>
    <row r="116" spans="6:22" x14ac:dyDescent="0.25">
      <c r="F116" s="182">
        <v>7</v>
      </c>
      <c r="H116" s="182">
        <v>5</v>
      </c>
      <c r="I116" s="1">
        <v>4</v>
      </c>
      <c r="J116" s="1">
        <v>1</v>
      </c>
      <c r="Q116" s="182">
        <v>13</v>
      </c>
      <c r="R116" s="193">
        <v>0</v>
      </c>
      <c r="S116" s="182">
        <v>4</v>
      </c>
      <c r="T116" s="182">
        <v>5</v>
      </c>
      <c r="U116" s="1">
        <v>3</v>
      </c>
      <c r="V116" s="1">
        <v>2</v>
      </c>
    </row>
    <row r="117" spans="6:22" x14ac:dyDescent="0.25">
      <c r="F117" s="182">
        <v>7</v>
      </c>
      <c r="H117" s="182">
        <v>5</v>
      </c>
      <c r="I117" s="1">
        <v>4</v>
      </c>
      <c r="J117" s="1">
        <v>1</v>
      </c>
      <c r="Q117" s="182">
        <v>12</v>
      </c>
      <c r="R117" s="193">
        <v>1</v>
      </c>
      <c r="S117" s="182">
        <v>3</v>
      </c>
      <c r="T117" s="182">
        <v>5</v>
      </c>
      <c r="U117" s="1">
        <v>3</v>
      </c>
      <c r="V117" s="1">
        <v>2</v>
      </c>
    </row>
    <row r="118" spans="6:22" x14ac:dyDescent="0.25">
      <c r="F118" s="182">
        <v>7</v>
      </c>
      <c r="H118" s="182">
        <v>5</v>
      </c>
      <c r="I118" s="1">
        <v>3</v>
      </c>
      <c r="J118" s="1">
        <v>1</v>
      </c>
      <c r="Q118" s="182">
        <v>11</v>
      </c>
      <c r="R118" s="193">
        <v>0</v>
      </c>
      <c r="S118" s="182">
        <v>3</v>
      </c>
      <c r="T118" s="182">
        <v>5</v>
      </c>
      <c r="U118" s="1">
        <v>3</v>
      </c>
      <c r="V118" s="1">
        <v>2</v>
      </c>
    </row>
    <row r="119" spans="6:22" x14ac:dyDescent="0.25">
      <c r="F119" s="182">
        <v>7</v>
      </c>
      <c r="H119" s="182">
        <v>5</v>
      </c>
      <c r="I119" s="1">
        <v>3</v>
      </c>
      <c r="J119" s="1">
        <v>1</v>
      </c>
      <c r="Q119" s="182">
        <v>11</v>
      </c>
      <c r="R119" s="193">
        <v>2</v>
      </c>
      <c r="S119" s="182">
        <v>3</v>
      </c>
      <c r="T119" s="182">
        <v>5</v>
      </c>
      <c r="U119" s="1">
        <v>3</v>
      </c>
      <c r="V119" s="1">
        <v>2</v>
      </c>
    </row>
    <row r="120" spans="6:22" x14ac:dyDescent="0.25">
      <c r="F120" s="182">
        <v>7</v>
      </c>
      <c r="H120" s="182">
        <v>5</v>
      </c>
      <c r="I120" s="1">
        <v>5</v>
      </c>
      <c r="J120" s="1">
        <v>1</v>
      </c>
      <c r="Q120" s="182">
        <v>13</v>
      </c>
      <c r="R120" s="193">
        <v>1</v>
      </c>
      <c r="S120" s="182">
        <v>4</v>
      </c>
      <c r="T120" s="182">
        <v>5</v>
      </c>
      <c r="U120" s="1">
        <v>4</v>
      </c>
      <c r="V120" s="1">
        <v>2</v>
      </c>
    </row>
    <row r="121" spans="6:22" x14ac:dyDescent="0.25">
      <c r="F121" s="182">
        <v>7</v>
      </c>
      <c r="H121" s="182">
        <v>5</v>
      </c>
      <c r="I121" s="1">
        <v>5</v>
      </c>
      <c r="J121" s="1">
        <v>2</v>
      </c>
      <c r="Q121" s="182">
        <v>13</v>
      </c>
      <c r="R121" s="193">
        <v>1</v>
      </c>
      <c r="S121" s="182">
        <v>4</v>
      </c>
      <c r="T121" s="182">
        <v>6</v>
      </c>
      <c r="U121" s="1">
        <v>3</v>
      </c>
      <c r="V121" s="1">
        <v>2</v>
      </c>
    </row>
    <row r="122" spans="6:22" x14ac:dyDescent="0.25">
      <c r="F122" s="182">
        <v>7</v>
      </c>
      <c r="H122" s="182">
        <v>5</v>
      </c>
      <c r="I122" s="1">
        <v>5</v>
      </c>
      <c r="J122" s="1">
        <v>2</v>
      </c>
      <c r="Q122" s="182">
        <v>13</v>
      </c>
      <c r="R122" s="193">
        <v>0</v>
      </c>
      <c r="S122" s="182">
        <v>3</v>
      </c>
      <c r="T122" s="182">
        <v>5</v>
      </c>
      <c r="U122" s="1">
        <v>3</v>
      </c>
      <c r="V122" s="1">
        <v>2</v>
      </c>
    </row>
    <row r="123" spans="6:22" x14ac:dyDescent="0.25">
      <c r="F123" s="182">
        <v>7</v>
      </c>
      <c r="H123" s="182">
        <v>5</v>
      </c>
      <c r="I123" s="1">
        <v>3</v>
      </c>
      <c r="J123" s="1">
        <v>1</v>
      </c>
      <c r="Q123" s="182">
        <v>12</v>
      </c>
      <c r="R123" s="193">
        <v>1</v>
      </c>
      <c r="S123" s="182">
        <v>4</v>
      </c>
      <c r="T123" s="182">
        <v>5</v>
      </c>
      <c r="U123" s="1">
        <v>4</v>
      </c>
      <c r="V123" s="1">
        <v>1</v>
      </c>
    </row>
    <row r="124" spans="6:22" x14ac:dyDescent="0.25">
      <c r="F124" s="182">
        <v>7</v>
      </c>
      <c r="H124" s="182">
        <v>5</v>
      </c>
      <c r="I124" s="1">
        <v>3</v>
      </c>
      <c r="J124" s="1">
        <v>1</v>
      </c>
      <c r="Q124" s="182">
        <v>13</v>
      </c>
      <c r="R124" s="193">
        <v>0</v>
      </c>
      <c r="S124" s="182">
        <v>3</v>
      </c>
      <c r="T124" s="182">
        <v>5</v>
      </c>
      <c r="U124" s="1">
        <v>4</v>
      </c>
      <c r="V124" s="1">
        <v>1</v>
      </c>
    </row>
    <row r="125" spans="6:22" x14ac:dyDescent="0.25">
      <c r="F125" s="182">
        <v>7</v>
      </c>
      <c r="H125" s="182">
        <v>5</v>
      </c>
      <c r="I125" s="1">
        <v>3</v>
      </c>
      <c r="J125" s="1">
        <v>1</v>
      </c>
      <c r="Q125" s="182">
        <v>11</v>
      </c>
      <c r="R125" s="193">
        <v>1</v>
      </c>
      <c r="S125" s="182">
        <v>3</v>
      </c>
      <c r="T125" s="182">
        <v>5</v>
      </c>
      <c r="U125" s="1">
        <v>3</v>
      </c>
      <c r="V125" s="1">
        <v>2</v>
      </c>
    </row>
    <row r="126" spans="6:22" x14ac:dyDescent="0.25">
      <c r="F126" s="182">
        <v>7</v>
      </c>
      <c r="H126" s="182">
        <v>5</v>
      </c>
      <c r="I126" s="1">
        <v>4</v>
      </c>
      <c r="J126" s="1">
        <v>1</v>
      </c>
      <c r="Q126" s="182">
        <v>12</v>
      </c>
      <c r="R126" s="193">
        <v>1</v>
      </c>
      <c r="S126" s="182">
        <v>3</v>
      </c>
      <c r="T126" s="182">
        <v>6</v>
      </c>
      <c r="U126" s="1">
        <v>4</v>
      </c>
      <c r="V126" s="1">
        <v>2</v>
      </c>
    </row>
    <row r="127" spans="6:22" x14ac:dyDescent="0.25">
      <c r="F127" s="182">
        <v>7</v>
      </c>
      <c r="H127" s="182">
        <v>5</v>
      </c>
      <c r="I127" s="1">
        <v>5</v>
      </c>
      <c r="J127" s="1">
        <v>1</v>
      </c>
      <c r="Q127" s="182">
        <v>12</v>
      </c>
      <c r="R127" s="193">
        <v>2</v>
      </c>
      <c r="S127" s="182">
        <v>4</v>
      </c>
      <c r="T127" s="182">
        <v>5</v>
      </c>
      <c r="U127" s="1">
        <v>3</v>
      </c>
      <c r="V127" s="1">
        <v>2</v>
      </c>
    </row>
    <row r="128" spans="6:22" x14ac:dyDescent="0.25">
      <c r="F128" s="182">
        <v>7</v>
      </c>
      <c r="H128" s="182">
        <v>5</v>
      </c>
      <c r="I128" s="1">
        <v>3</v>
      </c>
      <c r="J128" s="1">
        <v>1</v>
      </c>
      <c r="Q128" s="182">
        <v>12</v>
      </c>
      <c r="R128" s="193">
        <v>1</v>
      </c>
      <c r="S128" s="182">
        <v>3</v>
      </c>
      <c r="T128" s="182">
        <v>5</v>
      </c>
      <c r="U128" s="1">
        <v>4</v>
      </c>
      <c r="V128" s="1">
        <v>2</v>
      </c>
    </row>
    <row r="129" spans="6:22" x14ac:dyDescent="0.25">
      <c r="F129" s="182">
        <v>7</v>
      </c>
      <c r="H129" s="182">
        <v>5</v>
      </c>
      <c r="I129" s="1">
        <v>4</v>
      </c>
      <c r="J129" s="1">
        <v>1</v>
      </c>
      <c r="Q129" s="182">
        <v>12</v>
      </c>
      <c r="R129" s="193">
        <v>1</v>
      </c>
      <c r="S129" s="182">
        <v>3</v>
      </c>
      <c r="T129" s="182">
        <v>5</v>
      </c>
      <c r="U129" s="1">
        <v>3</v>
      </c>
      <c r="V129" s="1">
        <v>2</v>
      </c>
    </row>
    <row r="130" spans="6:22" x14ac:dyDescent="0.25">
      <c r="F130" s="182">
        <v>7</v>
      </c>
      <c r="H130" s="182">
        <v>5</v>
      </c>
      <c r="I130" s="1">
        <v>4</v>
      </c>
      <c r="J130" s="1">
        <v>2</v>
      </c>
      <c r="Q130" s="182">
        <v>12</v>
      </c>
      <c r="R130" s="193">
        <v>1</v>
      </c>
      <c r="S130" s="182">
        <v>3</v>
      </c>
      <c r="T130" s="182">
        <v>5</v>
      </c>
      <c r="U130" s="1">
        <v>4</v>
      </c>
      <c r="V130" s="1">
        <v>1</v>
      </c>
    </row>
    <row r="131" spans="6:22" x14ac:dyDescent="0.25">
      <c r="F131" s="182">
        <v>7</v>
      </c>
      <c r="H131" s="182">
        <v>5</v>
      </c>
      <c r="I131" s="1">
        <v>3</v>
      </c>
      <c r="J131" s="1">
        <v>2</v>
      </c>
      <c r="Q131" s="182">
        <v>12</v>
      </c>
      <c r="R131" s="193">
        <v>2</v>
      </c>
      <c r="S131" s="182">
        <v>3</v>
      </c>
      <c r="T131" s="182">
        <v>5</v>
      </c>
      <c r="U131" s="1">
        <v>3</v>
      </c>
      <c r="V131" s="1">
        <v>2</v>
      </c>
    </row>
    <row r="132" spans="6:22" x14ac:dyDescent="0.25">
      <c r="F132" s="182">
        <v>7</v>
      </c>
      <c r="H132" s="182">
        <v>5</v>
      </c>
      <c r="I132" s="1">
        <v>4</v>
      </c>
      <c r="J132" s="1">
        <v>1</v>
      </c>
      <c r="Q132" s="182">
        <v>12</v>
      </c>
      <c r="R132" s="193">
        <v>1</v>
      </c>
      <c r="S132" s="182">
        <v>4</v>
      </c>
      <c r="T132" s="182">
        <v>5</v>
      </c>
      <c r="U132" s="1">
        <v>4</v>
      </c>
      <c r="V132" s="1">
        <v>2</v>
      </c>
    </row>
    <row r="133" spans="6:22" x14ac:dyDescent="0.25">
      <c r="F133" s="182">
        <v>7</v>
      </c>
      <c r="H133" s="182">
        <v>5</v>
      </c>
      <c r="I133" s="1">
        <v>3</v>
      </c>
      <c r="J133" s="1">
        <v>2</v>
      </c>
      <c r="Q133" s="182">
        <v>12</v>
      </c>
      <c r="R133" s="193">
        <v>1</v>
      </c>
      <c r="S133" s="182">
        <v>3</v>
      </c>
      <c r="T133" s="182">
        <v>5</v>
      </c>
      <c r="U133" s="1">
        <v>4</v>
      </c>
      <c r="V133" s="1">
        <v>2</v>
      </c>
    </row>
    <row r="134" spans="6:22" x14ac:dyDescent="0.25">
      <c r="F134" s="182">
        <v>7</v>
      </c>
      <c r="H134" s="182">
        <v>5</v>
      </c>
      <c r="I134" s="1">
        <v>4</v>
      </c>
      <c r="J134" s="1">
        <v>1</v>
      </c>
      <c r="Q134" s="182">
        <v>12</v>
      </c>
      <c r="R134" s="193">
        <v>1</v>
      </c>
      <c r="S134" s="182">
        <v>4</v>
      </c>
      <c r="T134" s="182">
        <v>5</v>
      </c>
      <c r="U134" s="1">
        <v>4</v>
      </c>
      <c r="V134" s="1">
        <v>2</v>
      </c>
    </row>
    <row r="135" spans="6:22" x14ac:dyDescent="0.25">
      <c r="F135" s="182">
        <v>7</v>
      </c>
      <c r="H135" s="182">
        <v>5</v>
      </c>
      <c r="I135" s="1">
        <v>4</v>
      </c>
      <c r="J135" s="1">
        <v>2</v>
      </c>
      <c r="Q135" s="182">
        <v>12</v>
      </c>
      <c r="R135" s="193">
        <v>1</v>
      </c>
      <c r="S135" s="182">
        <v>3</v>
      </c>
      <c r="T135" s="182">
        <v>6</v>
      </c>
      <c r="U135" s="1">
        <v>4</v>
      </c>
      <c r="V135" s="1">
        <v>2</v>
      </c>
    </row>
    <row r="136" spans="6:22" x14ac:dyDescent="0.25">
      <c r="F136" s="182">
        <v>7</v>
      </c>
      <c r="H136" s="182">
        <v>5</v>
      </c>
      <c r="I136" s="1">
        <v>5</v>
      </c>
      <c r="J136" s="1">
        <v>1</v>
      </c>
      <c r="Q136" s="182">
        <v>11</v>
      </c>
      <c r="R136" s="193">
        <v>1</v>
      </c>
      <c r="S136" s="182">
        <v>4</v>
      </c>
      <c r="T136" s="182">
        <v>5</v>
      </c>
      <c r="U136" s="1">
        <v>4</v>
      </c>
      <c r="V136" s="1">
        <v>2</v>
      </c>
    </row>
    <row r="137" spans="6:22" x14ac:dyDescent="0.25">
      <c r="F137" s="182">
        <v>7</v>
      </c>
      <c r="H137" s="182">
        <v>5</v>
      </c>
      <c r="I137" s="1">
        <v>4</v>
      </c>
      <c r="J137" s="1">
        <v>2</v>
      </c>
      <c r="Q137" s="182">
        <v>11</v>
      </c>
      <c r="R137" s="193">
        <v>2</v>
      </c>
      <c r="S137" s="182">
        <v>3</v>
      </c>
      <c r="T137" s="182">
        <v>5</v>
      </c>
      <c r="U137" s="1">
        <v>4</v>
      </c>
      <c r="V137" s="1">
        <v>1</v>
      </c>
    </row>
    <row r="138" spans="6:22" x14ac:dyDescent="0.25">
      <c r="F138" s="182">
        <v>7</v>
      </c>
      <c r="H138" s="182">
        <v>5</v>
      </c>
      <c r="I138" s="1">
        <v>3</v>
      </c>
      <c r="J138" s="1">
        <v>1</v>
      </c>
      <c r="Q138" s="182">
        <v>11</v>
      </c>
      <c r="R138" s="193">
        <v>1</v>
      </c>
      <c r="S138" s="182">
        <v>4</v>
      </c>
      <c r="T138" s="182">
        <v>5</v>
      </c>
      <c r="U138" s="1">
        <v>3</v>
      </c>
      <c r="V138" s="1">
        <v>1</v>
      </c>
    </row>
    <row r="139" spans="6:22" x14ac:dyDescent="0.25">
      <c r="F139" s="182">
        <v>7</v>
      </c>
      <c r="H139" s="182">
        <v>5</v>
      </c>
      <c r="I139" s="1">
        <v>5</v>
      </c>
      <c r="J139" s="1">
        <v>2</v>
      </c>
      <c r="Q139" s="182">
        <v>11</v>
      </c>
      <c r="R139" s="193">
        <v>1</v>
      </c>
      <c r="S139" s="182">
        <v>3</v>
      </c>
      <c r="T139" s="182">
        <v>5</v>
      </c>
      <c r="U139" s="1">
        <v>3</v>
      </c>
      <c r="V139" s="1">
        <v>1</v>
      </c>
    </row>
    <row r="140" spans="6:22" x14ac:dyDescent="0.25">
      <c r="F140" s="182">
        <v>7</v>
      </c>
      <c r="H140" s="182">
        <v>5</v>
      </c>
      <c r="I140" s="1">
        <v>5</v>
      </c>
      <c r="J140" s="1">
        <v>1</v>
      </c>
      <c r="Q140" s="182">
        <v>11</v>
      </c>
      <c r="R140" s="193">
        <v>1</v>
      </c>
      <c r="S140" s="182">
        <v>3</v>
      </c>
      <c r="T140" s="182">
        <v>5</v>
      </c>
      <c r="U140" s="1">
        <v>4</v>
      </c>
      <c r="V140" s="1">
        <v>2</v>
      </c>
    </row>
    <row r="141" spans="6:22" x14ac:dyDescent="0.25">
      <c r="F141" s="182">
        <v>7</v>
      </c>
      <c r="H141" s="182">
        <v>5</v>
      </c>
      <c r="I141" s="1">
        <v>3</v>
      </c>
      <c r="J141" s="1">
        <v>2</v>
      </c>
      <c r="Q141" s="182">
        <v>12</v>
      </c>
      <c r="R141" s="193">
        <v>1</v>
      </c>
      <c r="S141" s="182">
        <v>3</v>
      </c>
      <c r="T141" s="182">
        <v>5</v>
      </c>
      <c r="U141" s="1">
        <v>3</v>
      </c>
      <c r="V141" s="1">
        <v>2</v>
      </c>
    </row>
    <row r="142" spans="6:22" x14ac:dyDescent="0.25">
      <c r="F142" s="182">
        <v>7</v>
      </c>
      <c r="H142" s="182">
        <v>5</v>
      </c>
      <c r="I142" s="1">
        <v>4</v>
      </c>
      <c r="J142" s="1">
        <v>1</v>
      </c>
      <c r="Q142" s="182">
        <v>12</v>
      </c>
      <c r="R142" s="193">
        <v>1</v>
      </c>
      <c r="S142" s="182">
        <v>4</v>
      </c>
      <c r="T142" s="182">
        <v>5</v>
      </c>
      <c r="U142" s="1">
        <v>4</v>
      </c>
      <c r="V142" s="1">
        <v>2</v>
      </c>
    </row>
    <row r="143" spans="6:22" x14ac:dyDescent="0.25">
      <c r="F143" s="182">
        <v>7</v>
      </c>
      <c r="H143" s="182">
        <v>5</v>
      </c>
      <c r="I143" s="1">
        <v>5</v>
      </c>
      <c r="J143" s="1">
        <v>2</v>
      </c>
      <c r="Q143" s="182">
        <v>13</v>
      </c>
      <c r="R143" s="193">
        <v>1</v>
      </c>
      <c r="S143" s="182">
        <v>4</v>
      </c>
      <c r="T143" s="182">
        <v>5</v>
      </c>
      <c r="U143" s="1">
        <v>4</v>
      </c>
      <c r="V143" s="1">
        <v>1</v>
      </c>
    </row>
    <row r="144" spans="6:22" x14ac:dyDescent="0.25">
      <c r="F144" s="182">
        <v>7</v>
      </c>
      <c r="H144" s="182">
        <v>5</v>
      </c>
      <c r="I144" s="1">
        <v>3</v>
      </c>
      <c r="J144" s="1">
        <v>1</v>
      </c>
      <c r="Q144" s="182">
        <v>11</v>
      </c>
      <c r="R144" s="193">
        <v>2</v>
      </c>
      <c r="S144" s="182">
        <v>3</v>
      </c>
      <c r="T144" s="182">
        <v>5</v>
      </c>
      <c r="U144" s="1">
        <v>3</v>
      </c>
      <c r="V144" s="1">
        <v>1</v>
      </c>
    </row>
    <row r="145" spans="6:22" x14ac:dyDescent="0.25">
      <c r="F145" s="182">
        <v>7</v>
      </c>
      <c r="H145" s="182">
        <v>5</v>
      </c>
      <c r="I145" s="1">
        <v>3</v>
      </c>
      <c r="J145" s="1">
        <v>1</v>
      </c>
      <c r="Q145" s="182">
        <v>13</v>
      </c>
      <c r="R145" s="193">
        <v>0</v>
      </c>
      <c r="S145" s="182">
        <v>3</v>
      </c>
      <c r="T145" s="182">
        <v>6</v>
      </c>
      <c r="U145" s="1">
        <v>4</v>
      </c>
      <c r="V145" s="1">
        <v>2</v>
      </c>
    </row>
    <row r="146" spans="6:22" x14ac:dyDescent="0.25">
      <c r="F146" s="182">
        <v>7</v>
      </c>
      <c r="H146" s="182">
        <v>5</v>
      </c>
      <c r="I146" s="1">
        <v>5</v>
      </c>
      <c r="J146" s="1">
        <v>1</v>
      </c>
      <c r="Q146" s="182">
        <v>11</v>
      </c>
      <c r="R146" s="193">
        <v>2</v>
      </c>
      <c r="S146" s="182">
        <v>3</v>
      </c>
      <c r="T146" s="182">
        <v>5</v>
      </c>
      <c r="U146" s="1">
        <v>3</v>
      </c>
      <c r="V146" s="1">
        <v>2</v>
      </c>
    </row>
    <row r="147" spans="6:22" x14ac:dyDescent="0.25">
      <c r="F147" s="182">
        <v>7</v>
      </c>
      <c r="H147" s="182">
        <v>5</v>
      </c>
      <c r="I147" s="1">
        <v>5</v>
      </c>
      <c r="J147" s="1">
        <v>1</v>
      </c>
      <c r="Q147" s="182">
        <v>12</v>
      </c>
      <c r="R147" s="193">
        <v>2</v>
      </c>
      <c r="S147" s="182">
        <v>4</v>
      </c>
      <c r="T147" s="182">
        <v>5</v>
      </c>
      <c r="U147" s="1">
        <v>3</v>
      </c>
      <c r="V147" s="1">
        <v>1</v>
      </c>
    </row>
    <row r="148" spans="6:22" x14ac:dyDescent="0.25">
      <c r="F148" s="182">
        <v>7</v>
      </c>
      <c r="H148" s="182">
        <v>5</v>
      </c>
      <c r="I148" s="1">
        <v>5</v>
      </c>
      <c r="J148" s="1">
        <v>1</v>
      </c>
      <c r="Q148" s="182">
        <v>13</v>
      </c>
      <c r="R148" s="193">
        <v>2</v>
      </c>
      <c r="S148" s="182">
        <v>4</v>
      </c>
      <c r="T148" s="182">
        <v>6</v>
      </c>
      <c r="U148" s="1">
        <v>4</v>
      </c>
      <c r="V148" s="1">
        <v>2</v>
      </c>
    </row>
    <row r="149" spans="6:22" x14ac:dyDescent="0.25">
      <c r="F149" s="182">
        <v>7</v>
      </c>
      <c r="H149" s="182">
        <v>5</v>
      </c>
      <c r="I149" s="1">
        <v>5</v>
      </c>
      <c r="J149" s="1">
        <v>1</v>
      </c>
      <c r="Q149" s="182">
        <v>12</v>
      </c>
      <c r="R149" s="193">
        <v>1</v>
      </c>
      <c r="S149" s="182">
        <v>3</v>
      </c>
      <c r="T149" s="182">
        <v>5</v>
      </c>
      <c r="U149" s="1">
        <v>3</v>
      </c>
      <c r="V149" s="1">
        <v>1</v>
      </c>
    </row>
    <row r="150" spans="6:22" x14ac:dyDescent="0.25">
      <c r="F150" s="182">
        <v>7</v>
      </c>
      <c r="H150" s="182">
        <v>5</v>
      </c>
      <c r="I150" s="1">
        <v>3</v>
      </c>
      <c r="J150" s="1">
        <v>1</v>
      </c>
      <c r="Q150" s="182">
        <v>12</v>
      </c>
      <c r="R150" s="193">
        <v>1</v>
      </c>
      <c r="S150" s="182">
        <v>4</v>
      </c>
      <c r="T150" s="182">
        <v>5</v>
      </c>
      <c r="U150" s="1">
        <v>3</v>
      </c>
      <c r="V150" s="1">
        <v>1</v>
      </c>
    </row>
    <row r="151" spans="6:22" x14ac:dyDescent="0.25">
      <c r="F151" s="182">
        <v>7</v>
      </c>
      <c r="H151" s="182">
        <v>5</v>
      </c>
      <c r="I151" s="1">
        <v>5</v>
      </c>
      <c r="J151" s="1">
        <v>2</v>
      </c>
      <c r="Q151" s="182">
        <v>11</v>
      </c>
      <c r="R151" s="193">
        <v>1</v>
      </c>
      <c r="S151" s="182">
        <v>3</v>
      </c>
      <c r="T151" s="182">
        <v>5</v>
      </c>
      <c r="U151" s="1">
        <v>4</v>
      </c>
      <c r="V151" s="1">
        <v>2</v>
      </c>
    </row>
    <row r="152" spans="6:22" x14ac:dyDescent="0.25">
      <c r="F152" s="182">
        <v>7</v>
      </c>
      <c r="H152" s="182">
        <v>5</v>
      </c>
      <c r="I152" s="1">
        <v>4</v>
      </c>
      <c r="J152" s="1">
        <v>2</v>
      </c>
      <c r="Q152" s="182">
        <v>12</v>
      </c>
      <c r="R152" s="193">
        <v>2</v>
      </c>
      <c r="S152" s="182">
        <v>4</v>
      </c>
      <c r="T152" s="182">
        <v>6</v>
      </c>
      <c r="U152" s="1">
        <v>4</v>
      </c>
      <c r="V152" s="1">
        <v>1</v>
      </c>
    </row>
    <row r="153" spans="6:22" x14ac:dyDescent="0.25">
      <c r="F153" s="182">
        <v>7</v>
      </c>
      <c r="H153" s="182">
        <v>5</v>
      </c>
      <c r="I153" s="1">
        <v>3</v>
      </c>
      <c r="J153" s="1">
        <v>1</v>
      </c>
      <c r="Q153" s="182">
        <v>11</v>
      </c>
      <c r="R153" s="193">
        <v>1</v>
      </c>
      <c r="S153" s="182">
        <v>4</v>
      </c>
      <c r="T153" s="182">
        <v>5</v>
      </c>
      <c r="U153" s="1">
        <v>4</v>
      </c>
      <c r="V153" s="1">
        <v>2</v>
      </c>
    </row>
    <row r="154" spans="6:22" x14ac:dyDescent="0.25">
      <c r="F154" s="182">
        <v>7</v>
      </c>
      <c r="H154" s="182">
        <v>5</v>
      </c>
      <c r="I154" s="1">
        <v>5</v>
      </c>
      <c r="J154" s="1">
        <v>2</v>
      </c>
      <c r="Q154" s="182">
        <v>13</v>
      </c>
      <c r="R154" s="193">
        <v>1</v>
      </c>
      <c r="S154" s="182">
        <v>3</v>
      </c>
      <c r="T154" s="182">
        <v>5</v>
      </c>
      <c r="U154" s="1">
        <v>4</v>
      </c>
      <c r="V154" s="1">
        <v>2</v>
      </c>
    </row>
    <row r="155" spans="6:22" x14ac:dyDescent="0.25">
      <c r="F155" s="182">
        <v>7</v>
      </c>
      <c r="H155" s="182">
        <v>5</v>
      </c>
      <c r="I155" s="1">
        <v>5</v>
      </c>
      <c r="J155" s="1">
        <v>1</v>
      </c>
      <c r="Q155" s="182">
        <v>13</v>
      </c>
      <c r="R155" s="193">
        <v>1</v>
      </c>
      <c r="S155" s="182">
        <v>4</v>
      </c>
      <c r="T155" s="182">
        <v>5</v>
      </c>
      <c r="U155" s="1">
        <v>3</v>
      </c>
      <c r="V155" s="1">
        <v>2</v>
      </c>
    </row>
    <row r="156" spans="6:22" x14ac:dyDescent="0.25">
      <c r="F156" s="182">
        <v>7</v>
      </c>
      <c r="H156" s="182">
        <v>5</v>
      </c>
      <c r="I156" s="1">
        <v>5</v>
      </c>
      <c r="J156" s="1">
        <v>2</v>
      </c>
      <c r="Q156" s="182">
        <v>11</v>
      </c>
      <c r="R156" s="193">
        <v>1</v>
      </c>
      <c r="S156" s="182">
        <v>3</v>
      </c>
      <c r="T156" s="182">
        <v>5</v>
      </c>
      <c r="U156" s="1">
        <v>4</v>
      </c>
      <c r="V156" s="1">
        <v>2</v>
      </c>
    </row>
    <row r="157" spans="6:22" x14ac:dyDescent="0.25">
      <c r="F157" s="182">
        <v>7</v>
      </c>
      <c r="H157" s="182">
        <v>5</v>
      </c>
      <c r="I157" s="1">
        <v>3</v>
      </c>
      <c r="J157" s="1">
        <v>2</v>
      </c>
      <c r="Q157" s="182">
        <v>13</v>
      </c>
      <c r="R157" s="193">
        <v>2</v>
      </c>
      <c r="S157" s="182">
        <v>3</v>
      </c>
      <c r="T157" s="182">
        <v>6</v>
      </c>
      <c r="U157" s="1">
        <v>3</v>
      </c>
      <c r="V157" s="1">
        <v>2</v>
      </c>
    </row>
    <row r="158" spans="6:22" x14ac:dyDescent="0.25">
      <c r="F158" s="182">
        <v>7</v>
      </c>
      <c r="H158" s="182">
        <v>5</v>
      </c>
      <c r="I158" s="1">
        <v>3</v>
      </c>
      <c r="J158" s="1">
        <v>1</v>
      </c>
      <c r="Q158" s="182">
        <v>11</v>
      </c>
      <c r="R158" s="193">
        <v>2</v>
      </c>
      <c r="S158" s="182">
        <v>3</v>
      </c>
      <c r="T158" s="182">
        <v>5</v>
      </c>
      <c r="U158" s="1">
        <v>4</v>
      </c>
      <c r="V158" s="1">
        <v>2</v>
      </c>
    </row>
    <row r="159" spans="6:22" x14ac:dyDescent="0.25">
      <c r="F159" s="182">
        <v>7</v>
      </c>
      <c r="H159" s="182">
        <v>5</v>
      </c>
      <c r="I159" s="1">
        <v>3</v>
      </c>
      <c r="J159" s="1">
        <v>1</v>
      </c>
      <c r="Q159" s="182">
        <v>13</v>
      </c>
      <c r="R159" s="193">
        <v>1</v>
      </c>
      <c r="S159" s="182">
        <v>3</v>
      </c>
      <c r="T159" s="182">
        <v>5</v>
      </c>
      <c r="U159" s="1">
        <v>3</v>
      </c>
      <c r="V159" s="1">
        <v>1</v>
      </c>
    </row>
    <row r="160" spans="6:22" x14ac:dyDescent="0.25">
      <c r="F160" s="182">
        <v>7</v>
      </c>
      <c r="H160" s="182">
        <v>5</v>
      </c>
      <c r="I160" s="1">
        <v>4</v>
      </c>
      <c r="J160" s="1">
        <v>1</v>
      </c>
      <c r="Q160" s="182">
        <v>11</v>
      </c>
      <c r="R160" s="193">
        <v>1</v>
      </c>
      <c r="S160" s="182">
        <v>3</v>
      </c>
      <c r="T160" s="182">
        <v>6</v>
      </c>
      <c r="U160" s="1">
        <v>4</v>
      </c>
      <c r="V160" s="1">
        <v>1</v>
      </c>
    </row>
    <row r="161" spans="6:22" x14ac:dyDescent="0.25">
      <c r="F161" s="182">
        <v>7</v>
      </c>
      <c r="H161" s="182">
        <v>5</v>
      </c>
      <c r="I161" s="1">
        <v>5</v>
      </c>
      <c r="J161" s="1">
        <v>2</v>
      </c>
      <c r="Q161" s="182">
        <v>12</v>
      </c>
      <c r="R161" s="193">
        <v>2</v>
      </c>
      <c r="S161" s="182">
        <v>4</v>
      </c>
      <c r="T161" s="182">
        <v>6</v>
      </c>
      <c r="U161" s="1">
        <v>3</v>
      </c>
      <c r="V161" s="1">
        <v>2</v>
      </c>
    </row>
    <row r="162" spans="6:22" x14ac:dyDescent="0.25">
      <c r="F162" s="182">
        <v>7</v>
      </c>
      <c r="H162" s="182">
        <v>5</v>
      </c>
      <c r="I162" s="1">
        <v>5</v>
      </c>
      <c r="J162" s="1">
        <v>1</v>
      </c>
      <c r="Q162" s="182">
        <v>12</v>
      </c>
      <c r="R162" s="193">
        <v>2</v>
      </c>
      <c r="S162" s="182">
        <v>3</v>
      </c>
      <c r="T162" s="182">
        <v>5</v>
      </c>
      <c r="U162" s="1">
        <v>3</v>
      </c>
      <c r="V162" s="1">
        <v>2</v>
      </c>
    </row>
    <row r="163" spans="6:22" x14ac:dyDescent="0.25">
      <c r="F163" s="182">
        <v>7</v>
      </c>
      <c r="H163" s="182">
        <v>5</v>
      </c>
      <c r="I163" s="1">
        <v>5</v>
      </c>
      <c r="J163" s="1">
        <v>2</v>
      </c>
      <c r="Q163" s="182">
        <v>11</v>
      </c>
      <c r="R163" s="193">
        <v>1</v>
      </c>
      <c r="S163" s="182">
        <v>4</v>
      </c>
      <c r="T163" s="182">
        <v>5</v>
      </c>
      <c r="U163" s="1">
        <v>3</v>
      </c>
      <c r="V163" s="1">
        <v>1</v>
      </c>
    </row>
    <row r="164" spans="6:22" x14ac:dyDescent="0.25">
      <c r="F164" s="182">
        <v>7</v>
      </c>
      <c r="H164" s="182">
        <v>5</v>
      </c>
      <c r="I164" s="1">
        <v>5</v>
      </c>
      <c r="J164" s="1">
        <v>1</v>
      </c>
      <c r="Q164" s="182">
        <v>12</v>
      </c>
      <c r="R164" s="193">
        <v>0</v>
      </c>
      <c r="S164" s="182">
        <v>3</v>
      </c>
      <c r="T164" s="182">
        <v>5</v>
      </c>
      <c r="U164" s="1">
        <v>4</v>
      </c>
      <c r="V164" s="1">
        <v>1</v>
      </c>
    </row>
    <row r="165" spans="6:22" x14ac:dyDescent="0.25">
      <c r="F165" s="182">
        <v>7</v>
      </c>
      <c r="H165" s="182">
        <v>5</v>
      </c>
      <c r="I165" s="1">
        <v>3</v>
      </c>
      <c r="J165" s="1">
        <v>1</v>
      </c>
      <c r="Q165" s="182">
        <v>13</v>
      </c>
      <c r="R165" s="193">
        <v>1</v>
      </c>
      <c r="S165" s="182">
        <v>3</v>
      </c>
      <c r="T165" s="182">
        <v>5</v>
      </c>
      <c r="U165" s="1">
        <v>4</v>
      </c>
      <c r="V165" s="1">
        <v>2</v>
      </c>
    </row>
    <row r="166" spans="6:22" x14ac:dyDescent="0.25">
      <c r="F166" s="182">
        <v>7</v>
      </c>
      <c r="H166" s="182">
        <v>5</v>
      </c>
      <c r="I166" s="1">
        <v>4</v>
      </c>
      <c r="J166" s="1">
        <v>1</v>
      </c>
      <c r="Q166" s="182">
        <v>12</v>
      </c>
      <c r="R166" s="193">
        <v>1</v>
      </c>
      <c r="S166" s="182">
        <v>3</v>
      </c>
      <c r="T166" s="182">
        <v>5</v>
      </c>
      <c r="U166" s="1">
        <v>4</v>
      </c>
      <c r="V166" s="1">
        <v>1</v>
      </c>
    </row>
    <row r="167" spans="6:22" x14ac:dyDescent="0.25">
      <c r="F167" s="182">
        <v>7</v>
      </c>
      <c r="H167" s="182">
        <v>5</v>
      </c>
      <c r="I167" s="1">
        <v>4</v>
      </c>
      <c r="J167" s="1">
        <v>2</v>
      </c>
      <c r="Q167" s="182">
        <v>12</v>
      </c>
      <c r="R167" s="193">
        <v>2</v>
      </c>
      <c r="S167" s="182">
        <v>3</v>
      </c>
      <c r="T167" s="182">
        <v>5</v>
      </c>
      <c r="U167" s="1">
        <v>3</v>
      </c>
      <c r="V167" s="1">
        <v>2</v>
      </c>
    </row>
    <row r="168" spans="6:22" x14ac:dyDescent="0.25">
      <c r="F168" s="182">
        <v>7</v>
      </c>
      <c r="H168" s="182">
        <v>5</v>
      </c>
      <c r="I168" s="1">
        <v>3</v>
      </c>
      <c r="J168" s="1">
        <v>2</v>
      </c>
      <c r="Q168" s="182">
        <v>12</v>
      </c>
      <c r="R168" s="193">
        <v>2</v>
      </c>
      <c r="S168" s="182">
        <v>3</v>
      </c>
      <c r="T168" s="182">
        <v>5</v>
      </c>
      <c r="U168" s="1">
        <v>4</v>
      </c>
      <c r="V168" s="1">
        <v>2</v>
      </c>
    </row>
    <row r="169" spans="6:22" x14ac:dyDescent="0.25">
      <c r="F169" s="182">
        <v>7</v>
      </c>
      <c r="H169" s="182">
        <v>5</v>
      </c>
      <c r="I169" s="1">
        <v>5</v>
      </c>
      <c r="J169" s="1">
        <v>1</v>
      </c>
      <c r="Q169" s="182">
        <v>11</v>
      </c>
      <c r="R169" s="193">
        <v>2</v>
      </c>
      <c r="S169" s="182">
        <v>3</v>
      </c>
      <c r="T169" s="182">
        <v>5</v>
      </c>
      <c r="U169" s="1">
        <v>3</v>
      </c>
      <c r="V169" s="1">
        <v>1</v>
      </c>
    </row>
    <row r="170" spans="6:22" x14ac:dyDescent="0.25">
      <c r="F170" s="182">
        <v>7</v>
      </c>
      <c r="H170" s="182">
        <v>5</v>
      </c>
      <c r="I170" s="1">
        <v>5</v>
      </c>
      <c r="J170" s="1">
        <v>2</v>
      </c>
      <c r="Q170" s="182">
        <v>12</v>
      </c>
      <c r="R170" s="193">
        <v>2</v>
      </c>
      <c r="S170" s="182">
        <v>3</v>
      </c>
      <c r="T170" s="182">
        <v>5</v>
      </c>
      <c r="U170" s="1">
        <v>3</v>
      </c>
      <c r="V170" s="1">
        <v>2</v>
      </c>
    </row>
    <row r="171" spans="6:22" x14ac:dyDescent="0.25">
      <c r="F171" s="182">
        <v>7</v>
      </c>
      <c r="H171" s="182">
        <v>5</v>
      </c>
      <c r="I171" s="1">
        <v>5</v>
      </c>
      <c r="J171" s="1">
        <v>2</v>
      </c>
      <c r="Q171" s="182">
        <v>12</v>
      </c>
      <c r="R171" s="193">
        <v>1</v>
      </c>
      <c r="S171" s="182">
        <v>3</v>
      </c>
      <c r="T171" s="182">
        <v>5</v>
      </c>
      <c r="U171" s="1">
        <v>3</v>
      </c>
      <c r="V171" s="1">
        <v>1</v>
      </c>
    </row>
    <row r="172" spans="6:22" x14ac:dyDescent="0.25">
      <c r="F172" s="182">
        <v>7</v>
      </c>
      <c r="H172" s="182">
        <v>5</v>
      </c>
      <c r="I172" s="1">
        <v>5</v>
      </c>
      <c r="J172" s="1">
        <v>1</v>
      </c>
      <c r="Q172" s="182">
        <v>11</v>
      </c>
      <c r="R172" s="193">
        <v>2</v>
      </c>
      <c r="S172" s="182">
        <v>3</v>
      </c>
      <c r="T172" s="182">
        <v>6</v>
      </c>
      <c r="U172" s="1">
        <v>3</v>
      </c>
      <c r="V172" s="1">
        <v>2</v>
      </c>
    </row>
    <row r="173" spans="6:22" x14ac:dyDescent="0.25">
      <c r="F173" s="182">
        <v>7</v>
      </c>
      <c r="H173" s="182">
        <v>5</v>
      </c>
      <c r="I173" s="1">
        <v>4</v>
      </c>
      <c r="J173" s="1">
        <v>1</v>
      </c>
      <c r="Q173" s="182">
        <v>12</v>
      </c>
      <c r="R173" s="193">
        <v>1</v>
      </c>
      <c r="S173" s="182">
        <v>4</v>
      </c>
      <c r="T173" s="182">
        <v>5</v>
      </c>
      <c r="U173" s="1">
        <v>3</v>
      </c>
      <c r="V173" s="1">
        <v>2</v>
      </c>
    </row>
    <row r="174" spans="6:22" x14ac:dyDescent="0.25">
      <c r="F174" s="182">
        <v>7</v>
      </c>
      <c r="H174" s="182">
        <v>5</v>
      </c>
      <c r="I174" s="1">
        <v>3</v>
      </c>
      <c r="J174" s="1">
        <v>1</v>
      </c>
      <c r="Q174" s="182">
        <v>12</v>
      </c>
      <c r="R174" s="193">
        <v>1</v>
      </c>
      <c r="S174" s="182">
        <v>4</v>
      </c>
      <c r="T174" s="182">
        <v>5</v>
      </c>
      <c r="U174" s="1">
        <v>4</v>
      </c>
      <c r="V174" s="1">
        <v>2</v>
      </c>
    </row>
    <row r="175" spans="6:22" x14ac:dyDescent="0.25">
      <c r="F175" s="182">
        <v>7</v>
      </c>
      <c r="H175" s="182">
        <v>5</v>
      </c>
      <c r="I175" s="1">
        <v>3</v>
      </c>
      <c r="J175" s="1">
        <v>1</v>
      </c>
      <c r="Q175" s="182">
        <v>12</v>
      </c>
      <c r="R175" s="193">
        <v>1</v>
      </c>
      <c r="S175" s="182">
        <v>3</v>
      </c>
      <c r="T175" s="182">
        <v>6</v>
      </c>
      <c r="U175" s="1">
        <v>3</v>
      </c>
      <c r="V175" s="1">
        <v>1</v>
      </c>
    </row>
    <row r="176" spans="6:22" x14ac:dyDescent="0.25">
      <c r="F176" s="182">
        <v>7</v>
      </c>
      <c r="H176" s="182">
        <v>5</v>
      </c>
      <c r="I176" s="1">
        <v>5</v>
      </c>
      <c r="J176" s="1">
        <v>2</v>
      </c>
      <c r="Q176" s="182">
        <v>12</v>
      </c>
      <c r="R176" s="193">
        <v>1</v>
      </c>
      <c r="S176" s="182">
        <v>4</v>
      </c>
      <c r="T176" s="182">
        <v>5</v>
      </c>
      <c r="U176" s="1">
        <v>4</v>
      </c>
      <c r="V176" s="1">
        <v>2</v>
      </c>
    </row>
    <row r="177" spans="6:22" x14ac:dyDescent="0.25">
      <c r="F177" s="182">
        <v>7</v>
      </c>
      <c r="H177" s="182">
        <v>5</v>
      </c>
      <c r="I177" s="1">
        <v>5</v>
      </c>
      <c r="J177" s="1">
        <v>1</v>
      </c>
      <c r="Q177" s="182">
        <v>12</v>
      </c>
      <c r="R177" s="193">
        <v>1</v>
      </c>
      <c r="S177" s="182">
        <v>3</v>
      </c>
      <c r="T177" s="182">
        <v>6</v>
      </c>
      <c r="U177" s="1">
        <v>3</v>
      </c>
      <c r="V177" s="1">
        <v>1</v>
      </c>
    </row>
    <row r="178" spans="6:22" x14ac:dyDescent="0.25">
      <c r="F178" s="182">
        <v>7</v>
      </c>
      <c r="H178" s="182">
        <v>5</v>
      </c>
      <c r="I178" s="1">
        <v>3</v>
      </c>
      <c r="J178" s="1">
        <v>1</v>
      </c>
      <c r="Q178" s="182">
        <v>13</v>
      </c>
      <c r="R178" s="193">
        <v>1</v>
      </c>
      <c r="S178" s="182">
        <v>4</v>
      </c>
      <c r="T178" s="182">
        <v>5</v>
      </c>
      <c r="U178" s="1">
        <v>4</v>
      </c>
      <c r="V178" s="1">
        <v>2</v>
      </c>
    </row>
    <row r="179" spans="6:22" x14ac:dyDescent="0.25">
      <c r="F179" s="182">
        <v>7</v>
      </c>
      <c r="H179" s="182">
        <v>5</v>
      </c>
      <c r="I179" s="1">
        <v>4</v>
      </c>
      <c r="J179" s="1">
        <v>2</v>
      </c>
      <c r="Q179" s="182">
        <v>11</v>
      </c>
      <c r="R179" s="193">
        <v>1</v>
      </c>
      <c r="S179" s="182">
        <v>4</v>
      </c>
      <c r="T179" s="182">
        <v>5</v>
      </c>
      <c r="U179" s="1">
        <v>3</v>
      </c>
      <c r="V179" s="1">
        <v>1</v>
      </c>
    </row>
    <row r="180" spans="6:22" x14ac:dyDescent="0.25">
      <c r="F180" s="182">
        <v>7</v>
      </c>
      <c r="H180" s="182">
        <v>5</v>
      </c>
      <c r="I180" s="1">
        <v>3</v>
      </c>
      <c r="J180" s="1">
        <v>1</v>
      </c>
      <c r="Q180" s="182">
        <v>12</v>
      </c>
      <c r="R180" s="193">
        <v>1</v>
      </c>
      <c r="S180" s="182">
        <v>4</v>
      </c>
      <c r="T180" s="182">
        <v>5</v>
      </c>
      <c r="U180" s="1">
        <v>4</v>
      </c>
      <c r="V180" s="1">
        <v>2</v>
      </c>
    </row>
    <row r="181" spans="6:22" x14ac:dyDescent="0.25">
      <c r="F181" s="182">
        <v>7</v>
      </c>
      <c r="H181" s="182">
        <v>5</v>
      </c>
      <c r="I181" s="1">
        <v>4</v>
      </c>
      <c r="J181" s="1">
        <v>1</v>
      </c>
      <c r="Q181" s="182">
        <v>11</v>
      </c>
      <c r="R181" s="193">
        <v>1</v>
      </c>
      <c r="S181" s="182">
        <v>3</v>
      </c>
      <c r="T181" s="182">
        <v>5</v>
      </c>
      <c r="U181" s="1">
        <v>4</v>
      </c>
      <c r="V181" s="1">
        <v>2</v>
      </c>
    </row>
    <row r="182" spans="6:22" x14ac:dyDescent="0.25">
      <c r="F182" s="182">
        <v>7</v>
      </c>
      <c r="H182" s="182">
        <v>5</v>
      </c>
      <c r="I182" s="1">
        <v>5</v>
      </c>
      <c r="J182" s="1">
        <v>1</v>
      </c>
      <c r="Q182" s="182">
        <v>12</v>
      </c>
      <c r="R182" s="193">
        <v>1</v>
      </c>
      <c r="S182" s="182">
        <v>3</v>
      </c>
      <c r="T182" s="182">
        <v>5</v>
      </c>
      <c r="U182" s="1">
        <v>3</v>
      </c>
      <c r="V182" s="1">
        <v>2</v>
      </c>
    </row>
    <row r="183" spans="6:22" x14ac:dyDescent="0.25">
      <c r="F183" s="182">
        <v>7</v>
      </c>
      <c r="H183" s="182">
        <v>5</v>
      </c>
      <c r="I183" s="1">
        <v>3</v>
      </c>
      <c r="J183" s="1">
        <v>1</v>
      </c>
      <c r="Q183" s="182">
        <v>13</v>
      </c>
      <c r="R183" s="193">
        <v>2</v>
      </c>
      <c r="S183" s="182">
        <v>4</v>
      </c>
      <c r="T183" s="182">
        <v>2</v>
      </c>
      <c r="U183" s="1">
        <v>4</v>
      </c>
      <c r="V183" s="1">
        <v>2</v>
      </c>
    </row>
    <row r="184" spans="6:22" x14ac:dyDescent="0.25">
      <c r="F184" s="182">
        <v>7</v>
      </c>
      <c r="H184" s="182">
        <v>5</v>
      </c>
      <c r="I184" s="1">
        <v>5</v>
      </c>
      <c r="J184" s="1">
        <v>1</v>
      </c>
      <c r="Q184" s="182">
        <v>13</v>
      </c>
      <c r="R184" s="193">
        <v>2</v>
      </c>
      <c r="S184" s="182">
        <v>4</v>
      </c>
      <c r="T184" s="182">
        <v>5</v>
      </c>
      <c r="U184" s="1">
        <v>4</v>
      </c>
      <c r="V184" s="1">
        <v>1</v>
      </c>
    </row>
    <row r="185" spans="6:22" x14ac:dyDescent="0.25">
      <c r="F185" s="182">
        <v>7</v>
      </c>
      <c r="H185" s="182">
        <v>5</v>
      </c>
      <c r="I185" s="1">
        <v>3</v>
      </c>
      <c r="J185" s="1">
        <v>1</v>
      </c>
      <c r="Q185" s="182">
        <v>12</v>
      </c>
      <c r="R185" s="193">
        <v>2</v>
      </c>
      <c r="S185" s="182">
        <v>4</v>
      </c>
      <c r="T185" s="182">
        <v>6</v>
      </c>
      <c r="U185" s="1">
        <v>3</v>
      </c>
      <c r="V185" s="1">
        <v>2</v>
      </c>
    </row>
    <row r="186" spans="6:22" x14ac:dyDescent="0.25">
      <c r="F186" s="182">
        <v>7</v>
      </c>
      <c r="H186" s="182">
        <v>5</v>
      </c>
      <c r="I186" s="1">
        <v>5</v>
      </c>
      <c r="J186" s="1">
        <v>1</v>
      </c>
      <c r="Q186" s="182">
        <v>11</v>
      </c>
      <c r="R186" s="193">
        <v>1</v>
      </c>
      <c r="S186" s="182">
        <v>3</v>
      </c>
      <c r="T186" s="182">
        <v>5</v>
      </c>
      <c r="U186" s="1">
        <v>4</v>
      </c>
      <c r="V186" s="1">
        <v>2</v>
      </c>
    </row>
    <row r="187" spans="6:22" x14ac:dyDescent="0.25">
      <c r="F187" s="182">
        <v>7</v>
      </c>
      <c r="H187" s="182">
        <v>5</v>
      </c>
      <c r="I187" s="1">
        <v>3</v>
      </c>
      <c r="J187" s="1">
        <v>1</v>
      </c>
      <c r="Q187" s="182">
        <v>12</v>
      </c>
      <c r="R187" s="193">
        <v>2</v>
      </c>
      <c r="S187" s="182">
        <v>4</v>
      </c>
      <c r="T187" s="182">
        <v>6</v>
      </c>
      <c r="U187" s="1">
        <v>3</v>
      </c>
      <c r="V187" s="1">
        <v>2</v>
      </c>
    </row>
    <row r="188" spans="6:22" x14ac:dyDescent="0.25">
      <c r="F188" s="182">
        <v>7</v>
      </c>
      <c r="H188" s="182">
        <v>5</v>
      </c>
      <c r="I188" s="1">
        <v>4</v>
      </c>
      <c r="J188" s="1">
        <v>2</v>
      </c>
      <c r="Q188" s="182">
        <v>12</v>
      </c>
      <c r="R188" s="193">
        <v>2</v>
      </c>
      <c r="S188" s="182">
        <v>4</v>
      </c>
      <c r="T188" s="182">
        <v>5</v>
      </c>
      <c r="U188" s="1">
        <v>4</v>
      </c>
      <c r="V188" s="1">
        <v>1</v>
      </c>
    </row>
    <row r="189" spans="6:22" x14ac:dyDescent="0.25">
      <c r="F189" s="182">
        <v>7</v>
      </c>
      <c r="H189" s="182">
        <v>5</v>
      </c>
      <c r="I189" s="1">
        <v>5</v>
      </c>
      <c r="J189" s="1">
        <v>1</v>
      </c>
      <c r="Q189" s="182">
        <v>12</v>
      </c>
      <c r="R189" s="193">
        <v>1</v>
      </c>
      <c r="S189" s="182">
        <v>4</v>
      </c>
      <c r="T189" s="182">
        <v>5</v>
      </c>
      <c r="U189" s="1">
        <v>3</v>
      </c>
      <c r="V189" s="1">
        <v>2</v>
      </c>
    </row>
    <row r="190" spans="6:22" x14ac:dyDescent="0.25">
      <c r="F190" s="182">
        <v>7</v>
      </c>
      <c r="H190" s="182">
        <v>5</v>
      </c>
      <c r="I190" s="1">
        <v>3</v>
      </c>
      <c r="J190" s="1">
        <v>1</v>
      </c>
      <c r="Q190" s="182">
        <v>11</v>
      </c>
      <c r="R190" s="193">
        <v>0</v>
      </c>
      <c r="S190" s="182">
        <v>3</v>
      </c>
      <c r="T190" s="182">
        <v>5</v>
      </c>
      <c r="U190" s="1">
        <v>3</v>
      </c>
      <c r="V190" s="1">
        <v>2</v>
      </c>
    </row>
    <row r="191" spans="6:22" x14ac:dyDescent="0.25">
      <c r="F191" s="182">
        <v>7</v>
      </c>
      <c r="H191" s="182">
        <v>5</v>
      </c>
      <c r="I191" s="1">
        <v>5</v>
      </c>
      <c r="J191" s="1">
        <v>2</v>
      </c>
      <c r="Q191" s="182">
        <v>12</v>
      </c>
      <c r="R191" s="193">
        <v>2</v>
      </c>
      <c r="S191" s="182">
        <v>3</v>
      </c>
      <c r="T191" s="182">
        <v>5</v>
      </c>
      <c r="U191" s="1">
        <v>3</v>
      </c>
      <c r="V191" s="1">
        <v>2</v>
      </c>
    </row>
    <row r="192" spans="6:22" x14ac:dyDescent="0.25">
      <c r="F192" s="182">
        <v>7</v>
      </c>
      <c r="H192" s="182">
        <v>5</v>
      </c>
      <c r="I192" s="1">
        <v>5</v>
      </c>
      <c r="J192" s="1">
        <v>1</v>
      </c>
      <c r="Q192" s="182">
        <v>12</v>
      </c>
      <c r="R192" s="193">
        <v>2</v>
      </c>
      <c r="S192" s="182">
        <v>4</v>
      </c>
      <c r="T192" s="182">
        <v>5</v>
      </c>
      <c r="U192" s="1">
        <v>4</v>
      </c>
      <c r="V192" s="1">
        <v>1</v>
      </c>
    </row>
    <row r="193" spans="6:22" x14ac:dyDescent="0.25">
      <c r="F193" s="182">
        <v>7</v>
      </c>
      <c r="H193" s="182">
        <v>5</v>
      </c>
      <c r="I193" s="1">
        <v>5</v>
      </c>
      <c r="J193" s="1">
        <v>1</v>
      </c>
      <c r="Q193" s="182">
        <v>11</v>
      </c>
      <c r="R193" s="193">
        <v>0</v>
      </c>
      <c r="S193" s="182">
        <v>4</v>
      </c>
      <c r="T193" s="182">
        <v>5</v>
      </c>
      <c r="U193" s="1">
        <v>4</v>
      </c>
      <c r="V193" s="1">
        <v>2</v>
      </c>
    </row>
    <row r="194" spans="6:22" x14ac:dyDescent="0.25">
      <c r="F194" s="182">
        <v>7</v>
      </c>
      <c r="H194" s="182">
        <v>5</v>
      </c>
      <c r="I194" s="1">
        <v>4</v>
      </c>
      <c r="J194" s="1">
        <v>1</v>
      </c>
      <c r="Q194" s="182">
        <v>12</v>
      </c>
      <c r="R194" s="193">
        <v>0</v>
      </c>
      <c r="S194" s="182">
        <v>3</v>
      </c>
      <c r="T194" s="182">
        <v>5</v>
      </c>
      <c r="U194" s="1">
        <v>3</v>
      </c>
      <c r="V194" s="1">
        <v>1</v>
      </c>
    </row>
    <row r="195" spans="6:22" x14ac:dyDescent="0.25">
      <c r="F195" s="182">
        <v>7</v>
      </c>
      <c r="H195" s="182">
        <v>5</v>
      </c>
      <c r="I195" s="1">
        <v>5</v>
      </c>
      <c r="J195" s="1">
        <v>1</v>
      </c>
      <c r="Q195" s="182">
        <v>13</v>
      </c>
      <c r="R195" s="193">
        <v>1</v>
      </c>
      <c r="S195" s="182">
        <v>3</v>
      </c>
      <c r="T195" s="182">
        <v>5</v>
      </c>
      <c r="U195" s="1">
        <v>3</v>
      </c>
      <c r="V195" s="1">
        <v>2</v>
      </c>
    </row>
    <row r="196" spans="6:22" x14ac:dyDescent="0.25">
      <c r="F196" s="182">
        <v>7</v>
      </c>
      <c r="H196" s="182">
        <v>5</v>
      </c>
      <c r="I196" s="1">
        <v>5</v>
      </c>
      <c r="J196" s="1">
        <v>2</v>
      </c>
      <c r="Q196" s="182">
        <v>12</v>
      </c>
      <c r="R196" s="193">
        <v>1</v>
      </c>
      <c r="S196" s="182">
        <v>4</v>
      </c>
      <c r="T196" s="182">
        <v>5</v>
      </c>
      <c r="U196" s="1">
        <v>3</v>
      </c>
      <c r="V196" s="1">
        <v>2</v>
      </c>
    </row>
    <row r="197" spans="6:22" x14ac:dyDescent="0.25">
      <c r="F197" s="182">
        <v>7</v>
      </c>
      <c r="G197" s="193">
        <v>0</v>
      </c>
      <c r="H197" s="182">
        <v>5</v>
      </c>
      <c r="I197" s="1">
        <v>5</v>
      </c>
      <c r="J197" s="1">
        <v>1</v>
      </c>
      <c r="Q197" s="182">
        <v>13</v>
      </c>
      <c r="R197" s="193">
        <v>2</v>
      </c>
      <c r="S197" s="182">
        <v>3</v>
      </c>
      <c r="T197" s="182">
        <v>5</v>
      </c>
      <c r="U197" s="1">
        <v>4</v>
      </c>
      <c r="V197" s="1">
        <v>2</v>
      </c>
    </row>
    <row r="198" spans="6:22" x14ac:dyDescent="0.25">
      <c r="F198" s="182">
        <v>7</v>
      </c>
      <c r="G198" s="193">
        <v>0</v>
      </c>
      <c r="H198" s="182">
        <v>5</v>
      </c>
      <c r="I198" s="1">
        <v>3</v>
      </c>
      <c r="J198" s="1">
        <v>1</v>
      </c>
      <c r="Q198" s="182">
        <v>11</v>
      </c>
      <c r="R198" s="193">
        <v>1</v>
      </c>
      <c r="S198" s="182">
        <v>4</v>
      </c>
      <c r="T198" s="182">
        <v>6</v>
      </c>
      <c r="U198" s="1">
        <v>4</v>
      </c>
      <c r="V198" s="1">
        <v>2</v>
      </c>
    </row>
    <row r="199" spans="6:22" x14ac:dyDescent="0.25">
      <c r="F199" s="182">
        <v>7</v>
      </c>
      <c r="G199" s="193">
        <v>1</v>
      </c>
      <c r="H199" s="182">
        <v>5</v>
      </c>
      <c r="I199" s="1">
        <v>3</v>
      </c>
      <c r="J199" s="1">
        <v>2</v>
      </c>
      <c r="Q199" s="182">
        <v>13</v>
      </c>
      <c r="R199" s="193">
        <v>1</v>
      </c>
      <c r="S199" s="182">
        <v>4</v>
      </c>
      <c r="T199" s="182">
        <v>5</v>
      </c>
      <c r="U199" s="1">
        <v>4</v>
      </c>
      <c r="V199" s="1">
        <v>2</v>
      </c>
    </row>
    <row r="200" spans="6:22" x14ac:dyDescent="0.25">
      <c r="F200" s="182">
        <v>7</v>
      </c>
      <c r="G200" s="193">
        <v>0</v>
      </c>
      <c r="H200" s="182">
        <v>5</v>
      </c>
      <c r="I200" s="1">
        <v>3</v>
      </c>
      <c r="J200" s="1">
        <v>1</v>
      </c>
      <c r="Q200" s="182">
        <v>11</v>
      </c>
      <c r="R200" s="193">
        <v>1</v>
      </c>
      <c r="S200" s="182">
        <v>3</v>
      </c>
      <c r="T200" s="182">
        <v>5</v>
      </c>
      <c r="U200" s="1">
        <v>4</v>
      </c>
      <c r="V200" s="1">
        <v>2</v>
      </c>
    </row>
    <row r="201" spans="6:22" x14ac:dyDescent="0.25">
      <c r="F201" s="182">
        <v>7</v>
      </c>
      <c r="G201" s="193">
        <v>0</v>
      </c>
      <c r="H201" s="182">
        <v>5</v>
      </c>
      <c r="I201" s="1">
        <v>3</v>
      </c>
      <c r="J201" s="1">
        <v>2</v>
      </c>
      <c r="Q201" s="182">
        <v>12</v>
      </c>
      <c r="R201" s="193">
        <v>2</v>
      </c>
      <c r="S201" s="182">
        <v>3</v>
      </c>
      <c r="T201" s="182">
        <v>6</v>
      </c>
      <c r="U201" s="1">
        <v>4</v>
      </c>
      <c r="V201" s="1">
        <v>2</v>
      </c>
    </row>
    <row r="202" spans="6:22" x14ac:dyDescent="0.25">
      <c r="F202" s="182">
        <v>7</v>
      </c>
      <c r="G202" s="193">
        <v>0</v>
      </c>
      <c r="H202" s="182">
        <v>5</v>
      </c>
      <c r="I202" s="1">
        <v>4</v>
      </c>
      <c r="J202" s="1">
        <v>1</v>
      </c>
      <c r="Q202" s="182">
        <v>12</v>
      </c>
      <c r="R202" s="193">
        <v>0</v>
      </c>
      <c r="S202" s="182">
        <v>3</v>
      </c>
      <c r="T202" s="182">
        <v>5</v>
      </c>
      <c r="U202" s="1">
        <v>3</v>
      </c>
      <c r="V202" s="1">
        <v>1</v>
      </c>
    </row>
    <row r="203" spans="6:22" x14ac:dyDescent="0.25">
      <c r="F203" s="182">
        <v>7</v>
      </c>
      <c r="G203" s="193">
        <v>0</v>
      </c>
      <c r="H203" s="182">
        <v>5</v>
      </c>
      <c r="I203" s="1">
        <v>3</v>
      </c>
      <c r="J203" s="1">
        <v>2</v>
      </c>
      <c r="Q203" s="182">
        <v>13</v>
      </c>
      <c r="R203" s="193">
        <v>1</v>
      </c>
      <c r="S203" s="182">
        <v>3</v>
      </c>
      <c r="T203" s="182">
        <v>5</v>
      </c>
      <c r="U203" s="1">
        <v>4</v>
      </c>
      <c r="V203" s="1">
        <v>2</v>
      </c>
    </row>
    <row r="204" spans="6:22" x14ac:dyDescent="0.25">
      <c r="F204" s="182">
        <v>7</v>
      </c>
      <c r="G204" s="193">
        <v>1</v>
      </c>
      <c r="H204" s="182">
        <v>5</v>
      </c>
      <c r="I204" s="1">
        <v>4</v>
      </c>
      <c r="J204" s="1">
        <v>1</v>
      </c>
      <c r="Q204" s="182">
        <v>11</v>
      </c>
      <c r="R204" s="193">
        <v>1</v>
      </c>
      <c r="S204" s="182">
        <v>3</v>
      </c>
      <c r="T204" s="182">
        <v>5</v>
      </c>
      <c r="U204" s="1">
        <v>3</v>
      </c>
      <c r="V204" s="1">
        <v>1</v>
      </c>
    </row>
    <row r="205" spans="6:22" x14ac:dyDescent="0.25">
      <c r="F205" s="182">
        <v>7</v>
      </c>
      <c r="G205" s="193">
        <v>0</v>
      </c>
      <c r="H205" s="182">
        <v>5</v>
      </c>
      <c r="I205" s="1">
        <v>3</v>
      </c>
      <c r="J205" s="1">
        <v>1</v>
      </c>
      <c r="Q205" s="182">
        <v>11</v>
      </c>
      <c r="R205" s="193">
        <v>1</v>
      </c>
      <c r="S205" s="182">
        <v>3</v>
      </c>
      <c r="T205" s="182">
        <v>5</v>
      </c>
      <c r="U205" s="1">
        <v>3</v>
      </c>
      <c r="V205" s="1">
        <v>1</v>
      </c>
    </row>
    <row r="206" spans="6:22" x14ac:dyDescent="0.25">
      <c r="F206" s="182">
        <v>7</v>
      </c>
      <c r="G206" s="193">
        <v>0</v>
      </c>
      <c r="H206" s="182">
        <v>5</v>
      </c>
      <c r="I206" s="1">
        <v>3</v>
      </c>
      <c r="J206" s="1">
        <v>1</v>
      </c>
      <c r="Q206" s="182">
        <v>13</v>
      </c>
      <c r="R206" s="193">
        <v>1</v>
      </c>
      <c r="S206" s="182">
        <v>4</v>
      </c>
      <c r="T206" s="182">
        <v>6</v>
      </c>
      <c r="U206" s="1">
        <v>3</v>
      </c>
      <c r="V206" s="1">
        <v>2</v>
      </c>
    </row>
    <row r="207" spans="6:22" x14ac:dyDescent="0.25">
      <c r="F207" s="182">
        <v>7</v>
      </c>
      <c r="G207" s="193">
        <v>0</v>
      </c>
      <c r="H207" s="182">
        <v>5</v>
      </c>
      <c r="I207" s="1">
        <v>5</v>
      </c>
      <c r="J207" s="1">
        <v>1</v>
      </c>
      <c r="Q207" s="182">
        <v>11</v>
      </c>
      <c r="R207" s="193">
        <v>1</v>
      </c>
      <c r="S207" s="182">
        <v>4</v>
      </c>
      <c r="T207" s="182">
        <v>5</v>
      </c>
      <c r="U207" s="1">
        <v>3</v>
      </c>
      <c r="V207" s="1">
        <v>2</v>
      </c>
    </row>
    <row r="208" spans="6:22" x14ac:dyDescent="0.25">
      <c r="F208" s="182">
        <v>7</v>
      </c>
      <c r="G208" s="193">
        <v>0</v>
      </c>
      <c r="H208" s="182">
        <v>5</v>
      </c>
      <c r="I208" s="1">
        <v>5</v>
      </c>
      <c r="J208" s="1">
        <v>2</v>
      </c>
      <c r="Q208" s="182">
        <v>13</v>
      </c>
      <c r="R208" s="193">
        <v>2</v>
      </c>
      <c r="S208" s="182">
        <v>3</v>
      </c>
      <c r="T208" s="182">
        <v>5</v>
      </c>
      <c r="U208" s="1">
        <v>3</v>
      </c>
      <c r="V208" s="1">
        <v>1</v>
      </c>
    </row>
    <row r="209" spans="6:22" x14ac:dyDescent="0.25">
      <c r="F209" s="182">
        <v>7</v>
      </c>
      <c r="G209" s="193">
        <v>1</v>
      </c>
      <c r="H209" s="182">
        <v>5</v>
      </c>
      <c r="I209" s="1">
        <v>5</v>
      </c>
      <c r="J209" s="1">
        <v>1</v>
      </c>
      <c r="Q209" s="182">
        <v>12</v>
      </c>
      <c r="R209" s="193">
        <v>2</v>
      </c>
      <c r="S209" s="182">
        <v>3</v>
      </c>
      <c r="T209" s="182">
        <v>6</v>
      </c>
      <c r="U209" s="1">
        <v>4</v>
      </c>
      <c r="V209" s="1">
        <v>1</v>
      </c>
    </row>
    <row r="210" spans="6:22" x14ac:dyDescent="0.25">
      <c r="F210" s="182">
        <v>7</v>
      </c>
      <c r="G210" s="193">
        <v>0</v>
      </c>
      <c r="H210" s="182">
        <v>5</v>
      </c>
      <c r="I210" s="1">
        <v>4</v>
      </c>
      <c r="J210" s="1">
        <v>2</v>
      </c>
      <c r="Q210" s="182">
        <v>11</v>
      </c>
      <c r="R210" s="193">
        <v>0</v>
      </c>
      <c r="S210" s="182">
        <v>4</v>
      </c>
      <c r="T210" s="182">
        <v>5</v>
      </c>
      <c r="U210" s="1">
        <v>4</v>
      </c>
      <c r="V210" s="1">
        <v>1</v>
      </c>
    </row>
    <row r="211" spans="6:22" x14ac:dyDescent="0.25">
      <c r="F211" s="182">
        <v>7</v>
      </c>
      <c r="G211" s="193">
        <v>0</v>
      </c>
      <c r="H211" s="182">
        <v>5</v>
      </c>
      <c r="I211" s="1">
        <v>5</v>
      </c>
      <c r="J211" s="1">
        <v>1</v>
      </c>
      <c r="Q211" s="182">
        <v>13</v>
      </c>
      <c r="R211" s="193">
        <v>1</v>
      </c>
      <c r="S211" s="182">
        <v>4</v>
      </c>
      <c r="T211" s="182">
        <v>5</v>
      </c>
      <c r="U211" s="1">
        <v>4</v>
      </c>
      <c r="V211" s="1">
        <v>2</v>
      </c>
    </row>
    <row r="212" spans="6:22" x14ac:dyDescent="0.25">
      <c r="F212" s="182">
        <v>7</v>
      </c>
      <c r="G212" s="193">
        <v>1</v>
      </c>
      <c r="H212" s="182">
        <v>5</v>
      </c>
      <c r="I212" s="1">
        <v>3</v>
      </c>
      <c r="J212" s="1">
        <v>1</v>
      </c>
      <c r="Q212" s="182">
        <v>13</v>
      </c>
      <c r="R212" s="193">
        <v>1</v>
      </c>
      <c r="S212" s="182">
        <v>3</v>
      </c>
      <c r="T212" s="182">
        <v>5</v>
      </c>
      <c r="U212" s="1">
        <v>3</v>
      </c>
      <c r="V212" s="1">
        <v>2</v>
      </c>
    </row>
    <row r="213" spans="6:22" x14ac:dyDescent="0.25">
      <c r="F213" s="182">
        <v>7</v>
      </c>
      <c r="G213" s="193">
        <v>0</v>
      </c>
      <c r="H213" s="182">
        <v>5</v>
      </c>
      <c r="I213" s="1">
        <v>3</v>
      </c>
      <c r="J213" s="1">
        <v>1</v>
      </c>
      <c r="Q213" s="182">
        <v>13</v>
      </c>
      <c r="R213" s="193">
        <v>1</v>
      </c>
      <c r="S213" s="182">
        <v>3</v>
      </c>
      <c r="T213" s="182">
        <v>6</v>
      </c>
      <c r="U213" s="1">
        <v>3</v>
      </c>
      <c r="V213" s="1">
        <v>2</v>
      </c>
    </row>
    <row r="214" spans="6:22" x14ac:dyDescent="0.25">
      <c r="F214" s="182">
        <v>7</v>
      </c>
      <c r="G214" s="193">
        <v>1</v>
      </c>
      <c r="H214" s="182">
        <v>5</v>
      </c>
      <c r="I214" s="1">
        <v>3</v>
      </c>
      <c r="J214" s="1">
        <v>1</v>
      </c>
      <c r="Q214" s="182">
        <v>11</v>
      </c>
      <c r="R214" s="193">
        <v>0</v>
      </c>
      <c r="S214" s="182">
        <v>3</v>
      </c>
      <c r="T214" s="182">
        <v>6</v>
      </c>
      <c r="U214" s="1">
        <v>3</v>
      </c>
      <c r="V214" s="1">
        <v>2</v>
      </c>
    </row>
    <row r="215" spans="6:22" x14ac:dyDescent="0.25">
      <c r="F215" s="182">
        <v>7</v>
      </c>
      <c r="G215" s="193">
        <v>1</v>
      </c>
      <c r="H215" s="182">
        <v>5</v>
      </c>
      <c r="I215" s="1">
        <v>5</v>
      </c>
      <c r="J215" s="1">
        <v>1</v>
      </c>
      <c r="Q215" s="182">
        <v>12</v>
      </c>
      <c r="R215" s="193">
        <v>1</v>
      </c>
      <c r="S215" s="182">
        <v>4</v>
      </c>
      <c r="T215" s="182">
        <v>5</v>
      </c>
      <c r="U215" s="1">
        <v>4</v>
      </c>
      <c r="V215" s="1">
        <v>1</v>
      </c>
    </row>
    <row r="216" spans="6:22" x14ac:dyDescent="0.25">
      <c r="F216" s="182">
        <v>7</v>
      </c>
      <c r="G216" s="193">
        <v>0</v>
      </c>
      <c r="H216" s="182">
        <v>5</v>
      </c>
      <c r="I216" s="1">
        <v>3</v>
      </c>
      <c r="J216" s="1">
        <v>2</v>
      </c>
      <c r="Q216" s="182">
        <v>11</v>
      </c>
      <c r="R216" s="193">
        <v>1</v>
      </c>
      <c r="S216" s="182">
        <v>3</v>
      </c>
      <c r="T216" s="182">
        <v>5</v>
      </c>
      <c r="U216" s="1">
        <v>4</v>
      </c>
      <c r="V216" s="1">
        <v>2</v>
      </c>
    </row>
    <row r="217" spans="6:22" x14ac:dyDescent="0.25">
      <c r="F217" s="182">
        <v>7</v>
      </c>
      <c r="G217" s="193">
        <v>0</v>
      </c>
      <c r="H217" s="182">
        <v>5</v>
      </c>
      <c r="I217" s="1">
        <v>5</v>
      </c>
      <c r="J217" s="1">
        <v>2</v>
      </c>
      <c r="Q217" s="182">
        <v>12</v>
      </c>
      <c r="R217" s="193">
        <v>2</v>
      </c>
      <c r="S217" s="182">
        <v>3</v>
      </c>
      <c r="T217" s="182">
        <v>5</v>
      </c>
      <c r="U217" s="1">
        <v>4</v>
      </c>
      <c r="V217" s="1">
        <v>2</v>
      </c>
    </row>
    <row r="218" spans="6:22" x14ac:dyDescent="0.25">
      <c r="F218" s="182">
        <v>7</v>
      </c>
      <c r="G218" s="193">
        <v>1</v>
      </c>
      <c r="H218" s="182">
        <v>5</v>
      </c>
      <c r="I218" s="1">
        <v>4</v>
      </c>
      <c r="J218" s="1">
        <v>1</v>
      </c>
      <c r="Q218" s="182">
        <v>12</v>
      </c>
      <c r="R218" s="193">
        <v>1</v>
      </c>
      <c r="S218" s="182">
        <v>3</v>
      </c>
      <c r="T218" s="182">
        <v>5</v>
      </c>
      <c r="U218" s="1">
        <v>4</v>
      </c>
      <c r="V218" s="1">
        <v>2</v>
      </c>
    </row>
    <row r="219" spans="6:22" x14ac:dyDescent="0.25">
      <c r="F219" s="182">
        <v>7</v>
      </c>
      <c r="G219" s="193">
        <v>0</v>
      </c>
      <c r="H219" s="182">
        <v>5</v>
      </c>
      <c r="I219" s="1">
        <v>4</v>
      </c>
      <c r="J219" s="1">
        <v>1</v>
      </c>
      <c r="Q219" s="182">
        <v>11</v>
      </c>
      <c r="R219" s="193">
        <v>1</v>
      </c>
      <c r="S219" s="243">
        <v>3</v>
      </c>
      <c r="T219" s="243">
        <v>5</v>
      </c>
      <c r="U219" s="243">
        <v>4</v>
      </c>
      <c r="V219" s="243">
        <v>2</v>
      </c>
    </row>
    <row r="220" spans="6:22" x14ac:dyDescent="0.25">
      <c r="F220" s="182">
        <v>7</v>
      </c>
      <c r="G220" s="193">
        <v>0</v>
      </c>
      <c r="H220" s="182">
        <v>5</v>
      </c>
      <c r="I220" s="1">
        <v>3</v>
      </c>
      <c r="J220" s="1">
        <v>1</v>
      </c>
      <c r="Q220" s="182">
        <v>13</v>
      </c>
      <c r="R220" s="193">
        <v>1</v>
      </c>
      <c r="S220" s="182">
        <v>3</v>
      </c>
      <c r="T220" s="182">
        <v>5</v>
      </c>
      <c r="U220" s="1">
        <v>4</v>
      </c>
      <c r="V220" s="1">
        <v>2</v>
      </c>
    </row>
    <row r="221" spans="6:22" x14ac:dyDescent="0.25">
      <c r="F221" s="182">
        <v>7</v>
      </c>
      <c r="G221" s="193">
        <v>1</v>
      </c>
      <c r="H221" s="182">
        <v>5</v>
      </c>
      <c r="I221" s="1">
        <v>3</v>
      </c>
      <c r="J221" s="1">
        <v>2</v>
      </c>
      <c r="Q221" s="182">
        <v>11</v>
      </c>
      <c r="R221" s="193">
        <v>1</v>
      </c>
      <c r="S221" s="182">
        <v>4</v>
      </c>
      <c r="T221" s="182">
        <v>5</v>
      </c>
      <c r="U221" s="1">
        <v>4</v>
      </c>
      <c r="V221" s="1">
        <v>2</v>
      </c>
    </row>
    <row r="222" spans="6:22" x14ac:dyDescent="0.25">
      <c r="F222" s="182">
        <v>7</v>
      </c>
      <c r="G222" s="193">
        <v>0</v>
      </c>
      <c r="H222" s="182">
        <v>5</v>
      </c>
      <c r="I222" s="1">
        <v>5</v>
      </c>
      <c r="J222" s="1">
        <v>1</v>
      </c>
      <c r="Q222" s="182">
        <v>12</v>
      </c>
      <c r="R222" s="193">
        <v>2</v>
      </c>
      <c r="S222" s="182">
        <v>4</v>
      </c>
      <c r="T222" s="182">
        <v>5</v>
      </c>
      <c r="U222" s="1">
        <v>3</v>
      </c>
      <c r="V222" s="1">
        <v>2</v>
      </c>
    </row>
    <row r="223" spans="6:22" x14ac:dyDescent="0.25">
      <c r="F223" s="182">
        <v>7</v>
      </c>
      <c r="G223" s="193">
        <v>0</v>
      </c>
      <c r="H223" s="182">
        <v>5</v>
      </c>
      <c r="I223" s="1">
        <v>5</v>
      </c>
      <c r="J223" s="1">
        <v>1</v>
      </c>
      <c r="Q223" s="182">
        <v>11</v>
      </c>
      <c r="R223" s="193">
        <v>1</v>
      </c>
      <c r="S223" s="182">
        <v>4</v>
      </c>
      <c r="T223" s="182">
        <v>5</v>
      </c>
      <c r="U223" s="1">
        <v>3</v>
      </c>
      <c r="V223" s="1">
        <v>2</v>
      </c>
    </row>
    <row r="224" spans="6:22" x14ac:dyDescent="0.25">
      <c r="F224" s="182">
        <v>7</v>
      </c>
      <c r="G224" s="193">
        <v>1</v>
      </c>
      <c r="H224" s="182">
        <v>5</v>
      </c>
      <c r="I224" s="1">
        <v>3</v>
      </c>
      <c r="J224" s="1">
        <v>1</v>
      </c>
      <c r="Q224" s="182">
        <v>13</v>
      </c>
      <c r="R224" s="193">
        <v>2</v>
      </c>
      <c r="S224" s="182">
        <v>3</v>
      </c>
      <c r="T224" s="182">
        <v>5</v>
      </c>
      <c r="U224" s="1">
        <v>3</v>
      </c>
      <c r="V224" s="1">
        <v>2</v>
      </c>
    </row>
    <row r="225" spans="6:22" x14ac:dyDescent="0.25">
      <c r="F225" s="182">
        <v>7</v>
      </c>
      <c r="G225" s="193">
        <v>1</v>
      </c>
      <c r="H225" s="182">
        <v>5</v>
      </c>
      <c r="I225" s="1">
        <v>4</v>
      </c>
      <c r="J225" s="1">
        <v>2</v>
      </c>
      <c r="Q225" s="182">
        <v>12</v>
      </c>
      <c r="R225" s="193">
        <v>1</v>
      </c>
      <c r="S225" s="182">
        <v>3</v>
      </c>
      <c r="T225" s="182">
        <v>5</v>
      </c>
      <c r="U225" s="1">
        <v>4</v>
      </c>
      <c r="V225" s="1">
        <v>2</v>
      </c>
    </row>
    <row r="226" spans="6:22" x14ac:dyDescent="0.25">
      <c r="F226" s="182">
        <v>7</v>
      </c>
      <c r="G226" s="193">
        <v>0</v>
      </c>
      <c r="H226" s="182">
        <v>5</v>
      </c>
      <c r="I226" s="1">
        <v>5</v>
      </c>
      <c r="J226" s="1">
        <v>1</v>
      </c>
      <c r="Q226" s="182">
        <v>12</v>
      </c>
      <c r="R226" s="193">
        <v>2</v>
      </c>
      <c r="S226" s="182">
        <v>3</v>
      </c>
      <c r="T226" s="182">
        <v>5</v>
      </c>
      <c r="U226" s="1">
        <v>3</v>
      </c>
      <c r="V226" s="1">
        <v>2</v>
      </c>
    </row>
    <row r="227" spans="6:22" x14ac:dyDescent="0.25">
      <c r="F227" s="182">
        <v>7</v>
      </c>
      <c r="G227" s="193">
        <v>0</v>
      </c>
      <c r="H227" s="182">
        <v>5</v>
      </c>
      <c r="I227" s="1">
        <v>5</v>
      </c>
      <c r="J227" s="1">
        <v>1</v>
      </c>
      <c r="Q227" s="182">
        <v>13</v>
      </c>
      <c r="R227" s="193">
        <v>0</v>
      </c>
      <c r="S227" s="182">
        <v>3</v>
      </c>
      <c r="T227" s="182">
        <v>5</v>
      </c>
      <c r="U227" s="1">
        <v>3</v>
      </c>
      <c r="V227" s="1">
        <v>2</v>
      </c>
    </row>
    <row r="228" spans="6:22" x14ac:dyDescent="0.25">
      <c r="F228" s="182">
        <v>7</v>
      </c>
      <c r="G228" s="193">
        <v>0</v>
      </c>
      <c r="H228" s="182">
        <v>5</v>
      </c>
      <c r="I228" s="1">
        <v>3</v>
      </c>
      <c r="J228" s="1">
        <v>1</v>
      </c>
      <c r="Q228" s="182">
        <v>12</v>
      </c>
      <c r="R228" s="193">
        <v>0</v>
      </c>
      <c r="S228" s="182">
        <v>4</v>
      </c>
      <c r="T228" s="182">
        <v>5</v>
      </c>
      <c r="U228" s="1">
        <v>4</v>
      </c>
      <c r="V228" s="1">
        <v>2</v>
      </c>
    </row>
    <row r="229" spans="6:22" x14ac:dyDescent="0.25">
      <c r="F229" s="182">
        <v>7</v>
      </c>
      <c r="G229" s="193">
        <v>1</v>
      </c>
      <c r="H229" s="182">
        <v>5</v>
      </c>
      <c r="I229" s="1">
        <v>5</v>
      </c>
      <c r="J229" s="1">
        <v>2</v>
      </c>
      <c r="Q229" s="182">
        <v>12</v>
      </c>
      <c r="R229" s="193">
        <v>0</v>
      </c>
      <c r="S229" s="182">
        <v>3</v>
      </c>
      <c r="T229" s="182">
        <v>5</v>
      </c>
      <c r="U229" s="1">
        <v>3</v>
      </c>
      <c r="V229" s="1">
        <v>1</v>
      </c>
    </row>
    <row r="230" spans="6:22" x14ac:dyDescent="0.25">
      <c r="F230" s="182">
        <v>7</v>
      </c>
      <c r="G230" s="193">
        <v>0</v>
      </c>
      <c r="H230" s="182">
        <v>5</v>
      </c>
      <c r="I230" s="1">
        <v>3</v>
      </c>
      <c r="J230" s="1">
        <v>1</v>
      </c>
      <c r="Q230" s="182">
        <v>11</v>
      </c>
      <c r="R230" s="193">
        <v>1</v>
      </c>
      <c r="S230" s="182">
        <v>3</v>
      </c>
      <c r="T230" s="182">
        <v>5</v>
      </c>
      <c r="U230" s="1">
        <v>4</v>
      </c>
      <c r="V230" s="1">
        <v>2</v>
      </c>
    </row>
    <row r="231" spans="6:22" x14ac:dyDescent="0.25">
      <c r="F231" s="182">
        <v>7</v>
      </c>
      <c r="G231" s="193">
        <v>0</v>
      </c>
      <c r="H231" s="182">
        <v>5</v>
      </c>
      <c r="I231" s="1">
        <v>5</v>
      </c>
      <c r="J231" s="1">
        <v>1</v>
      </c>
      <c r="Q231" s="182">
        <v>12</v>
      </c>
      <c r="R231" s="193">
        <v>1</v>
      </c>
      <c r="S231" s="182">
        <v>3</v>
      </c>
      <c r="T231" s="182">
        <v>5</v>
      </c>
      <c r="U231" s="1">
        <v>4</v>
      </c>
      <c r="V231" s="1">
        <v>2</v>
      </c>
    </row>
    <row r="232" spans="6:22" x14ac:dyDescent="0.25">
      <c r="F232" s="182">
        <v>7</v>
      </c>
      <c r="G232" s="193">
        <v>1</v>
      </c>
      <c r="H232" s="182">
        <v>5</v>
      </c>
      <c r="I232" s="1">
        <v>5</v>
      </c>
      <c r="J232" s="1">
        <v>1</v>
      </c>
      <c r="Q232" s="182">
        <v>13</v>
      </c>
      <c r="R232" s="193">
        <v>1</v>
      </c>
      <c r="S232" s="182">
        <v>4</v>
      </c>
      <c r="T232" s="182">
        <v>5</v>
      </c>
      <c r="U232" s="1">
        <v>3</v>
      </c>
      <c r="V232" s="1">
        <v>2</v>
      </c>
    </row>
    <row r="233" spans="6:22" x14ac:dyDescent="0.25">
      <c r="F233" s="182">
        <v>7</v>
      </c>
      <c r="G233" s="193">
        <v>0</v>
      </c>
      <c r="H233" s="182">
        <v>5</v>
      </c>
      <c r="I233" s="1">
        <v>5</v>
      </c>
      <c r="J233" s="1">
        <v>1</v>
      </c>
      <c r="Q233" s="182">
        <v>12</v>
      </c>
      <c r="R233" s="193">
        <v>2</v>
      </c>
      <c r="S233" s="182">
        <v>3</v>
      </c>
      <c r="T233" s="182">
        <v>5</v>
      </c>
      <c r="U233" s="1">
        <v>4</v>
      </c>
      <c r="V233" s="1">
        <v>2</v>
      </c>
    </row>
    <row r="234" spans="6:22" x14ac:dyDescent="0.25">
      <c r="F234" s="182">
        <v>7</v>
      </c>
      <c r="G234" s="193">
        <v>1</v>
      </c>
      <c r="H234" s="182">
        <v>5</v>
      </c>
      <c r="I234" s="1">
        <v>5</v>
      </c>
      <c r="J234" s="1">
        <v>2</v>
      </c>
      <c r="Q234" s="182">
        <v>11</v>
      </c>
      <c r="R234" s="193">
        <v>2</v>
      </c>
      <c r="S234" s="182">
        <v>3</v>
      </c>
      <c r="T234" s="182">
        <v>5</v>
      </c>
      <c r="U234" s="1">
        <v>4</v>
      </c>
      <c r="V234" s="1">
        <v>2</v>
      </c>
    </row>
    <row r="235" spans="6:22" x14ac:dyDescent="0.25">
      <c r="F235" s="182">
        <v>7</v>
      </c>
      <c r="G235" s="193">
        <v>0</v>
      </c>
      <c r="H235" s="182">
        <v>5</v>
      </c>
      <c r="I235" s="1">
        <v>3</v>
      </c>
      <c r="J235" s="1">
        <v>1</v>
      </c>
      <c r="Q235" s="182">
        <v>11</v>
      </c>
      <c r="R235" s="193">
        <v>0</v>
      </c>
      <c r="S235" s="182">
        <v>3</v>
      </c>
      <c r="T235" s="182">
        <v>5</v>
      </c>
      <c r="U235" s="1">
        <v>3</v>
      </c>
      <c r="V235" s="1">
        <v>1</v>
      </c>
    </row>
    <row r="236" spans="6:22" x14ac:dyDescent="0.25">
      <c r="F236" s="182">
        <v>7</v>
      </c>
      <c r="G236" s="193">
        <v>0</v>
      </c>
      <c r="H236" s="182">
        <v>5</v>
      </c>
      <c r="I236" s="1">
        <v>3</v>
      </c>
      <c r="J236" s="1">
        <v>1</v>
      </c>
      <c r="Q236" s="182">
        <v>12</v>
      </c>
      <c r="R236" s="193">
        <v>2</v>
      </c>
      <c r="S236" s="182">
        <v>4</v>
      </c>
      <c r="T236" s="182">
        <v>5</v>
      </c>
      <c r="U236" s="1">
        <v>3</v>
      </c>
      <c r="V236" s="1">
        <v>2</v>
      </c>
    </row>
    <row r="237" spans="6:22" x14ac:dyDescent="0.25">
      <c r="F237" s="182">
        <v>7</v>
      </c>
      <c r="G237" s="193">
        <v>0</v>
      </c>
      <c r="H237" s="182">
        <v>5</v>
      </c>
      <c r="I237" s="1">
        <v>3</v>
      </c>
      <c r="J237" s="1">
        <v>1</v>
      </c>
      <c r="Q237" s="182">
        <v>13</v>
      </c>
      <c r="R237" s="193">
        <v>1</v>
      </c>
      <c r="S237" s="182">
        <v>4</v>
      </c>
      <c r="T237" s="182">
        <v>5</v>
      </c>
      <c r="U237" s="1">
        <v>3</v>
      </c>
      <c r="V237" s="1">
        <v>2</v>
      </c>
    </row>
    <row r="238" spans="6:22" x14ac:dyDescent="0.25">
      <c r="F238" s="182">
        <v>7</v>
      </c>
      <c r="G238" s="193">
        <v>0</v>
      </c>
      <c r="H238" s="182">
        <v>5</v>
      </c>
      <c r="I238" s="1">
        <v>3</v>
      </c>
      <c r="J238" s="1">
        <v>1</v>
      </c>
      <c r="Q238" s="182">
        <v>11</v>
      </c>
      <c r="R238" s="193">
        <v>1</v>
      </c>
      <c r="S238" s="182">
        <v>3</v>
      </c>
      <c r="T238" s="182">
        <v>5</v>
      </c>
      <c r="U238" s="1">
        <v>3</v>
      </c>
      <c r="V238" s="1">
        <v>2</v>
      </c>
    </row>
    <row r="239" spans="6:22" x14ac:dyDescent="0.25">
      <c r="F239" s="182">
        <v>7</v>
      </c>
      <c r="G239" s="193">
        <v>0</v>
      </c>
      <c r="H239" s="182">
        <v>5</v>
      </c>
      <c r="I239" s="1">
        <v>5</v>
      </c>
      <c r="J239" s="1">
        <v>2</v>
      </c>
      <c r="Q239" s="182">
        <v>11</v>
      </c>
      <c r="R239" s="193">
        <v>2</v>
      </c>
      <c r="S239" s="182">
        <v>3</v>
      </c>
      <c r="T239" s="182">
        <v>5</v>
      </c>
      <c r="U239" s="1">
        <v>4</v>
      </c>
      <c r="V239" s="1">
        <v>1</v>
      </c>
    </row>
    <row r="240" spans="6:22" x14ac:dyDescent="0.25">
      <c r="F240" s="182">
        <v>7</v>
      </c>
      <c r="G240" s="193">
        <v>0</v>
      </c>
      <c r="H240" s="182">
        <v>5</v>
      </c>
      <c r="I240" s="1">
        <v>5</v>
      </c>
      <c r="J240" s="1">
        <v>2</v>
      </c>
      <c r="Q240" s="182">
        <v>12</v>
      </c>
      <c r="R240" s="193">
        <v>1</v>
      </c>
      <c r="S240" s="182">
        <v>4</v>
      </c>
      <c r="T240" s="182">
        <v>5</v>
      </c>
      <c r="U240" s="1">
        <v>4</v>
      </c>
      <c r="V240" s="1">
        <v>2</v>
      </c>
    </row>
    <row r="241" spans="6:22" x14ac:dyDescent="0.25">
      <c r="F241" s="182">
        <v>7</v>
      </c>
      <c r="G241" s="193">
        <v>1</v>
      </c>
      <c r="H241" s="182">
        <v>5</v>
      </c>
      <c r="I241" s="1">
        <v>4</v>
      </c>
      <c r="J241" s="1">
        <v>1</v>
      </c>
      <c r="Q241" s="182">
        <v>13</v>
      </c>
      <c r="R241" s="193">
        <v>1</v>
      </c>
      <c r="S241" s="182">
        <v>3</v>
      </c>
      <c r="T241" s="182">
        <v>5</v>
      </c>
      <c r="U241" s="1">
        <v>4</v>
      </c>
      <c r="V241" s="1">
        <v>2</v>
      </c>
    </row>
    <row r="242" spans="6:22" x14ac:dyDescent="0.25">
      <c r="F242" s="182">
        <v>7</v>
      </c>
      <c r="G242" s="193">
        <v>1</v>
      </c>
      <c r="H242" s="182">
        <v>5</v>
      </c>
      <c r="I242" s="1">
        <v>3</v>
      </c>
      <c r="J242" s="1">
        <v>2</v>
      </c>
      <c r="Q242" s="182">
        <v>11</v>
      </c>
      <c r="R242" s="193">
        <v>1</v>
      </c>
      <c r="S242" s="182">
        <v>4</v>
      </c>
      <c r="T242" s="182">
        <v>5</v>
      </c>
      <c r="U242" s="1">
        <v>3</v>
      </c>
      <c r="V242" s="1">
        <v>2</v>
      </c>
    </row>
    <row r="243" spans="6:22" x14ac:dyDescent="0.25">
      <c r="F243" s="182">
        <v>7</v>
      </c>
      <c r="G243" s="193">
        <v>0</v>
      </c>
      <c r="H243" s="182">
        <v>5</v>
      </c>
      <c r="I243" s="1">
        <v>3</v>
      </c>
      <c r="J243" s="1">
        <v>2</v>
      </c>
      <c r="Q243" s="182">
        <v>11</v>
      </c>
      <c r="R243" s="193">
        <v>1</v>
      </c>
      <c r="S243" s="182">
        <v>3</v>
      </c>
      <c r="T243" s="182">
        <v>5</v>
      </c>
      <c r="U243" s="1">
        <v>4</v>
      </c>
      <c r="V243" s="1">
        <v>2</v>
      </c>
    </row>
    <row r="244" spans="6:22" x14ac:dyDescent="0.25">
      <c r="F244" s="182">
        <v>7</v>
      </c>
      <c r="G244" s="193">
        <v>0</v>
      </c>
      <c r="H244" s="182">
        <v>5</v>
      </c>
      <c r="I244" s="1">
        <v>5</v>
      </c>
      <c r="J244" s="1">
        <v>1</v>
      </c>
      <c r="Q244" s="182">
        <v>12</v>
      </c>
      <c r="R244" s="193">
        <v>1</v>
      </c>
      <c r="S244" s="182">
        <v>3</v>
      </c>
      <c r="T244" s="182">
        <v>5</v>
      </c>
      <c r="U244" s="1">
        <v>3</v>
      </c>
      <c r="V244" s="1">
        <v>2</v>
      </c>
    </row>
    <row r="245" spans="6:22" x14ac:dyDescent="0.25">
      <c r="F245" s="182">
        <v>7</v>
      </c>
      <c r="G245" s="193">
        <v>1</v>
      </c>
      <c r="H245" s="182">
        <v>5</v>
      </c>
      <c r="I245" s="1">
        <v>3</v>
      </c>
      <c r="J245" s="1">
        <v>1</v>
      </c>
      <c r="Q245" s="182">
        <v>12</v>
      </c>
      <c r="R245" s="193">
        <v>2</v>
      </c>
      <c r="S245" s="182">
        <v>4</v>
      </c>
      <c r="T245" s="182">
        <v>5</v>
      </c>
      <c r="U245" s="1">
        <v>3</v>
      </c>
      <c r="V245" s="1">
        <v>1</v>
      </c>
    </row>
    <row r="246" spans="6:22" x14ac:dyDescent="0.25">
      <c r="F246" s="182">
        <v>7</v>
      </c>
      <c r="G246" s="193">
        <v>1</v>
      </c>
      <c r="H246" s="182">
        <v>5</v>
      </c>
      <c r="I246" s="1">
        <v>5</v>
      </c>
      <c r="J246" s="1">
        <v>2</v>
      </c>
      <c r="Q246" s="182">
        <v>13</v>
      </c>
      <c r="R246" s="193">
        <v>0</v>
      </c>
      <c r="S246" s="182">
        <v>4</v>
      </c>
      <c r="T246" s="182">
        <v>5</v>
      </c>
      <c r="U246" s="1">
        <v>3</v>
      </c>
      <c r="V246" s="1">
        <v>2</v>
      </c>
    </row>
    <row r="247" spans="6:22" x14ac:dyDescent="0.25">
      <c r="F247" s="182">
        <v>7</v>
      </c>
      <c r="G247" s="193">
        <v>0</v>
      </c>
      <c r="H247" s="182">
        <v>5</v>
      </c>
      <c r="I247" s="1">
        <v>4</v>
      </c>
      <c r="J247" s="1">
        <v>1</v>
      </c>
      <c r="Q247" s="182">
        <v>12</v>
      </c>
      <c r="R247" s="193">
        <v>1</v>
      </c>
      <c r="S247" s="182">
        <v>3</v>
      </c>
      <c r="T247" s="182">
        <v>5</v>
      </c>
      <c r="U247" s="1">
        <v>4</v>
      </c>
      <c r="V247" s="1">
        <v>2</v>
      </c>
    </row>
    <row r="248" spans="6:22" x14ac:dyDescent="0.25">
      <c r="F248" s="182">
        <v>7</v>
      </c>
      <c r="G248" s="193">
        <v>0</v>
      </c>
      <c r="H248" s="182">
        <v>5</v>
      </c>
      <c r="I248" s="1">
        <v>3</v>
      </c>
      <c r="J248" s="1">
        <v>1</v>
      </c>
      <c r="Q248" s="182">
        <v>12</v>
      </c>
      <c r="R248" s="193">
        <v>1</v>
      </c>
      <c r="S248" s="182">
        <v>3</v>
      </c>
      <c r="T248" s="182">
        <v>5</v>
      </c>
      <c r="U248" s="1">
        <v>3</v>
      </c>
      <c r="V248" s="1">
        <v>2</v>
      </c>
    </row>
    <row r="249" spans="6:22" x14ac:dyDescent="0.25">
      <c r="F249" s="182">
        <v>7</v>
      </c>
      <c r="G249" s="193">
        <v>1</v>
      </c>
      <c r="H249" s="182">
        <v>5</v>
      </c>
      <c r="I249" s="1">
        <v>3</v>
      </c>
      <c r="J249" s="1">
        <v>1</v>
      </c>
      <c r="Q249" s="182">
        <v>13</v>
      </c>
      <c r="R249" s="193">
        <v>0</v>
      </c>
      <c r="S249" s="182">
        <v>3</v>
      </c>
      <c r="T249" s="182">
        <v>6</v>
      </c>
      <c r="U249" s="1">
        <v>3</v>
      </c>
      <c r="V249" s="1">
        <v>2</v>
      </c>
    </row>
    <row r="250" spans="6:22" x14ac:dyDescent="0.25">
      <c r="F250" s="182">
        <v>7</v>
      </c>
      <c r="G250" s="193">
        <v>1</v>
      </c>
      <c r="H250" s="182">
        <v>5</v>
      </c>
      <c r="I250" s="1">
        <v>4</v>
      </c>
      <c r="J250" s="1">
        <v>1</v>
      </c>
      <c r="Q250" s="182">
        <v>13</v>
      </c>
      <c r="R250" s="193">
        <v>2</v>
      </c>
      <c r="S250" s="182">
        <v>4</v>
      </c>
      <c r="T250" s="182">
        <v>5</v>
      </c>
      <c r="U250" s="1">
        <v>4</v>
      </c>
      <c r="V250" s="1">
        <v>2</v>
      </c>
    </row>
    <row r="251" spans="6:22" x14ac:dyDescent="0.25">
      <c r="F251" s="182">
        <v>7</v>
      </c>
      <c r="G251" s="193">
        <v>0</v>
      </c>
      <c r="H251" s="182">
        <v>5</v>
      </c>
      <c r="I251" s="1">
        <v>5</v>
      </c>
      <c r="J251" s="1">
        <v>2</v>
      </c>
      <c r="Q251" s="182">
        <v>11</v>
      </c>
      <c r="R251" s="193">
        <v>1</v>
      </c>
      <c r="S251" s="182">
        <v>4</v>
      </c>
      <c r="T251" s="182">
        <v>5</v>
      </c>
      <c r="U251" s="1">
        <v>4</v>
      </c>
      <c r="V251" s="1">
        <v>2</v>
      </c>
    </row>
    <row r="252" spans="6:22" x14ac:dyDescent="0.25">
      <c r="F252" s="182">
        <v>7</v>
      </c>
      <c r="G252" s="193">
        <v>1</v>
      </c>
      <c r="H252" s="182">
        <v>5</v>
      </c>
      <c r="I252" s="1">
        <v>4</v>
      </c>
      <c r="J252" s="1">
        <v>1</v>
      </c>
      <c r="Q252" s="182">
        <v>11</v>
      </c>
      <c r="R252" s="193">
        <v>2</v>
      </c>
      <c r="S252" s="182">
        <v>3</v>
      </c>
      <c r="T252" s="182">
        <v>5</v>
      </c>
      <c r="U252" s="1">
        <v>4</v>
      </c>
      <c r="V252" s="1">
        <v>2</v>
      </c>
    </row>
    <row r="253" spans="6:22" x14ac:dyDescent="0.25">
      <c r="F253" s="182">
        <v>7</v>
      </c>
      <c r="G253" s="193">
        <v>0</v>
      </c>
      <c r="H253" s="182">
        <v>5</v>
      </c>
      <c r="I253" s="1">
        <v>3</v>
      </c>
      <c r="J253" s="1">
        <v>1</v>
      </c>
      <c r="Q253" s="182">
        <v>12</v>
      </c>
      <c r="R253" s="193">
        <v>1</v>
      </c>
      <c r="S253" s="182">
        <v>4</v>
      </c>
      <c r="T253" s="182">
        <v>6</v>
      </c>
      <c r="U253" s="1">
        <v>3</v>
      </c>
      <c r="V253" s="1">
        <v>2</v>
      </c>
    </row>
    <row r="254" spans="6:22" x14ac:dyDescent="0.25">
      <c r="F254" s="182">
        <v>7</v>
      </c>
      <c r="G254" s="193">
        <v>0</v>
      </c>
      <c r="H254" s="182">
        <v>5</v>
      </c>
      <c r="I254" s="1">
        <v>5</v>
      </c>
      <c r="J254" s="1">
        <v>1</v>
      </c>
      <c r="Q254" s="182">
        <v>13</v>
      </c>
      <c r="R254" s="193">
        <v>2</v>
      </c>
      <c r="S254" s="182">
        <v>3</v>
      </c>
      <c r="T254" s="182">
        <v>5</v>
      </c>
      <c r="U254" s="1">
        <v>4</v>
      </c>
      <c r="V254" s="1">
        <v>2</v>
      </c>
    </row>
    <row r="255" spans="6:22" x14ac:dyDescent="0.25">
      <c r="F255" s="182">
        <v>7</v>
      </c>
      <c r="G255" s="193">
        <v>1</v>
      </c>
      <c r="H255" s="182">
        <v>5</v>
      </c>
      <c r="I255" s="1">
        <v>3</v>
      </c>
      <c r="J255" s="1">
        <v>1</v>
      </c>
      <c r="Q255" s="182">
        <v>12</v>
      </c>
      <c r="R255" s="193">
        <v>2</v>
      </c>
      <c r="S255" s="182">
        <v>4</v>
      </c>
      <c r="T255" s="182">
        <v>5</v>
      </c>
      <c r="U255" s="1">
        <v>3</v>
      </c>
      <c r="V255" s="1">
        <v>2</v>
      </c>
    </row>
    <row r="256" spans="6:22" x14ac:dyDescent="0.25">
      <c r="F256" s="182">
        <v>7</v>
      </c>
      <c r="G256" s="193">
        <v>1</v>
      </c>
      <c r="H256" s="182">
        <v>5</v>
      </c>
      <c r="I256" s="1">
        <v>3</v>
      </c>
      <c r="J256" s="1">
        <v>1</v>
      </c>
      <c r="Q256" s="182">
        <v>12</v>
      </c>
      <c r="R256" s="193">
        <v>1</v>
      </c>
      <c r="S256" s="182">
        <v>4</v>
      </c>
      <c r="T256" s="182">
        <v>5</v>
      </c>
      <c r="U256" s="1">
        <v>4</v>
      </c>
      <c r="V256" s="1">
        <v>2</v>
      </c>
    </row>
    <row r="257" spans="6:22" x14ac:dyDescent="0.25">
      <c r="F257" s="182">
        <v>7</v>
      </c>
      <c r="G257" s="193">
        <v>0</v>
      </c>
      <c r="H257" s="182">
        <v>5</v>
      </c>
      <c r="I257" s="1">
        <v>4</v>
      </c>
      <c r="J257" s="1">
        <v>1</v>
      </c>
      <c r="Q257" s="182">
        <v>11</v>
      </c>
      <c r="R257" s="193">
        <v>1</v>
      </c>
      <c r="S257" s="182">
        <v>3</v>
      </c>
      <c r="T257" s="182">
        <v>6</v>
      </c>
      <c r="U257" s="1">
        <v>4</v>
      </c>
      <c r="V257" s="1">
        <v>1</v>
      </c>
    </row>
    <row r="258" spans="6:22" x14ac:dyDescent="0.25">
      <c r="F258" s="182">
        <v>7</v>
      </c>
      <c r="G258" s="193">
        <v>0</v>
      </c>
      <c r="H258" s="182">
        <v>5</v>
      </c>
      <c r="I258" s="1">
        <v>4</v>
      </c>
      <c r="J258" s="1">
        <v>1</v>
      </c>
      <c r="Q258" s="182">
        <v>13</v>
      </c>
      <c r="R258" s="193">
        <v>1</v>
      </c>
      <c r="S258" s="182">
        <v>3</v>
      </c>
      <c r="T258" s="182">
        <v>5</v>
      </c>
      <c r="U258" s="1">
        <v>3</v>
      </c>
      <c r="V258" s="1">
        <v>1</v>
      </c>
    </row>
    <row r="259" spans="6:22" x14ac:dyDescent="0.25">
      <c r="F259" s="182">
        <v>7</v>
      </c>
      <c r="G259" s="193">
        <v>1</v>
      </c>
      <c r="H259" s="182">
        <v>5</v>
      </c>
      <c r="I259" s="1">
        <v>5</v>
      </c>
      <c r="J259" s="1">
        <v>2</v>
      </c>
      <c r="Q259" s="182">
        <v>12</v>
      </c>
      <c r="R259" s="193">
        <v>1</v>
      </c>
      <c r="S259" s="182">
        <v>3</v>
      </c>
      <c r="T259" s="182">
        <v>5</v>
      </c>
      <c r="U259" s="1">
        <v>3</v>
      </c>
      <c r="V259" s="1">
        <v>2</v>
      </c>
    </row>
    <row r="260" spans="6:22" x14ac:dyDescent="0.25">
      <c r="F260" s="182">
        <v>7</v>
      </c>
      <c r="G260" s="193">
        <v>0</v>
      </c>
      <c r="H260" s="182">
        <v>5</v>
      </c>
      <c r="I260" s="1">
        <v>3</v>
      </c>
      <c r="J260" s="1">
        <v>1</v>
      </c>
      <c r="Q260" s="182">
        <v>11</v>
      </c>
      <c r="R260" s="193">
        <v>1</v>
      </c>
      <c r="S260" s="182">
        <v>4</v>
      </c>
      <c r="T260" s="182">
        <v>5</v>
      </c>
      <c r="U260" s="1">
        <v>4</v>
      </c>
      <c r="V260" s="1">
        <v>2</v>
      </c>
    </row>
    <row r="261" spans="6:22" x14ac:dyDescent="0.25">
      <c r="F261" s="182">
        <v>7</v>
      </c>
      <c r="G261" s="193">
        <v>0</v>
      </c>
      <c r="H261" s="182">
        <v>5</v>
      </c>
      <c r="I261" s="1">
        <v>5</v>
      </c>
      <c r="J261" s="1">
        <v>1</v>
      </c>
      <c r="Q261" s="182">
        <v>12</v>
      </c>
      <c r="R261" s="193">
        <v>0</v>
      </c>
      <c r="S261" s="182">
        <v>4</v>
      </c>
      <c r="T261" s="182">
        <v>5</v>
      </c>
      <c r="U261" s="1">
        <v>3</v>
      </c>
      <c r="V261" s="1">
        <v>1</v>
      </c>
    </row>
    <row r="262" spans="6:22" x14ac:dyDescent="0.25">
      <c r="F262" s="182">
        <v>7</v>
      </c>
      <c r="G262" s="193">
        <v>0</v>
      </c>
      <c r="H262" s="182">
        <v>5</v>
      </c>
      <c r="I262" s="1">
        <v>3</v>
      </c>
      <c r="J262" s="1">
        <v>1</v>
      </c>
      <c r="Q262" s="182">
        <v>11</v>
      </c>
      <c r="R262" s="193">
        <v>2</v>
      </c>
      <c r="S262" s="182">
        <v>4</v>
      </c>
      <c r="T262" s="182">
        <v>6</v>
      </c>
      <c r="U262" s="1">
        <v>4</v>
      </c>
      <c r="V262" s="1">
        <v>2</v>
      </c>
    </row>
    <row r="263" spans="6:22" x14ac:dyDescent="0.25">
      <c r="F263" s="182">
        <v>7</v>
      </c>
      <c r="G263" s="193">
        <v>1</v>
      </c>
      <c r="H263" s="182">
        <v>5</v>
      </c>
      <c r="I263" s="1">
        <v>5</v>
      </c>
      <c r="J263" s="1">
        <v>1</v>
      </c>
      <c r="Q263" s="182">
        <v>12</v>
      </c>
      <c r="R263" s="193">
        <v>2</v>
      </c>
      <c r="S263" s="182">
        <v>4</v>
      </c>
      <c r="T263" s="182">
        <v>6</v>
      </c>
      <c r="U263" s="1">
        <v>3</v>
      </c>
      <c r="V263" s="1">
        <v>2</v>
      </c>
    </row>
    <row r="264" spans="6:22" x14ac:dyDescent="0.25">
      <c r="F264" s="182">
        <v>7</v>
      </c>
      <c r="G264" s="193">
        <v>0</v>
      </c>
      <c r="H264" s="182">
        <v>5</v>
      </c>
      <c r="I264" s="1">
        <v>5</v>
      </c>
      <c r="J264" s="1">
        <v>1</v>
      </c>
      <c r="Q264" s="182">
        <v>11</v>
      </c>
      <c r="R264" s="193">
        <v>1</v>
      </c>
      <c r="S264" s="182">
        <v>3</v>
      </c>
      <c r="T264" s="182">
        <v>5</v>
      </c>
      <c r="U264" s="1">
        <v>3</v>
      </c>
      <c r="V264" s="1">
        <v>1</v>
      </c>
    </row>
    <row r="265" spans="6:22" x14ac:dyDescent="0.25">
      <c r="F265" s="182">
        <v>7</v>
      </c>
      <c r="G265" s="193">
        <v>1</v>
      </c>
      <c r="H265" s="182">
        <v>5</v>
      </c>
      <c r="I265" s="1">
        <v>4</v>
      </c>
      <c r="J265" s="1">
        <v>1</v>
      </c>
      <c r="Q265" s="182">
        <v>12</v>
      </c>
      <c r="R265" s="193">
        <v>0</v>
      </c>
      <c r="S265" s="182">
        <v>3</v>
      </c>
      <c r="T265" s="182">
        <v>5</v>
      </c>
      <c r="U265" s="1">
        <v>4</v>
      </c>
      <c r="V265" s="1">
        <v>2</v>
      </c>
    </row>
    <row r="266" spans="6:22" x14ac:dyDescent="0.25">
      <c r="F266" s="182">
        <v>7</v>
      </c>
      <c r="G266" s="193">
        <v>1</v>
      </c>
      <c r="H266" s="182">
        <v>5</v>
      </c>
      <c r="I266" s="1">
        <v>4</v>
      </c>
      <c r="J266" s="1">
        <v>2</v>
      </c>
      <c r="Q266" s="182">
        <v>12</v>
      </c>
      <c r="R266" s="193">
        <v>1</v>
      </c>
      <c r="S266" s="182">
        <v>3</v>
      </c>
      <c r="T266" s="182">
        <v>5</v>
      </c>
      <c r="U266" s="1">
        <v>4</v>
      </c>
      <c r="V266" s="1">
        <v>2</v>
      </c>
    </row>
    <row r="267" spans="6:22" x14ac:dyDescent="0.25">
      <c r="F267" s="182">
        <v>7</v>
      </c>
      <c r="G267" s="193">
        <v>1</v>
      </c>
      <c r="H267" s="182">
        <v>5</v>
      </c>
      <c r="I267" s="1">
        <v>4</v>
      </c>
      <c r="J267" s="1">
        <v>2</v>
      </c>
      <c r="Q267" s="182">
        <v>11</v>
      </c>
      <c r="R267" s="193">
        <v>1</v>
      </c>
      <c r="S267" s="182">
        <v>4</v>
      </c>
      <c r="T267" s="182">
        <v>5</v>
      </c>
      <c r="U267" s="1">
        <v>3</v>
      </c>
      <c r="V267" s="1">
        <v>2</v>
      </c>
    </row>
    <row r="268" spans="6:22" x14ac:dyDescent="0.25">
      <c r="F268" s="182">
        <v>7</v>
      </c>
      <c r="G268" s="193">
        <v>0</v>
      </c>
      <c r="H268" s="182">
        <v>5</v>
      </c>
      <c r="I268" s="1">
        <v>3</v>
      </c>
      <c r="J268" s="1">
        <v>1</v>
      </c>
      <c r="Q268" s="182">
        <v>12</v>
      </c>
      <c r="R268" s="193">
        <v>1</v>
      </c>
      <c r="S268" s="182">
        <v>4</v>
      </c>
      <c r="T268" s="182">
        <v>6</v>
      </c>
      <c r="U268" s="1">
        <v>3</v>
      </c>
      <c r="V268" s="1">
        <v>2</v>
      </c>
    </row>
    <row r="269" spans="6:22" x14ac:dyDescent="0.25">
      <c r="F269" s="182">
        <v>7</v>
      </c>
      <c r="G269" s="193">
        <v>1</v>
      </c>
      <c r="H269" s="182">
        <v>5</v>
      </c>
      <c r="I269" s="1">
        <v>4</v>
      </c>
      <c r="J269" s="1">
        <v>2</v>
      </c>
      <c r="Q269" s="182">
        <v>12</v>
      </c>
      <c r="R269" s="193">
        <v>1</v>
      </c>
      <c r="S269" s="182">
        <v>4</v>
      </c>
      <c r="T269" s="182">
        <v>5</v>
      </c>
      <c r="U269" s="1">
        <v>3</v>
      </c>
      <c r="V269" s="1">
        <v>2</v>
      </c>
    </row>
    <row r="270" spans="6:22" x14ac:dyDescent="0.25">
      <c r="F270" s="182">
        <v>7</v>
      </c>
      <c r="G270" s="193">
        <v>0</v>
      </c>
      <c r="H270" s="182">
        <v>5</v>
      </c>
      <c r="I270" s="1">
        <v>3</v>
      </c>
      <c r="J270" s="1">
        <v>1</v>
      </c>
      <c r="Q270" s="182">
        <v>13</v>
      </c>
      <c r="R270" s="193">
        <v>1</v>
      </c>
      <c r="S270" s="182">
        <v>3</v>
      </c>
      <c r="T270" s="182">
        <v>5</v>
      </c>
      <c r="U270" s="1">
        <v>4</v>
      </c>
      <c r="V270" s="1">
        <v>2</v>
      </c>
    </row>
    <row r="271" spans="6:22" x14ac:dyDescent="0.25">
      <c r="F271" s="182">
        <v>7</v>
      </c>
      <c r="G271" s="193">
        <v>1</v>
      </c>
      <c r="H271" s="182">
        <v>5</v>
      </c>
      <c r="I271" s="1">
        <v>4</v>
      </c>
      <c r="J271" s="1">
        <v>1</v>
      </c>
      <c r="Q271" s="182">
        <v>13</v>
      </c>
      <c r="R271" s="193">
        <v>2</v>
      </c>
      <c r="S271" s="182">
        <v>3</v>
      </c>
      <c r="T271" s="182">
        <v>5</v>
      </c>
      <c r="U271" s="1">
        <v>4</v>
      </c>
      <c r="V271" s="1">
        <v>2</v>
      </c>
    </row>
    <row r="272" spans="6:22" x14ac:dyDescent="0.25">
      <c r="F272" s="182">
        <v>7</v>
      </c>
      <c r="G272" s="193">
        <v>1</v>
      </c>
      <c r="H272" s="182">
        <v>5</v>
      </c>
      <c r="I272" s="1">
        <v>5</v>
      </c>
      <c r="J272" s="1">
        <v>1</v>
      </c>
      <c r="Q272" s="182">
        <v>13</v>
      </c>
      <c r="R272" s="193">
        <v>1</v>
      </c>
      <c r="S272" s="182">
        <v>4</v>
      </c>
      <c r="T272" s="182">
        <v>6</v>
      </c>
      <c r="U272" s="1">
        <v>3</v>
      </c>
      <c r="V272" s="1">
        <v>2</v>
      </c>
    </row>
    <row r="273" spans="6:22" x14ac:dyDescent="0.25">
      <c r="F273" s="182">
        <v>7</v>
      </c>
      <c r="G273" s="193">
        <v>0</v>
      </c>
      <c r="H273" s="182">
        <v>5</v>
      </c>
      <c r="I273" s="1">
        <v>4</v>
      </c>
      <c r="J273" s="1">
        <v>1</v>
      </c>
      <c r="Q273" s="182">
        <v>11</v>
      </c>
      <c r="R273" s="193">
        <v>2</v>
      </c>
      <c r="S273" s="182">
        <v>3</v>
      </c>
      <c r="T273" s="182">
        <v>6</v>
      </c>
      <c r="U273" s="1">
        <v>3</v>
      </c>
      <c r="V273" s="1">
        <v>2</v>
      </c>
    </row>
    <row r="274" spans="6:22" x14ac:dyDescent="0.25">
      <c r="F274" s="182">
        <v>7</v>
      </c>
      <c r="G274" s="193">
        <v>1</v>
      </c>
      <c r="H274" s="182">
        <v>5</v>
      </c>
      <c r="I274" s="1">
        <v>3</v>
      </c>
      <c r="J274" s="1">
        <v>1</v>
      </c>
      <c r="Q274" s="182">
        <v>11</v>
      </c>
      <c r="R274" s="193">
        <v>0</v>
      </c>
      <c r="S274" s="182">
        <v>4</v>
      </c>
      <c r="T274" s="182">
        <v>5</v>
      </c>
      <c r="U274" s="1">
        <v>3</v>
      </c>
      <c r="V274" s="1">
        <v>2</v>
      </c>
    </row>
    <row r="275" spans="6:22" x14ac:dyDescent="0.25">
      <c r="F275" s="182">
        <v>7</v>
      </c>
      <c r="G275" s="193">
        <v>0</v>
      </c>
      <c r="H275" s="182">
        <v>5</v>
      </c>
      <c r="I275" s="1">
        <v>3</v>
      </c>
      <c r="J275" s="1">
        <v>1</v>
      </c>
      <c r="Q275" s="182">
        <v>12</v>
      </c>
      <c r="R275" s="193">
        <v>2</v>
      </c>
      <c r="S275" s="182">
        <v>4</v>
      </c>
      <c r="T275" s="182">
        <v>5</v>
      </c>
      <c r="U275" s="1">
        <v>4</v>
      </c>
      <c r="V275" s="1">
        <v>2</v>
      </c>
    </row>
    <row r="276" spans="6:22" x14ac:dyDescent="0.25">
      <c r="F276" s="182">
        <v>7</v>
      </c>
      <c r="G276" s="193">
        <v>0</v>
      </c>
      <c r="H276" s="182">
        <v>5</v>
      </c>
      <c r="I276" s="1">
        <v>4</v>
      </c>
      <c r="J276" s="1">
        <v>2</v>
      </c>
      <c r="Q276" s="182">
        <v>12</v>
      </c>
      <c r="R276" s="193">
        <v>1</v>
      </c>
      <c r="S276" s="182">
        <v>3</v>
      </c>
      <c r="T276" s="182">
        <v>5</v>
      </c>
      <c r="U276" s="1">
        <v>3</v>
      </c>
      <c r="V276" s="1">
        <v>2</v>
      </c>
    </row>
    <row r="277" spans="6:22" x14ac:dyDescent="0.25">
      <c r="F277" s="182">
        <v>7</v>
      </c>
      <c r="G277" s="193">
        <v>0</v>
      </c>
      <c r="H277" s="182">
        <v>5</v>
      </c>
      <c r="I277" s="1">
        <v>4</v>
      </c>
      <c r="J277" s="1">
        <v>1</v>
      </c>
      <c r="Q277" s="182">
        <v>11</v>
      </c>
      <c r="R277" s="182">
        <v>2</v>
      </c>
      <c r="S277" s="182">
        <v>4</v>
      </c>
      <c r="T277" s="1">
        <v>5</v>
      </c>
      <c r="U277" s="1">
        <v>4</v>
      </c>
      <c r="V277" s="1">
        <v>2</v>
      </c>
    </row>
    <row r="278" spans="6:22" x14ac:dyDescent="0.25">
      <c r="Q278" s="182">
        <v>11</v>
      </c>
      <c r="R278" s="193">
        <v>1</v>
      </c>
      <c r="S278" s="182">
        <v>3</v>
      </c>
      <c r="T278" s="182">
        <v>5</v>
      </c>
      <c r="U278" s="1">
        <v>4</v>
      </c>
      <c r="V278" s="1">
        <v>2</v>
      </c>
    </row>
    <row r="279" spans="6:22" x14ac:dyDescent="0.25">
      <c r="Q279" s="182">
        <v>12</v>
      </c>
      <c r="R279" s="193">
        <v>1</v>
      </c>
      <c r="S279" s="182">
        <v>4</v>
      </c>
      <c r="T279" s="182">
        <v>6</v>
      </c>
      <c r="U279" s="1">
        <v>3</v>
      </c>
      <c r="V279" s="1">
        <v>1</v>
      </c>
    </row>
    <row r="280" spans="6:22" x14ac:dyDescent="0.25">
      <c r="Q280" s="182">
        <v>12</v>
      </c>
      <c r="R280" s="193">
        <v>1</v>
      </c>
      <c r="S280" s="182">
        <v>3</v>
      </c>
      <c r="T280" s="182">
        <v>5</v>
      </c>
      <c r="U280" s="1">
        <v>4</v>
      </c>
      <c r="V280" s="1">
        <v>2</v>
      </c>
    </row>
    <row r="281" spans="6:22" x14ac:dyDescent="0.25">
      <c r="Q281" s="182">
        <v>12</v>
      </c>
      <c r="R281" s="193">
        <v>1</v>
      </c>
      <c r="S281" s="182">
        <v>4</v>
      </c>
      <c r="T281" s="182">
        <v>5</v>
      </c>
      <c r="U281" s="1">
        <v>3</v>
      </c>
      <c r="V281" s="1">
        <v>1</v>
      </c>
    </row>
    <row r="282" spans="6:22" x14ac:dyDescent="0.25">
      <c r="Q282" s="182">
        <v>13</v>
      </c>
      <c r="R282" s="193">
        <v>2</v>
      </c>
      <c r="S282" s="182">
        <v>4</v>
      </c>
      <c r="T282" s="182">
        <v>5</v>
      </c>
      <c r="U282" s="1">
        <v>4</v>
      </c>
      <c r="V282" s="1">
        <v>1</v>
      </c>
    </row>
    <row r="283" spans="6:22" x14ac:dyDescent="0.25">
      <c r="Q283" s="182">
        <v>12</v>
      </c>
      <c r="R283" s="193">
        <v>1</v>
      </c>
      <c r="S283" s="182">
        <v>4</v>
      </c>
      <c r="T283" s="182">
        <v>5</v>
      </c>
      <c r="U283" s="1">
        <v>4</v>
      </c>
      <c r="V283" s="1">
        <v>2</v>
      </c>
    </row>
    <row r="284" spans="6:22" x14ac:dyDescent="0.25">
      <c r="Q284" s="182">
        <v>11</v>
      </c>
      <c r="R284" s="193">
        <v>0</v>
      </c>
      <c r="S284" s="182">
        <v>4</v>
      </c>
      <c r="T284" s="182">
        <v>5</v>
      </c>
      <c r="U284" s="1">
        <v>4</v>
      </c>
      <c r="V284" s="1">
        <v>2</v>
      </c>
    </row>
    <row r="285" spans="6:22" x14ac:dyDescent="0.25">
      <c r="Q285" s="182">
        <v>12</v>
      </c>
      <c r="R285" s="193">
        <v>2</v>
      </c>
      <c r="S285" s="182">
        <v>4</v>
      </c>
      <c r="T285" s="182">
        <v>5</v>
      </c>
      <c r="U285" s="1">
        <v>4</v>
      </c>
      <c r="V285" s="1">
        <v>1</v>
      </c>
    </row>
    <row r="286" spans="6:22" x14ac:dyDescent="0.25">
      <c r="Q286" s="182">
        <v>12</v>
      </c>
      <c r="R286" s="193">
        <v>2</v>
      </c>
      <c r="S286" s="182">
        <v>3</v>
      </c>
      <c r="T286" s="182">
        <v>5</v>
      </c>
      <c r="U286" s="1">
        <v>4</v>
      </c>
      <c r="V286" s="1">
        <v>2</v>
      </c>
    </row>
    <row r="287" spans="6:22" x14ac:dyDescent="0.25">
      <c r="Q287" s="182">
        <v>12</v>
      </c>
      <c r="R287" s="193">
        <v>2</v>
      </c>
      <c r="S287" s="182">
        <v>4</v>
      </c>
      <c r="T287" s="182">
        <v>5</v>
      </c>
      <c r="U287" s="1">
        <v>3</v>
      </c>
      <c r="V287" s="1">
        <v>2</v>
      </c>
    </row>
    <row r="288" spans="6:22" x14ac:dyDescent="0.25">
      <c r="Q288" s="182">
        <v>13</v>
      </c>
      <c r="R288" s="193">
        <v>2</v>
      </c>
      <c r="S288" s="182">
        <v>3</v>
      </c>
      <c r="T288" s="182">
        <v>5</v>
      </c>
      <c r="U288" s="1">
        <v>4</v>
      </c>
      <c r="V288" s="1">
        <v>2</v>
      </c>
    </row>
    <row r="289" spans="17:22" x14ac:dyDescent="0.25">
      <c r="Q289" s="182">
        <v>11</v>
      </c>
      <c r="R289" s="193">
        <v>1</v>
      </c>
      <c r="S289" s="182">
        <v>3</v>
      </c>
      <c r="T289" s="182">
        <v>5</v>
      </c>
      <c r="U289" s="1">
        <v>4</v>
      </c>
      <c r="V289" s="1">
        <v>1</v>
      </c>
    </row>
    <row r="290" spans="17:22" x14ac:dyDescent="0.25">
      <c r="Q290" s="182">
        <v>12</v>
      </c>
      <c r="R290" s="193">
        <v>1</v>
      </c>
      <c r="S290" s="182">
        <v>4</v>
      </c>
      <c r="T290" s="182">
        <v>5</v>
      </c>
      <c r="U290" s="1">
        <v>3</v>
      </c>
      <c r="V290" s="1">
        <v>1</v>
      </c>
    </row>
    <row r="291" spans="17:22" x14ac:dyDescent="0.25">
      <c r="Q291" s="182">
        <v>12</v>
      </c>
      <c r="R291" s="193">
        <v>2</v>
      </c>
      <c r="S291" s="182">
        <v>4</v>
      </c>
      <c r="T291" s="182">
        <v>5</v>
      </c>
      <c r="U291" s="1">
        <v>3</v>
      </c>
      <c r="V291" s="1">
        <v>1</v>
      </c>
    </row>
    <row r="292" spans="17:22" x14ac:dyDescent="0.25">
      <c r="Q292" s="182">
        <v>13</v>
      </c>
      <c r="R292" s="193">
        <v>0</v>
      </c>
      <c r="S292" s="182">
        <v>3</v>
      </c>
      <c r="T292" s="182">
        <v>5</v>
      </c>
      <c r="U292" s="1">
        <v>3</v>
      </c>
      <c r="V292" s="1">
        <v>2</v>
      </c>
    </row>
    <row r="293" spans="17:22" x14ac:dyDescent="0.25">
      <c r="Q293" s="182">
        <v>13</v>
      </c>
      <c r="R293" s="193">
        <v>1</v>
      </c>
      <c r="S293" s="182">
        <v>3</v>
      </c>
      <c r="T293" s="182">
        <v>5</v>
      </c>
      <c r="U293" s="1">
        <v>4</v>
      </c>
      <c r="V293" s="1">
        <v>2</v>
      </c>
    </row>
    <row r="294" spans="17:22" x14ac:dyDescent="0.25">
      <c r="Q294" s="182">
        <v>13</v>
      </c>
      <c r="R294" s="193">
        <v>2</v>
      </c>
      <c r="S294" s="182">
        <v>3</v>
      </c>
      <c r="T294" s="182">
        <v>5</v>
      </c>
      <c r="U294" s="1">
        <v>4</v>
      </c>
      <c r="V294" s="1">
        <v>2</v>
      </c>
    </row>
    <row r="295" spans="17:22" x14ac:dyDescent="0.25">
      <c r="Q295" s="182">
        <v>13</v>
      </c>
      <c r="R295" s="193">
        <v>1</v>
      </c>
      <c r="S295" s="182">
        <v>4</v>
      </c>
      <c r="T295" s="182">
        <v>5</v>
      </c>
      <c r="U295" s="1">
        <v>3</v>
      </c>
      <c r="V295" s="1">
        <v>2</v>
      </c>
    </row>
    <row r="296" spans="17:22" x14ac:dyDescent="0.25">
      <c r="Q296" s="182">
        <v>11</v>
      </c>
      <c r="R296" s="193">
        <v>2</v>
      </c>
      <c r="S296" s="182">
        <v>4</v>
      </c>
      <c r="T296" s="182">
        <v>6</v>
      </c>
      <c r="U296" s="1">
        <v>3</v>
      </c>
      <c r="V296" s="1">
        <v>1</v>
      </c>
    </row>
    <row r="297" spans="17:22" x14ac:dyDescent="0.25">
      <c r="Q297" s="182">
        <v>12</v>
      </c>
      <c r="R297" s="193">
        <v>1</v>
      </c>
      <c r="S297" s="182">
        <v>3</v>
      </c>
      <c r="T297" s="182">
        <v>6</v>
      </c>
      <c r="U297" s="1">
        <v>3</v>
      </c>
      <c r="V297" s="1">
        <v>2</v>
      </c>
    </row>
    <row r="298" spans="17:22" x14ac:dyDescent="0.25">
      <c r="Q298" s="182">
        <v>13</v>
      </c>
      <c r="R298" s="193">
        <v>1</v>
      </c>
      <c r="S298" s="182">
        <v>4</v>
      </c>
      <c r="T298" s="182">
        <v>5</v>
      </c>
      <c r="U298" s="1">
        <v>4</v>
      </c>
      <c r="V298" s="1">
        <v>1</v>
      </c>
    </row>
    <row r="299" spans="17:22" x14ac:dyDescent="0.25">
      <c r="Q299" s="182">
        <v>13</v>
      </c>
      <c r="R299" s="193">
        <v>1</v>
      </c>
      <c r="S299" s="182">
        <v>4</v>
      </c>
      <c r="T299" s="182">
        <v>5</v>
      </c>
      <c r="U299" s="1">
        <v>3</v>
      </c>
      <c r="V299" s="1">
        <v>2</v>
      </c>
    </row>
    <row r="300" spans="17:22" x14ac:dyDescent="0.25">
      <c r="Q300" s="182">
        <v>12</v>
      </c>
      <c r="R300" s="193">
        <v>2</v>
      </c>
      <c r="S300" s="182">
        <v>3</v>
      </c>
      <c r="T300" s="182">
        <v>6</v>
      </c>
      <c r="U300" s="1">
        <v>4</v>
      </c>
      <c r="V300" s="1">
        <v>2</v>
      </c>
    </row>
    <row r="301" spans="17:22" x14ac:dyDescent="0.25">
      <c r="Q301" s="182">
        <v>12</v>
      </c>
      <c r="R301" s="193">
        <v>0</v>
      </c>
      <c r="S301" s="182">
        <v>3</v>
      </c>
      <c r="T301" s="182">
        <v>5</v>
      </c>
      <c r="U301" s="1">
        <v>4</v>
      </c>
      <c r="V301" s="1">
        <v>2</v>
      </c>
    </row>
    <row r="302" spans="17:22" x14ac:dyDescent="0.25">
      <c r="Q302" s="182">
        <v>13</v>
      </c>
      <c r="R302" s="193">
        <v>2</v>
      </c>
      <c r="S302" s="182">
        <v>3</v>
      </c>
      <c r="T302" s="182">
        <v>5</v>
      </c>
      <c r="U302" s="1">
        <v>4</v>
      </c>
      <c r="V302" s="1">
        <v>2</v>
      </c>
    </row>
    <row r="303" spans="17:22" x14ac:dyDescent="0.25">
      <c r="Q303" s="182">
        <v>13</v>
      </c>
      <c r="R303" s="193">
        <v>1</v>
      </c>
      <c r="S303" s="182">
        <v>3</v>
      </c>
      <c r="T303" s="182">
        <v>5</v>
      </c>
      <c r="U303" s="1">
        <v>3</v>
      </c>
      <c r="V303" s="1">
        <v>2</v>
      </c>
    </row>
    <row r="304" spans="17:22" x14ac:dyDescent="0.25">
      <c r="Q304" s="182">
        <v>12</v>
      </c>
      <c r="R304" s="193">
        <v>2</v>
      </c>
      <c r="S304" s="182">
        <v>4</v>
      </c>
      <c r="T304" s="182">
        <v>5</v>
      </c>
      <c r="U304" s="1">
        <v>3</v>
      </c>
      <c r="V304" s="1">
        <v>2</v>
      </c>
    </row>
    <row r="305" spans="17:22" x14ac:dyDescent="0.25">
      <c r="Q305" s="182">
        <v>12</v>
      </c>
      <c r="R305" s="193">
        <v>2</v>
      </c>
      <c r="S305" s="182">
        <v>3</v>
      </c>
      <c r="T305" s="182">
        <v>5</v>
      </c>
      <c r="U305" s="1">
        <v>3</v>
      </c>
      <c r="V305" s="1">
        <v>2</v>
      </c>
    </row>
    <row r="306" spans="17:22" x14ac:dyDescent="0.25">
      <c r="Q306" s="182">
        <v>13</v>
      </c>
      <c r="R306" s="193">
        <v>0</v>
      </c>
      <c r="S306" s="182">
        <v>3</v>
      </c>
      <c r="T306" s="182">
        <v>5</v>
      </c>
      <c r="U306" s="1">
        <v>4</v>
      </c>
      <c r="V306" s="1">
        <v>2</v>
      </c>
    </row>
    <row r="307" spans="17:22" x14ac:dyDescent="0.25">
      <c r="Q307" s="182">
        <v>12</v>
      </c>
      <c r="R307" s="193">
        <v>1</v>
      </c>
      <c r="S307" s="182">
        <v>3</v>
      </c>
      <c r="T307" s="182">
        <v>5</v>
      </c>
      <c r="U307" s="1">
        <v>4</v>
      </c>
      <c r="V307" s="1">
        <v>2</v>
      </c>
    </row>
    <row r="308" spans="17:22" x14ac:dyDescent="0.25">
      <c r="Q308" s="182">
        <v>13</v>
      </c>
      <c r="R308" s="193">
        <v>1</v>
      </c>
      <c r="S308" s="182">
        <v>4</v>
      </c>
      <c r="T308" s="182">
        <v>5</v>
      </c>
      <c r="U308" s="1">
        <v>3</v>
      </c>
      <c r="V308" s="1">
        <v>2</v>
      </c>
    </row>
    <row r="309" spans="17:22" x14ac:dyDescent="0.25">
      <c r="Q309" s="182">
        <v>11</v>
      </c>
      <c r="R309" s="193">
        <v>1</v>
      </c>
      <c r="S309" s="182">
        <v>3</v>
      </c>
      <c r="T309" s="182">
        <v>5</v>
      </c>
      <c r="U309" s="1">
        <v>4</v>
      </c>
      <c r="V309" s="1">
        <v>2</v>
      </c>
    </row>
    <row r="310" spans="17:22" x14ac:dyDescent="0.25">
      <c r="Q310" s="182">
        <v>12</v>
      </c>
      <c r="R310" s="193">
        <v>1</v>
      </c>
      <c r="S310" s="182">
        <v>4</v>
      </c>
      <c r="T310" s="182">
        <v>6</v>
      </c>
      <c r="U310" s="1">
        <v>3</v>
      </c>
      <c r="V310" s="1">
        <v>1</v>
      </c>
    </row>
    <row r="311" spans="17:22" x14ac:dyDescent="0.25">
      <c r="Q311" s="182">
        <v>11</v>
      </c>
      <c r="R311" s="193">
        <v>1</v>
      </c>
      <c r="S311" s="182">
        <v>3</v>
      </c>
      <c r="T311" s="182">
        <v>6</v>
      </c>
      <c r="U311" s="1">
        <v>4</v>
      </c>
      <c r="V311" s="1">
        <v>2</v>
      </c>
    </row>
    <row r="312" spans="17:22" x14ac:dyDescent="0.25">
      <c r="Q312" s="182">
        <v>12</v>
      </c>
      <c r="R312" s="193">
        <v>2</v>
      </c>
      <c r="S312" s="182">
        <v>4</v>
      </c>
      <c r="T312" s="182">
        <v>5</v>
      </c>
      <c r="U312" s="1">
        <v>3</v>
      </c>
      <c r="V312" s="1">
        <v>2</v>
      </c>
    </row>
    <row r="313" spans="17:22" x14ac:dyDescent="0.25">
      <c r="Q313" s="182">
        <v>11</v>
      </c>
      <c r="R313" s="193">
        <v>2</v>
      </c>
      <c r="S313" s="182">
        <v>4</v>
      </c>
      <c r="T313" s="182">
        <v>5</v>
      </c>
      <c r="U313" s="1">
        <v>4</v>
      </c>
      <c r="V313" s="1">
        <v>2</v>
      </c>
    </row>
    <row r="314" spans="17:22" x14ac:dyDescent="0.25">
      <c r="Q314" s="182">
        <v>12</v>
      </c>
      <c r="R314" s="193">
        <v>1</v>
      </c>
      <c r="S314" s="182">
        <v>3</v>
      </c>
      <c r="T314" s="182">
        <v>5</v>
      </c>
      <c r="U314" s="1">
        <v>3</v>
      </c>
      <c r="V314" s="1">
        <v>1</v>
      </c>
    </row>
    <row r="315" spans="17:22" x14ac:dyDescent="0.25">
      <c r="Q315" s="182">
        <v>12</v>
      </c>
      <c r="R315" s="193">
        <v>1</v>
      </c>
      <c r="S315" s="182">
        <v>4</v>
      </c>
      <c r="T315" s="182">
        <v>5</v>
      </c>
      <c r="U315" s="1">
        <v>4</v>
      </c>
      <c r="V315" s="1">
        <v>2</v>
      </c>
    </row>
    <row r="316" spans="17:22" x14ac:dyDescent="0.25">
      <c r="Q316" s="182">
        <v>13</v>
      </c>
      <c r="R316" s="193">
        <v>2</v>
      </c>
      <c r="S316" s="182">
        <v>3</v>
      </c>
      <c r="T316" s="182">
        <v>5</v>
      </c>
      <c r="U316" s="1">
        <v>3</v>
      </c>
      <c r="V316" s="1">
        <v>2</v>
      </c>
    </row>
    <row r="317" spans="17:22" x14ac:dyDescent="0.25">
      <c r="Q317" s="182">
        <v>11</v>
      </c>
      <c r="R317" s="193">
        <v>2</v>
      </c>
      <c r="S317" s="182">
        <v>3</v>
      </c>
      <c r="T317" s="182">
        <v>5</v>
      </c>
      <c r="U317" s="1">
        <v>4</v>
      </c>
      <c r="V317" s="1">
        <v>2</v>
      </c>
    </row>
    <row r="318" spans="17:22" x14ac:dyDescent="0.25">
      <c r="Q318" s="182">
        <v>11</v>
      </c>
      <c r="R318" s="193">
        <v>1</v>
      </c>
      <c r="S318" s="182">
        <v>4</v>
      </c>
      <c r="T318" s="182">
        <v>5</v>
      </c>
      <c r="U318" s="1">
        <v>4</v>
      </c>
      <c r="V318" s="1">
        <v>2</v>
      </c>
    </row>
    <row r="319" spans="17:22" x14ac:dyDescent="0.25">
      <c r="Q319" s="182">
        <v>13</v>
      </c>
      <c r="R319" s="193">
        <v>1</v>
      </c>
      <c r="S319" s="182">
        <v>3</v>
      </c>
      <c r="T319" s="182">
        <v>5</v>
      </c>
      <c r="U319" s="1">
        <v>3</v>
      </c>
      <c r="V319" s="1">
        <v>2</v>
      </c>
    </row>
    <row r="320" spans="17:22" x14ac:dyDescent="0.25">
      <c r="Q320" s="182">
        <v>11</v>
      </c>
      <c r="R320" s="193">
        <v>2</v>
      </c>
      <c r="S320" s="182">
        <v>3</v>
      </c>
      <c r="T320" s="182">
        <v>6</v>
      </c>
      <c r="U320" s="1">
        <v>3</v>
      </c>
      <c r="V320" s="1">
        <v>2</v>
      </c>
    </row>
    <row r="321" spans="17:22" x14ac:dyDescent="0.25">
      <c r="Q321" s="182">
        <v>11</v>
      </c>
      <c r="R321" s="193">
        <v>1</v>
      </c>
      <c r="S321" s="182">
        <v>3</v>
      </c>
      <c r="T321" s="182">
        <v>5</v>
      </c>
      <c r="U321" s="1">
        <v>4</v>
      </c>
      <c r="V321" s="1">
        <v>2</v>
      </c>
    </row>
    <row r="322" spans="17:22" x14ac:dyDescent="0.25">
      <c r="Q322" s="182">
        <v>11</v>
      </c>
      <c r="R322" s="193">
        <v>1</v>
      </c>
      <c r="S322" s="182">
        <v>3</v>
      </c>
      <c r="T322" s="182">
        <v>5</v>
      </c>
      <c r="U322" s="1">
        <v>3</v>
      </c>
      <c r="V322" s="1">
        <v>2</v>
      </c>
    </row>
    <row r="323" spans="17:22" x14ac:dyDescent="0.25">
      <c r="Q323" s="182">
        <v>12</v>
      </c>
      <c r="R323" s="193">
        <v>1</v>
      </c>
      <c r="S323" s="182">
        <v>3</v>
      </c>
      <c r="T323" s="182">
        <v>5</v>
      </c>
      <c r="U323" s="1">
        <v>3</v>
      </c>
      <c r="V323" s="1">
        <v>2</v>
      </c>
    </row>
    <row r="324" spans="17:22" x14ac:dyDescent="0.25">
      <c r="Q324" s="182">
        <v>11</v>
      </c>
      <c r="R324" s="193">
        <v>0</v>
      </c>
      <c r="S324" s="182">
        <v>3</v>
      </c>
      <c r="T324" s="182">
        <v>5</v>
      </c>
      <c r="U324" s="1">
        <v>3</v>
      </c>
      <c r="V324" s="1">
        <v>2</v>
      </c>
    </row>
    <row r="325" spans="17:22" x14ac:dyDescent="0.25">
      <c r="Q325" s="182">
        <v>13</v>
      </c>
      <c r="R325" s="193">
        <v>1</v>
      </c>
      <c r="S325" s="182">
        <v>4</v>
      </c>
      <c r="T325" s="182">
        <v>6</v>
      </c>
      <c r="U325" s="1">
        <v>3</v>
      </c>
      <c r="V325" s="1">
        <v>2</v>
      </c>
    </row>
    <row r="326" spans="17:22" x14ac:dyDescent="0.25">
      <c r="Q326" s="182">
        <v>12</v>
      </c>
      <c r="R326" s="193">
        <v>1</v>
      </c>
      <c r="S326" s="182">
        <v>4</v>
      </c>
      <c r="T326" s="182">
        <v>5</v>
      </c>
      <c r="U326" s="1">
        <v>3</v>
      </c>
      <c r="V326" s="1">
        <v>2</v>
      </c>
    </row>
    <row r="327" spans="17:22" x14ac:dyDescent="0.25">
      <c r="Q327" s="182">
        <v>13</v>
      </c>
      <c r="R327" s="193">
        <v>2</v>
      </c>
      <c r="S327" s="182">
        <v>4</v>
      </c>
      <c r="T327" s="182">
        <v>5</v>
      </c>
      <c r="U327" s="1">
        <v>3</v>
      </c>
      <c r="V327" s="1">
        <v>2</v>
      </c>
    </row>
    <row r="328" spans="17:22" x14ac:dyDescent="0.25">
      <c r="Q328" s="182">
        <v>12</v>
      </c>
      <c r="R328" s="193">
        <v>0</v>
      </c>
      <c r="S328" s="182">
        <v>4</v>
      </c>
      <c r="T328" s="182">
        <v>6</v>
      </c>
      <c r="U328" s="1">
        <v>4</v>
      </c>
      <c r="V328" s="1">
        <v>2</v>
      </c>
    </row>
    <row r="329" spans="17:22" x14ac:dyDescent="0.25">
      <c r="Q329" s="182">
        <v>13</v>
      </c>
      <c r="R329" s="193">
        <v>1</v>
      </c>
      <c r="S329" s="182">
        <v>4</v>
      </c>
      <c r="T329" s="182">
        <v>6</v>
      </c>
      <c r="U329" s="1">
        <v>3</v>
      </c>
      <c r="V329" s="1">
        <v>2</v>
      </c>
    </row>
    <row r="330" spans="17:22" x14ac:dyDescent="0.25">
      <c r="Q330" s="182">
        <v>11</v>
      </c>
      <c r="R330" s="193">
        <v>1</v>
      </c>
      <c r="S330" s="182">
        <v>3</v>
      </c>
      <c r="T330" s="182">
        <v>5</v>
      </c>
      <c r="U330" s="1">
        <v>4</v>
      </c>
      <c r="V330" s="1">
        <v>2</v>
      </c>
    </row>
    <row r="331" spans="17:22" x14ac:dyDescent="0.25">
      <c r="Q331" s="182">
        <v>13</v>
      </c>
      <c r="R331" s="193">
        <v>0</v>
      </c>
      <c r="S331" s="182">
        <v>4</v>
      </c>
      <c r="T331" s="182">
        <v>5</v>
      </c>
      <c r="U331" s="1">
        <v>3</v>
      </c>
      <c r="V331" s="1">
        <v>2</v>
      </c>
    </row>
    <row r="332" spans="17:22" x14ac:dyDescent="0.25">
      <c r="Q332" s="182">
        <v>13</v>
      </c>
      <c r="R332" s="193">
        <v>2</v>
      </c>
      <c r="S332" s="182">
        <v>3</v>
      </c>
      <c r="T332" s="182">
        <v>5</v>
      </c>
      <c r="U332" s="1">
        <v>3</v>
      </c>
      <c r="V332" s="1">
        <v>1</v>
      </c>
    </row>
    <row r="333" spans="17:22" x14ac:dyDescent="0.25">
      <c r="Q333" s="182">
        <v>12</v>
      </c>
      <c r="R333" s="193">
        <v>0</v>
      </c>
      <c r="S333" s="182">
        <v>4</v>
      </c>
      <c r="T333" s="182">
        <v>5</v>
      </c>
      <c r="U333" s="1">
        <v>4</v>
      </c>
      <c r="V333" s="1">
        <v>2</v>
      </c>
    </row>
    <row r="334" spans="17:22" x14ac:dyDescent="0.25">
      <c r="Q334" s="182">
        <v>13</v>
      </c>
      <c r="R334" s="193">
        <v>1</v>
      </c>
      <c r="S334" s="182">
        <v>4</v>
      </c>
      <c r="T334" s="182">
        <v>5</v>
      </c>
      <c r="U334" s="1">
        <v>3</v>
      </c>
      <c r="V334" s="1">
        <v>2</v>
      </c>
    </row>
    <row r="335" spans="17:22" x14ac:dyDescent="0.25">
      <c r="Q335" s="182">
        <v>12</v>
      </c>
      <c r="R335" s="193">
        <v>2</v>
      </c>
      <c r="S335" s="182">
        <v>4</v>
      </c>
      <c r="T335" s="182">
        <v>5</v>
      </c>
      <c r="U335" s="1">
        <v>4</v>
      </c>
      <c r="V335" s="1">
        <v>1</v>
      </c>
    </row>
    <row r="336" spans="17:22" x14ac:dyDescent="0.25">
      <c r="Q336" s="182">
        <v>13</v>
      </c>
      <c r="R336" s="193">
        <v>1</v>
      </c>
      <c r="S336" s="182">
        <v>4</v>
      </c>
      <c r="T336" s="182">
        <v>5</v>
      </c>
      <c r="U336" s="1">
        <v>4</v>
      </c>
      <c r="V336" s="1">
        <v>2</v>
      </c>
    </row>
    <row r="337" spans="17:22" x14ac:dyDescent="0.25">
      <c r="Q337" s="182">
        <v>11</v>
      </c>
      <c r="R337" s="193">
        <v>1</v>
      </c>
      <c r="S337" s="182">
        <v>4</v>
      </c>
      <c r="T337" s="182">
        <v>6</v>
      </c>
      <c r="U337" s="1">
        <v>4</v>
      </c>
      <c r="V337" s="1">
        <v>2</v>
      </c>
    </row>
    <row r="338" spans="17:22" x14ac:dyDescent="0.25">
      <c r="Q338" s="182">
        <v>13</v>
      </c>
      <c r="R338" s="193">
        <v>0</v>
      </c>
      <c r="S338" s="182">
        <v>4</v>
      </c>
      <c r="T338" s="182">
        <v>5</v>
      </c>
      <c r="U338" s="1">
        <v>4</v>
      </c>
      <c r="V338" s="1">
        <v>2</v>
      </c>
    </row>
    <row r="339" spans="17:22" x14ac:dyDescent="0.25">
      <c r="Q339" s="182">
        <v>11</v>
      </c>
      <c r="R339" s="193">
        <v>1</v>
      </c>
      <c r="S339" s="182">
        <v>4</v>
      </c>
      <c r="T339" s="182">
        <v>6</v>
      </c>
      <c r="U339" s="1">
        <v>4</v>
      </c>
      <c r="V339" s="1">
        <v>1</v>
      </c>
    </row>
    <row r="340" spans="17:22" x14ac:dyDescent="0.25">
      <c r="Q340" s="182">
        <v>13</v>
      </c>
      <c r="R340" s="193">
        <v>1</v>
      </c>
      <c r="S340" s="182">
        <v>3</v>
      </c>
      <c r="T340" s="182">
        <v>6</v>
      </c>
      <c r="U340" s="1">
        <v>3</v>
      </c>
      <c r="V340" s="1">
        <v>2</v>
      </c>
    </row>
    <row r="341" spans="17:22" x14ac:dyDescent="0.25">
      <c r="Q341" s="182">
        <v>12</v>
      </c>
      <c r="R341" s="193">
        <v>1</v>
      </c>
      <c r="S341" s="182">
        <v>3</v>
      </c>
      <c r="T341" s="182">
        <v>5</v>
      </c>
      <c r="U341" s="1">
        <v>4</v>
      </c>
      <c r="V341" s="1">
        <v>2</v>
      </c>
    </row>
    <row r="342" spans="17:22" x14ac:dyDescent="0.25">
      <c r="Q342" s="182">
        <v>12</v>
      </c>
      <c r="R342" s="193">
        <v>2</v>
      </c>
      <c r="S342" s="182">
        <v>3</v>
      </c>
      <c r="T342" s="182">
        <v>5</v>
      </c>
      <c r="U342" s="1">
        <v>4</v>
      </c>
      <c r="V342" s="1">
        <v>1</v>
      </c>
    </row>
    <row r="343" spans="17:22" x14ac:dyDescent="0.25">
      <c r="Q343" s="182">
        <v>13</v>
      </c>
      <c r="R343" s="193">
        <v>2</v>
      </c>
      <c r="S343" s="182">
        <v>3</v>
      </c>
      <c r="T343" s="182">
        <v>5</v>
      </c>
      <c r="U343" s="1">
        <v>4</v>
      </c>
      <c r="V343" s="1">
        <v>2</v>
      </c>
    </row>
    <row r="344" spans="17:22" x14ac:dyDescent="0.25">
      <c r="Q344" s="182">
        <v>12</v>
      </c>
      <c r="R344" s="193">
        <v>0</v>
      </c>
      <c r="S344" s="182">
        <v>3</v>
      </c>
      <c r="T344" s="182">
        <v>5</v>
      </c>
      <c r="U344" s="1">
        <v>3</v>
      </c>
      <c r="V344" s="1">
        <v>1</v>
      </c>
    </row>
    <row r="345" spans="17:22" x14ac:dyDescent="0.25">
      <c r="Q345" s="182">
        <v>12</v>
      </c>
      <c r="R345" s="193">
        <v>1</v>
      </c>
      <c r="S345" s="182">
        <v>4</v>
      </c>
      <c r="T345" s="182">
        <v>6</v>
      </c>
      <c r="U345" s="1">
        <v>3</v>
      </c>
      <c r="V345" s="1">
        <v>2</v>
      </c>
    </row>
    <row r="346" spans="17:22" x14ac:dyDescent="0.25">
      <c r="Q346" s="182">
        <v>13</v>
      </c>
      <c r="R346" s="193">
        <v>1</v>
      </c>
      <c r="S346" s="182">
        <v>4</v>
      </c>
      <c r="T346" s="182">
        <v>5</v>
      </c>
      <c r="U346" s="1">
        <v>3</v>
      </c>
      <c r="V346" s="1">
        <v>2</v>
      </c>
    </row>
    <row r="347" spans="17:22" x14ac:dyDescent="0.25">
      <c r="Q347" s="182">
        <v>11</v>
      </c>
      <c r="R347" s="193">
        <v>1</v>
      </c>
      <c r="S347" s="182">
        <v>4</v>
      </c>
      <c r="T347" s="182">
        <v>5</v>
      </c>
      <c r="U347" s="1">
        <v>3</v>
      </c>
      <c r="V347" s="1">
        <v>2</v>
      </c>
    </row>
    <row r="348" spans="17:22" x14ac:dyDescent="0.25">
      <c r="Q348" s="182">
        <v>11</v>
      </c>
      <c r="R348" s="193">
        <v>2</v>
      </c>
      <c r="S348" s="182">
        <v>3</v>
      </c>
      <c r="T348" s="182">
        <v>5</v>
      </c>
      <c r="U348" s="1">
        <v>4</v>
      </c>
      <c r="V348" s="1">
        <v>2</v>
      </c>
    </row>
    <row r="349" spans="17:22" x14ac:dyDescent="0.25">
      <c r="Q349" s="182">
        <v>13</v>
      </c>
      <c r="R349" s="193">
        <v>1</v>
      </c>
      <c r="S349" s="182">
        <v>3</v>
      </c>
      <c r="T349" s="182">
        <v>5</v>
      </c>
      <c r="U349" s="1">
        <v>3</v>
      </c>
      <c r="V349" s="1">
        <v>2</v>
      </c>
    </row>
    <row r="350" spans="17:22" x14ac:dyDescent="0.25">
      <c r="Q350" s="182">
        <v>11</v>
      </c>
      <c r="R350" s="193">
        <v>2</v>
      </c>
      <c r="S350" s="182">
        <v>4</v>
      </c>
      <c r="T350" s="182">
        <v>5</v>
      </c>
      <c r="U350" s="1">
        <v>3</v>
      </c>
      <c r="V350" s="1">
        <v>2</v>
      </c>
    </row>
    <row r="351" spans="17:22" x14ac:dyDescent="0.25">
      <c r="Q351" s="182">
        <v>13</v>
      </c>
      <c r="R351" s="193">
        <v>1</v>
      </c>
      <c r="S351" s="182">
        <v>3</v>
      </c>
      <c r="T351" s="182">
        <v>5</v>
      </c>
      <c r="U351" s="1">
        <v>3</v>
      </c>
      <c r="V351" s="1">
        <v>1</v>
      </c>
    </row>
    <row r="352" spans="17:22" x14ac:dyDescent="0.25">
      <c r="Q352" s="182">
        <v>12</v>
      </c>
      <c r="R352" s="193">
        <v>2</v>
      </c>
      <c r="S352" s="182">
        <v>3</v>
      </c>
      <c r="T352" s="182">
        <v>5</v>
      </c>
      <c r="U352" s="1">
        <v>4</v>
      </c>
      <c r="V352" s="1">
        <v>2</v>
      </c>
    </row>
    <row r="353" spans="17:22" x14ac:dyDescent="0.25">
      <c r="Q353" s="182">
        <v>13</v>
      </c>
      <c r="R353" s="193">
        <v>2</v>
      </c>
      <c r="S353" s="182">
        <v>3</v>
      </c>
      <c r="T353" s="182">
        <v>5</v>
      </c>
      <c r="U353" s="1">
        <v>3</v>
      </c>
      <c r="V353" s="1">
        <v>1</v>
      </c>
    </row>
    <row r="354" spans="17:22" x14ac:dyDescent="0.25">
      <c r="Q354" s="182">
        <v>12</v>
      </c>
      <c r="R354" s="193">
        <v>2</v>
      </c>
      <c r="S354" s="182">
        <v>4</v>
      </c>
      <c r="T354" s="182">
        <v>5</v>
      </c>
      <c r="U354" s="1">
        <v>4</v>
      </c>
      <c r="V354" s="1">
        <v>1</v>
      </c>
    </row>
    <row r="355" spans="17:22" x14ac:dyDescent="0.25">
      <c r="Q355" s="182">
        <v>13</v>
      </c>
      <c r="R355" s="193">
        <v>0</v>
      </c>
      <c r="S355" s="182">
        <v>3</v>
      </c>
      <c r="T355" s="182">
        <v>5</v>
      </c>
      <c r="U355" s="1">
        <v>3</v>
      </c>
      <c r="V355" s="1">
        <v>2</v>
      </c>
    </row>
    <row r="356" spans="17:22" x14ac:dyDescent="0.25">
      <c r="Q356" s="182">
        <v>13</v>
      </c>
      <c r="R356" s="193">
        <v>2</v>
      </c>
      <c r="S356" s="182">
        <v>3</v>
      </c>
      <c r="T356" s="182">
        <v>5</v>
      </c>
      <c r="U356" s="1">
        <v>4</v>
      </c>
      <c r="V356" s="1">
        <v>2</v>
      </c>
    </row>
    <row r="357" spans="17:22" x14ac:dyDescent="0.25">
      <c r="Q357" s="182">
        <v>12</v>
      </c>
      <c r="R357" s="193">
        <v>0</v>
      </c>
      <c r="S357" s="182">
        <v>4</v>
      </c>
      <c r="T357" s="182">
        <v>5</v>
      </c>
      <c r="U357" s="1">
        <v>3</v>
      </c>
      <c r="V357" s="1">
        <v>2</v>
      </c>
    </row>
    <row r="358" spans="17:22" x14ac:dyDescent="0.25">
      <c r="Q358" s="182">
        <v>13</v>
      </c>
      <c r="R358" s="193">
        <v>0</v>
      </c>
      <c r="S358" s="182">
        <v>4</v>
      </c>
      <c r="T358" s="182">
        <v>6</v>
      </c>
      <c r="U358" s="1">
        <v>4</v>
      </c>
      <c r="V358" s="1">
        <v>1</v>
      </c>
    </row>
    <row r="359" spans="17:22" x14ac:dyDescent="0.25">
      <c r="Q359" s="182">
        <v>11</v>
      </c>
      <c r="R359" s="193">
        <v>1</v>
      </c>
      <c r="S359" s="182">
        <v>3</v>
      </c>
      <c r="T359" s="182">
        <v>5</v>
      </c>
      <c r="U359" s="1">
        <v>4</v>
      </c>
      <c r="V359" s="1">
        <v>2</v>
      </c>
    </row>
    <row r="360" spans="17:22" x14ac:dyDescent="0.25">
      <c r="Q360" s="182">
        <v>11</v>
      </c>
      <c r="R360" s="193">
        <v>0</v>
      </c>
      <c r="S360" s="182">
        <v>3</v>
      </c>
      <c r="T360" s="182">
        <v>5</v>
      </c>
      <c r="U360" s="1">
        <v>3</v>
      </c>
      <c r="V360" s="1">
        <v>2</v>
      </c>
    </row>
    <row r="361" spans="17:22" x14ac:dyDescent="0.25">
      <c r="Q361" s="182">
        <v>12</v>
      </c>
      <c r="R361" s="193">
        <v>1</v>
      </c>
      <c r="S361" s="182">
        <v>4</v>
      </c>
      <c r="T361" s="182">
        <v>5</v>
      </c>
      <c r="U361" s="1">
        <v>3</v>
      </c>
      <c r="V361" s="1">
        <v>1</v>
      </c>
    </row>
    <row r="362" spans="17:22" x14ac:dyDescent="0.25">
      <c r="Q362" s="182">
        <v>12</v>
      </c>
      <c r="R362" s="193">
        <v>1</v>
      </c>
      <c r="S362" s="182">
        <v>3</v>
      </c>
      <c r="T362" s="182">
        <v>5</v>
      </c>
      <c r="U362" s="1">
        <v>2</v>
      </c>
      <c r="V362" s="1">
        <v>2</v>
      </c>
    </row>
    <row r="363" spans="17:22" x14ac:dyDescent="0.25">
      <c r="Q363" s="182">
        <v>11</v>
      </c>
      <c r="R363" s="193">
        <v>1</v>
      </c>
      <c r="S363" s="182">
        <v>4</v>
      </c>
      <c r="T363" s="182">
        <v>5</v>
      </c>
      <c r="U363" s="1">
        <v>4</v>
      </c>
      <c r="V363" s="1">
        <v>2</v>
      </c>
    </row>
    <row r="364" spans="17:22" x14ac:dyDescent="0.25">
      <c r="Q364" s="182">
        <v>11</v>
      </c>
      <c r="R364" s="193">
        <v>1</v>
      </c>
      <c r="S364" s="182">
        <v>3</v>
      </c>
      <c r="T364" s="182">
        <v>5</v>
      </c>
      <c r="U364" s="1">
        <v>3</v>
      </c>
      <c r="V364" s="1">
        <v>2</v>
      </c>
    </row>
    <row r="365" spans="17:22" x14ac:dyDescent="0.25">
      <c r="Q365" s="182">
        <v>12</v>
      </c>
      <c r="R365" s="193">
        <v>1</v>
      </c>
      <c r="S365" s="182">
        <v>3</v>
      </c>
      <c r="T365" s="182">
        <v>5</v>
      </c>
      <c r="U365" s="1">
        <v>3</v>
      </c>
      <c r="V365" s="1">
        <v>2</v>
      </c>
    </row>
    <row r="366" spans="17:22" x14ac:dyDescent="0.25">
      <c r="Q366" s="182">
        <v>12</v>
      </c>
      <c r="R366" s="193">
        <v>1</v>
      </c>
      <c r="S366" s="182">
        <v>4</v>
      </c>
      <c r="T366" s="182">
        <v>5</v>
      </c>
      <c r="U366" s="1">
        <v>3</v>
      </c>
      <c r="V366" s="1">
        <v>2</v>
      </c>
    </row>
    <row r="367" spans="17:22" x14ac:dyDescent="0.25">
      <c r="Q367" s="182">
        <v>12</v>
      </c>
      <c r="R367" s="193">
        <v>1</v>
      </c>
      <c r="S367" s="182">
        <v>3</v>
      </c>
      <c r="T367" s="182">
        <v>5</v>
      </c>
      <c r="U367" s="1">
        <v>3</v>
      </c>
      <c r="V367" s="1">
        <v>1</v>
      </c>
    </row>
    <row r="368" spans="17:22" x14ac:dyDescent="0.25">
      <c r="Q368" s="182">
        <v>12</v>
      </c>
      <c r="R368" s="193">
        <v>1</v>
      </c>
      <c r="S368" s="182">
        <v>3</v>
      </c>
      <c r="T368" s="182">
        <v>5</v>
      </c>
      <c r="U368" s="1">
        <v>3</v>
      </c>
      <c r="V368" s="1">
        <v>2</v>
      </c>
    </row>
    <row r="369" spans="17:22" x14ac:dyDescent="0.25">
      <c r="Q369" s="182">
        <v>12</v>
      </c>
      <c r="R369" s="193">
        <v>0</v>
      </c>
      <c r="S369" s="182">
        <v>3</v>
      </c>
      <c r="T369" s="182">
        <v>5</v>
      </c>
      <c r="U369" s="1">
        <v>4</v>
      </c>
      <c r="V369" s="1">
        <v>1</v>
      </c>
    </row>
    <row r="370" spans="17:22" x14ac:dyDescent="0.25">
      <c r="Q370" s="182">
        <v>13</v>
      </c>
      <c r="R370" s="193">
        <v>2</v>
      </c>
      <c r="S370" s="182">
        <v>4</v>
      </c>
      <c r="T370" s="182">
        <v>5</v>
      </c>
      <c r="U370" s="1">
        <v>3</v>
      </c>
      <c r="V370" s="1">
        <v>2</v>
      </c>
    </row>
    <row r="371" spans="17:22" x14ac:dyDescent="0.25">
      <c r="Q371" s="182">
        <v>12</v>
      </c>
      <c r="R371" s="193">
        <v>1</v>
      </c>
      <c r="S371" s="182">
        <v>3</v>
      </c>
      <c r="T371" s="182">
        <v>5</v>
      </c>
      <c r="U371" s="1">
        <v>3</v>
      </c>
      <c r="V371" s="1">
        <v>2</v>
      </c>
    </row>
    <row r="372" spans="17:22" x14ac:dyDescent="0.25">
      <c r="Q372" s="182">
        <v>11</v>
      </c>
      <c r="R372" s="193">
        <v>1</v>
      </c>
      <c r="S372" s="182">
        <v>3</v>
      </c>
      <c r="T372" s="182">
        <v>5</v>
      </c>
      <c r="U372" s="1">
        <v>3</v>
      </c>
      <c r="V372" s="1">
        <v>2</v>
      </c>
    </row>
    <row r="373" spans="17:22" x14ac:dyDescent="0.25">
      <c r="Q373" s="182">
        <v>13</v>
      </c>
      <c r="R373" s="193">
        <v>2</v>
      </c>
      <c r="S373" s="182">
        <v>4</v>
      </c>
      <c r="T373" s="182">
        <v>5</v>
      </c>
      <c r="U373" s="1">
        <v>3</v>
      </c>
      <c r="V373" s="1">
        <v>2</v>
      </c>
    </row>
    <row r="374" spans="17:22" x14ac:dyDescent="0.25">
      <c r="Q374" s="182">
        <v>12</v>
      </c>
      <c r="R374" s="193">
        <v>0</v>
      </c>
      <c r="S374" s="182">
        <v>4</v>
      </c>
      <c r="T374" s="182">
        <v>6</v>
      </c>
      <c r="U374" s="1">
        <v>4</v>
      </c>
      <c r="V374" s="1">
        <v>1</v>
      </c>
    </row>
    <row r="375" spans="17:22" x14ac:dyDescent="0.25">
      <c r="Q375" s="182">
        <v>12</v>
      </c>
      <c r="R375" s="193">
        <v>2</v>
      </c>
      <c r="S375" s="182">
        <v>3</v>
      </c>
      <c r="T375" s="182">
        <v>6</v>
      </c>
      <c r="U375" s="1">
        <v>4</v>
      </c>
      <c r="V375" s="1">
        <v>2</v>
      </c>
    </row>
    <row r="376" spans="17:22" x14ac:dyDescent="0.25">
      <c r="Q376" s="182">
        <v>12</v>
      </c>
      <c r="R376" s="193">
        <v>1</v>
      </c>
      <c r="S376" s="182">
        <v>3</v>
      </c>
      <c r="T376" s="182">
        <v>5</v>
      </c>
      <c r="U376" s="1">
        <v>4</v>
      </c>
      <c r="V376" s="1">
        <v>2</v>
      </c>
    </row>
    <row r="377" spans="17:22" x14ac:dyDescent="0.25">
      <c r="Q377" s="182">
        <v>13</v>
      </c>
      <c r="R377" s="193">
        <v>1</v>
      </c>
      <c r="S377" s="182">
        <v>4</v>
      </c>
      <c r="T377" s="182">
        <v>5</v>
      </c>
      <c r="U377" s="1">
        <v>4</v>
      </c>
      <c r="V377" s="1">
        <v>2</v>
      </c>
    </row>
    <row r="378" spans="17:22" x14ac:dyDescent="0.25">
      <c r="Q378" s="182">
        <v>12</v>
      </c>
      <c r="R378" s="193">
        <v>2</v>
      </c>
      <c r="S378" s="182">
        <v>4</v>
      </c>
      <c r="T378" s="182">
        <v>5</v>
      </c>
      <c r="U378" s="1">
        <v>3</v>
      </c>
      <c r="V378" s="1">
        <v>2</v>
      </c>
    </row>
    <row r="379" spans="17:22" x14ac:dyDescent="0.25">
      <c r="Q379" s="182">
        <v>12</v>
      </c>
      <c r="R379" s="193">
        <v>2</v>
      </c>
      <c r="S379" s="182">
        <v>4</v>
      </c>
      <c r="T379" s="182">
        <v>5</v>
      </c>
      <c r="U379" s="1">
        <v>4</v>
      </c>
      <c r="V379" s="1">
        <v>2</v>
      </c>
    </row>
    <row r="380" spans="17:22" x14ac:dyDescent="0.25">
      <c r="Q380" s="182">
        <v>12</v>
      </c>
      <c r="R380" s="193">
        <v>1</v>
      </c>
      <c r="S380" s="182">
        <v>4</v>
      </c>
      <c r="T380" s="182">
        <v>5</v>
      </c>
      <c r="U380" s="1">
        <v>3</v>
      </c>
      <c r="V380" s="1">
        <v>2</v>
      </c>
    </row>
    <row r="381" spans="17:22" x14ac:dyDescent="0.25">
      <c r="Q381" s="182">
        <v>11</v>
      </c>
      <c r="R381" s="193">
        <v>1</v>
      </c>
      <c r="S381" s="182">
        <v>3</v>
      </c>
      <c r="T381" s="182">
        <v>5</v>
      </c>
      <c r="U381" s="1">
        <v>4</v>
      </c>
      <c r="V381" s="1">
        <v>2</v>
      </c>
    </row>
    <row r="382" spans="17:22" x14ac:dyDescent="0.25">
      <c r="Q382" s="182">
        <v>11</v>
      </c>
      <c r="R382" s="193">
        <v>1</v>
      </c>
      <c r="S382" s="182">
        <v>3</v>
      </c>
      <c r="T382" s="182">
        <v>5</v>
      </c>
      <c r="U382" s="1">
        <v>3</v>
      </c>
      <c r="V382" s="1">
        <v>2</v>
      </c>
    </row>
    <row r="383" spans="17:22" x14ac:dyDescent="0.25">
      <c r="Q383" s="182">
        <v>11</v>
      </c>
      <c r="R383" s="193">
        <v>1</v>
      </c>
      <c r="S383" s="182">
        <v>4</v>
      </c>
      <c r="T383" s="182">
        <v>5</v>
      </c>
      <c r="U383" s="1">
        <v>4</v>
      </c>
      <c r="V383" s="1">
        <v>1</v>
      </c>
    </row>
    <row r="384" spans="17:22" x14ac:dyDescent="0.25">
      <c r="Q384" s="182">
        <v>11</v>
      </c>
      <c r="R384" s="193">
        <v>1</v>
      </c>
      <c r="S384" s="182">
        <v>4</v>
      </c>
      <c r="T384" s="182">
        <v>5</v>
      </c>
      <c r="U384" s="1">
        <v>3</v>
      </c>
      <c r="V384" s="1">
        <v>2</v>
      </c>
    </row>
    <row r="385" spans="17:22" x14ac:dyDescent="0.25">
      <c r="Q385" s="182">
        <v>11</v>
      </c>
      <c r="R385" s="193">
        <v>0</v>
      </c>
      <c r="S385" s="182">
        <v>4</v>
      </c>
      <c r="T385" s="182">
        <v>6</v>
      </c>
      <c r="U385" s="1">
        <v>4</v>
      </c>
      <c r="V385" s="1">
        <v>1</v>
      </c>
    </row>
    <row r="386" spans="17:22" x14ac:dyDescent="0.25">
      <c r="Q386" s="182">
        <v>12</v>
      </c>
      <c r="R386" s="193">
        <v>1</v>
      </c>
      <c r="S386" s="182">
        <v>3</v>
      </c>
      <c r="T386" s="182">
        <v>5</v>
      </c>
      <c r="U386" s="1">
        <v>4</v>
      </c>
      <c r="V386" s="1">
        <v>2</v>
      </c>
    </row>
    <row r="387" spans="17:22" x14ac:dyDescent="0.25">
      <c r="Q387" s="182">
        <v>12</v>
      </c>
      <c r="R387" s="193">
        <v>1</v>
      </c>
      <c r="S387" s="182">
        <v>4</v>
      </c>
      <c r="T387" s="182">
        <v>5</v>
      </c>
      <c r="U387" s="1">
        <v>3</v>
      </c>
      <c r="V387" s="1">
        <v>1</v>
      </c>
    </row>
    <row r="388" spans="17:22" x14ac:dyDescent="0.25">
      <c r="Q388" s="182">
        <v>11</v>
      </c>
      <c r="R388" s="193">
        <v>1</v>
      </c>
      <c r="S388" s="182">
        <v>3</v>
      </c>
      <c r="T388" s="182">
        <v>5</v>
      </c>
      <c r="U388" s="1">
        <v>3</v>
      </c>
      <c r="V388" s="1">
        <v>1</v>
      </c>
    </row>
    <row r="389" spans="17:22" x14ac:dyDescent="0.25">
      <c r="Q389" s="182">
        <v>12</v>
      </c>
      <c r="R389" s="193">
        <v>1</v>
      </c>
      <c r="S389" s="182">
        <v>3</v>
      </c>
      <c r="T389" s="182">
        <v>5</v>
      </c>
      <c r="U389" s="1">
        <v>3</v>
      </c>
      <c r="V389" s="1">
        <v>2</v>
      </c>
    </row>
    <row r="390" spans="17:22" x14ac:dyDescent="0.25">
      <c r="Q390" s="182">
        <v>13</v>
      </c>
      <c r="R390" s="193">
        <v>1</v>
      </c>
      <c r="S390" s="182">
        <v>3</v>
      </c>
      <c r="T390" s="182">
        <v>5</v>
      </c>
      <c r="U390" s="1">
        <v>3</v>
      </c>
      <c r="V390" s="1">
        <v>2</v>
      </c>
    </row>
    <row r="391" spans="17:22" x14ac:dyDescent="0.25">
      <c r="Q391" s="182">
        <v>11</v>
      </c>
      <c r="R391" s="193">
        <v>1</v>
      </c>
      <c r="S391" s="182">
        <v>4</v>
      </c>
      <c r="T391" s="182">
        <v>5</v>
      </c>
      <c r="U391" s="1">
        <v>4</v>
      </c>
      <c r="V391" s="1">
        <v>2</v>
      </c>
    </row>
    <row r="392" spans="17:22" x14ac:dyDescent="0.25">
      <c r="Q392" s="182">
        <v>13</v>
      </c>
      <c r="R392" s="193">
        <v>2</v>
      </c>
      <c r="S392" s="182">
        <v>4</v>
      </c>
      <c r="T392" s="182">
        <v>5</v>
      </c>
      <c r="U392" s="1">
        <v>3</v>
      </c>
      <c r="V392" s="1">
        <v>2</v>
      </c>
    </row>
    <row r="393" spans="17:22" x14ac:dyDescent="0.25">
      <c r="Q393" s="182">
        <v>12</v>
      </c>
      <c r="R393" s="193">
        <v>2</v>
      </c>
      <c r="S393" s="182">
        <v>3</v>
      </c>
      <c r="T393" s="182">
        <v>5</v>
      </c>
      <c r="U393" s="1">
        <v>4</v>
      </c>
      <c r="V393" s="1">
        <v>2</v>
      </c>
    </row>
    <row r="394" spans="17:22" x14ac:dyDescent="0.25">
      <c r="Q394" s="182">
        <v>13</v>
      </c>
      <c r="R394" s="193">
        <v>1</v>
      </c>
      <c r="S394" s="182">
        <v>4</v>
      </c>
      <c r="T394" s="182">
        <v>6</v>
      </c>
      <c r="U394" s="1">
        <v>3</v>
      </c>
      <c r="V394" s="1">
        <v>2</v>
      </c>
    </row>
    <row r="395" spans="17:22" x14ac:dyDescent="0.25">
      <c r="Q395" s="182">
        <v>12</v>
      </c>
      <c r="R395" s="193">
        <v>1</v>
      </c>
      <c r="S395" s="182">
        <v>4</v>
      </c>
      <c r="T395" s="182">
        <v>5</v>
      </c>
      <c r="U395" s="1">
        <v>4</v>
      </c>
      <c r="V395" s="1">
        <v>1</v>
      </c>
    </row>
    <row r="396" spans="17:22" x14ac:dyDescent="0.25">
      <c r="Q396" s="182">
        <v>12</v>
      </c>
      <c r="R396" s="193">
        <v>0</v>
      </c>
      <c r="S396" s="182">
        <v>3</v>
      </c>
      <c r="T396" s="182">
        <v>5</v>
      </c>
      <c r="U396" s="1">
        <v>3</v>
      </c>
      <c r="V396" s="1">
        <v>2</v>
      </c>
    </row>
    <row r="397" spans="17:22" x14ac:dyDescent="0.25">
      <c r="Q397" s="182">
        <v>11</v>
      </c>
      <c r="R397" s="193">
        <v>0</v>
      </c>
      <c r="S397" s="182">
        <v>3</v>
      </c>
      <c r="T397" s="182">
        <v>5</v>
      </c>
      <c r="U397" s="1">
        <v>4</v>
      </c>
      <c r="V397" s="1">
        <v>2</v>
      </c>
    </row>
    <row r="398" spans="17:22" x14ac:dyDescent="0.25">
      <c r="Q398" s="182">
        <v>12</v>
      </c>
      <c r="R398" s="193">
        <v>0</v>
      </c>
      <c r="S398" s="182">
        <v>3</v>
      </c>
      <c r="T398" s="182">
        <v>6</v>
      </c>
      <c r="U398" s="1">
        <v>4</v>
      </c>
      <c r="V398" s="1">
        <v>2</v>
      </c>
    </row>
    <row r="399" spans="17:22" x14ac:dyDescent="0.25">
      <c r="Q399" s="182">
        <v>13</v>
      </c>
      <c r="R399" s="193">
        <v>1</v>
      </c>
      <c r="S399" s="182">
        <v>4</v>
      </c>
      <c r="T399" s="182">
        <v>5</v>
      </c>
      <c r="U399" s="1">
        <v>3</v>
      </c>
      <c r="V399" s="1">
        <v>2</v>
      </c>
    </row>
    <row r="400" spans="17:22" x14ac:dyDescent="0.25">
      <c r="Q400" s="182">
        <v>12</v>
      </c>
      <c r="R400" s="193">
        <v>1</v>
      </c>
      <c r="S400" s="182">
        <v>3</v>
      </c>
      <c r="T400" s="182">
        <v>5</v>
      </c>
      <c r="U400" s="1">
        <v>3</v>
      </c>
      <c r="V400" s="1">
        <v>2</v>
      </c>
    </row>
    <row r="401" spans="17:22" x14ac:dyDescent="0.25">
      <c r="Q401" s="182">
        <v>12</v>
      </c>
      <c r="R401" s="193">
        <v>2</v>
      </c>
      <c r="S401" s="182">
        <v>3</v>
      </c>
      <c r="T401" s="182">
        <v>5</v>
      </c>
      <c r="U401" s="1">
        <v>4</v>
      </c>
      <c r="V401" s="1">
        <v>1</v>
      </c>
    </row>
    <row r="402" spans="17:22" x14ac:dyDescent="0.25">
      <c r="Q402" s="182">
        <v>12</v>
      </c>
      <c r="R402" s="193">
        <v>0</v>
      </c>
      <c r="S402" s="182">
        <v>3</v>
      </c>
      <c r="T402" s="182">
        <v>6</v>
      </c>
      <c r="U402" s="1">
        <v>4</v>
      </c>
      <c r="V402" s="1">
        <v>2</v>
      </c>
    </row>
    <row r="403" spans="17:22" x14ac:dyDescent="0.25">
      <c r="Q403" s="182">
        <v>12</v>
      </c>
      <c r="R403" s="193">
        <v>1</v>
      </c>
      <c r="S403" s="182">
        <v>3</v>
      </c>
      <c r="T403" s="182">
        <v>5</v>
      </c>
      <c r="U403" s="1">
        <v>4</v>
      </c>
      <c r="V403" s="1">
        <v>2</v>
      </c>
    </row>
    <row r="404" spans="17:22" x14ac:dyDescent="0.25">
      <c r="Q404" s="182">
        <v>11</v>
      </c>
      <c r="R404" s="193">
        <v>2</v>
      </c>
      <c r="S404" s="182">
        <v>4</v>
      </c>
      <c r="T404" s="182">
        <v>5</v>
      </c>
      <c r="U404" s="1">
        <v>3</v>
      </c>
      <c r="V404" s="1">
        <v>2</v>
      </c>
    </row>
    <row r="405" spans="17:22" x14ac:dyDescent="0.25">
      <c r="Q405" s="182">
        <v>12</v>
      </c>
      <c r="R405" s="193">
        <v>2</v>
      </c>
      <c r="S405" s="182">
        <v>4</v>
      </c>
      <c r="T405" s="182">
        <v>5</v>
      </c>
      <c r="U405" s="1">
        <v>3</v>
      </c>
      <c r="V405" s="1">
        <v>2</v>
      </c>
    </row>
    <row r="406" spans="17:22" x14ac:dyDescent="0.25">
      <c r="Q406" s="182">
        <v>13</v>
      </c>
      <c r="R406" s="193">
        <v>0</v>
      </c>
      <c r="S406" s="182">
        <v>3</v>
      </c>
      <c r="T406" s="182">
        <v>5</v>
      </c>
      <c r="U406" s="1">
        <v>4</v>
      </c>
      <c r="V406" s="1">
        <v>2</v>
      </c>
    </row>
    <row r="407" spans="17:22" x14ac:dyDescent="0.25">
      <c r="Q407" s="182">
        <v>12</v>
      </c>
      <c r="R407" s="193">
        <v>1</v>
      </c>
      <c r="S407" s="182">
        <v>4</v>
      </c>
      <c r="T407" s="182">
        <v>5</v>
      </c>
      <c r="U407" s="1">
        <v>4</v>
      </c>
      <c r="V407" s="1">
        <v>2</v>
      </c>
    </row>
    <row r="408" spans="17:22" x14ac:dyDescent="0.25">
      <c r="Q408" s="182">
        <v>13</v>
      </c>
      <c r="R408" s="193">
        <v>1</v>
      </c>
      <c r="S408" s="182">
        <v>4</v>
      </c>
      <c r="T408" s="182">
        <v>5</v>
      </c>
      <c r="U408" s="1">
        <v>4</v>
      </c>
      <c r="V408" s="1">
        <v>2</v>
      </c>
    </row>
    <row r="409" spans="17:22" x14ac:dyDescent="0.25">
      <c r="Q409" s="182">
        <v>11</v>
      </c>
      <c r="R409" s="193">
        <v>2</v>
      </c>
      <c r="S409" s="182">
        <v>4</v>
      </c>
      <c r="T409" s="182">
        <v>5</v>
      </c>
      <c r="U409" s="1">
        <v>3</v>
      </c>
      <c r="V409" s="1">
        <v>1</v>
      </c>
    </row>
    <row r="410" spans="17:22" x14ac:dyDescent="0.25">
      <c r="Q410" s="182">
        <v>13</v>
      </c>
      <c r="R410" s="193">
        <v>1</v>
      </c>
      <c r="S410" s="182">
        <v>4</v>
      </c>
      <c r="T410" s="182">
        <v>5</v>
      </c>
      <c r="U410" s="1">
        <v>3</v>
      </c>
      <c r="V410" s="1">
        <v>1</v>
      </c>
    </row>
    <row r="411" spans="17:22" x14ac:dyDescent="0.25">
      <c r="Q411" s="182">
        <v>12</v>
      </c>
      <c r="R411" s="193">
        <v>1</v>
      </c>
      <c r="S411" s="182">
        <v>3</v>
      </c>
      <c r="T411" s="182">
        <v>5</v>
      </c>
      <c r="U411" s="1">
        <v>3</v>
      </c>
      <c r="V411" s="1">
        <v>2</v>
      </c>
    </row>
    <row r="412" spans="17:22" x14ac:dyDescent="0.25">
      <c r="Q412" s="182">
        <v>12</v>
      </c>
      <c r="R412" s="193">
        <v>0</v>
      </c>
      <c r="S412" s="182">
        <v>3</v>
      </c>
      <c r="T412" s="182">
        <v>5</v>
      </c>
      <c r="U412" s="1">
        <v>4</v>
      </c>
      <c r="V412" s="1">
        <v>2</v>
      </c>
    </row>
    <row r="413" spans="17:22" x14ac:dyDescent="0.25">
      <c r="Q413" s="182">
        <v>13</v>
      </c>
      <c r="R413" s="193">
        <v>1</v>
      </c>
      <c r="S413" s="182">
        <v>3</v>
      </c>
      <c r="T413" s="182">
        <v>5</v>
      </c>
      <c r="U413" s="1">
        <v>4</v>
      </c>
      <c r="V413" s="1">
        <v>1</v>
      </c>
    </row>
    <row r="414" spans="17:22" x14ac:dyDescent="0.25">
      <c r="Q414" s="182">
        <v>13</v>
      </c>
      <c r="R414" s="193">
        <v>1</v>
      </c>
      <c r="S414" s="182">
        <v>4</v>
      </c>
      <c r="T414" s="182">
        <v>5</v>
      </c>
      <c r="U414" s="1">
        <v>4</v>
      </c>
      <c r="V414" s="1">
        <v>1</v>
      </c>
    </row>
    <row r="415" spans="17:22" x14ac:dyDescent="0.25">
      <c r="Q415" s="182">
        <v>13</v>
      </c>
      <c r="R415" s="193">
        <v>1</v>
      </c>
      <c r="S415" s="182">
        <v>4</v>
      </c>
      <c r="T415" s="182">
        <v>5</v>
      </c>
      <c r="U415" s="1">
        <v>3</v>
      </c>
      <c r="V415" s="1">
        <v>2</v>
      </c>
    </row>
    <row r="416" spans="17:22" x14ac:dyDescent="0.25">
      <c r="Q416" s="182">
        <v>12</v>
      </c>
      <c r="R416" s="193">
        <v>0</v>
      </c>
      <c r="S416" s="182">
        <v>3</v>
      </c>
      <c r="T416" s="182">
        <v>5</v>
      </c>
      <c r="U416" s="1">
        <v>3</v>
      </c>
      <c r="V416" s="1">
        <v>1</v>
      </c>
    </row>
    <row r="417" spans="17:22" x14ac:dyDescent="0.25">
      <c r="Q417" s="182">
        <v>12</v>
      </c>
      <c r="R417" s="193">
        <v>1</v>
      </c>
      <c r="S417" s="182">
        <v>3</v>
      </c>
      <c r="T417" s="182">
        <v>6</v>
      </c>
      <c r="U417" s="1">
        <v>3</v>
      </c>
      <c r="V417" s="1">
        <v>2</v>
      </c>
    </row>
    <row r="418" spans="17:22" x14ac:dyDescent="0.25">
      <c r="Q418" s="182">
        <v>13</v>
      </c>
      <c r="R418" s="193">
        <v>2</v>
      </c>
      <c r="S418" s="182">
        <v>4</v>
      </c>
      <c r="T418" s="182">
        <v>5</v>
      </c>
      <c r="U418" s="1">
        <v>3</v>
      </c>
      <c r="V418" s="1">
        <v>2</v>
      </c>
    </row>
    <row r="419" spans="17:22" x14ac:dyDescent="0.25">
      <c r="Q419" s="182">
        <v>13</v>
      </c>
      <c r="R419" s="193">
        <v>2</v>
      </c>
      <c r="S419" s="182">
        <v>3</v>
      </c>
      <c r="T419" s="182">
        <v>5</v>
      </c>
      <c r="U419" s="1">
        <v>3</v>
      </c>
      <c r="V419" s="1">
        <v>2</v>
      </c>
    </row>
    <row r="420" spans="17:22" x14ac:dyDescent="0.25">
      <c r="Q420" s="182">
        <v>13</v>
      </c>
      <c r="R420" s="193">
        <v>1</v>
      </c>
      <c r="S420" s="182">
        <v>3</v>
      </c>
      <c r="T420" s="182">
        <v>5</v>
      </c>
      <c r="U420" s="1">
        <v>4</v>
      </c>
      <c r="V420" s="1">
        <v>2</v>
      </c>
    </row>
    <row r="421" spans="17:22" x14ac:dyDescent="0.25">
      <c r="Q421" s="182">
        <v>13</v>
      </c>
      <c r="R421" s="193">
        <v>1</v>
      </c>
      <c r="S421" s="182">
        <v>4</v>
      </c>
      <c r="T421" s="182">
        <v>6</v>
      </c>
      <c r="U421" s="1">
        <v>4</v>
      </c>
      <c r="V421" s="1">
        <v>2</v>
      </c>
    </row>
    <row r="422" spans="17:22" x14ac:dyDescent="0.25">
      <c r="Q422" s="182">
        <v>12</v>
      </c>
      <c r="R422" s="193">
        <v>2</v>
      </c>
      <c r="S422" s="182">
        <v>4</v>
      </c>
      <c r="T422" s="182">
        <v>5</v>
      </c>
      <c r="U422" s="1">
        <v>4</v>
      </c>
      <c r="V422" s="1">
        <v>1</v>
      </c>
    </row>
    <row r="423" spans="17:22" x14ac:dyDescent="0.25">
      <c r="Q423" s="182">
        <v>12</v>
      </c>
      <c r="R423" s="193">
        <v>1</v>
      </c>
      <c r="S423" s="182">
        <v>4</v>
      </c>
      <c r="T423" s="182">
        <v>6</v>
      </c>
      <c r="U423" s="1">
        <v>4</v>
      </c>
      <c r="V423" s="1">
        <v>2</v>
      </c>
    </row>
    <row r="424" spans="17:22" x14ac:dyDescent="0.25">
      <c r="Q424" s="182">
        <v>12</v>
      </c>
      <c r="R424" s="193">
        <v>1</v>
      </c>
      <c r="S424" s="182">
        <v>3</v>
      </c>
      <c r="T424" s="182">
        <v>6</v>
      </c>
      <c r="U424" s="1">
        <v>4</v>
      </c>
      <c r="V424" s="1">
        <v>1</v>
      </c>
    </row>
    <row r="425" spans="17:22" x14ac:dyDescent="0.25">
      <c r="Q425" s="182">
        <v>12</v>
      </c>
      <c r="R425" s="193">
        <v>0</v>
      </c>
      <c r="S425" s="182">
        <v>3</v>
      </c>
      <c r="T425" s="182">
        <v>6</v>
      </c>
      <c r="U425" s="1">
        <v>4</v>
      </c>
      <c r="V425" s="1">
        <v>1</v>
      </c>
    </row>
    <row r="426" spans="17:22" x14ac:dyDescent="0.25">
      <c r="Q426" s="182">
        <v>12</v>
      </c>
      <c r="R426" s="193">
        <v>1</v>
      </c>
      <c r="S426" s="182">
        <v>4</v>
      </c>
      <c r="T426" s="182">
        <v>5</v>
      </c>
      <c r="U426" s="1">
        <v>3</v>
      </c>
      <c r="V426" s="1">
        <v>1</v>
      </c>
    </row>
    <row r="427" spans="17:22" x14ac:dyDescent="0.25">
      <c r="Q427" s="182">
        <v>11</v>
      </c>
      <c r="R427" s="193">
        <v>1</v>
      </c>
      <c r="S427" s="182">
        <v>3</v>
      </c>
      <c r="T427" s="182">
        <v>5</v>
      </c>
      <c r="U427" s="1">
        <v>4</v>
      </c>
      <c r="V427" s="1">
        <v>2</v>
      </c>
    </row>
    <row r="428" spans="17:22" x14ac:dyDescent="0.25">
      <c r="Q428" s="182">
        <v>12</v>
      </c>
      <c r="R428" s="193">
        <v>1</v>
      </c>
      <c r="S428" s="182">
        <v>4</v>
      </c>
      <c r="T428" s="182">
        <v>5</v>
      </c>
      <c r="U428" s="1">
        <v>3</v>
      </c>
      <c r="V428" s="1">
        <v>1</v>
      </c>
    </row>
    <row r="429" spans="17:22" x14ac:dyDescent="0.25">
      <c r="Q429" s="182">
        <v>13</v>
      </c>
      <c r="R429" s="193">
        <v>1</v>
      </c>
      <c r="S429" s="182">
        <v>3</v>
      </c>
      <c r="T429" s="182">
        <v>5</v>
      </c>
      <c r="U429" s="1">
        <v>4</v>
      </c>
      <c r="V429" s="1">
        <v>1</v>
      </c>
    </row>
    <row r="430" spans="17:22" x14ac:dyDescent="0.25">
      <c r="Q430" s="182">
        <v>12</v>
      </c>
      <c r="R430" s="193">
        <v>0</v>
      </c>
      <c r="S430" s="182">
        <v>3</v>
      </c>
      <c r="T430" s="182">
        <v>5</v>
      </c>
      <c r="U430" s="1">
        <v>3</v>
      </c>
      <c r="V430" s="1">
        <v>2</v>
      </c>
    </row>
    <row r="431" spans="17:22" x14ac:dyDescent="0.25">
      <c r="Q431" s="182">
        <v>13</v>
      </c>
      <c r="R431" s="193">
        <v>2</v>
      </c>
      <c r="S431" s="182">
        <v>3</v>
      </c>
      <c r="T431" s="182">
        <v>5</v>
      </c>
      <c r="U431" s="1">
        <v>3</v>
      </c>
      <c r="V431" s="1">
        <v>2</v>
      </c>
    </row>
    <row r="432" spans="17:22" x14ac:dyDescent="0.25">
      <c r="Q432" s="182">
        <v>13</v>
      </c>
      <c r="R432" s="193">
        <v>1</v>
      </c>
      <c r="S432" s="182">
        <v>4</v>
      </c>
      <c r="T432" s="182">
        <v>5</v>
      </c>
      <c r="U432" s="1">
        <v>4</v>
      </c>
      <c r="V432" s="1">
        <v>2</v>
      </c>
    </row>
    <row r="433" spans="17:22" x14ac:dyDescent="0.25">
      <c r="Q433" s="182">
        <v>12</v>
      </c>
      <c r="R433" s="193">
        <v>2</v>
      </c>
      <c r="S433" s="182">
        <v>4</v>
      </c>
      <c r="T433" s="182">
        <v>5</v>
      </c>
      <c r="U433" s="1">
        <v>3</v>
      </c>
      <c r="V433" s="1">
        <v>1</v>
      </c>
    </row>
    <row r="434" spans="17:22" x14ac:dyDescent="0.25">
      <c r="Q434" s="182">
        <v>13</v>
      </c>
      <c r="R434" s="193">
        <v>1</v>
      </c>
      <c r="S434" s="182">
        <v>3</v>
      </c>
      <c r="T434" s="182">
        <v>5</v>
      </c>
      <c r="U434" s="1">
        <v>4</v>
      </c>
      <c r="V434" s="1">
        <v>2</v>
      </c>
    </row>
    <row r="435" spans="17:22" x14ac:dyDescent="0.25">
      <c r="Q435" s="182">
        <v>11</v>
      </c>
      <c r="R435" s="193">
        <v>1</v>
      </c>
      <c r="S435" s="182">
        <v>3</v>
      </c>
      <c r="T435" s="182">
        <v>5</v>
      </c>
      <c r="U435" s="1">
        <v>4</v>
      </c>
      <c r="V435" s="1">
        <v>2</v>
      </c>
    </row>
    <row r="436" spans="17:22" x14ac:dyDescent="0.25">
      <c r="Q436" s="182">
        <v>13</v>
      </c>
      <c r="R436" s="193">
        <v>0</v>
      </c>
      <c r="S436" s="182">
        <v>3</v>
      </c>
      <c r="T436" s="182">
        <v>5</v>
      </c>
      <c r="U436" s="1">
        <v>3</v>
      </c>
      <c r="V436" s="1">
        <v>2</v>
      </c>
    </row>
    <row r="437" spans="17:22" x14ac:dyDescent="0.25">
      <c r="Q437" s="182">
        <v>13</v>
      </c>
      <c r="R437" s="193">
        <v>2</v>
      </c>
      <c r="S437" s="182">
        <v>3</v>
      </c>
      <c r="T437" s="182">
        <v>5</v>
      </c>
      <c r="U437" s="1">
        <v>4</v>
      </c>
      <c r="V437" s="1">
        <v>2</v>
      </c>
    </row>
    <row r="438" spans="17:22" x14ac:dyDescent="0.25">
      <c r="Q438" s="182">
        <v>12</v>
      </c>
      <c r="R438" s="193">
        <v>1</v>
      </c>
      <c r="S438" s="182">
        <v>3</v>
      </c>
      <c r="T438" s="182">
        <v>6</v>
      </c>
      <c r="U438" s="1">
        <v>4</v>
      </c>
      <c r="V438" s="1">
        <v>2</v>
      </c>
    </row>
    <row r="439" spans="17:22" x14ac:dyDescent="0.25">
      <c r="Q439" s="182">
        <v>12</v>
      </c>
      <c r="R439" s="193">
        <v>0</v>
      </c>
      <c r="S439" s="182">
        <v>3</v>
      </c>
      <c r="T439" s="182">
        <v>5</v>
      </c>
      <c r="U439" s="1">
        <v>3</v>
      </c>
      <c r="V439" s="1">
        <v>2</v>
      </c>
    </row>
    <row r="440" spans="17:22" x14ac:dyDescent="0.25">
      <c r="Q440" s="182">
        <v>13</v>
      </c>
      <c r="R440" s="193">
        <v>1</v>
      </c>
      <c r="S440" s="182">
        <v>3</v>
      </c>
      <c r="T440" s="182">
        <v>6</v>
      </c>
      <c r="U440" s="1">
        <v>4</v>
      </c>
      <c r="V440" s="1">
        <v>2</v>
      </c>
    </row>
    <row r="441" spans="17:22" x14ac:dyDescent="0.25">
      <c r="Q441" s="182">
        <v>12</v>
      </c>
      <c r="R441" s="193">
        <v>2</v>
      </c>
      <c r="S441" s="182">
        <v>4</v>
      </c>
      <c r="T441" s="182">
        <v>5</v>
      </c>
      <c r="U441" s="1">
        <v>4</v>
      </c>
      <c r="V441" s="1">
        <v>1</v>
      </c>
    </row>
    <row r="442" spans="17:22" x14ac:dyDescent="0.25">
      <c r="Q442" s="182">
        <v>11</v>
      </c>
      <c r="R442" s="193">
        <v>2</v>
      </c>
      <c r="S442" s="182">
        <v>3</v>
      </c>
      <c r="T442" s="182">
        <v>5</v>
      </c>
      <c r="U442" s="1">
        <v>3</v>
      </c>
      <c r="V442" s="1">
        <v>2</v>
      </c>
    </row>
    <row r="443" spans="17:22" x14ac:dyDescent="0.25">
      <c r="Q443" s="182">
        <v>12</v>
      </c>
      <c r="R443" s="193">
        <v>2</v>
      </c>
      <c r="S443" s="182">
        <v>3</v>
      </c>
      <c r="T443" s="182">
        <v>5</v>
      </c>
      <c r="U443" s="1">
        <v>4</v>
      </c>
      <c r="V443" s="1">
        <v>2</v>
      </c>
    </row>
    <row r="444" spans="17:22" x14ac:dyDescent="0.25">
      <c r="Q444" s="182">
        <v>13</v>
      </c>
      <c r="R444" s="193">
        <v>0</v>
      </c>
      <c r="S444" s="182">
        <v>3</v>
      </c>
      <c r="T444" s="182">
        <v>5</v>
      </c>
      <c r="U444" s="1">
        <v>3</v>
      </c>
      <c r="V444" s="1">
        <v>2</v>
      </c>
    </row>
    <row r="445" spans="17:22" x14ac:dyDescent="0.25">
      <c r="Q445" s="182">
        <v>13</v>
      </c>
      <c r="R445" s="193">
        <v>0</v>
      </c>
      <c r="S445" s="182">
        <v>3</v>
      </c>
      <c r="T445" s="182">
        <v>5</v>
      </c>
      <c r="U445" s="1">
        <v>4</v>
      </c>
      <c r="V445" s="1">
        <v>2</v>
      </c>
    </row>
    <row r="446" spans="17:22" x14ac:dyDescent="0.25">
      <c r="Q446" s="182">
        <v>12</v>
      </c>
      <c r="R446" s="193">
        <v>0</v>
      </c>
      <c r="S446" s="182">
        <v>4</v>
      </c>
      <c r="T446" s="182">
        <v>5</v>
      </c>
      <c r="U446" s="1">
        <v>4</v>
      </c>
      <c r="V446" s="1">
        <v>2</v>
      </c>
    </row>
    <row r="447" spans="17:22" x14ac:dyDescent="0.25">
      <c r="Q447" s="182">
        <v>12</v>
      </c>
      <c r="R447" s="193">
        <v>1</v>
      </c>
      <c r="S447" s="182">
        <v>4</v>
      </c>
      <c r="T447" s="182">
        <v>5</v>
      </c>
      <c r="U447" s="1">
        <v>4</v>
      </c>
      <c r="V447" s="1">
        <v>2</v>
      </c>
    </row>
    <row r="448" spans="17:22" x14ac:dyDescent="0.25">
      <c r="Q448" s="182">
        <v>12</v>
      </c>
      <c r="R448" s="193">
        <v>1</v>
      </c>
      <c r="S448" s="182">
        <v>3</v>
      </c>
      <c r="T448" s="182">
        <v>5</v>
      </c>
      <c r="U448" s="1">
        <v>3</v>
      </c>
      <c r="V448" s="1">
        <v>1</v>
      </c>
    </row>
    <row r="449" spans="17:22" x14ac:dyDescent="0.25">
      <c r="Q449" s="182">
        <v>11</v>
      </c>
      <c r="R449" s="193">
        <v>2</v>
      </c>
      <c r="S449" s="182">
        <v>3</v>
      </c>
      <c r="T449" s="182">
        <v>5</v>
      </c>
      <c r="U449" s="1">
        <v>3</v>
      </c>
      <c r="V449" s="1">
        <v>2</v>
      </c>
    </row>
    <row r="450" spans="17:22" x14ac:dyDescent="0.25">
      <c r="Q450" s="182">
        <v>12</v>
      </c>
      <c r="R450" s="193">
        <v>2</v>
      </c>
      <c r="S450" s="182">
        <v>3</v>
      </c>
      <c r="T450" s="182">
        <v>6</v>
      </c>
      <c r="U450" s="1">
        <v>3</v>
      </c>
      <c r="V450" s="1">
        <v>2</v>
      </c>
    </row>
    <row r="451" spans="17:22" x14ac:dyDescent="0.25">
      <c r="Q451" s="182">
        <v>12</v>
      </c>
      <c r="R451" s="193">
        <v>2</v>
      </c>
      <c r="S451" s="182">
        <v>4</v>
      </c>
      <c r="T451" s="182">
        <v>5</v>
      </c>
      <c r="U451" s="1">
        <v>3</v>
      </c>
      <c r="V451" s="1">
        <v>2</v>
      </c>
    </row>
    <row r="452" spans="17:22" x14ac:dyDescent="0.25">
      <c r="Q452" s="182">
        <v>12</v>
      </c>
      <c r="R452" s="193">
        <v>1</v>
      </c>
      <c r="S452" s="182">
        <v>3</v>
      </c>
      <c r="T452" s="182">
        <v>5</v>
      </c>
      <c r="U452" s="1">
        <v>3</v>
      </c>
      <c r="V452" s="1">
        <v>2</v>
      </c>
    </row>
    <row r="453" spans="17:22" x14ac:dyDescent="0.25">
      <c r="Q453" s="182">
        <v>12</v>
      </c>
      <c r="R453" s="193">
        <v>2</v>
      </c>
      <c r="S453" s="182">
        <v>3</v>
      </c>
      <c r="T453" s="182">
        <v>5</v>
      </c>
      <c r="U453" s="1">
        <v>4</v>
      </c>
      <c r="V453" s="1">
        <v>2</v>
      </c>
    </row>
    <row r="454" spans="17:22" x14ac:dyDescent="0.25">
      <c r="Q454" s="182">
        <v>13</v>
      </c>
      <c r="R454" s="193">
        <v>1</v>
      </c>
      <c r="S454" s="182">
        <v>3</v>
      </c>
      <c r="T454" s="182">
        <v>5</v>
      </c>
      <c r="U454" s="1">
        <v>4</v>
      </c>
      <c r="V454" s="1">
        <v>2</v>
      </c>
    </row>
    <row r="455" spans="17:22" x14ac:dyDescent="0.25">
      <c r="Q455" s="182">
        <v>12</v>
      </c>
      <c r="R455" s="193">
        <v>1</v>
      </c>
      <c r="S455" s="182">
        <v>4</v>
      </c>
      <c r="T455" s="182">
        <v>5</v>
      </c>
      <c r="U455" s="1">
        <v>3</v>
      </c>
      <c r="V455" s="1">
        <v>2</v>
      </c>
    </row>
    <row r="456" spans="17:22" x14ac:dyDescent="0.25">
      <c r="Q456" s="182">
        <v>11</v>
      </c>
      <c r="R456" s="193">
        <v>2</v>
      </c>
      <c r="S456" s="182">
        <v>4</v>
      </c>
      <c r="T456" s="182">
        <v>5</v>
      </c>
      <c r="U456" s="1">
        <v>4</v>
      </c>
      <c r="V456" s="1">
        <v>2</v>
      </c>
    </row>
    <row r="457" spans="17:22" x14ac:dyDescent="0.25">
      <c r="Q457" s="182">
        <v>13</v>
      </c>
      <c r="R457" s="193">
        <v>1</v>
      </c>
      <c r="S457" s="182">
        <v>3</v>
      </c>
      <c r="T457" s="182">
        <v>5</v>
      </c>
      <c r="U457" s="1">
        <v>3</v>
      </c>
      <c r="V457" s="1">
        <v>2</v>
      </c>
    </row>
    <row r="458" spans="17:22" x14ac:dyDescent="0.25">
      <c r="Q458" s="182">
        <v>12</v>
      </c>
      <c r="R458" s="193">
        <v>0</v>
      </c>
      <c r="S458" s="182">
        <v>3</v>
      </c>
      <c r="T458" s="182">
        <v>6</v>
      </c>
      <c r="U458" s="1">
        <v>3</v>
      </c>
      <c r="V458" s="1">
        <v>2</v>
      </c>
    </row>
    <row r="459" spans="17:22" x14ac:dyDescent="0.25">
      <c r="Q459" s="182">
        <v>11</v>
      </c>
      <c r="R459" s="193">
        <v>1</v>
      </c>
      <c r="S459" s="182">
        <v>3</v>
      </c>
      <c r="T459" s="182">
        <v>5</v>
      </c>
      <c r="U459" s="1">
        <v>4</v>
      </c>
      <c r="V459" s="1">
        <v>2</v>
      </c>
    </row>
    <row r="460" spans="17:22" x14ac:dyDescent="0.25">
      <c r="Q460" s="182">
        <v>11</v>
      </c>
      <c r="R460" s="193">
        <v>1</v>
      </c>
      <c r="S460" s="182">
        <v>4</v>
      </c>
      <c r="T460" s="182">
        <v>6</v>
      </c>
      <c r="U460" s="1">
        <v>4</v>
      </c>
      <c r="V460" s="1">
        <v>2</v>
      </c>
    </row>
    <row r="461" spans="17:22" x14ac:dyDescent="0.25">
      <c r="Q461" s="182">
        <v>12</v>
      </c>
      <c r="R461" s="193">
        <v>1</v>
      </c>
      <c r="S461" s="182">
        <v>4</v>
      </c>
      <c r="T461" s="182">
        <v>6</v>
      </c>
      <c r="U461" s="1">
        <v>4</v>
      </c>
      <c r="V461" s="1">
        <v>2</v>
      </c>
    </row>
    <row r="462" spans="17:22" x14ac:dyDescent="0.25">
      <c r="Q462" s="182">
        <v>12</v>
      </c>
      <c r="R462" s="193">
        <v>2</v>
      </c>
      <c r="S462" s="182">
        <v>3</v>
      </c>
      <c r="T462" s="182">
        <v>5</v>
      </c>
      <c r="U462" s="1">
        <v>4</v>
      </c>
      <c r="V462" s="1">
        <v>2</v>
      </c>
    </row>
    <row r="463" spans="17:22" x14ac:dyDescent="0.25">
      <c r="Q463" s="182">
        <v>12</v>
      </c>
      <c r="R463" s="193">
        <v>2</v>
      </c>
      <c r="S463" s="182">
        <v>3</v>
      </c>
      <c r="T463" s="182">
        <v>5</v>
      </c>
      <c r="U463" s="1">
        <v>4</v>
      </c>
      <c r="V463" s="1">
        <v>2</v>
      </c>
    </row>
    <row r="464" spans="17:22" x14ac:dyDescent="0.25">
      <c r="Q464" s="182">
        <v>12</v>
      </c>
      <c r="R464" s="193">
        <v>1</v>
      </c>
      <c r="S464" s="182">
        <v>3</v>
      </c>
      <c r="T464" s="182">
        <v>5</v>
      </c>
      <c r="U464" s="1">
        <v>3</v>
      </c>
      <c r="V464" s="1">
        <v>2</v>
      </c>
    </row>
    <row r="465" spans="17:22" x14ac:dyDescent="0.25">
      <c r="Q465" s="182">
        <v>11</v>
      </c>
      <c r="R465" s="193">
        <v>2</v>
      </c>
      <c r="S465" s="182">
        <v>3</v>
      </c>
      <c r="T465" s="182">
        <v>6</v>
      </c>
      <c r="U465" s="1">
        <v>3</v>
      </c>
      <c r="V465" s="1">
        <v>2</v>
      </c>
    </row>
    <row r="466" spans="17:22" x14ac:dyDescent="0.25">
      <c r="Q466" s="182">
        <v>13</v>
      </c>
      <c r="R466" s="193">
        <v>1</v>
      </c>
      <c r="S466" s="182">
        <v>3</v>
      </c>
      <c r="T466" s="182">
        <v>5</v>
      </c>
      <c r="U466" s="1">
        <v>4</v>
      </c>
      <c r="V466" s="1">
        <v>2</v>
      </c>
    </row>
    <row r="467" spans="17:22" x14ac:dyDescent="0.25">
      <c r="Q467" s="182">
        <v>13</v>
      </c>
      <c r="R467" s="193">
        <v>1</v>
      </c>
      <c r="S467" s="182">
        <v>3</v>
      </c>
      <c r="T467" s="182">
        <v>6</v>
      </c>
      <c r="U467" s="1">
        <v>4</v>
      </c>
      <c r="V467" s="1">
        <v>1</v>
      </c>
    </row>
    <row r="468" spans="17:22" x14ac:dyDescent="0.25">
      <c r="Q468" s="182">
        <v>12</v>
      </c>
      <c r="R468" s="193">
        <v>2</v>
      </c>
      <c r="S468" s="182">
        <v>3</v>
      </c>
      <c r="T468" s="182">
        <v>6</v>
      </c>
      <c r="U468" s="1">
        <v>4</v>
      </c>
      <c r="V468" s="1">
        <v>1</v>
      </c>
    </row>
    <row r="469" spans="17:22" x14ac:dyDescent="0.25">
      <c r="Q469" s="182">
        <v>12</v>
      </c>
      <c r="R469" s="193">
        <v>2</v>
      </c>
      <c r="S469" s="182">
        <v>4</v>
      </c>
      <c r="T469" s="182">
        <v>5</v>
      </c>
      <c r="U469" s="1">
        <v>4</v>
      </c>
      <c r="V469" s="1">
        <v>2</v>
      </c>
    </row>
    <row r="470" spans="17:22" x14ac:dyDescent="0.25">
      <c r="Q470" s="182">
        <v>12</v>
      </c>
      <c r="R470" s="193">
        <v>2</v>
      </c>
      <c r="S470" s="182">
        <v>3</v>
      </c>
      <c r="T470" s="182">
        <v>5</v>
      </c>
      <c r="U470" s="1">
        <v>4</v>
      </c>
      <c r="V470" s="1">
        <v>2</v>
      </c>
    </row>
    <row r="471" spans="17:22" x14ac:dyDescent="0.25">
      <c r="Q471" s="182">
        <v>11</v>
      </c>
      <c r="R471" s="193">
        <v>1</v>
      </c>
      <c r="S471" s="182">
        <v>3</v>
      </c>
      <c r="T471" s="182">
        <v>5</v>
      </c>
      <c r="U471" s="1">
        <v>4</v>
      </c>
      <c r="V471" s="1">
        <v>2</v>
      </c>
    </row>
    <row r="472" spans="17:22" x14ac:dyDescent="0.25">
      <c r="Q472" s="182">
        <v>12</v>
      </c>
      <c r="R472" s="193">
        <v>1</v>
      </c>
      <c r="S472" s="182">
        <v>3</v>
      </c>
      <c r="T472" s="182">
        <v>5</v>
      </c>
      <c r="U472" s="1">
        <v>3</v>
      </c>
      <c r="V472" s="1">
        <v>2</v>
      </c>
    </row>
    <row r="473" spans="17:22" x14ac:dyDescent="0.25">
      <c r="Q473" s="182">
        <v>12</v>
      </c>
      <c r="R473" s="193">
        <v>1</v>
      </c>
      <c r="S473" s="182">
        <v>4</v>
      </c>
      <c r="T473" s="182">
        <v>6</v>
      </c>
      <c r="U473" s="1">
        <v>4</v>
      </c>
      <c r="V473" s="1">
        <v>1</v>
      </c>
    </row>
    <row r="474" spans="17:22" x14ac:dyDescent="0.25">
      <c r="Q474" s="182">
        <v>13</v>
      </c>
      <c r="R474" s="193">
        <v>1</v>
      </c>
      <c r="S474" s="182">
        <v>3</v>
      </c>
      <c r="T474" s="182">
        <v>5</v>
      </c>
      <c r="U474" s="1">
        <v>4</v>
      </c>
      <c r="V474" s="1">
        <v>2</v>
      </c>
    </row>
    <row r="475" spans="17:22" x14ac:dyDescent="0.25">
      <c r="Q475" s="182">
        <v>11</v>
      </c>
      <c r="R475" s="193">
        <v>1</v>
      </c>
      <c r="S475" s="182">
        <v>3</v>
      </c>
      <c r="T475" s="182">
        <v>6</v>
      </c>
      <c r="U475" s="1">
        <v>4</v>
      </c>
      <c r="V475" s="1">
        <v>2</v>
      </c>
    </row>
    <row r="476" spans="17:22" x14ac:dyDescent="0.25">
      <c r="Q476" s="182">
        <v>13</v>
      </c>
      <c r="R476" s="193">
        <v>1</v>
      </c>
      <c r="S476" s="182">
        <v>4</v>
      </c>
      <c r="T476" s="182">
        <v>5</v>
      </c>
      <c r="U476" s="1">
        <v>4</v>
      </c>
      <c r="V476" s="1">
        <v>2</v>
      </c>
    </row>
    <row r="477" spans="17:22" x14ac:dyDescent="0.25">
      <c r="Q477" s="182">
        <v>13</v>
      </c>
      <c r="R477" s="193">
        <v>2</v>
      </c>
      <c r="S477" s="182">
        <v>3</v>
      </c>
      <c r="T477" s="182">
        <v>5</v>
      </c>
      <c r="U477" s="1">
        <v>3</v>
      </c>
      <c r="V477" s="1">
        <v>1</v>
      </c>
    </row>
    <row r="478" spans="17:22" x14ac:dyDescent="0.25">
      <c r="Q478" s="182">
        <v>12</v>
      </c>
      <c r="R478" s="193">
        <v>1</v>
      </c>
      <c r="S478" s="182">
        <v>4</v>
      </c>
      <c r="T478" s="182">
        <v>6</v>
      </c>
      <c r="U478" s="1">
        <v>4</v>
      </c>
      <c r="V478" s="1">
        <v>2</v>
      </c>
    </row>
    <row r="479" spans="17:22" x14ac:dyDescent="0.25">
      <c r="Q479" s="182">
        <v>11</v>
      </c>
      <c r="R479" s="193">
        <v>1</v>
      </c>
      <c r="S479" s="182">
        <v>3</v>
      </c>
      <c r="T479" s="182">
        <v>5</v>
      </c>
      <c r="U479" s="1">
        <v>3</v>
      </c>
      <c r="V479" s="1">
        <v>2</v>
      </c>
    </row>
    <row r="480" spans="17:22" x14ac:dyDescent="0.25">
      <c r="Q480" s="182">
        <v>12</v>
      </c>
      <c r="R480" s="193">
        <v>1</v>
      </c>
      <c r="S480" s="182">
        <v>4</v>
      </c>
      <c r="T480" s="182">
        <v>5</v>
      </c>
      <c r="U480" s="1">
        <v>3</v>
      </c>
      <c r="V480" s="1">
        <v>1</v>
      </c>
    </row>
    <row r="481" spans="17:22" x14ac:dyDescent="0.25">
      <c r="Q481" s="182">
        <v>13</v>
      </c>
      <c r="R481" s="193">
        <v>2</v>
      </c>
      <c r="S481" s="182">
        <v>4</v>
      </c>
      <c r="T481" s="182">
        <v>6</v>
      </c>
      <c r="U481" s="1">
        <v>3</v>
      </c>
      <c r="V481" s="1">
        <v>2</v>
      </c>
    </row>
    <row r="482" spans="17:22" x14ac:dyDescent="0.25">
      <c r="Q482" s="182">
        <v>12</v>
      </c>
      <c r="R482" s="193">
        <v>1</v>
      </c>
      <c r="S482" s="182">
        <v>4</v>
      </c>
      <c r="T482" s="182">
        <v>5</v>
      </c>
      <c r="U482" s="1">
        <v>3</v>
      </c>
      <c r="V482" s="1">
        <v>1</v>
      </c>
    </row>
    <row r="483" spans="17:22" x14ac:dyDescent="0.25">
      <c r="Q483" s="182">
        <v>13</v>
      </c>
      <c r="R483" s="193">
        <v>2</v>
      </c>
      <c r="S483" s="182">
        <v>4</v>
      </c>
      <c r="T483" s="182">
        <v>5</v>
      </c>
      <c r="U483" s="1">
        <v>4</v>
      </c>
      <c r="V483" s="1">
        <v>2</v>
      </c>
    </row>
    <row r="484" spans="17:22" x14ac:dyDescent="0.25">
      <c r="Q484" s="182">
        <v>11</v>
      </c>
      <c r="R484" s="193">
        <v>2</v>
      </c>
      <c r="S484" s="182">
        <v>3</v>
      </c>
      <c r="T484" s="182">
        <v>6</v>
      </c>
      <c r="U484" s="1">
        <v>4</v>
      </c>
      <c r="V484" s="1">
        <v>2</v>
      </c>
    </row>
    <row r="485" spans="17:22" x14ac:dyDescent="0.25">
      <c r="Q485" s="182">
        <v>12</v>
      </c>
      <c r="R485" s="193">
        <v>1</v>
      </c>
      <c r="S485" s="182">
        <v>3</v>
      </c>
      <c r="T485" s="182">
        <v>6</v>
      </c>
      <c r="U485" s="1">
        <v>4</v>
      </c>
      <c r="V485" s="1">
        <v>2</v>
      </c>
    </row>
    <row r="486" spans="17:22" x14ac:dyDescent="0.25">
      <c r="Q486" s="182">
        <v>12</v>
      </c>
      <c r="R486" s="193">
        <v>2</v>
      </c>
      <c r="S486" s="182">
        <v>3</v>
      </c>
      <c r="T486" s="182">
        <v>6</v>
      </c>
      <c r="U486" s="1">
        <v>3</v>
      </c>
      <c r="V486" s="1">
        <v>1</v>
      </c>
    </row>
    <row r="487" spans="17:22" x14ac:dyDescent="0.25">
      <c r="Q487" s="182">
        <v>12</v>
      </c>
      <c r="R487" s="193">
        <v>1</v>
      </c>
      <c r="S487" s="182">
        <v>3</v>
      </c>
      <c r="T487" s="182">
        <v>5</v>
      </c>
      <c r="U487" s="1">
        <v>3</v>
      </c>
      <c r="V487" s="1">
        <v>2</v>
      </c>
    </row>
    <row r="488" spans="17:22" x14ac:dyDescent="0.25">
      <c r="Q488" s="182">
        <v>12</v>
      </c>
      <c r="R488" s="193">
        <v>2</v>
      </c>
      <c r="S488" s="182">
        <v>3</v>
      </c>
      <c r="T488" s="182">
        <v>6</v>
      </c>
      <c r="U488" s="1">
        <v>4</v>
      </c>
      <c r="V488" s="1">
        <v>1</v>
      </c>
    </row>
    <row r="489" spans="17:22" x14ac:dyDescent="0.25">
      <c r="Q489" s="182">
        <v>13</v>
      </c>
      <c r="R489" s="193">
        <v>1</v>
      </c>
      <c r="S489" s="182">
        <v>3</v>
      </c>
      <c r="T489" s="182">
        <v>5</v>
      </c>
      <c r="U489" s="1">
        <v>4</v>
      </c>
      <c r="V489" s="1">
        <v>1</v>
      </c>
    </row>
    <row r="490" spans="17:22" x14ac:dyDescent="0.25">
      <c r="Q490" s="182">
        <v>12</v>
      </c>
      <c r="R490" s="193">
        <v>1</v>
      </c>
      <c r="S490" s="182">
        <v>3</v>
      </c>
      <c r="T490" s="182">
        <v>5</v>
      </c>
      <c r="U490" s="1">
        <v>3</v>
      </c>
      <c r="V490" s="1">
        <v>1</v>
      </c>
    </row>
    <row r="491" spans="17:22" x14ac:dyDescent="0.25">
      <c r="Q491" s="182">
        <v>12</v>
      </c>
      <c r="R491" s="193">
        <v>1</v>
      </c>
      <c r="S491" s="182">
        <v>3</v>
      </c>
      <c r="T491" s="182">
        <v>5</v>
      </c>
      <c r="U491" s="1">
        <v>3</v>
      </c>
      <c r="V491" s="1">
        <v>2</v>
      </c>
    </row>
    <row r="492" spans="17:22" x14ac:dyDescent="0.25">
      <c r="Q492" s="182">
        <v>11</v>
      </c>
      <c r="R492" s="193">
        <v>2</v>
      </c>
      <c r="S492" s="182">
        <v>4</v>
      </c>
      <c r="T492" s="182">
        <v>6</v>
      </c>
      <c r="U492" s="1">
        <v>4</v>
      </c>
      <c r="V492" s="1">
        <v>2</v>
      </c>
    </row>
    <row r="493" spans="17:22" x14ac:dyDescent="0.25">
      <c r="Q493" s="182">
        <v>11</v>
      </c>
      <c r="R493" s="193">
        <v>2</v>
      </c>
      <c r="S493" s="182">
        <v>3</v>
      </c>
      <c r="T493" s="182">
        <v>5</v>
      </c>
      <c r="U493" s="1">
        <v>4</v>
      </c>
      <c r="V493" s="1">
        <v>2</v>
      </c>
    </row>
    <row r="494" spans="17:22" x14ac:dyDescent="0.25">
      <c r="Q494" s="182">
        <v>11</v>
      </c>
      <c r="R494" s="193">
        <v>2</v>
      </c>
      <c r="S494" s="182">
        <v>3</v>
      </c>
      <c r="T494" s="182">
        <v>6</v>
      </c>
      <c r="U494" s="1">
        <v>4</v>
      </c>
      <c r="V494" s="1">
        <v>2</v>
      </c>
    </row>
    <row r="495" spans="17:22" x14ac:dyDescent="0.25">
      <c r="Q495" s="182">
        <v>13</v>
      </c>
      <c r="R495" s="193">
        <v>2</v>
      </c>
      <c r="S495" s="182">
        <v>3</v>
      </c>
      <c r="T495" s="182">
        <v>5</v>
      </c>
      <c r="U495" s="1">
        <v>4</v>
      </c>
      <c r="V495" s="1">
        <v>2</v>
      </c>
    </row>
    <row r="496" spans="17:22" x14ac:dyDescent="0.25">
      <c r="Q496" s="182">
        <v>12</v>
      </c>
      <c r="R496" s="193">
        <v>0</v>
      </c>
      <c r="S496" s="182">
        <v>3</v>
      </c>
      <c r="T496" s="182">
        <v>5</v>
      </c>
      <c r="U496" s="1">
        <v>3</v>
      </c>
      <c r="V496" s="1">
        <v>2</v>
      </c>
    </row>
    <row r="497" spans="17:22" x14ac:dyDescent="0.25">
      <c r="Q497" s="182">
        <v>12</v>
      </c>
      <c r="R497" s="193">
        <v>2</v>
      </c>
      <c r="S497" s="182">
        <v>4</v>
      </c>
      <c r="T497" s="182">
        <v>6</v>
      </c>
      <c r="U497" s="1">
        <v>3</v>
      </c>
      <c r="V497" s="1">
        <v>1</v>
      </c>
    </row>
    <row r="498" spans="17:22" x14ac:dyDescent="0.25">
      <c r="Q498" s="182">
        <v>12</v>
      </c>
      <c r="R498" s="193">
        <v>1</v>
      </c>
      <c r="S498" s="182">
        <v>3</v>
      </c>
      <c r="T498" s="182">
        <v>5</v>
      </c>
      <c r="U498" s="1">
        <v>4</v>
      </c>
      <c r="V498" s="1">
        <v>2</v>
      </c>
    </row>
    <row r="499" spans="17:22" x14ac:dyDescent="0.25">
      <c r="Q499" s="182">
        <v>11</v>
      </c>
      <c r="R499" s="193">
        <v>1</v>
      </c>
      <c r="S499" s="182">
        <v>3</v>
      </c>
      <c r="T499" s="182">
        <v>5</v>
      </c>
      <c r="U499" s="1">
        <v>4</v>
      </c>
      <c r="V499" s="1">
        <v>2</v>
      </c>
    </row>
    <row r="500" spans="17:22" x14ac:dyDescent="0.25">
      <c r="Q500" s="182">
        <v>13</v>
      </c>
      <c r="R500" s="193">
        <v>2</v>
      </c>
      <c r="S500" s="182">
        <v>4</v>
      </c>
      <c r="T500" s="182">
        <v>5</v>
      </c>
      <c r="U500" s="1">
        <v>3</v>
      </c>
      <c r="V500" s="1">
        <v>1</v>
      </c>
    </row>
    <row r="501" spans="17:22" x14ac:dyDescent="0.25">
      <c r="Q501" s="182">
        <v>12</v>
      </c>
      <c r="R501" s="193">
        <v>2</v>
      </c>
      <c r="S501" s="182">
        <v>4</v>
      </c>
      <c r="T501" s="182">
        <v>5</v>
      </c>
      <c r="U501" s="1">
        <v>4</v>
      </c>
      <c r="V501" s="1">
        <v>1</v>
      </c>
    </row>
    <row r="502" spans="17:22" x14ac:dyDescent="0.25">
      <c r="Q502" s="182">
        <v>12</v>
      </c>
      <c r="R502" s="193">
        <v>1</v>
      </c>
      <c r="S502" s="182">
        <v>3</v>
      </c>
      <c r="T502" s="182">
        <v>5</v>
      </c>
      <c r="U502" s="1">
        <v>3</v>
      </c>
      <c r="V502" s="1">
        <v>2</v>
      </c>
    </row>
    <row r="503" spans="17:22" x14ac:dyDescent="0.25">
      <c r="Q503" s="182">
        <v>12</v>
      </c>
      <c r="R503" s="193">
        <v>2</v>
      </c>
      <c r="S503" s="182">
        <v>3</v>
      </c>
      <c r="T503" s="182">
        <v>5</v>
      </c>
      <c r="U503" s="1">
        <v>3</v>
      </c>
      <c r="V503" s="1">
        <v>1</v>
      </c>
    </row>
    <row r="504" spans="17:22" x14ac:dyDescent="0.25">
      <c r="Q504" s="182">
        <v>13</v>
      </c>
      <c r="R504" s="193">
        <v>1</v>
      </c>
      <c r="S504" s="182">
        <v>4</v>
      </c>
      <c r="T504" s="182">
        <v>5</v>
      </c>
      <c r="U504" s="1">
        <v>3</v>
      </c>
      <c r="V504" s="1">
        <v>1</v>
      </c>
    </row>
    <row r="505" spans="17:22" x14ac:dyDescent="0.25">
      <c r="Q505" s="182">
        <v>12</v>
      </c>
      <c r="R505" s="193">
        <v>1</v>
      </c>
      <c r="S505" s="182">
        <v>4</v>
      </c>
      <c r="T505" s="182">
        <v>5</v>
      </c>
      <c r="U505" s="1">
        <v>4</v>
      </c>
      <c r="V505" s="1">
        <v>2</v>
      </c>
    </row>
    <row r="506" spans="17:22" x14ac:dyDescent="0.25">
      <c r="Q506" s="182">
        <v>12</v>
      </c>
      <c r="R506" s="193">
        <v>1</v>
      </c>
      <c r="S506" s="182">
        <v>4</v>
      </c>
      <c r="T506" s="182">
        <v>5</v>
      </c>
      <c r="U506" s="1">
        <v>3</v>
      </c>
      <c r="V506" s="1">
        <v>2</v>
      </c>
    </row>
    <row r="507" spans="17:22" x14ac:dyDescent="0.25">
      <c r="Q507" s="182">
        <v>13</v>
      </c>
      <c r="R507" s="193">
        <v>2</v>
      </c>
      <c r="S507" s="182">
        <v>3</v>
      </c>
      <c r="T507" s="182">
        <v>5</v>
      </c>
      <c r="U507" s="1">
        <v>3</v>
      </c>
      <c r="V507" s="1">
        <v>1</v>
      </c>
    </row>
    <row r="508" spans="17:22" x14ac:dyDescent="0.25">
      <c r="Q508" s="182">
        <v>11</v>
      </c>
      <c r="R508" s="193">
        <v>2</v>
      </c>
      <c r="S508" s="182">
        <v>4</v>
      </c>
      <c r="T508" s="182">
        <v>6</v>
      </c>
      <c r="U508" s="1">
        <v>3</v>
      </c>
      <c r="V508" s="1">
        <v>2</v>
      </c>
    </row>
    <row r="509" spans="17:22" x14ac:dyDescent="0.25">
      <c r="Q509" s="182">
        <v>11</v>
      </c>
      <c r="R509" s="193">
        <v>1</v>
      </c>
      <c r="S509" s="182">
        <v>4</v>
      </c>
      <c r="T509" s="182">
        <v>6</v>
      </c>
      <c r="U509" s="1">
        <v>4</v>
      </c>
      <c r="V509" s="1">
        <v>2</v>
      </c>
    </row>
    <row r="510" spans="17:22" x14ac:dyDescent="0.25">
      <c r="Q510" s="182">
        <v>13</v>
      </c>
      <c r="R510" s="193">
        <v>1</v>
      </c>
      <c r="S510" s="182">
        <v>4</v>
      </c>
      <c r="T510" s="182">
        <v>5</v>
      </c>
      <c r="U510" s="1">
        <v>3</v>
      </c>
      <c r="V510" s="1">
        <v>2</v>
      </c>
    </row>
    <row r="511" spans="17:22" x14ac:dyDescent="0.25">
      <c r="Q511" s="182">
        <v>12</v>
      </c>
      <c r="R511" s="193">
        <v>1</v>
      </c>
      <c r="S511" s="182">
        <v>4</v>
      </c>
      <c r="T511" s="182">
        <v>5</v>
      </c>
      <c r="U511" s="1">
        <v>3</v>
      </c>
      <c r="V511" s="1">
        <v>1</v>
      </c>
    </row>
    <row r="512" spans="17:22" x14ac:dyDescent="0.25">
      <c r="Q512" s="182">
        <v>11</v>
      </c>
      <c r="R512" s="193">
        <v>0</v>
      </c>
      <c r="S512" s="182">
        <v>4</v>
      </c>
      <c r="T512" s="182">
        <v>5</v>
      </c>
      <c r="U512" s="1">
        <v>3</v>
      </c>
      <c r="V512" s="1">
        <v>2</v>
      </c>
    </row>
    <row r="513" spans="17:22" x14ac:dyDescent="0.25">
      <c r="Q513" s="182">
        <v>13</v>
      </c>
      <c r="R513" s="193">
        <v>2</v>
      </c>
      <c r="S513" s="182">
        <v>3</v>
      </c>
      <c r="T513" s="182">
        <v>5</v>
      </c>
      <c r="U513" s="1">
        <v>4</v>
      </c>
      <c r="V513" s="1">
        <v>1</v>
      </c>
    </row>
    <row r="514" spans="17:22" x14ac:dyDescent="0.25">
      <c r="Q514" s="182">
        <v>11</v>
      </c>
      <c r="R514" s="193">
        <v>1</v>
      </c>
      <c r="S514" s="182">
        <v>4</v>
      </c>
      <c r="T514" s="182">
        <v>5</v>
      </c>
      <c r="U514" s="1">
        <v>3</v>
      </c>
      <c r="V514" s="1">
        <v>2</v>
      </c>
    </row>
    <row r="515" spans="17:22" x14ac:dyDescent="0.25">
      <c r="Q515" s="182">
        <v>12</v>
      </c>
      <c r="R515" s="193">
        <v>1</v>
      </c>
      <c r="S515" s="182">
        <v>4</v>
      </c>
      <c r="T515" s="182">
        <v>5</v>
      </c>
      <c r="U515" s="1">
        <v>3</v>
      </c>
      <c r="V515" s="1">
        <v>1</v>
      </c>
    </row>
    <row r="516" spans="17:22" x14ac:dyDescent="0.25">
      <c r="Q516" s="182">
        <v>12</v>
      </c>
      <c r="R516" s="193">
        <v>2</v>
      </c>
      <c r="S516" s="182">
        <v>3</v>
      </c>
      <c r="T516" s="182">
        <v>5</v>
      </c>
      <c r="U516" s="1">
        <v>3</v>
      </c>
      <c r="V516" s="1">
        <v>2</v>
      </c>
    </row>
    <row r="517" spans="17:22" x14ac:dyDescent="0.25">
      <c r="Q517" s="182">
        <v>11</v>
      </c>
      <c r="R517" s="193">
        <v>0</v>
      </c>
      <c r="S517" s="182">
        <v>4</v>
      </c>
      <c r="T517" s="182">
        <v>5</v>
      </c>
      <c r="U517" s="1">
        <v>4</v>
      </c>
      <c r="V517" s="1">
        <v>2</v>
      </c>
    </row>
    <row r="518" spans="17:22" x14ac:dyDescent="0.25">
      <c r="Q518" s="182">
        <v>12</v>
      </c>
      <c r="R518" s="193">
        <v>1</v>
      </c>
      <c r="S518" s="182">
        <v>3</v>
      </c>
      <c r="T518" s="182">
        <v>5</v>
      </c>
      <c r="U518" s="1">
        <v>3</v>
      </c>
      <c r="V518" s="1">
        <v>2</v>
      </c>
    </row>
    <row r="519" spans="17:22" x14ac:dyDescent="0.25">
      <c r="Q519" s="182">
        <v>13</v>
      </c>
      <c r="R519" s="193">
        <v>1</v>
      </c>
      <c r="S519" s="182">
        <v>3</v>
      </c>
      <c r="T519" s="182">
        <v>5</v>
      </c>
      <c r="U519" s="1">
        <v>3</v>
      </c>
      <c r="V519" s="1">
        <v>1</v>
      </c>
    </row>
    <row r="520" spans="17:22" x14ac:dyDescent="0.25">
      <c r="Q520" s="182">
        <v>11</v>
      </c>
      <c r="R520" s="193">
        <v>1</v>
      </c>
      <c r="S520" s="182">
        <v>3</v>
      </c>
      <c r="T520" s="182">
        <v>5</v>
      </c>
      <c r="U520" s="1">
        <v>3</v>
      </c>
      <c r="V520" s="1">
        <v>2</v>
      </c>
    </row>
    <row r="521" spans="17:22" x14ac:dyDescent="0.25">
      <c r="Q521" s="182">
        <v>11</v>
      </c>
      <c r="R521" s="193">
        <v>0</v>
      </c>
      <c r="S521" s="182">
        <v>4</v>
      </c>
      <c r="T521" s="182">
        <v>5</v>
      </c>
      <c r="U521" s="1">
        <v>4</v>
      </c>
      <c r="V521" s="1">
        <v>1</v>
      </c>
    </row>
    <row r="522" spans="17:22" x14ac:dyDescent="0.25">
      <c r="Q522" s="182">
        <v>13</v>
      </c>
      <c r="R522" s="193">
        <v>1</v>
      </c>
      <c r="S522" s="182">
        <v>3</v>
      </c>
      <c r="T522" s="182">
        <v>5</v>
      </c>
      <c r="U522" s="1">
        <v>4</v>
      </c>
      <c r="V522" s="1">
        <v>2</v>
      </c>
    </row>
    <row r="523" spans="17:22" x14ac:dyDescent="0.25">
      <c r="Q523" s="182">
        <v>13</v>
      </c>
      <c r="R523" s="193">
        <v>2</v>
      </c>
      <c r="S523" s="182">
        <v>4</v>
      </c>
      <c r="T523" s="182">
        <v>6</v>
      </c>
      <c r="U523" s="1">
        <v>4</v>
      </c>
      <c r="V523" s="1">
        <v>2</v>
      </c>
    </row>
    <row r="524" spans="17:22" x14ac:dyDescent="0.25">
      <c r="Q524" s="182">
        <v>12</v>
      </c>
      <c r="R524" s="193">
        <v>2</v>
      </c>
      <c r="S524" s="182">
        <v>4</v>
      </c>
      <c r="T524" s="182">
        <v>5</v>
      </c>
      <c r="U524" s="1">
        <v>3</v>
      </c>
      <c r="V524" s="1">
        <v>2</v>
      </c>
    </row>
    <row r="525" spans="17:22" x14ac:dyDescent="0.25">
      <c r="Q525" s="182">
        <v>12</v>
      </c>
      <c r="R525" s="193">
        <v>1</v>
      </c>
      <c r="S525" s="182">
        <v>3</v>
      </c>
      <c r="T525" s="182">
        <v>5</v>
      </c>
      <c r="U525" s="1">
        <v>3</v>
      </c>
      <c r="V525" s="1">
        <v>2</v>
      </c>
    </row>
    <row r="526" spans="17:22" x14ac:dyDescent="0.25">
      <c r="Q526" s="182">
        <v>12</v>
      </c>
      <c r="R526" s="193">
        <v>0</v>
      </c>
      <c r="S526" s="182">
        <v>3</v>
      </c>
      <c r="T526" s="182">
        <v>5</v>
      </c>
      <c r="U526" s="1">
        <v>3</v>
      </c>
      <c r="V526" s="1">
        <v>2</v>
      </c>
    </row>
    <row r="527" spans="17:22" x14ac:dyDescent="0.25">
      <c r="Q527" s="182">
        <v>13</v>
      </c>
      <c r="R527" s="193">
        <v>1</v>
      </c>
      <c r="S527" s="182">
        <v>4</v>
      </c>
      <c r="T527" s="182">
        <v>6</v>
      </c>
      <c r="U527" s="1">
        <v>4</v>
      </c>
      <c r="V527" s="1">
        <v>2</v>
      </c>
    </row>
    <row r="528" spans="17:22" x14ac:dyDescent="0.25">
      <c r="Q528" s="182">
        <v>11</v>
      </c>
      <c r="R528" s="193">
        <v>2</v>
      </c>
      <c r="S528" s="182">
        <v>4</v>
      </c>
      <c r="T528" s="182">
        <v>5</v>
      </c>
      <c r="U528" s="1">
        <v>3</v>
      </c>
      <c r="V528" s="1">
        <v>1</v>
      </c>
    </row>
    <row r="529" spans="17:22" x14ac:dyDescent="0.25">
      <c r="Q529" s="182">
        <v>11</v>
      </c>
      <c r="R529" s="193">
        <v>1</v>
      </c>
      <c r="S529" s="182">
        <v>4</v>
      </c>
      <c r="T529" s="182">
        <v>5</v>
      </c>
      <c r="U529" s="1">
        <v>3</v>
      </c>
      <c r="V529" s="1">
        <v>1</v>
      </c>
    </row>
    <row r="530" spans="17:22" x14ac:dyDescent="0.25">
      <c r="Q530" s="182">
        <v>12</v>
      </c>
      <c r="R530" s="193">
        <v>0</v>
      </c>
      <c r="S530" s="182">
        <v>4</v>
      </c>
      <c r="T530" s="182">
        <v>6</v>
      </c>
      <c r="U530" s="1">
        <v>4</v>
      </c>
      <c r="V530" s="1">
        <v>2</v>
      </c>
    </row>
    <row r="531" spans="17:22" x14ac:dyDescent="0.25">
      <c r="Q531" s="182">
        <v>13</v>
      </c>
      <c r="R531" s="193">
        <v>1</v>
      </c>
      <c r="S531" s="182">
        <v>4</v>
      </c>
      <c r="T531" s="182">
        <v>6</v>
      </c>
      <c r="U531" s="1">
        <v>4</v>
      </c>
      <c r="V531" s="1">
        <v>2</v>
      </c>
    </row>
    <row r="532" spans="17:22" x14ac:dyDescent="0.25">
      <c r="Q532" s="182">
        <v>12</v>
      </c>
      <c r="R532" s="193">
        <v>1</v>
      </c>
      <c r="S532" s="182">
        <v>4</v>
      </c>
      <c r="T532" s="182">
        <v>5</v>
      </c>
      <c r="U532" s="1">
        <v>4</v>
      </c>
      <c r="V532" s="1">
        <v>2</v>
      </c>
    </row>
    <row r="533" spans="17:22" x14ac:dyDescent="0.25">
      <c r="Q533" s="182">
        <v>12</v>
      </c>
      <c r="R533" s="193">
        <v>1</v>
      </c>
      <c r="S533" s="182">
        <v>3</v>
      </c>
      <c r="T533" s="182">
        <v>5</v>
      </c>
      <c r="U533" s="1">
        <v>4</v>
      </c>
      <c r="V533" s="1">
        <v>2</v>
      </c>
    </row>
    <row r="534" spans="17:22" x14ac:dyDescent="0.25">
      <c r="Q534" s="182">
        <v>12</v>
      </c>
      <c r="R534" s="193">
        <v>2</v>
      </c>
      <c r="S534" s="182">
        <v>4</v>
      </c>
      <c r="T534" s="182">
        <v>5</v>
      </c>
      <c r="U534" s="1">
        <v>3</v>
      </c>
      <c r="V534" s="1">
        <v>2</v>
      </c>
    </row>
    <row r="535" spans="17:22" x14ac:dyDescent="0.25">
      <c r="Q535" s="182">
        <v>13</v>
      </c>
      <c r="R535" s="193">
        <v>1</v>
      </c>
      <c r="S535" s="182">
        <v>3</v>
      </c>
      <c r="T535" s="182">
        <v>5</v>
      </c>
      <c r="U535" s="1">
        <v>4</v>
      </c>
      <c r="V535" s="1">
        <v>2</v>
      </c>
    </row>
    <row r="536" spans="17:22" x14ac:dyDescent="0.25">
      <c r="Q536" s="182">
        <v>12</v>
      </c>
      <c r="R536" s="193">
        <v>2</v>
      </c>
      <c r="S536" s="182">
        <v>4</v>
      </c>
      <c r="T536" s="182">
        <v>5</v>
      </c>
      <c r="U536" s="1">
        <v>3</v>
      </c>
      <c r="V536" s="1">
        <v>2</v>
      </c>
    </row>
    <row r="537" spans="17:22" x14ac:dyDescent="0.25">
      <c r="Q537" s="182">
        <v>12</v>
      </c>
      <c r="R537" s="193">
        <v>2</v>
      </c>
      <c r="S537" s="182">
        <v>3</v>
      </c>
      <c r="T537" s="182">
        <v>5</v>
      </c>
      <c r="U537" s="1">
        <v>3</v>
      </c>
      <c r="V537" s="1">
        <v>2</v>
      </c>
    </row>
    <row r="538" spans="17:22" x14ac:dyDescent="0.25">
      <c r="Q538" s="182">
        <v>11</v>
      </c>
      <c r="R538" s="193">
        <v>1</v>
      </c>
      <c r="S538" s="182">
        <v>3</v>
      </c>
      <c r="T538" s="182">
        <v>5</v>
      </c>
      <c r="U538" s="1">
        <v>4</v>
      </c>
      <c r="V538" s="1">
        <v>2</v>
      </c>
    </row>
    <row r="539" spans="17:22" x14ac:dyDescent="0.25">
      <c r="Q539" s="182">
        <v>12</v>
      </c>
      <c r="R539" s="193">
        <v>1</v>
      </c>
      <c r="S539" s="182">
        <v>4</v>
      </c>
      <c r="T539" s="182">
        <v>5</v>
      </c>
      <c r="U539" s="1">
        <v>4</v>
      </c>
      <c r="V539" s="1">
        <v>1</v>
      </c>
    </row>
    <row r="540" spans="17:22" x14ac:dyDescent="0.25">
      <c r="Q540" s="182">
        <v>12</v>
      </c>
      <c r="R540" s="193">
        <v>2</v>
      </c>
      <c r="S540" s="182">
        <v>3</v>
      </c>
      <c r="T540" s="182">
        <v>5</v>
      </c>
      <c r="U540" s="1">
        <v>4</v>
      </c>
      <c r="V540" s="1">
        <v>1</v>
      </c>
    </row>
    <row r="541" spans="17:22" x14ac:dyDescent="0.25">
      <c r="Q541" s="182">
        <v>11</v>
      </c>
      <c r="R541" s="193">
        <v>1</v>
      </c>
      <c r="S541" s="182">
        <v>3</v>
      </c>
      <c r="T541" s="182">
        <v>6</v>
      </c>
      <c r="U541" s="1">
        <v>3</v>
      </c>
      <c r="V541" s="1">
        <v>2</v>
      </c>
    </row>
    <row r="542" spans="17:22" x14ac:dyDescent="0.25">
      <c r="Q542" s="182">
        <v>12</v>
      </c>
      <c r="R542" s="193">
        <v>2</v>
      </c>
      <c r="S542" s="182">
        <v>3</v>
      </c>
      <c r="T542" s="182">
        <v>6</v>
      </c>
      <c r="U542" s="1">
        <v>4</v>
      </c>
      <c r="V542" s="1">
        <v>2</v>
      </c>
    </row>
    <row r="543" spans="17:22" x14ac:dyDescent="0.25">
      <c r="Q543" s="182">
        <v>13</v>
      </c>
      <c r="R543" s="193">
        <v>0</v>
      </c>
      <c r="S543" s="182">
        <v>4</v>
      </c>
      <c r="T543" s="182">
        <v>5</v>
      </c>
      <c r="U543" s="1">
        <v>3</v>
      </c>
      <c r="V543" s="1">
        <v>2</v>
      </c>
    </row>
    <row r="544" spans="17:22" x14ac:dyDescent="0.25">
      <c r="Q544" s="182">
        <v>13</v>
      </c>
      <c r="R544" s="193">
        <v>2</v>
      </c>
      <c r="S544" s="182">
        <v>4</v>
      </c>
      <c r="T544" s="182">
        <v>5</v>
      </c>
      <c r="U544" s="1">
        <v>3</v>
      </c>
      <c r="V544" s="1">
        <v>2</v>
      </c>
    </row>
    <row r="545" spans="17:22" x14ac:dyDescent="0.25">
      <c r="Q545" s="182">
        <v>13</v>
      </c>
      <c r="R545" s="193">
        <v>0</v>
      </c>
      <c r="S545" s="193">
        <v>4</v>
      </c>
      <c r="T545" s="182">
        <v>6</v>
      </c>
      <c r="U545" s="182">
        <v>4</v>
      </c>
      <c r="V545" s="1">
        <v>2</v>
      </c>
    </row>
    <row r="546" spans="17:22" x14ac:dyDescent="0.25">
      <c r="Q546" s="182">
        <v>13</v>
      </c>
      <c r="R546" s="193">
        <v>1</v>
      </c>
      <c r="S546" s="182">
        <v>3</v>
      </c>
      <c r="T546" s="182">
        <v>5</v>
      </c>
      <c r="U546" s="1">
        <v>4</v>
      </c>
      <c r="V546" s="1">
        <v>1</v>
      </c>
    </row>
    <row r="547" spans="17:22" x14ac:dyDescent="0.25">
      <c r="Q547" s="182">
        <v>12</v>
      </c>
      <c r="R547" s="193">
        <v>2</v>
      </c>
      <c r="S547" s="182">
        <v>3</v>
      </c>
      <c r="T547" s="182">
        <v>5</v>
      </c>
      <c r="U547" s="1">
        <v>4</v>
      </c>
      <c r="V547" s="1">
        <v>1</v>
      </c>
    </row>
    <row r="548" spans="17:22" x14ac:dyDescent="0.25">
      <c r="Q548" s="182">
        <v>13</v>
      </c>
      <c r="R548" s="193">
        <v>2</v>
      </c>
      <c r="S548" s="182">
        <v>3</v>
      </c>
      <c r="T548" s="182">
        <v>5</v>
      </c>
      <c r="U548" s="1">
        <v>3</v>
      </c>
      <c r="V548" s="1">
        <v>2</v>
      </c>
    </row>
    <row r="549" spans="17:22" x14ac:dyDescent="0.25">
      <c r="Q549" s="182">
        <v>12</v>
      </c>
      <c r="R549" s="193">
        <v>1</v>
      </c>
      <c r="S549" s="182">
        <v>3</v>
      </c>
      <c r="T549" s="182">
        <v>6</v>
      </c>
      <c r="U549" s="1">
        <v>3</v>
      </c>
      <c r="V549" s="1">
        <v>1</v>
      </c>
    </row>
    <row r="550" spans="17:22" x14ac:dyDescent="0.25">
      <c r="Q550" s="182">
        <v>11</v>
      </c>
      <c r="R550" s="193">
        <v>0</v>
      </c>
      <c r="S550" s="182">
        <v>3</v>
      </c>
      <c r="T550" s="182">
        <v>6</v>
      </c>
      <c r="U550" s="1">
        <v>3</v>
      </c>
      <c r="V550" s="1">
        <v>2</v>
      </c>
    </row>
    <row r="551" spans="17:22" x14ac:dyDescent="0.25">
      <c r="Q551" s="182">
        <v>13</v>
      </c>
      <c r="R551" s="193">
        <v>2</v>
      </c>
      <c r="S551" s="182">
        <v>3</v>
      </c>
      <c r="T551" s="182">
        <v>6</v>
      </c>
      <c r="U551" s="1">
        <v>3</v>
      </c>
      <c r="V551" s="1">
        <v>2</v>
      </c>
    </row>
    <row r="552" spans="17:22" x14ac:dyDescent="0.25">
      <c r="Q552" s="182">
        <v>13</v>
      </c>
      <c r="R552" s="193">
        <v>2</v>
      </c>
      <c r="S552" s="182">
        <v>4</v>
      </c>
      <c r="T552" s="182">
        <v>5</v>
      </c>
      <c r="U552" s="1">
        <v>4</v>
      </c>
      <c r="V552" s="1">
        <v>2</v>
      </c>
    </row>
    <row r="553" spans="17:22" x14ac:dyDescent="0.25">
      <c r="Q553" s="182">
        <v>13</v>
      </c>
      <c r="R553" s="193">
        <v>1</v>
      </c>
      <c r="S553" s="182">
        <v>3</v>
      </c>
      <c r="T553" s="182">
        <v>5</v>
      </c>
      <c r="U553" s="1">
        <v>3</v>
      </c>
      <c r="V553" s="1">
        <v>2</v>
      </c>
    </row>
    <row r="554" spans="17:22" x14ac:dyDescent="0.25">
      <c r="Q554" s="182">
        <v>12</v>
      </c>
      <c r="R554" s="193">
        <v>1</v>
      </c>
      <c r="S554" s="182">
        <v>3</v>
      </c>
      <c r="T554" s="182">
        <v>5</v>
      </c>
      <c r="U554" s="1">
        <v>4</v>
      </c>
      <c r="V554" s="1">
        <v>2</v>
      </c>
    </row>
    <row r="555" spans="17:22" x14ac:dyDescent="0.25">
      <c r="Q555" s="182">
        <v>12</v>
      </c>
      <c r="R555" s="193">
        <v>1</v>
      </c>
      <c r="S555" s="182">
        <v>4</v>
      </c>
      <c r="T555" s="182">
        <v>6</v>
      </c>
      <c r="U555" s="1">
        <v>4</v>
      </c>
      <c r="V555" s="1">
        <v>2</v>
      </c>
    </row>
    <row r="556" spans="17:22" x14ac:dyDescent="0.25">
      <c r="Q556" s="182">
        <v>13</v>
      </c>
      <c r="R556" s="193">
        <v>1</v>
      </c>
      <c r="S556" s="182">
        <v>4</v>
      </c>
      <c r="T556" s="182">
        <v>5</v>
      </c>
      <c r="U556" s="1">
        <v>4</v>
      </c>
      <c r="V556" s="1">
        <v>2</v>
      </c>
    </row>
    <row r="557" spans="17:22" x14ac:dyDescent="0.25">
      <c r="Q557" s="182">
        <v>11</v>
      </c>
      <c r="R557" s="193">
        <v>0</v>
      </c>
      <c r="S557" s="182">
        <v>3</v>
      </c>
      <c r="T557" s="182">
        <v>5</v>
      </c>
      <c r="U557" s="1">
        <v>3</v>
      </c>
      <c r="V557" s="1">
        <v>2</v>
      </c>
    </row>
    <row r="558" spans="17:22" x14ac:dyDescent="0.25">
      <c r="Q558" s="182">
        <v>13</v>
      </c>
      <c r="R558" s="193">
        <v>1</v>
      </c>
      <c r="S558" s="182">
        <v>3</v>
      </c>
      <c r="T558" s="182">
        <v>5</v>
      </c>
      <c r="U558" s="1">
        <v>3</v>
      </c>
      <c r="V558" s="1">
        <v>1</v>
      </c>
    </row>
    <row r="559" spans="17:22" x14ac:dyDescent="0.25">
      <c r="Q559" s="182">
        <v>13</v>
      </c>
      <c r="R559" s="193">
        <v>1</v>
      </c>
      <c r="S559" s="182">
        <v>3</v>
      </c>
      <c r="T559" s="182">
        <v>5</v>
      </c>
      <c r="U559" s="1">
        <v>3</v>
      </c>
      <c r="V559" s="1">
        <v>2</v>
      </c>
    </row>
    <row r="560" spans="17:22" x14ac:dyDescent="0.25">
      <c r="Q560" s="182">
        <v>13</v>
      </c>
      <c r="R560" s="193">
        <v>2</v>
      </c>
      <c r="S560" s="182">
        <v>4</v>
      </c>
      <c r="T560" s="182">
        <v>5</v>
      </c>
      <c r="U560" s="1">
        <v>3</v>
      </c>
      <c r="V560" s="1">
        <v>2</v>
      </c>
    </row>
    <row r="561" spans="17:22" x14ac:dyDescent="0.25">
      <c r="Q561" s="182">
        <v>11</v>
      </c>
      <c r="R561" s="193">
        <v>1</v>
      </c>
      <c r="S561" s="182">
        <v>4</v>
      </c>
      <c r="T561" s="182">
        <v>5</v>
      </c>
      <c r="U561" s="1">
        <v>4</v>
      </c>
      <c r="V561" s="1">
        <v>1</v>
      </c>
    </row>
    <row r="562" spans="17:22" x14ac:dyDescent="0.25">
      <c r="Q562" s="182">
        <v>13</v>
      </c>
      <c r="R562" s="193">
        <v>1</v>
      </c>
      <c r="S562" s="182">
        <v>3</v>
      </c>
      <c r="T562" s="182">
        <v>5</v>
      </c>
      <c r="U562" s="1">
        <v>3</v>
      </c>
      <c r="V562" s="1">
        <v>2</v>
      </c>
    </row>
    <row r="563" spans="17:22" x14ac:dyDescent="0.25">
      <c r="Q563" s="182">
        <v>12</v>
      </c>
      <c r="R563" s="193">
        <v>1</v>
      </c>
      <c r="S563" s="182">
        <v>4</v>
      </c>
      <c r="T563" s="182">
        <v>5</v>
      </c>
      <c r="U563" s="1">
        <v>4</v>
      </c>
      <c r="V563" s="1">
        <v>2</v>
      </c>
    </row>
    <row r="564" spans="17:22" x14ac:dyDescent="0.25">
      <c r="Q564" s="182">
        <v>12</v>
      </c>
      <c r="R564" s="193">
        <v>1</v>
      </c>
      <c r="S564" s="182">
        <v>4</v>
      </c>
      <c r="T564" s="182">
        <v>6</v>
      </c>
      <c r="U564" s="1">
        <v>4</v>
      </c>
      <c r="V564" s="1">
        <v>2</v>
      </c>
    </row>
    <row r="565" spans="17:22" x14ac:dyDescent="0.25">
      <c r="Q565" s="182">
        <v>11</v>
      </c>
      <c r="R565" s="193">
        <v>1</v>
      </c>
      <c r="S565" s="182">
        <v>4</v>
      </c>
      <c r="T565" s="182">
        <v>5</v>
      </c>
      <c r="U565" s="1">
        <v>4</v>
      </c>
      <c r="V565" s="1">
        <v>2</v>
      </c>
    </row>
    <row r="566" spans="17:22" x14ac:dyDescent="0.25">
      <c r="Q566" s="182">
        <v>11</v>
      </c>
      <c r="R566" s="193">
        <v>2</v>
      </c>
      <c r="S566" s="182">
        <v>4</v>
      </c>
      <c r="T566" s="182">
        <v>5</v>
      </c>
      <c r="U566" s="1">
        <v>3</v>
      </c>
      <c r="V566" s="1">
        <v>2</v>
      </c>
    </row>
    <row r="567" spans="17:22" x14ac:dyDescent="0.25">
      <c r="Q567" s="182">
        <v>12</v>
      </c>
      <c r="R567" s="193">
        <v>1</v>
      </c>
      <c r="S567" s="182">
        <v>4</v>
      </c>
      <c r="T567" s="182">
        <v>5</v>
      </c>
      <c r="U567" s="1">
        <v>3</v>
      </c>
      <c r="V567" s="1">
        <v>2</v>
      </c>
    </row>
    <row r="568" spans="17:22" x14ac:dyDescent="0.25">
      <c r="Q568" s="182">
        <v>11</v>
      </c>
      <c r="R568" s="193">
        <v>0</v>
      </c>
      <c r="S568" s="182">
        <v>4</v>
      </c>
      <c r="T568" s="182">
        <v>5</v>
      </c>
      <c r="U568" s="1">
        <v>4</v>
      </c>
      <c r="V568" s="1">
        <v>1</v>
      </c>
    </row>
    <row r="569" spans="17:22" x14ac:dyDescent="0.25">
      <c r="Q569" s="182">
        <v>13</v>
      </c>
      <c r="R569" s="193">
        <v>2</v>
      </c>
      <c r="S569" s="182">
        <v>3</v>
      </c>
      <c r="T569" s="182">
        <v>5</v>
      </c>
      <c r="U569" s="1">
        <v>4</v>
      </c>
      <c r="V569" s="1">
        <v>1</v>
      </c>
    </row>
    <row r="570" spans="17:22" x14ac:dyDescent="0.25">
      <c r="Q570" s="182">
        <v>12</v>
      </c>
      <c r="R570" s="193">
        <v>2</v>
      </c>
      <c r="S570" s="182">
        <v>3</v>
      </c>
      <c r="T570" s="182">
        <v>5</v>
      </c>
      <c r="U570" s="1">
        <v>4</v>
      </c>
      <c r="V570" s="1">
        <v>2</v>
      </c>
    </row>
    <row r="571" spans="17:22" x14ac:dyDescent="0.25">
      <c r="Q571" s="182">
        <v>12</v>
      </c>
      <c r="R571" s="193">
        <v>2</v>
      </c>
      <c r="S571" s="182">
        <v>4</v>
      </c>
      <c r="T571" s="182">
        <v>6</v>
      </c>
      <c r="U571" s="1">
        <v>4</v>
      </c>
      <c r="V571" s="1">
        <v>1</v>
      </c>
    </row>
    <row r="572" spans="17:22" x14ac:dyDescent="0.25">
      <c r="Q572" s="182">
        <v>13</v>
      </c>
      <c r="R572" s="193">
        <v>1</v>
      </c>
      <c r="S572" s="182">
        <v>4</v>
      </c>
      <c r="T572" s="182">
        <v>5</v>
      </c>
      <c r="U572" s="1">
        <v>3</v>
      </c>
      <c r="V572" s="1">
        <v>2</v>
      </c>
    </row>
    <row r="573" spans="17:22" x14ac:dyDescent="0.25">
      <c r="Q573" s="182">
        <v>12</v>
      </c>
      <c r="R573" s="193">
        <v>1</v>
      </c>
      <c r="S573" s="182">
        <v>4</v>
      </c>
      <c r="T573" s="182">
        <v>5</v>
      </c>
      <c r="U573" s="1">
        <v>4</v>
      </c>
      <c r="V573" s="1">
        <v>2</v>
      </c>
    </row>
    <row r="574" spans="17:22" x14ac:dyDescent="0.25">
      <c r="Q574" s="182">
        <v>11</v>
      </c>
      <c r="R574" s="193">
        <v>2</v>
      </c>
      <c r="S574" s="182">
        <v>3</v>
      </c>
      <c r="T574" s="182">
        <v>5</v>
      </c>
      <c r="U574" s="1">
        <v>4</v>
      </c>
      <c r="V574" s="1">
        <v>1</v>
      </c>
    </row>
    <row r="575" spans="17:22" x14ac:dyDescent="0.25">
      <c r="Q575" s="182">
        <v>13</v>
      </c>
      <c r="R575" s="193">
        <v>1</v>
      </c>
      <c r="S575" s="182">
        <v>3</v>
      </c>
      <c r="T575" s="182">
        <v>5</v>
      </c>
      <c r="U575" s="1">
        <v>3</v>
      </c>
      <c r="V575" s="1">
        <v>2</v>
      </c>
    </row>
    <row r="576" spans="17:22" x14ac:dyDescent="0.25">
      <c r="Q576" s="182">
        <v>11</v>
      </c>
      <c r="R576" s="193">
        <v>1</v>
      </c>
      <c r="S576" s="182">
        <v>4</v>
      </c>
      <c r="T576" s="182">
        <v>5</v>
      </c>
      <c r="U576" s="1">
        <v>3</v>
      </c>
      <c r="V576" s="1">
        <v>2</v>
      </c>
    </row>
    <row r="577" spans="17:22" x14ac:dyDescent="0.25">
      <c r="Q577" s="182">
        <v>13</v>
      </c>
      <c r="R577" s="193">
        <v>2</v>
      </c>
      <c r="S577" s="182">
        <v>3</v>
      </c>
      <c r="T577" s="182">
        <v>5</v>
      </c>
      <c r="U577" s="1">
        <v>3</v>
      </c>
      <c r="V577" s="1">
        <v>2</v>
      </c>
    </row>
    <row r="578" spans="17:22" x14ac:dyDescent="0.25">
      <c r="Q578" s="182">
        <v>12</v>
      </c>
      <c r="R578" s="193">
        <v>0</v>
      </c>
      <c r="S578" s="182">
        <v>4</v>
      </c>
      <c r="T578" s="182">
        <v>5</v>
      </c>
      <c r="U578" s="1">
        <v>3</v>
      </c>
      <c r="V578" s="1">
        <v>2</v>
      </c>
    </row>
    <row r="579" spans="17:22" x14ac:dyDescent="0.25">
      <c r="Q579" s="182">
        <v>11</v>
      </c>
      <c r="R579" s="193">
        <v>0</v>
      </c>
      <c r="S579" s="182">
        <v>3</v>
      </c>
      <c r="T579" s="182">
        <v>5</v>
      </c>
      <c r="U579" s="1">
        <v>3</v>
      </c>
      <c r="V579" s="1">
        <v>2</v>
      </c>
    </row>
    <row r="580" spans="17:22" x14ac:dyDescent="0.25">
      <c r="Q580" s="182">
        <v>13</v>
      </c>
      <c r="R580" s="193">
        <v>1</v>
      </c>
      <c r="S580" s="182">
        <v>3</v>
      </c>
      <c r="T580" s="182">
        <v>5</v>
      </c>
      <c r="U580" s="1">
        <v>4</v>
      </c>
      <c r="V580" s="1">
        <v>2</v>
      </c>
    </row>
    <row r="581" spans="17:22" x14ac:dyDescent="0.25">
      <c r="Q581" s="182">
        <v>13</v>
      </c>
      <c r="R581" s="193">
        <v>1</v>
      </c>
      <c r="S581" s="182">
        <v>4</v>
      </c>
      <c r="T581" s="182">
        <v>5</v>
      </c>
      <c r="U581" s="1">
        <v>3</v>
      </c>
      <c r="V581" s="1">
        <v>2</v>
      </c>
    </row>
    <row r="582" spans="17:22" x14ac:dyDescent="0.25">
      <c r="Q582" s="182">
        <v>12</v>
      </c>
      <c r="R582" s="193">
        <v>1</v>
      </c>
      <c r="S582" s="182">
        <v>4</v>
      </c>
      <c r="T582" s="182">
        <v>5</v>
      </c>
      <c r="U582" s="1">
        <v>3</v>
      </c>
      <c r="V582" s="1">
        <v>2</v>
      </c>
    </row>
    <row r="583" spans="17:22" x14ac:dyDescent="0.25">
      <c r="Q583" s="182">
        <v>11</v>
      </c>
      <c r="R583" s="193">
        <v>2</v>
      </c>
      <c r="S583" s="182">
        <v>3</v>
      </c>
      <c r="T583" s="182">
        <v>6</v>
      </c>
      <c r="U583" s="1">
        <v>4</v>
      </c>
      <c r="V583" s="1">
        <v>2</v>
      </c>
    </row>
    <row r="584" spans="17:22" x14ac:dyDescent="0.25">
      <c r="Q584" s="182">
        <v>11</v>
      </c>
      <c r="R584" s="193">
        <v>0</v>
      </c>
      <c r="S584" s="182">
        <v>4</v>
      </c>
      <c r="T584" s="182">
        <v>5</v>
      </c>
      <c r="U584" s="1">
        <v>3</v>
      </c>
      <c r="V584" s="1">
        <v>2</v>
      </c>
    </row>
    <row r="585" spans="17:22" x14ac:dyDescent="0.25">
      <c r="Q585" s="182">
        <v>12</v>
      </c>
      <c r="R585" s="193">
        <v>2</v>
      </c>
      <c r="S585" s="182">
        <v>4</v>
      </c>
      <c r="T585" s="182">
        <v>6</v>
      </c>
      <c r="U585" s="1">
        <v>3</v>
      </c>
      <c r="V585" s="1">
        <v>2</v>
      </c>
    </row>
    <row r="586" spans="17:22" x14ac:dyDescent="0.25">
      <c r="Q586" s="182">
        <v>12</v>
      </c>
      <c r="R586" s="193">
        <v>1</v>
      </c>
      <c r="S586" s="182">
        <v>3</v>
      </c>
      <c r="T586" s="182">
        <v>5</v>
      </c>
      <c r="U586" s="1">
        <v>4</v>
      </c>
      <c r="V586" s="1">
        <v>2</v>
      </c>
    </row>
    <row r="587" spans="17:22" x14ac:dyDescent="0.25">
      <c r="Q587" s="182">
        <v>12</v>
      </c>
      <c r="R587" s="193">
        <v>2</v>
      </c>
      <c r="S587" s="182">
        <v>4</v>
      </c>
      <c r="T587" s="182">
        <v>5</v>
      </c>
      <c r="U587" s="1">
        <v>4</v>
      </c>
      <c r="V587" s="1">
        <v>2</v>
      </c>
    </row>
    <row r="588" spans="17:22" x14ac:dyDescent="0.25">
      <c r="Q588" s="182">
        <v>13</v>
      </c>
      <c r="R588" s="193">
        <v>0</v>
      </c>
      <c r="S588" s="182">
        <v>4</v>
      </c>
      <c r="T588" s="182">
        <v>5</v>
      </c>
      <c r="U588" s="1">
        <v>4</v>
      </c>
      <c r="V588" s="1">
        <v>2</v>
      </c>
    </row>
    <row r="589" spans="17:22" x14ac:dyDescent="0.25">
      <c r="Q589" s="182">
        <v>12</v>
      </c>
      <c r="R589" s="193">
        <v>1</v>
      </c>
      <c r="S589" s="182">
        <v>4</v>
      </c>
      <c r="T589" s="182">
        <v>5</v>
      </c>
      <c r="U589" s="1">
        <v>4</v>
      </c>
      <c r="V589" s="1">
        <v>2</v>
      </c>
    </row>
    <row r="590" spans="17:22" x14ac:dyDescent="0.25">
      <c r="Q590" s="182">
        <v>11</v>
      </c>
      <c r="R590" s="193">
        <v>1</v>
      </c>
      <c r="S590" s="182">
        <v>3</v>
      </c>
      <c r="T590" s="182">
        <v>5</v>
      </c>
      <c r="U590" s="1">
        <v>3</v>
      </c>
      <c r="V590" s="1">
        <v>2</v>
      </c>
    </row>
    <row r="591" spans="17:22" x14ac:dyDescent="0.25">
      <c r="Q591" s="182">
        <v>13</v>
      </c>
      <c r="R591" s="193">
        <v>1</v>
      </c>
      <c r="S591" s="182">
        <v>3</v>
      </c>
      <c r="T591" s="182">
        <v>5</v>
      </c>
      <c r="U591" s="1">
        <v>1</v>
      </c>
      <c r="V591" s="1">
        <v>2</v>
      </c>
    </row>
    <row r="592" spans="17:22" x14ac:dyDescent="0.25">
      <c r="Q592" s="182">
        <v>13</v>
      </c>
      <c r="R592" s="193">
        <v>1</v>
      </c>
      <c r="S592" s="182">
        <v>4</v>
      </c>
      <c r="T592" s="182">
        <v>5</v>
      </c>
      <c r="U592" s="1">
        <v>3</v>
      </c>
      <c r="V592" s="1">
        <v>2</v>
      </c>
    </row>
    <row r="593" spans="17:22" x14ac:dyDescent="0.25">
      <c r="Q593" s="182">
        <v>12</v>
      </c>
      <c r="R593" s="193">
        <v>2</v>
      </c>
      <c r="S593" s="182">
        <v>4</v>
      </c>
      <c r="T593" s="182">
        <v>5</v>
      </c>
      <c r="U593" s="1">
        <v>3</v>
      </c>
      <c r="V593" s="1">
        <v>2</v>
      </c>
    </row>
    <row r="594" spans="17:22" x14ac:dyDescent="0.25">
      <c r="Q594" s="182">
        <v>11</v>
      </c>
      <c r="R594" s="193">
        <v>1</v>
      </c>
      <c r="S594" s="182">
        <v>4</v>
      </c>
      <c r="T594" s="182">
        <v>6</v>
      </c>
      <c r="U594" s="1">
        <v>4</v>
      </c>
      <c r="V594" s="1">
        <v>2</v>
      </c>
    </row>
    <row r="595" spans="17:22" x14ac:dyDescent="0.25">
      <c r="Q595" s="182">
        <v>11</v>
      </c>
      <c r="R595" s="193">
        <v>2</v>
      </c>
      <c r="S595" s="182">
        <v>4</v>
      </c>
      <c r="T595" s="182">
        <v>5</v>
      </c>
      <c r="U595" s="1">
        <v>3</v>
      </c>
      <c r="V595" s="1">
        <v>2</v>
      </c>
    </row>
    <row r="596" spans="17:22" x14ac:dyDescent="0.25">
      <c r="Q596" s="182">
        <v>11</v>
      </c>
      <c r="R596" s="193">
        <v>2</v>
      </c>
      <c r="S596" s="182">
        <v>3</v>
      </c>
      <c r="T596" s="182">
        <v>5</v>
      </c>
      <c r="U596" s="1">
        <v>4</v>
      </c>
      <c r="V596" s="1">
        <v>2</v>
      </c>
    </row>
    <row r="597" spans="17:22" x14ac:dyDescent="0.25">
      <c r="Q597" s="182">
        <v>12</v>
      </c>
      <c r="R597" s="193">
        <v>2</v>
      </c>
      <c r="S597" s="182">
        <v>3</v>
      </c>
      <c r="T597" s="182">
        <v>5</v>
      </c>
      <c r="U597" s="1">
        <v>3</v>
      </c>
      <c r="V597" s="1">
        <v>1</v>
      </c>
    </row>
    <row r="598" spans="17:22" x14ac:dyDescent="0.25">
      <c r="Q598" s="182">
        <v>13</v>
      </c>
      <c r="R598" s="193">
        <v>1</v>
      </c>
      <c r="S598" s="182">
        <v>4</v>
      </c>
      <c r="T598" s="182">
        <v>5</v>
      </c>
      <c r="U598" s="1">
        <v>1</v>
      </c>
      <c r="V598" s="1">
        <v>2</v>
      </c>
    </row>
    <row r="599" spans="17:22" x14ac:dyDescent="0.25">
      <c r="Q599" s="182">
        <v>12</v>
      </c>
      <c r="R599" s="193">
        <v>1</v>
      </c>
      <c r="S599" s="182">
        <v>3</v>
      </c>
      <c r="T599" s="182">
        <v>5</v>
      </c>
      <c r="U599" s="1">
        <v>4</v>
      </c>
      <c r="V599" s="1">
        <v>2</v>
      </c>
    </row>
    <row r="600" spans="17:22" x14ac:dyDescent="0.25">
      <c r="Q600" s="182">
        <v>13</v>
      </c>
      <c r="R600" s="193">
        <v>2</v>
      </c>
      <c r="S600" s="182">
        <v>4</v>
      </c>
      <c r="T600" s="182">
        <v>5</v>
      </c>
      <c r="U600" s="1">
        <v>4</v>
      </c>
      <c r="V600" s="1">
        <v>1</v>
      </c>
    </row>
    <row r="601" spans="17:22" x14ac:dyDescent="0.25">
      <c r="Q601" s="182">
        <v>11</v>
      </c>
      <c r="R601" s="193">
        <v>1</v>
      </c>
      <c r="S601" s="182">
        <v>4</v>
      </c>
      <c r="T601" s="182">
        <v>6</v>
      </c>
      <c r="U601" s="1">
        <v>4</v>
      </c>
      <c r="V601" s="1">
        <v>2</v>
      </c>
    </row>
    <row r="602" spans="17:22" x14ac:dyDescent="0.25">
      <c r="Q602" s="182">
        <v>11</v>
      </c>
      <c r="R602" s="193">
        <v>0</v>
      </c>
      <c r="S602" s="182">
        <v>3</v>
      </c>
      <c r="T602" s="182">
        <v>5</v>
      </c>
      <c r="U602" s="1">
        <v>3</v>
      </c>
      <c r="V602" s="1">
        <v>2</v>
      </c>
    </row>
    <row r="603" spans="17:22" x14ac:dyDescent="0.25">
      <c r="Q603" s="182">
        <v>12</v>
      </c>
      <c r="R603" s="193">
        <v>2</v>
      </c>
      <c r="S603" s="182">
        <v>3</v>
      </c>
      <c r="T603" s="182">
        <v>6</v>
      </c>
      <c r="U603" s="1">
        <v>4</v>
      </c>
      <c r="V603" s="1">
        <v>2</v>
      </c>
    </row>
    <row r="604" spans="17:22" x14ac:dyDescent="0.25">
      <c r="Q604" s="182">
        <v>12</v>
      </c>
      <c r="R604" s="193">
        <v>0</v>
      </c>
      <c r="S604" s="182">
        <v>4</v>
      </c>
      <c r="T604" s="182">
        <v>5</v>
      </c>
      <c r="U604" s="1">
        <v>4</v>
      </c>
      <c r="V604" s="1">
        <v>2</v>
      </c>
    </row>
    <row r="605" spans="17:22" x14ac:dyDescent="0.25">
      <c r="Q605" s="182">
        <v>12</v>
      </c>
      <c r="R605" s="193">
        <v>1</v>
      </c>
      <c r="S605" s="182">
        <v>3</v>
      </c>
      <c r="T605" s="182">
        <v>5</v>
      </c>
      <c r="U605" s="1">
        <v>4</v>
      </c>
      <c r="V605" s="1">
        <v>2</v>
      </c>
    </row>
    <row r="606" spans="17:22" x14ac:dyDescent="0.25">
      <c r="Q606" s="182">
        <v>12</v>
      </c>
      <c r="R606" s="193">
        <v>1</v>
      </c>
      <c r="S606" s="182">
        <v>4</v>
      </c>
      <c r="T606" s="182">
        <v>5</v>
      </c>
      <c r="U606" s="1">
        <v>3</v>
      </c>
      <c r="V606" s="1">
        <v>1</v>
      </c>
    </row>
    <row r="607" spans="17:22" x14ac:dyDescent="0.25">
      <c r="Q607" s="182">
        <v>12</v>
      </c>
      <c r="R607" s="193">
        <v>2</v>
      </c>
      <c r="S607" s="182">
        <v>3</v>
      </c>
      <c r="T607" s="182">
        <v>5</v>
      </c>
      <c r="U607" s="1">
        <v>3</v>
      </c>
      <c r="V607" s="1">
        <v>2</v>
      </c>
    </row>
    <row r="608" spans="17:22" x14ac:dyDescent="0.25">
      <c r="Q608" s="182">
        <v>12</v>
      </c>
      <c r="R608" s="193">
        <v>1</v>
      </c>
      <c r="S608" s="182">
        <v>4</v>
      </c>
      <c r="T608" s="182">
        <v>5</v>
      </c>
      <c r="U608" s="1">
        <v>3</v>
      </c>
      <c r="V608" s="1">
        <v>2</v>
      </c>
    </row>
    <row r="609" spans="17:22" x14ac:dyDescent="0.25">
      <c r="Q609" s="182">
        <v>13</v>
      </c>
      <c r="R609" s="193">
        <v>1</v>
      </c>
      <c r="S609" s="182">
        <v>4</v>
      </c>
      <c r="T609" s="182">
        <v>6</v>
      </c>
      <c r="U609" s="1">
        <v>3</v>
      </c>
      <c r="V609" s="1">
        <v>2</v>
      </c>
    </row>
    <row r="610" spans="17:22" x14ac:dyDescent="0.25">
      <c r="Q610" s="182">
        <v>13</v>
      </c>
      <c r="R610" s="193">
        <v>0</v>
      </c>
      <c r="S610" s="182">
        <v>4</v>
      </c>
      <c r="T610" s="182">
        <v>5</v>
      </c>
      <c r="U610" s="1">
        <v>3</v>
      </c>
      <c r="V610" s="1">
        <v>2</v>
      </c>
    </row>
    <row r="611" spans="17:22" x14ac:dyDescent="0.25">
      <c r="Q611" s="182">
        <v>11</v>
      </c>
      <c r="R611" s="193">
        <v>1</v>
      </c>
      <c r="S611" s="182">
        <v>4</v>
      </c>
      <c r="T611" s="182">
        <v>5</v>
      </c>
      <c r="U611" s="1">
        <v>3</v>
      </c>
      <c r="V611" s="1">
        <v>1</v>
      </c>
    </row>
    <row r="612" spans="17:22" x14ac:dyDescent="0.25">
      <c r="Q612" s="182">
        <v>12</v>
      </c>
      <c r="R612" s="193">
        <v>0</v>
      </c>
      <c r="S612" s="182">
        <v>3</v>
      </c>
      <c r="T612" s="182">
        <v>6</v>
      </c>
      <c r="U612" s="1">
        <v>3</v>
      </c>
      <c r="V612" s="1">
        <v>2</v>
      </c>
    </row>
    <row r="613" spans="17:22" x14ac:dyDescent="0.25">
      <c r="Q613" s="182">
        <v>12</v>
      </c>
      <c r="R613" s="193">
        <v>0</v>
      </c>
      <c r="S613" s="182">
        <v>4</v>
      </c>
      <c r="T613" s="182">
        <v>5</v>
      </c>
      <c r="U613" s="1">
        <v>3</v>
      </c>
      <c r="V613" s="1">
        <v>1</v>
      </c>
    </row>
    <row r="614" spans="17:22" x14ac:dyDescent="0.25">
      <c r="Q614" s="182">
        <v>13</v>
      </c>
      <c r="R614" s="193">
        <v>1</v>
      </c>
      <c r="S614" s="182">
        <v>4</v>
      </c>
      <c r="T614" s="182">
        <v>5</v>
      </c>
      <c r="U614" s="1">
        <v>4</v>
      </c>
      <c r="V614" s="1">
        <v>1</v>
      </c>
    </row>
    <row r="615" spans="17:22" x14ac:dyDescent="0.25">
      <c r="Q615" s="182">
        <v>12</v>
      </c>
      <c r="R615" s="193">
        <v>0</v>
      </c>
      <c r="S615" s="182">
        <v>3</v>
      </c>
      <c r="T615" s="182">
        <v>5</v>
      </c>
      <c r="U615" s="1">
        <v>4</v>
      </c>
      <c r="V615" s="1">
        <v>2</v>
      </c>
    </row>
    <row r="616" spans="17:22" x14ac:dyDescent="0.25">
      <c r="Q616" s="182">
        <v>11</v>
      </c>
      <c r="R616" s="193">
        <v>1</v>
      </c>
      <c r="S616" s="182">
        <v>3</v>
      </c>
      <c r="T616" s="182">
        <v>5</v>
      </c>
      <c r="U616" s="1">
        <v>4</v>
      </c>
      <c r="V616" s="1">
        <v>2</v>
      </c>
    </row>
    <row r="617" spans="17:22" x14ac:dyDescent="0.25">
      <c r="Q617" s="182">
        <v>12</v>
      </c>
      <c r="R617" s="193">
        <v>1</v>
      </c>
      <c r="S617" s="182">
        <v>3</v>
      </c>
      <c r="T617" s="182">
        <v>5</v>
      </c>
      <c r="U617" s="1">
        <v>4</v>
      </c>
      <c r="V617" s="1">
        <v>2</v>
      </c>
    </row>
    <row r="618" spans="17:22" x14ac:dyDescent="0.25">
      <c r="Q618" s="182">
        <v>13</v>
      </c>
      <c r="R618" s="193">
        <v>2</v>
      </c>
      <c r="S618" s="182">
        <v>4</v>
      </c>
      <c r="T618" s="182">
        <v>5</v>
      </c>
      <c r="U618" s="1">
        <v>3</v>
      </c>
      <c r="V618" s="1">
        <v>2</v>
      </c>
    </row>
    <row r="619" spans="17:22" x14ac:dyDescent="0.25">
      <c r="Q619" s="182">
        <v>12</v>
      </c>
      <c r="R619" s="193">
        <v>1</v>
      </c>
      <c r="S619" s="182">
        <v>4</v>
      </c>
      <c r="T619" s="182">
        <v>5</v>
      </c>
      <c r="U619" s="1">
        <v>3</v>
      </c>
      <c r="V619" s="1">
        <v>2</v>
      </c>
    </row>
    <row r="620" spans="17:22" x14ac:dyDescent="0.25">
      <c r="Q620" s="182">
        <v>12</v>
      </c>
      <c r="R620" s="193">
        <v>2</v>
      </c>
      <c r="S620" s="182">
        <v>3</v>
      </c>
      <c r="T620" s="182">
        <v>5</v>
      </c>
      <c r="U620" s="1">
        <v>3</v>
      </c>
      <c r="V620" s="1">
        <v>2</v>
      </c>
    </row>
    <row r="621" spans="17:22" x14ac:dyDescent="0.25">
      <c r="Q621" s="182">
        <v>11</v>
      </c>
      <c r="R621" s="193">
        <v>1</v>
      </c>
      <c r="S621" s="182">
        <v>4</v>
      </c>
      <c r="T621" s="182">
        <v>5</v>
      </c>
      <c r="U621" s="1">
        <v>4</v>
      </c>
      <c r="V621" s="1">
        <v>2</v>
      </c>
    </row>
    <row r="622" spans="17:22" x14ac:dyDescent="0.25">
      <c r="Q622" s="182">
        <v>13</v>
      </c>
      <c r="R622" s="193">
        <v>2</v>
      </c>
      <c r="S622" s="182">
        <v>4</v>
      </c>
      <c r="T622" s="182">
        <v>5</v>
      </c>
      <c r="U622" s="1">
        <v>4</v>
      </c>
      <c r="V622" s="1">
        <v>2</v>
      </c>
    </row>
    <row r="623" spans="17:22" x14ac:dyDescent="0.25">
      <c r="Q623" s="182">
        <v>12</v>
      </c>
      <c r="R623" s="193">
        <v>2</v>
      </c>
      <c r="S623" s="182">
        <v>4</v>
      </c>
      <c r="T623" s="182">
        <v>5</v>
      </c>
      <c r="U623" s="1">
        <v>3</v>
      </c>
      <c r="V623" s="1">
        <v>2</v>
      </c>
    </row>
    <row r="624" spans="17:22" x14ac:dyDescent="0.25">
      <c r="Q624" s="182">
        <v>12</v>
      </c>
      <c r="R624" s="193">
        <v>2</v>
      </c>
      <c r="S624" s="182">
        <v>4</v>
      </c>
      <c r="T624" s="182">
        <v>5</v>
      </c>
      <c r="U624" s="1">
        <v>4</v>
      </c>
      <c r="V624" s="1">
        <v>2</v>
      </c>
    </row>
    <row r="625" spans="17:22" x14ac:dyDescent="0.25">
      <c r="Q625" s="182">
        <v>11</v>
      </c>
      <c r="R625" s="193">
        <v>1</v>
      </c>
      <c r="S625" s="182">
        <v>4</v>
      </c>
      <c r="T625" s="182">
        <v>5</v>
      </c>
      <c r="U625" s="1">
        <v>4</v>
      </c>
      <c r="V625" s="1">
        <v>2</v>
      </c>
    </row>
    <row r="626" spans="17:22" x14ac:dyDescent="0.25">
      <c r="Q626" s="182">
        <v>11</v>
      </c>
      <c r="R626" s="193">
        <v>1</v>
      </c>
      <c r="S626" s="182">
        <v>3</v>
      </c>
      <c r="T626" s="182">
        <v>5</v>
      </c>
      <c r="U626" s="1">
        <v>4</v>
      </c>
      <c r="V626" s="1">
        <v>1</v>
      </c>
    </row>
    <row r="627" spans="17:22" x14ac:dyDescent="0.25">
      <c r="Q627" s="182">
        <v>11</v>
      </c>
      <c r="R627" s="193">
        <v>1</v>
      </c>
      <c r="S627" s="182">
        <v>3</v>
      </c>
      <c r="T627" s="182">
        <v>5</v>
      </c>
      <c r="U627" s="1">
        <v>4</v>
      </c>
      <c r="V627" s="1">
        <v>2</v>
      </c>
    </row>
    <row r="628" spans="17:22" x14ac:dyDescent="0.25">
      <c r="Q628" s="182">
        <v>13</v>
      </c>
      <c r="R628" s="193">
        <v>2</v>
      </c>
      <c r="S628" s="182">
        <v>3</v>
      </c>
      <c r="T628" s="182">
        <v>5</v>
      </c>
      <c r="U628" s="1">
        <v>4</v>
      </c>
      <c r="V628" s="1">
        <v>2</v>
      </c>
    </row>
    <row r="629" spans="17:22" x14ac:dyDescent="0.25">
      <c r="Q629" s="182">
        <v>12</v>
      </c>
      <c r="R629" s="193">
        <v>1</v>
      </c>
      <c r="S629" s="182">
        <v>3</v>
      </c>
      <c r="T629" s="182">
        <v>6</v>
      </c>
      <c r="U629" s="1">
        <v>4</v>
      </c>
      <c r="V629" s="1">
        <v>2</v>
      </c>
    </row>
    <row r="630" spans="17:22" x14ac:dyDescent="0.25">
      <c r="Q630" s="182">
        <v>11</v>
      </c>
      <c r="R630" s="193">
        <v>0</v>
      </c>
      <c r="S630" s="182">
        <v>4</v>
      </c>
      <c r="T630" s="182">
        <v>5</v>
      </c>
      <c r="U630" s="1">
        <v>4</v>
      </c>
      <c r="V630" s="1">
        <v>2</v>
      </c>
    </row>
    <row r="631" spans="17:22" x14ac:dyDescent="0.25">
      <c r="Q631" s="182">
        <v>12</v>
      </c>
      <c r="R631" s="193">
        <v>0</v>
      </c>
      <c r="S631" s="182">
        <v>3</v>
      </c>
      <c r="T631" s="182">
        <v>6</v>
      </c>
      <c r="U631" s="1">
        <v>4</v>
      </c>
      <c r="V631" s="1">
        <v>2</v>
      </c>
    </row>
    <row r="632" spans="17:22" x14ac:dyDescent="0.25">
      <c r="Q632" s="182">
        <v>13</v>
      </c>
      <c r="R632" s="193">
        <v>1</v>
      </c>
      <c r="S632" s="182">
        <v>4</v>
      </c>
      <c r="T632" s="182">
        <v>6</v>
      </c>
      <c r="U632" s="1">
        <v>3</v>
      </c>
      <c r="V632" s="1">
        <v>1</v>
      </c>
    </row>
    <row r="633" spans="17:22" x14ac:dyDescent="0.25">
      <c r="Q633" s="182">
        <v>11</v>
      </c>
      <c r="R633" s="193">
        <v>1</v>
      </c>
      <c r="S633" s="182">
        <v>4</v>
      </c>
      <c r="T633" s="182">
        <v>6</v>
      </c>
      <c r="U633" s="1">
        <v>4</v>
      </c>
      <c r="V633" s="1">
        <v>2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abSelected="1" topLeftCell="R1" workbookViewId="0">
      <selection activeCell="X4" sqref="X4"/>
    </sheetView>
  </sheetViews>
  <sheetFormatPr defaultRowHeight="15.75" customHeight="1" x14ac:dyDescent="0.25"/>
  <cols>
    <col min="1" max="1" width="7.140625" style="286" customWidth="1"/>
    <col min="2" max="2" width="7.140625" style="368" customWidth="1"/>
    <col min="3" max="3" width="7.140625" style="286" customWidth="1"/>
    <col min="4" max="4" width="7.140625" style="287" customWidth="1"/>
    <col min="5" max="5" width="4.140625" style="286" customWidth="1"/>
    <col min="6" max="8" width="6.42578125" style="286" customWidth="1"/>
    <col min="9" max="9" width="4.28515625" style="76" customWidth="1"/>
    <col min="10" max="10" width="6.7109375" style="294" customWidth="1"/>
    <col min="11" max="21" width="4.7109375" style="294" customWidth="1"/>
    <col min="22" max="22" width="7.140625" style="294" customWidth="1"/>
    <col min="23" max="23" width="3.5703125" style="76" customWidth="1"/>
    <col min="24" max="28" width="5.5703125" style="294" customWidth="1"/>
    <col min="29" max="29" width="7.85546875" style="294" customWidth="1"/>
    <col min="30" max="30" width="3.5703125" style="76" customWidth="1"/>
    <col min="31" max="39" width="3.5703125" style="294" customWidth="1"/>
    <col min="40" max="40" width="7" style="76" customWidth="1"/>
    <col min="41" max="46" width="6.85546875" style="286" customWidth="1"/>
    <col min="47" max="47" width="4" style="76" customWidth="1"/>
    <col min="48" max="53" width="9.140625" style="286"/>
    <col min="54" max="54" width="9.140625" style="78"/>
    <col min="55" max="55" width="4.7109375" style="76" customWidth="1"/>
    <col min="56" max="56" width="4.7109375" style="286" customWidth="1"/>
    <col min="57" max="64" width="6.7109375" style="286" customWidth="1"/>
    <col min="65" max="65" width="6.7109375" style="287" customWidth="1"/>
    <col min="66" max="16384" width="9.140625" style="286"/>
  </cols>
  <sheetData>
    <row r="1" spans="1:65" ht="30" customHeight="1" x14ac:dyDescent="0.25">
      <c r="A1" s="312" t="s">
        <v>228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4" t="s">
        <v>240</v>
      </c>
      <c r="AO1" s="315"/>
      <c r="AP1" s="315"/>
      <c r="AQ1" s="315"/>
      <c r="AR1" s="315"/>
      <c r="AS1" s="315"/>
      <c r="AT1" s="315"/>
      <c r="AU1" s="315"/>
      <c r="AV1" s="315"/>
      <c r="AW1" s="315"/>
      <c r="AX1" s="315"/>
      <c r="AY1" s="315"/>
      <c r="AZ1" s="315"/>
      <c r="BA1" s="315"/>
      <c r="BB1" s="315"/>
      <c r="BC1" s="315"/>
      <c r="BD1" s="315"/>
      <c r="BE1" s="315"/>
      <c r="BF1" s="315"/>
      <c r="BG1" s="315"/>
      <c r="BH1" s="315"/>
      <c r="BI1" s="315"/>
      <c r="BJ1" s="315"/>
      <c r="BK1" s="315"/>
      <c r="BL1" s="315"/>
      <c r="BM1" s="316"/>
    </row>
    <row r="2" spans="1:65" s="207" customFormat="1" ht="15.75" customHeight="1" x14ac:dyDescent="0.25">
      <c r="A2" s="364" t="s">
        <v>234</v>
      </c>
      <c r="B2" s="365"/>
      <c r="C2" s="365"/>
      <c r="D2" s="366"/>
      <c r="E2" s="364" t="s">
        <v>62</v>
      </c>
      <c r="F2" s="365"/>
      <c r="G2" s="365"/>
      <c r="H2" s="366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6"/>
      <c r="W2" s="364" t="s">
        <v>269</v>
      </c>
      <c r="X2" s="365"/>
      <c r="Y2" s="365"/>
      <c r="Z2" s="365"/>
      <c r="AA2" s="365"/>
      <c r="AB2" s="365"/>
      <c r="AC2" s="366"/>
      <c r="AD2" s="364" t="s">
        <v>254</v>
      </c>
      <c r="AE2" s="365"/>
      <c r="AF2" s="365"/>
      <c r="AG2" s="365"/>
      <c r="AH2" s="365"/>
      <c r="AI2" s="365"/>
      <c r="AJ2" s="365"/>
      <c r="AK2" s="365"/>
      <c r="AL2" s="365"/>
      <c r="AM2" s="366"/>
      <c r="AN2" s="311" t="s">
        <v>239</v>
      </c>
      <c r="AO2" s="309"/>
      <c r="AP2" s="309"/>
      <c r="AQ2" s="309"/>
      <c r="AR2" s="309"/>
      <c r="AS2" s="309"/>
      <c r="AT2" s="310"/>
      <c r="AU2" s="311" t="s">
        <v>232</v>
      </c>
      <c r="AV2" s="309"/>
      <c r="AW2" s="309"/>
      <c r="AX2" s="309"/>
      <c r="AY2" s="309"/>
      <c r="AZ2" s="309"/>
      <c r="BA2" s="309"/>
      <c r="BB2" s="310"/>
      <c r="BC2" s="309" t="s">
        <v>233</v>
      </c>
      <c r="BD2" s="309"/>
      <c r="BE2" s="309"/>
      <c r="BF2" s="309"/>
      <c r="BG2" s="309"/>
      <c r="BH2" s="309"/>
      <c r="BI2" s="309"/>
      <c r="BJ2" s="309"/>
      <c r="BK2" s="309"/>
      <c r="BL2" s="309"/>
      <c r="BM2" s="310"/>
    </row>
    <row r="3" spans="1:65" ht="15.75" customHeight="1" x14ac:dyDescent="0.25">
      <c r="A3" s="368"/>
      <c r="B3" s="424" t="s">
        <v>67</v>
      </c>
      <c r="C3" s="192" t="s">
        <v>69</v>
      </c>
      <c r="D3" s="208" t="s">
        <v>73</v>
      </c>
      <c r="E3" s="383"/>
      <c r="F3" s="369" t="s">
        <v>20</v>
      </c>
      <c r="G3" s="369" t="s">
        <v>19</v>
      </c>
      <c r="H3" s="369" t="s">
        <v>114</v>
      </c>
      <c r="I3" s="291" t="s">
        <v>253</v>
      </c>
      <c r="J3" s="292" t="s">
        <v>272</v>
      </c>
      <c r="K3" s="292" t="s">
        <v>247</v>
      </c>
      <c r="L3" s="292" t="s">
        <v>268</v>
      </c>
      <c r="M3" s="292" t="s">
        <v>248</v>
      </c>
      <c r="N3" s="292" t="s">
        <v>249</v>
      </c>
      <c r="O3" s="292" t="s">
        <v>227</v>
      </c>
      <c r="P3" s="292" t="s">
        <v>271</v>
      </c>
      <c r="Q3" s="292" t="s">
        <v>273</v>
      </c>
      <c r="R3" s="292" t="s">
        <v>274</v>
      </c>
      <c r="S3" s="292" t="s">
        <v>275</v>
      </c>
      <c r="T3" s="292" t="s">
        <v>276</v>
      </c>
      <c r="U3" s="292" t="s">
        <v>266</v>
      </c>
      <c r="V3" s="292" t="s">
        <v>267</v>
      </c>
      <c r="W3" s="291"/>
      <c r="X3" s="292" t="s">
        <v>20</v>
      </c>
      <c r="Y3" s="292" t="s">
        <v>19</v>
      </c>
      <c r="Z3" s="292" t="s">
        <v>114</v>
      </c>
      <c r="AA3" s="292" t="s">
        <v>278</v>
      </c>
      <c r="AB3" s="292" t="s">
        <v>70</v>
      </c>
      <c r="AC3" s="293" t="s">
        <v>94</v>
      </c>
      <c r="AD3" s="291"/>
      <c r="AE3" s="292" t="s">
        <v>55</v>
      </c>
      <c r="AF3" s="292" t="s">
        <v>2</v>
      </c>
      <c r="AG3" s="292" t="s">
        <v>74</v>
      </c>
      <c r="AH3" s="292" t="s">
        <v>0</v>
      </c>
      <c r="AI3" s="292" t="s">
        <v>5</v>
      </c>
      <c r="AJ3" s="292" t="s">
        <v>8</v>
      </c>
      <c r="AK3" s="292" t="s">
        <v>225</v>
      </c>
      <c r="AL3" s="292" t="s">
        <v>131</v>
      </c>
      <c r="AM3" s="293" t="s">
        <v>226</v>
      </c>
      <c r="AN3" s="423" t="s">
        <v>67</v>
      </c>
      <c r="AO3" s="355" t="s">
        <v>223</v>
      </c>
      <c r="AP3" s="355" t="s">
        <v>14</v>
      </c>
      <c r="AQ3" s="355" t="s">
        <v>224</v>
      </c>
      <c r="AR3" s="231" t="s">
        <v>88</v>
      </c>
      <c r="AS3" s="231" t="s">
        <v>14</v>
      </c>
      <c r="AT3" s="356" t="s">
        <v>224</v>
      </c>
      <c r="AU3" s="298" t="s">
        <v>238</v>
      </c>
      <c r="AV3" s="299"/>
      <c r="AW3" s="295" t="s">
        <v>9</v>
      </c>
      <c r="AX3" s="296" t="s">
        <v>7</v>
      </c>
      <c r="AY3" s="201" t="s">
        <v>6</v>
      </c>
      <c r="AZ3" s="297" t="s">
        <v>4</v>
      </c>
      <c r="BA3" s="75" t="s">
        <v>3</v>
      </c>
      <c r="BB3" s="236" t="s">
        <v>66</v>
      </c>
      <c r="BC3" s="306" t="s">
        <v>20</v>
      </c>
      <c r="BD3" s="283"/>
      <c r="BE3" s="283" t="s">
        <v>55</v>
      </c>
      <c r="BF3" s="283" t="s">
        <v>2</v>
      </c>
      <c r="BG3" s="283" t="s">
        <v>74</v>
      </c>
      <c r="BH3" s="283" t="s">
        <v>0</v>
      </c>
      <c r="BI3" s="283" t="s">
        <v>5</v>
      </c>
      <c r="BJ3" s="283" t="s">
        <v>8</v>
      </c>
      <c r="BK3" s="283" t="s">
        <v>225</v>
      </c>
      <c r="BL3" s="283" t="s">
        <v>131</v>
      </c>
      <c r="BM3" s="184" t="s">
        <v>226</v>
      </c>
    </row>
    <row r="4" spans="1:65" ht="15.75" customHeight="1" x14ac:dyDescent="0.25">
      <c r="A4" s="283" t="s">
        <v>223</v>
      </c>
      <c r="B4" s="369"/>
      <c r="C4" s="286">
        <v>30</v>
      </c>
      <c r="D4" s="287">
        <v>40</v>
      </c>
      <c r="E4" s="285" t="s">
        <v>9</v>
      </c>
      <c r="F4" s="74">
        <v>1994</v>
      </c>
      <c r="G4" s="74">
        <v>1482</v>
      </c>
      <c r="H4" s="74">
        <v>0</v>
      </c>
      <c r="I4" s="76">
        <v>0</v>
      </c>
      <c r="J4" s="286" t="s">
        <v>241</v>
      </c>
      <c r="K4" s="286" t="s">
        <v>230</v>
      </c>
      <c r="L4" s="286" t="s">
        <v>230</v>
      </c>
      <c r="M4" s="286" t="s">
        <v>230</v>
      </c>
      <c r="N4" s="286" t="s">
        <v>230</v>
      </c>
      <c r="O4" s="286" t="s">
        <v>230</v>
      </c>
      <c r="P4" s="286" t="s">
        <v>230</v>
      </c>
      <c r="Q4" s="286">
        <v>380</v>
      </c>
      <c r="R4" s="286">
        <v>300</v>
      </c>
      <c r="S4" s="286">
        <v>49</v>
      </c>
      <c r="T4" s="286">
        <v>15</v>
      </c>
      <c r="U4" s="286">
        <v>35</v>
      </c>
      <c r="V4" s="421">
        <v>52500000</v>
      </c>
      <c r="W4" s="384" t="s">
        <v>9</v>
      </c>
      <c r="X4" s="36">
        <f>Q$6*8</f>
        <v>1440</v>
      </c>
      <c r="Y4" s="36">
        <f t="shared" ref="Y4:AC4" si="0">R$6*8</f>
        <v>1200</v>
      </c>
      <c r="Z4" s="36">
        <f t="shared" si="0"/>
        <v>392</v>
      </c>
      <c r="AA4" s="36">
        <f t="shared" si="0"/>
        <v>80</v>
      </c>
      <c r="AB4" s="36">
        <f t="shared" si="0"/>
        <v>280</v>
      </c>
      <c r="AC4" s="427">
        <f t="shared" si="0"/>
        <v>340000000</v>
      </c>
      <c r="AD4" s="285" t="s">
        <v>9</v>
      </c>
      <c r="AE4" s="370">
        <v>7</v>
      </c>
      <c r="AF4" s="370">
        <v>7</v>
      </c>
      <c r="AG4" s="370">
        <v>7</v>
      </c>
      <c r="AH4" s="370">
        <v>7</v>
      </c>
      <c r="AI4" s="370">
        <v>7</v>
      </c>
      <c r="AJ4" s="370">
        <v>7</v>
      </c>
      <c r="AK4" s="370">
        <v>7</v>
      </c>
      <c r="AL4" s="370">
        <v>7</v>
      </c>
      <c r="AM4" s="371">
        <v>0</v>
      </c>
      <c r="AN4" s="281" t="s">
        <v>20</v>
      </c>
      <c r="AO4" s="212" t="e">
        <f>AVERAGE(D咢牙!A:A)</f>
        <v>#DIV/0!</v>
      </c>
      <c r="AP4" s="265">
        <f>COUNT(D咢牙!A:A)</f>
        <v>0</v>
      </c>
      <c r="AQ4" s="212" t="e">
        <f>$B$4/AO4</f>
        <v>#DIV/0!</v>
      </c>
      <c r="AR4" s="121" t="e">
        <f>AVERAGE(D咢牙!B:B)</f>
        <v>#DIV/0!</v>
      </c>
      <c r="AS4" s="266">
        <f>COUNT(D咢牙!B:B)</f>
        <v>0</v>
      </c>
      <c r="AT4" s="120" t="e">
        <f>$B$5/AR4</f>
        <v>#DIV/0!</v>
      </c>
      <c r="AU4" s="302" t="s">
        <v>20</v>
      </c>
      <c r="AV4" s="231" t="s">
        <v>229</v>
      </c>
      <c r="AW4" s="217">
        <f>MAX(SUM(BE4:BM4) - F4 + X4,0)</f>
        <v>0</v>
      </c>
      <c r="AX4" s="218">
        <f>MAX(SUM(BE5:BM5) - F5 + X5,0)</f>
        <v>0</v>
      </c>
      <c r="AY4" s="219">
        <f>MAX(SUM(BE6:BM6) - F6 + X6,0)</f>
        <v>0</v>
      </c>
      <c r="AZ4" s="220">
        <f>MAX(SUM(BE7:BM7) - F7 + X7,0)</f>
        <v>0</v>
      </c>
      <c r="BA4" s="232">
        <f>MAX(SUM(BE8:BM8) - F8 + X8,0)</f>
        <v>630</v>
      </c>
      <c r="BB4" s="237">
        <f>SUM(AW4:BA4)</f>
        <v>630</v>
      </c>
      <c r="BC4" s="307"/>
      <c r="BD4" s="295" t="s">
        <v>9</v>
      </c>
      <c r="BE4" s="16">
        <f>IF(ISBLANK(AE4),0,VLOOKUP(AE4,$I$4:$V$14,9,FALSE))</f>
        <v>0</v>
      </c>
      <c r="BF4" s="16">
        <f t="shared" ref="BF4:BF8" si="1">IF(ISBLANK(AF4),0,VLOOKUP(AF4,$I$4:$V$14,9,FALSE))</f>
        <v>0</v>
      </c>
      <c r="BG4" s="16">
        <f t="shared" ref="BG4:BG8" si="2">IF(ISBLANK(AG4),0,VLOOKUP(AG4,$I$4:$V$14,9,FALSE))</f>
        <v>0</v>
      </c>
      <c r="BH4" s="16">
        <f t="shared" ref="BH4:BH8" si="3">IF(ISBLANK(AH4),0,VLOOKUP(AH4,$I$4:$V$14,9,FALSE))</f>
        <v>0</v>
      </c>
      <c r="BI4" s="16">
        <f t="shared" ref="BI4:BI8" si="4">IF(ISBLANK(AI4),0,VLOOKUP(AI4,$I$4:$V$14,9,FALSE))</f>
        <v>0</v>
      </c>
      <c r="BJ4" s="16">
        <f t="shared" ref="BJ4:BJ8" si="5">IF(ISBLANK(AJ4),0,VLOOKUP(AJ4,$I$4:$V$14,9,FALSE))</f>
        <v>0</v>
      </c>
      <c r="BK4" s="16">
        <f t="shared" ref="BK4:BK8" si="6">IF(ISBLANK(AK4),0,VLOOKUP(AK4,$I$4:$V$14,9,FALSE))</f>
        <v>0</v>
      </c>
      <c r="BL4" s="16">
        <f t="shared" ref="BL4:BL8" si="7">IF(ISBLANK(AL4),0,VLOOKUP(AL4,$I$4:$V$14,9,FALSE))</f>
        <v>0</v>
      </c>
      <c r="BM4" s="15">
        <f t="shared" ref="BM4:BM8" si="8">IF(ISBLANK(AM4),0,VLOOKUP(AM4,$I$4:$V$14,9,FALSE))</f>
        <v>380</v>
      </c>
    </row>
    <row r="5" spans="1:65" ht="15.75" customHeight="1" x14ac:dyDescent="0.25">
      <c r="A5" s="102" t="s">
        <v>88</v>
      </c>
      <c r="B5" s="102"/>
      <c r="C5" s="381">
        <v>30</v>
      </c>
      <c r="D5" s="400">
        <v>40</v>
      </c>
      <c r="E5" s="284" t="s">
        <v>7</v>
      </c>
      <c r="F5" s="71">
        <v>2666</v>
      </c>
      <c r="G5" s="71">
        <v>2874</v>
      </c>
      <c r="H5" s="71">
        <v>0</v>
      </c>
      <c r="I5" s="76">
        <v>1</v>
      </c>
      <c r="J5" s="286" t="s">
        <v>241</v>
      </c>
      <c r="K5" s="286" t="s">
        <v>241</v>
      </c>
      <c r="L5" s="286" t="s">
        <v>230</v>
      </c>
      <c r="M5" s="286" t="s">
        <v>230</v>
      </c>
      <c r="N5" s="286" t="s">
        <v>230</v>
      </c>
      <c r="O5" s="286" t="s">
        <v>230</v>
      </c>
      <c r="P5" s="286" t="s">
        <v>230</v>
      </c>
      <c r="Q5" s="286">
        <v>340</v>
      </c>
      <c r="R5" s="286">
        <v>270</v>
      </c>
      <c r="S5" s="286">
        <v>49</v>
      </c>
      <c r="T5" s="286">
        <v>14</v>
      </c>
      <c r="U5" s="286">
        <v>35</v>
      </c>
      <c r="V5" s="421">
        <v>50500000</v>
      </c>
      <c r="W5" s="385" t="s">
        <v>7</v>
      </c>
      <c r="X5" s="36">
        <f>Q$6*8</f>
        <v>1440</v>
      </c>
      <c r="Y5" s="36">
        <f t="shared" ref="Y5" si="9">R$6*8</f>
        <v>1200</v>
      </c>
      <c r="Z5" s="36">
        <f t="shared" ref="Z5" si="10">S$6*8</f>
        <v>392</v>
      </c>
      <c r="AA5" s="36">
        <f t="shared" ref="AA5" si="11">T$6*8</f>
        <v>80</v>
      </c>
      <c r="AB5" s="36">
        <f t="shared" ref="AB5" si="12">U$6*8</f>
        <v>280</v>
      </c>
      <c r="AC5" s="427">
        <f t="shared" ref="AC5" si="13">V$6*8</f>
        <v>340000000</v>
      </c>
      <c r="AD5" s="284" t="s">
        <v>7</v>
      </c>
      <c r="AE5" s="372">
        <v>10</v>
      </c>
      <c r="AF5" s="372">
        <v>10</v>
      </c>
      <c r="AG5" s="372">
        <v>10</v>
      </c>
      <c r="AH5" s="372">
        <v>10</v>
      </c>
      <c r="AI5" s="372">
        <v>10</v>
      </c>
      <c r="AJ5" s="372">
        <v>10</v>
      </c>
      <c r="AK5" s="372">
        <v>10</v>
      </c>
      <c r="AL5" s="372">
        <v>10</v>
      </c>
      <c r="AM5" s="373">
        <v>0</v>
      </c>
      <c r="AN5" s="209" t="s">
        <v>69</v>
      </c>
      <c r="AO5" s="211" t="s">
        <v>223</v>
      </c>
      <c r="AP5" s="211" t="s">
        <v>14</v>
      </c>
      <c r="AQ5" s="211" t="s">
        <v>224</v>
      </c>
      <c r="AR5" s="242" t="s">
        <v>88</v>
      </c>
      <c r="AS5" s="267" t="s">
        <v>14</v>
      </c>
      <c r="AT5" s="358" t="s">
        <v>224</v>
      </c>
      <c r="AU5" s="298"/>
      <c r="AV5" s="283" t="s">
        <v>75</v>
      </c>
      <c r="AW5" s="74" t="e">
        <f>ROUNDUP(AW4/$AR$4,0)</f>
        <v>#DIV/0!</v>
      </c>
      <c r="AX5" s="71" t="e">
        <f t="shared" ref="AX5:BA5" si="14">ROUNDUP(AX4/$AR$4,0)</f>
        <v>#DIV/0!</v>
      </c>
      <c r="AY5" s="72" t="e">
        <f t="shared" si="14"/>
        <v>#DIV/0!</v>
      </c>
      <c r="AZ5" s="140" t="e">
        <f t="shared" si="14"/>
        <v>#DIV/0!</v>
      </c>
      <c r="BA5" s="73" t="e">
        <f t="shared" si="14"/>
        <v>#DIV/0!</v>
      </c>
      <c r="BB5" s="238" t="e">
        <f>SUM(AW5:BA5)</f>
        <v>#DIV/0!</v>
      </c>
      <c r="BC5" s="307"/>
      <c r="BD5" s="296" t="s">
        <v>7</v>
      </c>
      <c r="BE5" s="33">
        <f t="shared" ref="BE5:BE8" si="15">IF(ISBLANK(AE5),0,VLOOKUP(AE5,$I$4:$V$14,9,FALSE))</f>
        <v>0</v>
      </c>
      <c r="BF5" s="33">
        <f t="shared" si="1"/>
        <v>0</v>
      </c>
      <c r="BG5" s="33">
        <f t="shared" si="2"/>
        <v>0</v>
      </c>
      <c r="BH5" s="33">
        <f t="shared" si="3"/>
        <v>0</v>
      </c>
      <c r="BI5" s="33">
        <f t="shared" si="4"/>
        <v>0</v>
      </c>
      <c r="BJ5" s="33">
        <f t="shared" si="5"/>
        <v>0</v>
      </c>
      <c r="BK5" s="33">
        <f t="shared" si="6"/>
        <v>0</v>
      </c>
      <c r="BL5" s="33">
        <f t="shared" si="7"/>
        <v>0</v>
      </c>
      <c r="BM5" s="203">
        <f t="shared" si="8"/>
        <v>380</v>
      </c>
    </row>
    <row r="6" spans="1:65" ht="15.75" customHeight="1" x14ac:dyDescent="0.25">
      <c r="E6" s="290" t="s">
        <v>6</v>
      </c>
      <c r="F6" s="72">
        <v>3755</v>
      </c>
      <c r="G6" s="72">
        <v>3162</v>
      </c>
      <c r="H6" s="72">
        <v>626</v>
      </c>
      <c r="I6" s="76">
        <v>2</v>
      </c>
      <c r="J6" s="286" t="s">
        <v>241</v>
      </c>
      <c r="K6" s="286" t="s">
        <v>241</v>
      </c>
      <c r="L6" s="286" t="s">
        <v>241</v>
      </c>
      <c r="M6" s="286" t="s">
        <v>230</v>
      </c>
      <c r="N6" s="286" t="s">
        <v>230</v>
      </c>
      <c r="O6" s="286" t="s">
        <v>230</v>
      </c>
      <c r="P6" s="286" t="s">
        <v>230</v>
      </c>
      <c r="Q6" s="286">
        <v>180</v>
      </c>
      <c r="R6" s="286">
        <v>150</v>
      </c>
      <c r="S6" s="286">
        <v>49</v>
      </c>
      <c r="T6" s="286">
        <v>10</v>
      </c>
      <c r="U6" s="286">
        <v>35</v>
      </c>
      <c r="V6" s="421">
        <v>42500000</v>
      </c>
      <c r="W6" s="386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27">
        <v>0</v>
      </c>
      <c r="AD6" s="290" t="s">
        <v>6</v>
      </c>
      <c r="AE6" s="374">
        <v>10</v>
      </c>
      <c r="AF6" s="374">
        <v>10</v>
      </c>
      <c r="AG6" s="374">
        <v>10</v>
      </c>
      <c r="AH6" s="374">
        <v>10</v>
      </c>
      <c r="AI6" s="374">
        <v>10</v>
      </c>
      <c r="AJ6" s="374">
        <v>10</v>
      </c>
      <c r="AK6" s="374">
        <v>10</v>
      </c>
      <c r="AL6" s="374">
        <v>10</v>
      </c>
      <c r="AM6" s="375">
        <v>0</v>
      </c>
      <c r="AN6" s="383" t="s">
        <v>20</v>
      </c>
      <c r="AO6" s="212" t="e">
        <f>AVERAGE(D咢牙!C:C)</f>
        <v>#DIV/0!</v>
      </c>
      <c r="AP6" s="265">
        <f>COUNT(D咢牙!C:C)</f>
        <v>0</v>
      </c>
      <c r="AQ6" s="264" t="e">
        <f>$C$4/AO6</f>
        <v>#DIV/0!</v>
      </c>
      <c r="AR6" s="121" t="e">
        <f>AVERAGE(D咢牙!E:E)</f>
        <v>#DIV/0!</v>
      </c>
      <c r="AS6" s="266">
        <f>COUNT(D咢牙!E:E)</f>
        <v>0</v>
      </c>
      <c r="AT6" s="357" t="e">
        <f>$C$5/AR6</f>
        <v>#DIV/0!</v>
      </c>
      <c r="AU6" s="298"/>
      <c r="AV6" s="283" t="s">
        <v>277</v>
      </c>
      <c r="AW6" s="213" t="e">
        <f>ROUNDUP(AW5/(RECOVER_AP / $C$5)*RECOVER_DIAMS,0)</f>
        <v>#DIV/0!</v>
      </c>
      <c r="AX6" s="216" t="e">
        <f>ROUNDUP(AX5/(RECOVER_AP / $C$5)*RECOVER_DIAMS,0)</f>
        <v>#DIV/0!</v>
      </c>
      <c r="AY6" s="214" t="e">
        <f>ROUNDUP(AY5/(RECOVER_AP / $C$5)*RECOVER_DIAMS,0)</f>
        <v>#DIV/0!</v>
      </c>
      <c r="AZ6" s="215" t="e">
        <f>ROUNDUP(AZ5/(RECOVER_AP / $C$5)*RECOVER_DIAMS,0)</f>
        <v>#DIV/0!</v>
      </c>
      <c r="BA6" s="229" t="e">
        <f>ROUNDUP(BA5/(RECOVER_AP / $C$5)*RECOVER_DIAMS,0)</f>
        <v>#DIV/0!</v>
      </c>
      <c r="BB6" s="239" t="e">
        <f t="shared" ref="BB6:BB8" si="16">SUM(AW6:BA6)</f>
        <v>#DIV/0!</v>
      </c>
      <c r="BC6" s="307"/>
      <c r="BD6" s="201" t="s">
        <v>6</v>
      </c>
      <c r="BE6" s="202">
        <f t="shared" si="15"/>
        <v>0</v>
      </c>
      <c r="BF6" s="202">
        <f t="shared" si="1"/>
        <v>0</v>
      </c>
      <c r="BG6" s="202">
        <f t="shared" si="2"/>
        <v>0</v>
      </c>
      <c r="BH6" s="202">
        <f t="shared" si="3"/>
        <v>0</v>
      </c>
      <c r="BI6" s="202">
        <f t="shared" si="4"/>
        <v>0</v>
      </c>
      <c r="BJ6" s="202">
        <f t="shared" si="5"/>
        <v>0</v>
      </c>
      <c r="BK6" s="202">
        <f t="shared" si="6"/>
        <v>0</v>
      </c>
      <c r="BL6" s="202">
        <f t="shared" si="7"/>
        <v>0</v>
      </c>
      <c r="BM6" s="204">
        <f t="shared" si="8"/>
        <v>380</v>
      </c>
    </row>
    <row r="7" spans="1:65" ht="15.75" customHeight="1" x14ac:dyDescent="0.25">
      <c r="E7" s="289" t="s">
        <v>4</v>
      </c>
      <c r="F7" s="140">
        <v>2466</v>
      </c>
      <c r="G7" s="140">
        <v>2432</v>
      </c>
      <c r="H7" s="140">
        <v>376</v>
      </c>
      <c r="I7" s="76">
        <v>3</v>
      </c>
      <c r="J7" s="286" t="s">
        <v>241</v>
      </c>
      <c r="K7" s="286" t="s">
        <v>241</v>
      </c>
      <c r="L7" s="286" t="s">
        <v>230</v>
      </c>
      <c r="M7" s="286" t="s">
        <v>241</v>
      </c>
      <c r="N7" s="286" t="s">
        <v>230</v>
      </c>
      <c r="O7" s="286" t="s">
        <v>230</v>
      </c>
      <c r="P7" s="286" t="s">
        <v>230</v>
      </c>
      <c r="Q7" s="286">
        <v>324</v>
      </c>
      <c r="R7" s="286">
        <v>260</v>
      </c>
      <c r="S7" s="286">
        <v>42</v>
      </c>
      <c r="T7" s="286">
        <v>4</v>
      </c>
      <c r="U7" s="286">
        <v>34</v>
      </c>
      <c r="V7" s="421">
        <v>48000000</v>
      </c>
      <c r="W7" s="387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27">
        <v>0</v>
      </c>
      <c r="AD7" s="289" t="s">
        <v>4</v>
      </c>
      <c r="AE7" s="376">
        <v>10</v>
      </c>
      <c r="AF7" s="376">
        <v>10</v>
      </c>
      <c r="AG7" s="376">
        <v>10</v>
      </c>
      <c r="AH7" s="376">
        <v>10</v>
      </c>
      <c r="AI7" s="376">
        <v>10</v>
      </c>
      <c r="AJ7" s="376">
        <v>10</v>
      </c>
      <c r="AK7" s="376">
        <v>10</v>
      </c>
      <c r="AL7" s="376">
        <v>10</v>
      </c>
      <c r="AM7" s="377">
        <v>10</v>
      </c>
      <c r="AN7" s="383" t="s">
        <v>19</v>
      </c>
      <c r="AO7" s="212" t="e">
        <f>AVERAGE(D咢牙!D:D)</f>
        <v>#DIV/0!</v>
      </c>
      <c r="AP7" s="265">
        <f>COUNT(D咢牙!D:D)</f>
        <v>0</v>
      </c>
      <c r="AQ7" s="264" t="e">
        <f>$C$4/AO7</f>
        <v>#DIV/0!</v>
      </c>
      <c r="AR7" s="121" t="e">
        <f>AVERAGE(D咢牙!F:F)</f>
        <v>#DIV/0!</v>
      </c>
      <c r="AS7" s="266">
        <f>COUNT(D咢牙!F:F)</f>
        <v>0</v>
      </c>
      <c r="AT7" s="357" t="e">
        <f>$C$5/AR7</f>
        <v>#DIV/0!</v>
      </c>
      <c r="AU7" s="298"/>
      <c r="AV7" s="283" t="s">
        <v>76</v>
      </c>
      <c r="AW7" s="74" t="e">
        <f>ROUNDUP(AW4/$AR$6,0)</f>
        <v>#DIV/0!</v>
      </c>
      <c r="AX7" s="71" t="e">
        <f t="shared" ref="AX7:BA7" si="17">ROUNDUP(AX4/$AR$6,0)</f>
        <v>#DIV/0!</v>
      </c>
      <c r="AY7" s="72" t="e">
        <f t="shared" si="17"/>
        <v>#DIV/0!</v>
      </c>
      <c r="AZ7" s="140" t="e">
        <f t="shared" si="17"/>
        <v>#DIV/0!</v>
      </c>
      <c r="BA7" s="73" t="e">
        <f t="shared" si="17"/>
        <v>#DIV/0!</v>
      </c>
      <c r="BB7" s="238" t="e">
        <f t="shared" si="16"/>
        <v>#DIV/0!</v>
      </c>
      <c r="BC7" s="307"/>
      <c r="BD7" s="297" t="s">
        <v>4</v>
      </c>
      <c r="BE7" s="139">
        <f t="shared" si="15"/>
        <v>0</v>
      </c>
      <c r="BF7" s="139">
        <f t="shared" si="1"/>
        <v>0</v>
      </c>
      <c r="BG7" s="139">
        <f t="shared" si="2"/>
        <v>0</v>
      </c>
      <c r="BH7" s="139">
        <f t="shared" si="3"/>
        <v>0</v>
      </c>
      <c r="BI7" s="139">
        <f t="shared" si="4"/>
        <v>0</v>
      </c>
      <c r="BJ7" s="139">
        <f t="shared" si="5"/>
        <v>0</v>
      </c>
      <c r="BK7" s="139">
        <f t="shared" si="6"/>
        <v>0</v>
      </c>
      <c r="BL7" s="139">
        <f t="shared" si="7"/>
        <v>0</v>
      </c>
      <c r="BM7" s="205">
        <f t="shared" si="8"/>
        <v>0</v>
      </c>
    </row>
    <row r="8" spans="1:65" ht="15.75" customHeight="1" x14ac:dyDescent="0.25">
      <c r="E8" s="288" t="s">
        <v>3</v>
      </c>
      <c r="F8" s="73">
        <v>1190</v>
      </c>
      <c r="G8" s="73">
        <v>1053</v>
      </c>
      <c r="H8" s="73">
        <v>0</v>
      </c>
      <c r="I8" s="76">
        <v>4</v>
      </c>
      <c r="J8" s="286" t="s">
        <v>241</v>
      </c>
      <c r="K8" s="286" t="s">
        <v>241</v>
      </c>
      <c r="L8" s="286" t="s">
        <v>241</v>
      </c>
      <c r="M8" s="286" t="s">
        <v>241</v>
      </c>
      <c r="N8" s="286" t="s">
        <v>230</v>
      </c>
      <c r="O8" s="286" t="s">
        <v>230</v>
      </c>
      <c r="P8" s="286" t="s">
        <v>230</v>
      </c>
      <c r="Q8" s="286">
        <v>164</v>
      </c>
      <c r="R8" s="286">
        <v>140</v>
      </c>
      <c r="S8" s="286">
        <v>42</v>
      </c>
      <c r="T8" s="286">
        <v>0</v>
      </c>
      <c r="U8" s="286">
        <v>34</v>
      </c>
      <c r="V8" s="421">
        <v>40000000</v>
      </c>
      <c r="W8" s="388" t="s">
        <v>3</v>
      </c>
      <c r="X8" s="389">
        <f>Q$6*8</f>
        <v>1440</v>
      </c>
      <c r="Y8" s="389">
        <f t="shared" ref="Y8" si="18">R$6*8</f>
        <v>1200</v>
      </c>
      <c r="Z8" s="389">
        <f t="shared" ref="Z8" si="19">S$6*8</f>
        <v>392</v>
      </c>
      <c r="AA8" s="389">
        <f t="shared" ref="AA8" si="20">T$6*8</f>
        <v>80</v>
      </c>
      <c r="AB8" s="389">
        <f t="shared" ref="AB8" si="21">U$6*8</f>
        <v>280</v>
      </c>
      <c r="AC8" s="428">
        <f t="shared" ref="AC8" si="22">V$6*8</f>
        <v>340000000</v>
      </c>
      <c r="AD8" s="276" t="s">
        <v>3</v>
      </c>
      <c r="AE8" s="378">
        <v>7</v>
      </c>
      <c r="AF8" s="378">
        <v>7</v>
      </c>
      <c r="AG8" s="378">
        <v>7</v>
      </c>
      <c r="AH8" s="378">
        <v>7</v>
      </c>
      <c r="AI8" s="378">
        <v>7</v>
      </c>
      <c r="AJ8" s="378">
        <v>7</v>
      </c>
      <c r="AK8" s="378">
        <v>7</v>
      </c>
      <c r="AL8" s="378">
        <v>7</v>
      </c>
      <c r="AM8" s="379">
        <v>0</v>
      </c>
      <c r="AN8" s="210" t="s">
        <v>73</v>
      </c>
      <c r="AO8" s="211" t="s">
        <v>223</v>
      </c>
      <c r="AP8" s="211" t="s">
        <v>14</v>
      </c>
      <c r="AQ8" s="211" t="s">
        <v>224</v>
      </c>
      <c r="AR8" s="242" t="s">
        <v>88</v>
      </c>
      <c r="AS8" s="267" t="s">
        <v>14</v>
      </c>
      <c r="AT8" s="358" t="s">
        <v>224</v>
      </c>
      <c r="AU8" s="303"/>
      <c r="AV8" s="233" t="s">
        <v>236</v>
      </c>
      <c r="AW8" s="225" t="e">
        <f>ROUNDUP(AW7/(RECOVER_AP / $D$5)*RECOVER_DIAMS,0)</f>
        <v>#DIV/0!</v>
      </c>
      <c r="AX8" s="226" t="e">
        <f>ROUNDUP(AX7/(RECOVER_AP / $D$5)*RECOVER_DIAMS,0)</f>
        <v>#DIV/0!</v>
      </c>
      <c r="AY8" s="227" t="e">
        <f>ROUNDUP(AY7/(RECOVER_AP / $D$5)*RECOVER_DIAMS,0)</f>
        <v>#DIV/0!</v>
      </c>
      <c r="AZ8" s="228" t="e">
        <f>ROUNDUP(AZ7/(RECOVER_AP / $D$5)*RECOVER_DIAMS,0)</f>
        <v>#DIV/0!</v>
      </c>
      <c r="BA8" s="234" t="e">
        <f>ROUNDUP(BA7/(RECOVER_AP / $D$5)*RECOVER_DIAMS,0)</f>
        <v>#DIV/0!</v>
      </c>
      <c r="BB8" s="240" t="e">
        <f t="shared" si="16"/>
        <v>#DIV/0!</v>
      </c>
      <c r="BC8" s="308"/>
      <c r="BD8" s="12" t="s">
        <v>3</v>
      </c>
      <c r="BE8" s="13">
        <f t="shared" si="15"/>
        <v>0</v>
      </c>
      <c r="BF8" s="13">
        <f t="shared" si="1"/>
        <v>0</v>
      </c>
      <c r="BG8" s="13">
        <f t="shared" si="2"/>
        <v>0</v>
      </c>
      <c r="BH8" s="13">
        <f t="shared" si="3"/>
        <v>0</v>
      </c>
      <c r="BI8" s="13">
        <f t="shared" si="4"/>
        <v>0</v>
      </c>
      <c r="BJ8" s="13">
        <f t="shared" si="5"/>
        <v>0</v>
      </c>
      <c r="BK8" s="13">
        <f t="shared" si="6"/>
        <v>0</v>
      </c>
      <c r="BL8" s="13">
        <f t="shared" si="7"/>
        <v>0</v>
      </c>
      <c r="BM8" s="119">
        <f t="shared" si="8"/>
        <v>380</v>
      </c>
    </row>
    <row r="9" spans="1:65" ht="15.75" customHeight="1" x14ac:dyDescent="0.25">
      <c r="E9" s="298" t="s">
        <v>235</v>
      </c>
      <c r="F9" s="299"/>
      <c r="G9" s="299"/>
      <c r="H9" s="368">
        <v>557</v>
      </c>
      <c r="I9" s="76">
        <v>5</v>
      </c>
      <c r="J9" s="286" t="s">
        <v>241</v>
      </c>
      <c r="K9" s="286" t="s">
        <v>241</v>
      </c>
      <c r="L9" s="286" t="s">
        <v>241</v>
      </c>
      <c r="M9" s="286" t="s">
        <v>241</v>
      </c>
      <c r="N9" s="286" t="s">
        <v>241</v>
      </c>
      <c r="O9" s="286" t="s">
        <v>230</v>
      </c>
      <c r="P9" s="286" t="s">
        <v>230</v>
      </c>
      <c r="Q9" s="286">
        <v>148</v>
      </c>
      <c r="R9" s="286">
        <v>130</v>
      </c>
      <c r="S9" s="286">
        <v>35</v>
      </c>
      <c r="T9" s="286">
        <v>0</v>
      </c>
      <c r="U9" s="286">
        <v>33</v>
      </c>
      <c r="V9" s="421">
        <v>32500000</v>
      </c>
      <c r="W9" s="382"/>
      <c r="X9" s="367"/>
      <c r="Y9" s="367"/>
      <c r="Z9" s="367"/>
      <c r="AA9" s="367"/>
      <c r="AB9" s="367"/>
      <c r="AC9" s="367"/>
      <c r="AN9" s="281" t="s">
        <v>19</v>
      </c>
      <c r="AO9" s="212" t="e">
        <f>AVERAGE(D咢牙!G:G)</f>
        <v>#DIV/0!</v>
      </c>
      <c r="AP9" s="265">
        <f>COUNT(D咢牙!G:G)</f>
        <v>0</v>
      </c>
      <c r="AQ9" s="212" t="e">
        <f>$D$4/AO9</f>
        <v>#DIV/0!</v>
      </c>
      <c r="AR9" s="121">
        <f>AVERAGE(D咢牙!J:J)</f>
        <v>3.2</v>
      </c>
      <c r="AS9" s="266">
        <f>COUNT(D咢牙!J:J)</f>
        <v>5</v>
      </c>
      <c r="AT9" s="120">
        <f>$D$5/AR9</f>
        <v>12.5</v>
      </c>
      <c r="AU9" s="302" t="s">
        <v>19</v>
      </c>
      <c r="AV9" s="231" t="s">
        <v>229</v>
      </c>
      <c r="AW9" s="217">
        <f>MAX(SUM(BE10:BM10) - G4 + Y4,0)</f>
        <v>18</v>
      </c>
      <c r="AX9" s="218">
        <f>MAX(SUM(BE11:BM11) - G5 + Y5,0)</f>
        <v>0</v>
      </c>
      <c r="AY9" s="219">
        <f>MAX(SUM(BE12:BM12) - G6 + Y6,0)</f>
        <v>0</v>
      </c>
      <c r="AZ9" s="220">
        <f>MAX(SUM(BE13:BM13) - G7 + Y7,0)</f>
        <v>0</v>
      </c>
      <c r="BA9" s="232">
        <f>MAX(SUM(BE14:BM14) - G8 + Y8,0)</f>
        <v>447</v>
      </c>
      <c r="BB9" s="237">
        <f>SUM(AW9:BA9)</f>
        <v>465</v>
      </c>
      <c r="BC9" s="306" t="s">
        <v>19</v>
      </c>
      <c r="BD9" s="292"/>
      <c r="BE9" s="292" t="s">
        <v>55</v>
      </c>
      <c r="BF9" s="292" t="s">
        <v>2</v>
      </c>
      <c r="BG9" s="292" t="s">
        <v>74</v>
      </c>
      <c r="BH9" s="292" t="s">
        <v>0</v>
      </c>
      <c r="BI9" s="292" t="s">
        <v>5</v>
      </c>
      <c r="BJ9" s="292" t="s">
        <v>8</v>
      </c>
      <c r="BK9" s="292" t="s">
        <v>225</v>
      </c>
      <c r="BL9" s="292" t="s">
        <v>131</v>
      </c>
      <c r="BM9" s="293" t="s">
        <v>226</v>
      </c>
    </row>
    <row r="10" spans="1:65" ht="15.75" customHeight="1" x14ac:dyDescent="0.25">
      <c r="E10" s="298" t="s">
        <v>279</v>
      </c>
      <c r="F10" s="299"/>
      <c r="G10" s="425">
        <v>110</v>
      </c>
      <c r="H10" s="426"/>
      <c r="I10" s="76">
        <v>6</v>
      </c>
      <c r="J10" s="286" t="s">
        <v>241</v>
      </c>
      <c r="K10" s="286" t="s">
        <v>241</v>
      </c>
      <c r="L10" s="286" t="s">
        <v>241</v>
      </c>
      <c r="M10" s="286" t="s">
        <v>241</v>
      </c>
      <c r="N10" s="286" t="s">
        <v>241</v>
      </c>
      <c r="O10" s="286" t="s">
        <v>241</v>
      </c>
      <c r="P10" s="286" t="s">
        <v>230</v>
      </c>
      <c r="Q10" s="286">
        <v>48</v>
      </c>
      <c r="R10" s="286">
        <v>30</v>
      </c>
      <c r="S10" s="286">
        <v>21</v>
      </c>
      <c r="T10" s="286">
        <v>0</v>
      </c>
      <c r="U10" s="286">
        <v>3</v>
      </c>
      <c r="V10" s="421">
        <v>22500000</v>
      </c>
      <c r="W10" s="382"/>
      <c r="X10" s="367"/>
      <c r="Y10" s="367"/>
      <c r="Z10" s="367"/>
      <c r="AA10" s="367"/>
      <c r="AB10" s="367"/>
      <c r="AC10" s="367"/>
      <c r="AN10" s="281" t="s">
        <v>114</v>
      </c>
      <c r="AO10" s="212" t="e">
        <f>AVERAGE(D咢牙!H:H)</f>
        <v>#DIV/0!</v>
      </c>
      <c r="AP10" s="265">
        <f>COUNT(D咢牙!H:H)</f>
        <v>0</v>
      </c>
      <c r="AQ10" s="212" t="e">
        <f>$D$4/AO10</f>
        <v>#DIV/0!</v>
      </c>
      <c r="AR10" s="121">
        <f>AVERAGE(D咢牙!K:K)</f>
        <v>5</v>
      </c>
      <c r="AS10" s="266">
        <f>COUNT(D咢牙!K:K)</f>
        <v>5</v>
      </c>
      <c r="AT10" s="120">
        <f>$D$5/AR10</f>
        <v>8</v>
      </c>
      <c r="AU10" s="298"/>
      <c r="AV10" s="283" t="s">
        <v>76</v>
      </c>
      <c r="AW10" s="74" t="e">
        <f>ROUNDUP(AW9/$AR$7,0)</f>
        <v>#DIV/0!</v>
      </c>
      <c r="AX10" s="71" t="e">
        <f t="shared" ref="AX10:BA10" si="23">ROUNDUP(AX9/$AR$6,0)</f>
        <v>#DIV/0!</v>
      </c>
      <c r="AY10" s="72" t="e">
        <f t="shared" si="23"/>
        <v>#DIV/0!</v>
      </c>
      <c r="AZ10" s="140" t="e">
        <f t="shared" si="23"/>
        <v>#DIV/0!</v>
      </c>
      <c r="BA10" s="73" t="e">
        <f t="shared" si="23"/>
        <v>#DIV/0!</v>
      </c>
      <c r="BB10" s="238" t="e">
        <f t="shared" ref="BB10:BB16" si="24">SUM(AW10:BA10)</f>
        <v>#DIV/0!</v>
      </c>
      <c r="BC10" s="307"/>
      <c r="BD10" s="295" t="s">
        <v>9</v>
      </c>
      <c r="BE10" s="16">
        <f>IF(ISBLANK(AE4),0,VLOOKUP(AE4,$I$4:$V$14,10,FALSE))</f>
        <v>0</v>
      </c>
      <c r="BF10" s="16">
        <f t="shared" ref="BF10:BM10" si="25">IF(ISBLANK(AF4),0,VLOOKUP(AF4,$I$4:$V$14,10,FALSE))</f>
        <v>0</v>
      </c>
      <c r="BG10" s="16">
        <f t="shared" si="25"/>
        <v>0</v>
      </c>
      <c r="BH10" s="16">
        <f t="shared" si="25"/>
        <v>0</v>
      </c>
      <c r="BI10" s="16">
        <f t="shared" si="25"/>
        <v>0</v>
      </c>
      <c r="BJ10" s="16">
        <f t="shared" si="25"/>
        <v>0</v>
      </c>
      <c r="BK10" s="16">
        <f t="shared" si="25"/>
        <v>0</v>
      </c>
      <c r="BL10" s="16">
        <f t="shared" si="25"/>
        <v>0</v>
      </c>
      <c r="BM10" s="15">
        <f t="shared" si="25"/>
        <v>300</v>
      </c>
    </row>
    <row r="11" spans="1:65" ht="15.75" customHeight="1" x14ac:dyDescent="0.25">
      <c r="E11" s="395" t="s">
        <v>245</v>
      </c>
      <c r="F11" s="396"/>
      <c r="G11" s="409">
        <v>120000000</v>
      </c>
      <c r="H11" s="409"/>
      <c r="I11" s="76">
        <v>7</v>
      </c>
      <c r="J11" s="286" t="s">
        <v>241</v>
      </c>
      <c r="K11" s="286" t="s">
        <v>241</v>
      </c>
      <c r="L11" s="286" t="s">
        <v>241</v>
      </c>
      <c r="M11" s="286" t="s">
        <v>241</v>
      </c>
      <c r="N11" s="286" t="s">
        <v>241</v>
      </c>
      <c r="O11" s="286" t="s">
        <v>241</v>
      </c>
      <c r="P11" s="286" t="s">
        <v>241</v>
      </c>
      <c r="Q11" s="286">
        <v>0</v>
      </c>
      <c r="R11" s="286">
        <v>0</v>
      </c>
      <c r="S11" s="286">
        <v>0</v>
      </c>
      <c r="T11" s="286">
        <v>0</v>
      </c>
      <c r="U11" s="286">
        <v>0</v>
      </c>
      <c r="V11" s="421">
        <v>0</v>
      </c>
      <c r="AN11" s="282" t="s">
        <v>70</v>
      </c>
      <c r="AO11" s="359" t="e">
        <f>AVERAGE(D咢牙!I:I)</f>
        <v>#DIV/0!</v>
      </c>
      <c r="AP11" s="360">
        <f>COUNT(D咢牙!I:I)</f>
        <v>0</v>
      </c>
      <c r="AQ11" s="361" t="e">
        <f>$D$4/AO11</f>
        <v>#DIV/0!</v>
      </c>
      <c r="AR11" s="362">
        <f>AVERAGE(D咢牙!L:L)</f>
        <v>2</v>
      </c>
      <c r="AS11" s="278">
        <f>COUNT(D咢牙!L:L)</f>
        <v>5</v>
      </c>
      <c r="AT11" s="363">
        <f>$D$5/AR11</f>
        <v>20</v>
      </c>
      <c r="AU11" s="298"/>
      <c r="AV11" s="283" t="s">
        <v>236</v>
      </c>
      <c r="AW11" s="213" t="e">
        <f>ROUNDUP(AW10/(RECOVER_AP / $C$5)*RECOVER_DIAMS,0)</f>
        <v>#DIV/0!</v>
      </c>
      <c r="AX11" s="216" t="e">
        <f>ROUNDUP(AX10/(RECOVER_AP / $C$5)*RECOVER_DIAMS,0)</f>
        <v>#DIV/0!</v>
      </c>
      <c r="AY11" s="214" t="e">
        <f>ROUNDUP(AY10/(RECOVER_AP / $C$5)*RECOVER_DIAMS,0)</f>
        <v>#DIV/0!</v>
      </c>
      <c r="AZ11" s="215" t="e">
        <f>ROUNDUP(AZ10/(RECOVER_AP / $C$5)*RECOVER_DIAMS,0)</f>
        <v>#DIV/0!</v>
      </c>
      <c r="BA11" s="229" t="e">
        <f>ROUNDUP(BA10/(RECOVER_AP / $C$5)*RECOVER_DIAMS,0)</f>
        <v>#DIV/0!</v>
      </c>
      <c r="BB11" s="239" t="e">
        <f t="shared" si="24"/>
        <v>#DIV/0!</v>
      </c>
      <c r="BC11" s="307"/>
      <c r="BD11" s="296" t="s">
        <v>7</v>
      </c>
      <c r="BE11" s="33">
        <f t="shared" ref="BE11:BM11" si="26">IF(ISBLANK(AE5),0,VLOOKUP(AE5,$I$4:$V$14,10,FALSE))</f>
        <v>0</v>
      </c>
      <c r="BF11" s="33">
        <f t="shared" si="26"/>
        <v>0</v>
      </c>
      <c r="BG11" s="33">
        <f t="shared" si="26"/>
        <v>0</v>
      </c>
      <c r="BH11" s="33">
        <f t="shared" si="26"/>
        <v>0</v>
      </c>
      <c r="BI11" s="33">
        <f t="shared" si="26"/>
        <v>0</v>
      </c>
      <c r="BJ11" s="33">
        <f t="shared" si="26"/>
        <v>0</v>
      </c>
      <c r="BK11" s="33">
        <f t="shared" si="26"/>
        <v>0</v>
      </c>
      <c r="BL11" s="33">
        <f t="shared" si="26"/>
        <v>0</v>
      </c>
      <c r="BM11" s="203">
        <f t="shared" si="26"/>
        <v>300</v>
      </c>
    </row>
    <row r="12" spans="1:65" ht="15.75" customHeight="1" x14ac:dyDescent="0.25">
      <c r="I12" s="76">
        <v>8</v>
      </c>
      <c r="J12" s="286" t="s">
        <v>230</v>
      </c>
      <c r="K12" s="286" t="s">
        <v>230</v>
      </c>
      <c r="L12" s="286" t="s">
        <v>230</v>
      </c>
      <c r="M12" s="286" t="s">
        <v>230</v>
      </c>
      <c r="N12" s="286" t="s">
        <v>230</v>
      </c>
      <c r="O12" s="286" t="s">
        <v>230</v>
      </c>
      <c r="P12" s="286" t="s">
        <v>230</v>
      </c>
      <c r="Q12" s="286">
        <v>200</v>
      </c>
      <c r="R12" s="286">
        <v>150</v>
      </c>
      <c r="S12" s="286">
        <v>0</v>
      </c>
      <c r="T12" s="286">
        <v>5</v>
      </c>
      <c r="U12" s="286">
        <v>0</v>
      </c>
      <c r="V12" s="421">
        <v>10000000</v>
      </c>
      <c r="AU12" s="298"/>
      <c r="AV12" s="283" t="s">
        <v>116</v>
      </c>
      <c r="AW12" s="74">
        <f>ROUNDUP(AW9/$AR$9,0)</f>
        <v>6</v>
      </c>
      <c r="AX12" s="71">
        <f t="shared" ref="AX12:BA12" si="27">ROUNDUP(AX9/$AR$9,0)</f>
        <v>0</v>
      </c>
      <c r="AY12" s="72">
        <f t="shared" si="27"/>
        <v>0</v>
      </c>
      <c r="AZ12" s="140">
        <f t="shared" si="27"/>
        <v>0</v>
      </c>
      <c r="BA12" s="73">
        <f t="shared" si="27"/>
        <v>140</v>
      </c>
      <c r="BB12" s="238">
        <f t="shared" si="24"/>
        <v>146</v>
      </c>
      <c r="BC12" s="307"/>
      <c r="BD12" s="201" t="s">
        <v>6</v>
      </c>
      <c r="BE12" s="202">
        <f t="shared" ref="BE12:BM12" si="28">IF(ISBLANK(AE6),0,VLOOKUP(AE6,$I$4:$V$14,10,FALSE))</f>
        <v>0</v>
      </c>
      <c r="BF12" s="202">
        <f t="shared" si="28"/>
        <v>0</v>
      </c>
      <c r="BG12" s="202">
        <f t="shared" si="28"/>
        <v>0</v>
      </c>
      <c r="BH12" s="202">
        <f t="shared" si="28"/>
        <v>0</v>
      </c>
      <c r="BI12" s="202">
        <f t="shared" si="28"/>
        <v>0</v>
      </c>
      <c r="BJ12" s="202">
        <f t="shared" si="28"/>
        <v>0</v>
      </c>
      <c r="BK12" s="202">
        <f t="shared" si="28"/>
        <v>0</v>
      </c>
      <c r="BL12" s="202">
        <f t="shared" si="28"/>
        <v>0</v>
      </c>
      <c r="BM12" s="204">
        <f t="shared" si="28"/>
        <v>300</v>
      </c>
    </row>
    <row r="13" spans="1:65" ht="15.75" customHeight="1" x14ac:dyDescent="0.25">
      <c r="I13" s="76">
        <v>9</v>
      </c>
      <c r="J13" s="286" t="s">
        <v>230</v>
      </c>
      <c r="K13" s="286" t="s">
        <v>241</v>
      </c>
      <c r="L13" s="286" t="s">
        <v>230</v>
      </c>
      <c r="M13" s="286" t="s">
        <v>230</v>
      </c>
      <c r="N13" s="286" t="s">
        <v>230</v>
      </c>
      <c r="O13" s="286" t="s">
        <v>230</v>
      </c>
      <c r="P13" s="286" t="s">
        <v>230</v>
      </c>
      <c r="Q13" s="286">
        <v>160</v>
      </c>
      <c r="R13" s="286">
        <v>120</v>
      </c>
      <c r="S13" s="286">
        <v>0</v>
      </c>
      <c r="T13" s="286">
        <v>4</v>
      </c>
      <c r="U13" s="286">
        <v>0</v>
      </c>
      <c r="V13" s="421">
        <v>8000000</v>
      </c>
      <c r="AU13" s="303"/>
      <c r="AV13" s="233" t="s">
        <v>237</v>
      </c>
      <c r="AW13" s="225" t="e">
        <f>ROUNDUP(AW10/(RECOVER_AP / $D$5)*RECOVER_DIAMS,0)</f>
        <v>#DIV/0!</v>
      </c>
      <c r="AX13" s="226" t="e">
        <f>ROUNDUP(AX10/(RECOVER_AP / $D$5)*RECOVER_DIAMS,0)</f>
        <v>#DIV/0!</v>
      </c>
      <c r="AY13" s="227" t="e">
        <f>ROUNDUP(AY10/(RECOVER_AP / $D$5)*RECOVER_DIAMS,0)</f>
        <v>#DIV/0!</v>
      </c>
      <c r="AZ13" s="228" t="e">
        <f>ROUNDUP(AZ10/(RECOVER_AP / $D$5)*RECOVER_DIAMS,0)</f>
        <v>#DIV/0!</v>
      </c>
      <c r="BA13" s="234" t="e">
        <f>ROUNDUP(BA10/(RECOVER_AP / $D$5)*RECOVER_DIAMS,0)</f>
        <v>#DIV/0!</v>
      </c>
      <c r="BB13" s="240" t="e">
        <f t="shared" si="24"/>
        <v>#DIV/0!</v>
      </c>
      <c r="BC13" s="307"/>
      <c r="BD13" s="297" t="s">
        <v>4</v>
      </c>
      <c r="BE13" s="139">
        <f t="shared" ref="BE13:BM13" si="29">IF(ISBLANK(AE7),0,VLOOKUP(AE7,$I$4:$V$14,10,FALSE))</f>
        <v>0</v>
      </c>
      <c r="BF13" s="139">
        <f t="shared" si="29"/>
        <v>0</v>
      </c>
      <c r="BG13" s="139">
        <f t="shared" si="29"/>
        <v>0</v>
      </c>
      <c r="BH13" s="139">
        <f t="shared" si="29"/>
        <v>0</v>
      </c>
      <c r="BI13" s="139">
        <f t="shared" si="29"/>
        <v>0</v>
      </c>
      <c r="BJ13" s="139">
        <f t="shared" si="29"/>
        <v>0</v>
      </c>
      <c r="BK13" s="139">
        <f t="shared" si="29"/>
        <v>0</v>
      </c>
      <c r="BL13" s="139">
        <f t="shared" si="29"/>
        <v>0</v>
      </c>
      <c r="BM13" s="205">
        <f t="shared" si="29"/>
        <v>0</v>
      </c>
    </row>
    <row r="14" spans="1:65" ht="15.75" customHeight="1" x14ac:dyDescent="0.25">
      <c r="I14" s="380">
        <v>10</v>
      </c>
      <c r="J14" s="381" t="s">
        <v>230</v>
      </c>
      <c r="K14" s="381" t="s">
        <v>241</v>
      </c>
      <c r="L14" s="381" t="s">
        <v>241</v>
      </c>
      <c r="M14" s="381" t="s">
        <v>230</v>
      </c>
      <c r="N14" s="381" t="s">
        <v>230</v>
      </c>
      <c r="O14" s="381" t="s">
        <v>230</v>
      </c>
      <c r="P14" s="381" t="s">
        <v>230</v>
      </c>
      <c r="Q14" s="381">
        <v>0</v>
      </c>
      <c r="R14" s="381">
        <v>0</v>
      </c>
      <c r="S14" s="381">
        <v>0</v>
      </c>
      <c r="T14" s="381">
        <v>0</v>
      </c>
      <c r="U14" s="381">
        <v>0</v>
      </c>
      <c r="V14" s="422">
        <v>0</v>
      </c>
      <c r="AU14" s="302" t="s">
        <v>114</v>
      </c>
      <c r="AV14" s="231" t="s">
        <v>229</v>
      </c>
      <c r="AW14" s="217">
        <f>MAX(SUM(BE16:BM16) - H4 + Z4,0)</f>
        <v>441</v>
      </c>
      <c r="AX14" s="218">
        <f>MAX(SUM(BE17:BM17) - H5 + Z5,0)</f>
        <v>441</v>
      </c>
      <c r="AY14" s="219">
        <f>MAX(SUM(BE18:BM18) - H6 + Z6,0)</f>
        <v>0</v>
      </c>
      <c r="AZ14" s="220">
        <f>MAX(SUM(BE19:BM19) - H7 + Z7,0)</f>
        <v>0</v>
      </c>
      <c r="BA14" s="232">
        <f>MAX(SUM(BE20:BM20) - H8 + Z8,0)</f>
        <v>441</v>
      </c>
      <c r="BB14" s="237">
        <f t="shared" si="24"/>
        <v>1323</v>
      </c>
      <c r="BC14" s="308"/>
      <c r="BD14" s="12" t="s">
        <v>3</v>
      </c>
      <c r="BE14" s="13">
        <f t="shared" ref="BE14:BM14" si="30">IF(ISBLANK(AE8),0,VLOOKUP(AE8,$I$4:$V$14,10,FALSE))</f>
        <v>0</v>
      </c>
      <c r="BF14" s="13">
        <f t="shared" si="30"/>
        <v>0</v>
      </c>
      <c r="BG14" s="13">
        <f t="shared" si="30"/>
        <v>0</v>
      </c>
      <c r="BH14" s="13">
        <f t="shared" si="30"/>
        <v>0</v>
      </c>
      <c r="BI14" s="13">
        <f t="shared" si="30"/>
        <v>0</v>
      </c>
      <c r="BJ14" s="13">
        <f t="shared" si="30"/>
        <v>0</v>
      </c>
      <c r="BK14" s="13">
        <f t="shared" si="30"/>
        <v>0</v>
      </c>
      <c r="BL14" s="13">
        <f t="shared" si="30"/>
        <v>0</v>
      </c>
      <c r="BM14" s="119">
        <f t="shared" si="30"/>
        <v>300</v>
      </c>
    </row>
    <row r="15" spans="1:65" ht="15.75" customHeight="1" x14ac:dyDescent="0.25">
      <c r="AU15" s="298"/>
      <c r="AV15" s="283" t="s">
        <v>116</v>
      </c>
      <c r="AW15" s="74">
        <f>ROUNDUP(AW14/$AR$10,0)</f>
        <v>89</v>
      </c>
      <c r="AX15" s="71">
        <f t="shared" ref="AX15:BA15" si="31">ROUNDUP(AX14/$AR$10,0)</f>
        <v>89</v>
      </c>
      <c r="AY15" s="72">
        <f t="shared" si="31"/>
        <v>0</v>
      </c>
      <c r="AZ15" s="140">
        <f t="shared" si="31"/>
        <v>0</v>
      </c>
      <c r="BA15" s="73">
        <f t="shared" si="31"/>
        <v>89</v>
      </c>
      <c r="BB15" s="238">
        <f t="shared" si="24"/>
        <v>267</v>
      </c>
      <c r="BC15" s="306" t="s">
        <v>114</v>
      </c>
      <c r="BD15" s="292"/>
      <c r="BE15" s="292" t="s">
        <v>55</v>
      </c>
      <c r="BF15" s="292" t="s">
        <v>2</v>
      </c>
      <c r="BG15" s="292" t="s">
        <v>74</v>
      </c>
      <c r="BH15" s="292" t="s">
        <v>0</v>
      </c>
      <c r="BI15" s="292" t="s">
        <v>5</v>
      </c>
      <c r="BJ15" s="292" t="s">
        <v>8</v>
      </c>
      <c r="BK15" s="292" t="s">
        <v>225</v>
      </c>
      <c r="BL15" s="292" t="s">
        <v>131</v>
      </c>
      <c r="BM15" s="293" t="s">
        <v>226</v>
      </c>
    </row>
    <row r="16" spans="1:65" ht="15.75" customHeight="1" x14ac:dyDescent="0.25">
      <c r="AU16" s="303"/>
      <c r="AV16" s="233" t="s">
        <v>237</v>
      </c>
      <c r="AW16" s="225">
        <f>ROUNDUP(AW15/(RECOVER_AP / $D$5)*RECOVER_DIAMS,0)</f>
        <v>890</v>
      </c>
      <c r="AX16" s="226">
        <f>ROUNDUP(AX15/(RECOVER_AP / $D$5)*RECOVER_DIAMS,0)</f>
        <v>890</v>
      </c>
      <c r="AY16" s="227">
        <f>ROUNDUP(AY15/(RECOVER_AP / $D$5)*RECOVER_DIAMS,0)</f>
        <v>0</v>
      </c>
      <c r="AZ16" s="228">
        <f>ROUNDUP(AZ15/(RECOVER_AP / $D$5)*RECOVER_DIAMS,0)</f>
        <v>0</v>
      </c>
      <c r="BA16" s="234">
        <f>ROUNDUP(BA15/(RECOVER_AP / $D$5)*RECOVER_DIAMS,0)</f>
        <v>890</v>
      </c>
      <c r="BB16" s="240">
        <f t="shared" si="24"/>
        <v>2670</v>
      </c>
      <c r="BC16" s="307"/>
      <c r="BD16" s="295" t="s">
        <v>9</v>
      </c>
      <c r="BE16" s="16">
        <f>IF(ISBLANK(AE4),0,VLOOKUP(AE4,$I$4:$V$14,11,FALSE))</f>
        <v>0</v>
      </c>
      <c r="BF16" s="16">
        <f t="shared" ref="BF16:BM16" si="32">IF(ISBLANK(AF4),0,VLOOKUP(AF4,$I$4:$V$14,11,FALSE))</f>
        <v>0</v>
      </c>
      <c r="BG16" s="16">
        <f t="shared" si="32"/>
        <v>0</v>
      </c>
      <c r="BH16" s="16">
        <f t="shared" si="32"/>
        <v>0</v>
      </c>
      <c r="BI16" s="16">
        <f t="shared" si="32"/>
        <v>0</v>
      </c>
      <c r="BJ16" s="16">
        <f t="shared" si="32"/>
        <v>0</v>
      </c>
      <c r="BK16" s="16">
        <f t="shared" si="32"/>
        <v>0</v>
      </c>
      <c r="BL16" s="16">
        <f t="shared" si="32"/>
        <v>0</v>
      </c>
      <c r="BM16" s="15">
        <f t="shared" si="32"/>
        <v>49</v>
      </c>
    </row>
    <row r="17" spans="47:65" ht="15.75" customHeight="1" x14ac:dyDescent="0.25">
      <c r="AU17" s="230" t="s">
        <v>278</v>
      </c>
      <c r="AV17" s="206" t="s">
        <v>229</v>
      </c>
      <c r="AW17" s="429">
        <f>MAX(SUM(BE22:BM26) - G10 + SUM(AA4:AA8),0)</f>
        <v>190</v>
      </c>
      <c r="AX17" s="429"/>
      <c r="AY17" s="429"/>
      <c r="AZ17" s="429"/>
      <c r="BA17" s="429"/>
      <c r="BB17" s="430"/>
      <c r="BC17" s="307"/>
      <c r="BD17" s="296" t="s">
        <v>7</v>
      </c>
      <c r="BE17" s="33">
        <f t="shared" ref="BE17:BM17" si="33">IF(ISBLANK(AE5),0,VLOOKUP(AE5,$I$4:$V$14,11,FALSE))</f>
        <v>0</v>
      </c>
      <c r="BF17" s="33">
        <f t="shared" si="33"/>
        <v>0</v>
      </c>
      <c r="BG17" s="33">
        <f t="shared" si="33"/>
        <v>0</v>
      </c>
      <c r="BH17" s="33">
        <f t="shared" si="33"/>
        <v>0</v>
      </c>
      <c r="BI17" s="33">
        <f t="shared" si="33"/>
        <v>0</v>
      </c>
      <c r="BJ17" s="33">
        <f t="shared" si="33"/>
        <v>0</v>
      </c>
      <c r="BK17" s="33">
        <f t="shared" si="33"/>
        <v>0</v>
      </c>
      <c r="BL17" s="33">
        <f t="shared" si="33"/>
        <v>0</v>
      </c>
      <c r="BM17" s="203">
        <f t="shared" si="33"/>
        <v>49</v>
      </c>
    </row>
    <row r="18" spans="47:65" ht="15.75" customHeight="1" x14ac:dyDescent="0.25">
      <c r="AU18" s="302" t="s">
        <v>70</v>
      </c>
      <c r="AV18" s="231" t="s">
        <v>229</v>
      </c>
      <c r="AW18" s="304">
        <f>MAX(SUM(BE28:BM32) - H9 + SUM(AB4:AB8),0)</f>
        <v>423</v>
      </c>
      <c r="AX18" s="304"/>
      <c r="AY18" s="304"/>
      <c r="AZ18" s="304"/>
      <c r="BA18" s="304"/>
      <c r="BB18" s="305"/>
      <c r="BC18" s="307"/>
      <c r="BD18" s="201" t="s">
        <v>6</v>
      </c>
      <c r="BE18" s="202">
        <f t="shared" ref="BE18:BM18" si="34">IF(ISBLANK(AE6),0,VLOOKUP(AE6,$I$4:$V$14,11,FALSE))</f>
        <v>0</v>
      </c>
      <c r="BF18" s="202">
        <f t="shared" si="34"/>
        <v>0</v>
      </c>
      <c r="BG18" s="202">
        <f t="shared" si="34"/>
        <v>0</v>
      </c>
      <c r="BH18" s="202">
        <f t="shared" si="34"/>
        <v>0</v>
      </c>
      <c r="BI18" s="202">
        <f t="shared" si="34"/>
        <v>0</v>
      </c>
      <c r="BJ18" s="202">
        <f t="shared" si="34"/>
        <v>0</v>
      </c>
      <c r="BK18" s="202">
        <f t="shared" si="34"/>
        <v>0</v>
      </c>
      <c r="BL18" s="202">
        <f t="shared" si="34"/>
        <v>0</v>
      </c>
      <c r="BM18" s="204">
        <f t="shared" si="34"/>
        <v>49</v>
      </c>
    </row>
    <row r="19" spans="47:65" ht="15.75" customHeight="1" x14ac:dyDescent="0.25">
      <c r="AU19" s="303"/>
      <c r="AV19" s="283" t="s">
        <v>244</v>
      </c>
      <c r="AW19" s="402">
        <f>ROUNDUP(AW18/$AR$11,0)</f>
        <v>212</v>
      </c>
      <c r="AX19" s="402"/>
      <c r="AY19" s="402"/>
      <c r="AZ19" s="402"/>
      <c r="BA19" s="402"/>
      <c r="BB19" s="403"/>
      <c r="BC19" s="307"/>
      <c r="BD19" s="297" t="s">
        <v>4</v>
      </c>
      <c r="BE19" s="139">
        <f t="shared" ref="BE19:BM19" si="35">IF(ISBLANK(AE7),0,VLOOKUP(AE7,$I$4:$V$14,11,FALSE))</f>
        <v>0</v>
      </c>
      <c r="BF19" s="139">
        <f t="shared" si="35"/>
        <v>0</v>
      </c>
      <c r="BG19" s="139">
        <f t="shared" si="35"/>
        <v>0</v>
      </c>
      <c r="BH19" s="139">
        <f t="shared" si="35"/>
        <v>0</v>
      </c>
      <c r="BI19" s="139">
        <f t="shared" si="35"/>
        <v>0</v>
      </c>
      <c r="BJ19" s="139">
        <f t="shared" si="35"/>
        <v>0</v>
      </c>
      <c r="BK19" s="139">
        <f t="shared" si="35"/>
        <v>0</v>
      </c>
      <c r="BL19" s="139">
        <f t="shared" si="35"/>
        <v>0</v>
      </c>
      <c r="BM19" s="205">
        <f t="shared" si="35"/>
        <v>0</v>
      </c>
    </row>
    <row r="20" spans="47:65" ht="15.75" customHeight="1" x14ac:dyDescent="0.25">
      <c r="AU20" s="230" t="s">
        <v>94</v>
      </c>
      <c r="AV20" s="206" t="s">
        <v>229</v>
      </c>
      <c r="AW20" s="407">
        <f>MAX(SUM(BE34:BM38) - G11 + SUM(AC4:AC8),0)</f>
        <v>1110000000</v>
      </c>
      <c r="AX20" s="407"/>
      <c r="AY20" s="407"/>
      <c r="AZ20" s="407"/>
      <c r="BA20" s="407"/>
      <c r="BB20" s="408"/>
      <c r="BC20" s="308"/>
      <c r="BD20" s="12" t="s">
        <v>3</v>
      </c>
      <c r="BE20" s="13">
        <f t="shared" ref="BE20:BM20" si="36">IF(ISBLANK(AE8),0,VLOOKUP(AE8,$I$4:$V$14,11,FALSE))</f>
        <v>0</v>
      </c>
      <c r="BF20" s="13">
        <f t="shared" si="36"/>
        <v>0</v>
      </c>
      <c r="BG20" s="13">
        <f t="shared" si="36"/>
        <v>0</v>
      </c>
      <c r="BH20" s="13">
        <f t="shared" si="36"/>
        <v>0</v>
      </c>
      <c r="BI20" s="13">
        <f t="shared" si="36"/>
        <v>0</v>
      </c>
      <c r="BJ20" s="13">
        <f t="shared" si="36"/>
        <v>0</v>
      </c>
      <c r="BK20" s="13">
        <f t="shared" si="36"/>
        <v>0</v>
      </c>
      <c r="BL20" s="13">
        <f t="shared" si="36"/>
        <v>0</v>
      </c>
      <c r="BM20" s="119">
        <f t="shared" si="36"/>
        <v>49</v>
      </c>
    </row>
    <row r="21" spans="47:65" ht="15.75" customHeight="1" x14ac:dyDescent="0.25">
      <c r="BC21" s="306" t="s">
        <v>278</v>
      </c>
      <c r="BD21" s="292"/>
      <c r="BE21" s="292" t="s">
        <v>55</v>
      </c>
      <c r="BF21" s="292" t="s">
        <v>2</v>
      </c>
      <c r="BG21" s="292" t="s">
        <v>74</v>
      </c>
      <c r="BH21" s="292" t="s">
        <v>0</v>
      </c>
      <c r="BI21" s="292" t="s">
        <v>5</v>
      </c>
      <c r="BJ21" s="292" t="s">
        <v>8</v>
      </c>
      <c r="BK21" s="292" t="s">
        <v>225</v>
      </c>
      <c r="BL21" s="292" t="s">
        <v>131</v>
      </c>
      <c r="BM21" s="293" t="s">
        <v>226</v>
      </c>
    </row>
    <row r="22" spans="47:65" ht="15.75" customHeight="1" x14ac:dyDescent="0.25">
      <c r="BC22" s="307"/>
      <c r="BD22" s="295" t="s">
        <v>9</v>
      </c>
      <c r="BE22" s="16">
        <f>IF(ISBLANK(AE4),0,VLOOKUP(AE4,$I$4:$V$14,12,FALSE))</f>
        <v>0</v>
      </c>
      <c r="BF22" s="16">
        <f t="shared" ref="BF22:BM22" si="37">IF(ISBLANK(AF4),0,VLOOKUP(AF4,$I$4:$V$14,12,FALSE))</f>
        <v>0</v>
      </c>
      <c r="BG22" s="16">
        <f t="shared" si="37"/>
        <v>0</v>
      </c>
      <c r="BH22" s="16">
        <f t="shared" si="37"/>
        <v>0</v>
      </c>
      <c r="BI22" s="16">
        <f t="shared" si="37"/>
        <v>0</v>
      </c>
      <c r="BJ22" s="16">
        <f t="shared" si="37"/>
        <v>0</v>
      </c>
      <c r="BK22" s="16">
        <f t="shared" si="37"/>
        <v>0</v>
      </c>
      <c r="BL22" s="16">
        <f t="shared" si="37"/>
        <v>0</v>
      </c>
      <c r="BM22" s="15">
        <f t="shared" si="37"/>
        <v>15</v>
      </c>
    </row>
    <row r="23" spans="47:65" ht="15.75" customHeight="1" x14ac:dyDescent="0.25">
      <c r="BC23" s="307"/>
      <c r="BD23" s="296" t="s">
        <v>7</v>
      </c>
      <c r="BE23" s="33">
        <f t="shared" ref="BE23:BM23" si="38">IF(ISBLANK(AE5),0,VLOOKUP(AE5,$I$4:$V$14,12,FALSE))</f>
        <v>0</v>
      </c>
      <c r="BF23" s="33">
        <f t="shared" si="38"/>
        <v>0</v>
      </c>
      <c r="BG23" s="33">
        <f t="shared" si="38"/>
        <v>0</v>
      </c>
      <c r="BH23" s="33">
        <f t="shared" si="38"/>
        <v>0</v>
      </c>
      <c r="BI23" s="33">
        <f t="shared" si="38"/>
        <v>0</v>
      </c>
      <c r="BJ23" s="33">
        <f t="shared" si="38"/>
        <v>0</v>
      </c>
      <c r="BK23" s="33">
        <f t="shared" si="38"/>
        <v>0</v>
      </c>
      <c r="BL23" s="33">
        <f t="shared" si="38"/>
        <v>0</v>
      </c>
      <c r="BM23" s="203">
        <f t="shared" si="38"/>
        <v>15</v>
      </c>
    </row>
    <row r="24" spans="47:65" ht="15.75" customHeight="1" x14ac:dyDescent="0.25">
      <c r="BC24" s="307"/>
      <c r="BD24" s="201" t="s">
        <v>6</v>
      </c>
      <c r="BE24" s="202">
        <f t="shared" ref="BE24:BM24" si="39">IF(ISBLANK(AE6),0,VLOOKUP(AE6,$I$4:$V$14,12,FALSE))</f>
        <v>0</v>
      </c>
      <c r="BF24" s="202">
        <f t="shared" si="39"/>
        <v>0</v>
      </c>
      <c r="BG24" s="202">
        <f t="shared" si="39"/>
        <v>0</v>
      </c>
      <c r="BH24" s="202">
        <f t="shared" si="39"/>
        <v>0</v>
      </c>
      <c r="BI24" s="202">
        <f t="shared" si="39"/>
        <v>0</v>
      </c>
      <c r="BJ24" s="202">
        <f t="shared" si="39"/>
        <v>0</v>
      </c>
      <c r="BK24" s="202">
        <f t="shared" si="39"/>
        <v>0</v>
      </c>
      <c r="BL24" s="202">
        <f t="shared" si="39"/>
        <v>0</v>
      </c>
      <c r="BM24" s="204">
        <f t="shared" si="39"/>
        <v>15</v>
      </c>
    </row>
    <row r="25" spans="47:65" ht="15.75" customHeight="1" x14ac:dyDescent="0.25">
      <c r="BC25" s="307"/>
      <c r="BD25" s="297" t="s">
        <v>4</v>
      </c>
      <c r="BE25" s="139">
        <f t="shared" ref="BE25:BM25" si="40">IF(ISBLANK(AE7),0,VLOOKUP(AE7,$I$4:$V$14,12,FALSE))</f>
        <v>0</v>
      </c>
      <c r="BF25" s="139">
        <f t="shared" si="40"/>
        <v>0</v>
      </c>
      <c r="BG25" s="139">
        <f t="shared" si="40"/>
        <v>0</v>
      </c>
      <c r="BH25" s="139">
        <f t="shared" si="40"/>
        <v>0</v>
      </c>
      <c r="BI25" s="139">
        <f t="shared" si="40"/>
        <v>0</v>
      </c>
      <c r="BJ25" s="139">
        <f t="shared" si="40"/>
        <v>0</v>
      </c>
      <c r="BK25" s="139">
        <f t="shared" si="40"/>
        <v>0</v>
      </c>
      <c r="BL25" s="139">
        <f t="shared" si="40"/>
        <v>0</v>
      </c>
      <c r="BM25" s="205">
        <f t="shared" si="40"/>
        <v>0</v>
      </c>
    </row>
    <row r="26" spans="47:65" ht="15.75" customHeight="1" x14ac:dyDescent="0.25">
      <c r="BC26" s="308"/>
      <c r="BD26" s="12" t="s">
        <v>3</v>
      </c>
      <c r="BE26" s="13">
        <f t="shared" ref="BE26:BM26" si="41">IF(ISBLANK(AE8),0,VLOOKUP(AE8,$I$4:$V$14,12,FALSE))</f>
        <v>0</v>
      </c>
      <c r="BF26" s="13">
        <f t="shared" si="41"/>
        <v>0</v>
      </c>
      <c r="BG26" s="13">
        <f t="shared" si="41"/>
        <v>0</v>
      </c>
      <c r="BH26" s="13">
        <f t="shared" si="41"/>
        <v>0</v>
      </c>
      <c r="BI26" s="13">
        <f t="shared" si="41"/>
        <v>0</v>
      </c>
      <c r="BJ26" s="13">
        <f t="shared" si="41"/>
        <v>0</v>
      </c>
      <c r="BK26" s="13">
        <f t="shared" si="41"/>
        <v>0</v>
      </c>
      <c r="BL26" s="13">
        <f t="shared" si="41"/>
        <v>0</v>
      </c>
      <c r="BM26" s="119">
        <f t="shared" si="41"/>
        <v>15</v>
      </c>
    </row>
    <row r="27" spans="47:65" ht="15.75" customHeight="1" x14ac:dyDescent="0.25">
      <c r="BC27" s="306" t="s">
        <v>70</v>
      </c>
      <c r="BD27" s="292"/>
      <c r="BE27" s="292" t="s">
        <v>55</v>
      </c>
      <c r="BF27" s="292" t="s">
        <v>2</v>
      </c>
      <c r="BG27" s="292" t="s">
        <v>74</v>
      </c>
      <c r="BH27" s="292" t="s">
        <v>0</v>
      </c>
      <c r="BI27" s="292" t="s">
        <v>5</v>
      </c>
      <c r="BJ27" s="292" t="s">
        <v>8</v>
      </c>
      <c r="BK27" s="292" t="s">
        <v>225</v>
      </c>
      <c r="BL27" s="292" t="s">
        <v>131</v>
      </c>
      <c r="BM27" s="293" t="s">
        <v>226</v>
      </c>
    </row>
    <row r="28" spans="47:65" ht="15.75" customHeight="1" x14ac:dyDescent="0.25">
      <c r="BC28" s="307"/>
      <c r="BD28" s="295" t="s">
        <v>9</v>
      </c>
      <c r="BE28" s="16">
        <f>IF(ISBLANK(AE4),0,VLOOKUP(AE4,$I$4:$V$14,13,FALSE))</f>
        <v>0</v>
      </c>
      <c r="BF28" s="16">
        <f t="shared" ref="BF28:BM28" si="42">IF(ISBLANK(AF4),0,VLOOKUP(AF4,$I$4:$V$14,13,FALSE))</f>
        <v>0</v>
      </c>
      <c r="BG28" s="16">
        <f t="shared" si="42"/>
        <v>0</v>
      </c>
      <c r="BH28" s="16">
        <f t="shared" si="42"/>
        <v>0</v>
      </c>
      <c r="BI28" s="16">
        <f t="shared" si="42"/>
        <v>0</v>
      </c>
      <c r="BJ28" s="16">
        <f t="shared" si="42"/>
        <v>0</v>
      </c>
      <c r="BK28" s="16">
        <f t="shared" si="42"/>
        <v>0</v>
      </c>
      <c r="BL28" s="16">
        <f t="shared" si="42"/>
        <v>0</v>
      </c>
      <c r="BM28" s="15">
        <f t="shared" si="42"/>
        <v>35</v>
      </c>
    </row>
    <row r="29" spans="47:65" ht="15.75" customHeight="1" x14ac:dyDescent="0.25">
      <c r="BC29" s="307"/>
      <c r="BD29" s="296" t="s">
        <v>7</v>
      </c>
      <c r="BE29" s="33">
        <f t="shared" ref="BE29:BM29" si="43">IF(ISBLANK(AE5),0,VLOOKUP(AE5,$I$4:$V$14,13,FALSE))</f>
        <v>0</v>
      </c>
      <c r="BF29" s="33">
        <f t="shared" si="43"/>
        <v>0</v>
      </c>
      <c r="BG29" s="33">
        <f t="shared" si="43"/>
        <v>0</v>
      </c>
      <c r="BH29" s="33">
        <f t="shared" si="43"/>
        <v>0</v>
      </c>
      <c r="BI29" s="33">
        <f t="shared" si="43"/>
        <v>0</v>
      </c>
      <c r="BJ29" s="33">
        <f t="shared" si="43"/>
        <v>0</v>
      </c>
      <c r="BK29" s="33">
        <f t="shared" si="43"/>
        <v>0</v>
      </c>
      <c r="BL29" s="33">
        <f t="shared" si="43"/>
        <v>0</v>
      </c>
      <c r="BM29" s="203">
        <f t="shared" si="43"/>
        <v>35</v>
      </c>
    </row>
    <row r="30" spans="47:65" ht="15.75" customHeight="1" x14ac:dyDescent="0.25">
      <c r="BC30" s="307"/>
      <c r="BD30" s="201" t="s">
        <v>6</v>
      </c>
      <c r="BE30" s="202">
        <f t="shared" ref="BE30:BM30" si="44">IF(ISBLANK(AE6),0,VLOOKUP(AE6,$I$4:$V$14,13,FALSE))</f>
        <v>0</v>
      </c>
      <c r="BF30" s="202">
        <f t="shared" si="44"/>
        <v>0</v>
      </c>
      <c r="BG30" s="202">
        <f t="shared" si="44"/>
        <v>0</v>
      </c>
      <c r="BH30" s="202">
        <f t="shared" si="44"/>
        <v>0</v>
      </c>
      <c r="BI30" s="202">
        <f t="shared" si="44"/>
        <v>0</v>
      </c>
      <c r="BJ30" s="202">
        <f t="shared" si="44"/>
        <v>0</v>
      </c>
      <c r="BK30" s="202">
        <f t="shared" si="44"/>
        <v>0</v>
      </c>
      <c r="BL30" s="202">
        <f t="shared" si="44"/>
        <v>0</v>
      </c>
      <c r="BM30" s="204">
        <f t="shared" si="44"/>
        <v>35</v>
      </c>
    </row>
    <row r="31" spans="47:65" ht="15.75" customHeight="1" x14ac:dyDescent="0.25">
      <c r="BC31" s="307"/>
      <c r="BD31" s="297" t="s">
        <v>4</v>
      </c>
      <c r="BE31" s="139">
        <f t="shared" ref="BE31:BM31" si="45">IF(ISBLANK(AE7),0,VLOOKUP(AE7,$I$4:$V$14,13,FALSE))</f>
        <v>0</v>
      </c>
      <c r="BF31" s="139">
        <f t="shared" si="45"/>
        <v>0</v>
      </c>
      <c r="BG31" s="139">
        <f t="shared" si="45"/>
        <v>0</v>
      </c>
      <c r="BH31" s="139">
        <f t="shared" si="45"/>
        <v>0</v>
      </c>
      <c r="BI31" s="139">
        <f t="shared" si="45"/>
        <v>0</v>
      </c>
      <c r="BJ31" s="139">
        <f t="shared" si="45"/>
        <v>0</v>
      </c>
      <c r="BK31" s="139">
        <f t="shared" si="45"/>
        <v>0</v>
      </c>
      <c r="BL31" s="139">
        <f t="shared" si="45"/>
        <v>0</v>
      </c>
      <c r="BM31" s="205">
        <f t="shared" si="45"/>
        <v>0</v>
      </c>
    </row>
    <row r="32" spans="47:65" ht="15.75" customHeight="1" x14ac:dyDescent="0.25">
      <c r="BC32" s="308"/>
      <c r="BD32" s="12" t="s">
        <v>3</v>
      </c>
      <c r="BE32" s="13">
        <f t="shared" ref="BE32:BM32" si="46">IF(ISBLANK(AE8),0,VLOOKUP(AE8,$I$4:$V$14,13,FALSE))</f>
        <v>0</v>
      </c>
      <c r="BF32" s="13">
        <f t="shared" si="46"/>
        <v>0</v>
      </c>
      <c r="BG32" s="13">
        <f t="shared" si="46"/>
        <v>0</v>
      </c>
      <c r="BH32" s="13">
        <f t="shared" si="46"/>
        <v>0</v>
      </c>
      <c r="BI32" s="13">
        <f t="shared" si="46"/>
        <v>0</v>
      </c>
      <c r="BJ32" s="13">
        <f t="shared" si="46"/>
        <v>0</v>
      </c>
      <c r="BK32" s="13">
        <f t="shared" si="46"/>
        <v>0</v>
      </c>
      <c r="BL32" s="13">
        <f t="shared" si="46"/>
        <v>0</v>
      </c>
      <c r="BM32" s="119">
        <f t="shared" si="46"/>
        <v>35</v>
      </c>
    </row>
    <row r="33" spans="55:65" ht="15.75" customHeight="1" x14ac:dyDescent="0.25">
      <c r="BC33" s="306" t="s">
        <v>94</v>
      </c>
      <c r="BD33" s="292"/>
      <c r="BE33" s="292" t="s">
        <v>55</v>
      </c>
      <c r="BF33" s="292" t="s">
        <v>2</v>
      </c>
      <c r="BG33" s="292" t="s">
        <v>74</v>
      </c>
      <c r="BH33" s="292" t="s">
        <v>0</v>
      </c>
      <c r="BI33" s="292" t="s">
        <v>5</v>
      </c>
      <c r="BJ33" s="292" t="s">
        <v>8</v>
      </c>
      <c r="BK33" s="292" t="s">
        <v>225</v>
      </c>
      <c r="BL33" s="292" t="s">
        <v>131</v>
      </c>
      <c r="BM33" s="293" t="s">
        <v>226</v>
      </c>
    </row>
    <row r="34" spans="55:65" ht="15.75" customHeight="1" x14ac:dyDescent="0.25">
      <c r="BC34" s="307"/>
      <c r="BD34" s="295" t="s">
        <v>9</v>
      </c>
      <c r="BE34" s="411">
        <f>IF(ISBLANK(AE4),0,VLOOKUP(AE4,$I$4:$V$14,14,FALSE))</f>
        <v>0</v>
      </c>
      <c r="BF34" s="411">
        <f t="shared" ref="BF34:BM34" si="47">IF(ISBLANK(AF4),0,VLOOKUP(AF4,$I$4:$V$14,14,FALSE))</f>
        <v>0</v>
      </c>
      <c r="BG34" s="411">
        <f t="shared" si="47"/>
        <v>0</v>
      </c>
      <c r="BH34" s="411">
        <f t="shared" si="47"/>
        <v>0</v>
      </c>
      <c r="BI34" s="411">
        <f t="shared" si="47"/>
        <v>0</v>
      </c>
      <c r="BJ34" s="411">
        <f t="shared" si="47"/>
        <v>0</v>
      </c>
      <c r="BK34" s="411">
        <f t="shared" si="47"/>
        <v>0</v>
      </c>
      <c r="BL34" s="411">
        <f t="shared" si="47"/>
        <v>0</v>
      </c>
      <c r="BM34" s="412">
        <f t="shared" si="47"/>
        <v>52500000</v>
      </c>
    </row>
    <row r="35" spans="55:65" ht="15.75" customHeight="1" x14ac:dyDescent="0.25">
      <c r="BC35" s="307"/>
      <c r="BD35" s="296" t="s">
        <v>7</v>
      </c>
      <c r="BE35" s="413">
        <f t="shared" ref="BE35:BM35" si="48">IF(ISBLANK(AE5),0,VLOOKUP(AE5,$I$4:$V$14,14,FALSE))</f>
        <v>0</v>
      </c>
      <c r="BF35" s="413">
        <f t="shared" si="48"/>
        <v>0</v>
      </c>
      <c r="BG35" s="413">
        <f t="shared" si="48"/>
        <v>0</v>
      </c>
      <c r="BH35" s="413">
        <f t="shared" si="48"/>
        <v>0</v>
      </c>
      <c r="BI35" s="413">
        <f t="shared" si="48"/>
        <v>0</v>
      </c>
      <c r="BJ35" s="413">
        <f t="shared" si="48"/>
        <v>0</v>
      </c>
      <c r="BK35" s="413">
        <f t="shared" si="48"/>
        <v>0</v>
      </c>
      <c r="BL35" s="413">
        <f t="shared" si="48"/>
        <v>0</v>
      </c>
      <c r="BM35" s="414">
        <f t="shared" si="48"/>
        <v>52500000</v>
      </c>
    </row>
    <row r="36" spans="55:65" ht="15.75" customHeight="1" x14ac:dyDescent="0.25">
      <c r="BC36" s="307"/>
      <c r="BD36" s="201" t="s">
        <v>6</v>
      </c>
      <c r="BE36" s="415">
        <f t="shared" ref="BE36:BM36" si="49">IF(ISBLANK(AE6),0,VLOOKUP(AE6,$I$4:$V$14,14,FALSE))</f>
        <v>0</v>
      </c>
      <c r="BF36" s="415">
        <f t="shared" si="49"/>
        <v>0</v>
      </c>
      <c r="BG36" s="415">
        <f t="shared" si="49"/>
        <v>0</v>
      </c>
      <c r="BH36" s="415">
        <f t="shared" si="49"/>
        <v>0</v>
      </c>
      <c r="BI36" s="415">
        <f t="shared" si="49"/>
        <v>0</v>
      </c>
      <c r="BJ36" s="415">
        <f t="shared" si="49"/>
        <v>0</v>
      </c>
      <c r="BK36" s="415">
        <f t="shared" si="49"/>
        <v>0</v>
      </c>
      <c r="BL36" s="415">
        <f t="shared" si="49"/>
        <v>0</v>
      </c>
      <c r="BM36" s="416">
        <f t="shared" si="49"/>
        <v>52500000</v>
      </c>
    </row>
    <row r="37" spans="55:65" ht="15.75" customHeight="1" x14ac:dyDescent="0.25">
      <c r="BC37" s="307"/>
      <c r="BD37" s="297" t="s">
        <v>4</v>
      </c>
      <c r="BE37" s="417">
        <f t="shared" ref="BE37:BM37" si="50">IF(ISBLANK(AE7),0,VLOOKUP(AE7,$I$4:$V$14,14,FALSE))</f>
        <v>0</v>
      </c>
      <c r="BF37" s="417">
        <f t="shared" si="50"/>
        <v>0</v>
      </c>
      <c r="BG37" s="417">
        <f t="shared" si="50"/>
        <v>0</v>
      </c>
      <c r="BH37" s="417">
        <f t="shared" si="50"/>
        <v>0</v>
      </c>
      <c r="BI37" s="417">
        <f t="shared" si="50"/>
        <v>0</v>
      </c>
      <c r="BJ37" s="417">
        <f t="shared" si="50"/>
        <v>0</v>
      </c>
      <c r="BK37" s="417">
        <f t="shared" si="50"/>
        <v>0</v>
      </c>
      <c r="BL37" s="417">
        <f t="shared" si="50"/>
        <v>0</v>
      </c>
      <c r="BM37" s="418">
        <f t="shared" si="50"/>
        <v>0</v>
      </c>
    </row>
    <row r="38" spans="55:65" ht="15.75" customHeight="1" x14ac:dyDescent="0.25">
      <c r="BC38" s="308"/>
      <c r="BD38" s="12" t="s">
        <v>3</v>
      </c>
      <c r="BE38" s="419">
        <f t="shared" ref="BE38:BM38" si="51">IF(ISBLANK(AE8),0,VLOOKUP(AE8,$I$4:$V$14,14,FALSE))</f>
        <v>0</v>
      </c>
      <c r="BF38" s="419">
        <f t="shared" si="51"/>
        <v>0</v>
      </c>
      <c r="BG38" s="419">
        <f t="shared" si="51"/>
        <v>0</v>
      </c>
      <c r="BH38" s="419">
        <f t="shared" si="51"/>
        <v>0</v>
      </c>
      <c r="BI38" s="419">
        <f t="shared" si="51"/>
        <v>0</v>
      </c>
      <c r="BJ38" s="419">
        <f t="shared" si="51"/>
        <v>0</v>
      </c>
      <c r="BK38" s="419">
        <f t="shared" si="51"/>
        <v>0</v>
      </c>
      <c r="BL38" s="419">
        <f t="shared" si="51"/>
        <v>0</v>
      </c>
      <c r="BM38" s="420">
        <f t="shared" si="51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J4:P14">
    <cfRule type="cellIs" dxfId="6" priority="7" operator="equal">
      <formula>"X"</formula>
    </cfRule>
    <cfRule type="cellIs" dxfId="5" priority="8" operator="equal">
      <formula>"O"</formula>
    </cfRule>
  </conditionalFormatting>
  <conditionalFormatting sqref="AE4:AM4 AE8:AM8">
    <cfRule type="colorScale" priority="6">
      <colorScale>
        <cfvo type="num" val="MIN($I$4:$I$11)"/>
        <cfvo type="percentile" val="50"/>
        <cfvo type="num" val="MAX($I$4:$I$11)"/>
        <color rgb="FFFFBDBD"/>
        <color rgb="FFFFFFBD"/>
        <color rgb="FFBDFFBD"/>
      </colorScale>
    </cfRule>
  </conditionalFormatting>
  <conditionalFormatting sqref="AE5:AM7">
    <cfRule type="colorScale" priority="1">
      <colorScale>
        <cfvo type="num" val="MIN($I$12:$I$14)"/>
        <cfvo type="percentile" val="50"/>
        <cfvo type="num" val="MAX($I$12:$I$14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U578"/>
  <sheetViews>
    <sheetView workbookViewId="0"/>
  </sheetViews>
  <sheetFormatPr defaultColWidth="9.28515625" defaultRowHeight="15" x14ac:dyDescent="0.25"/>
  <cols>
    <col min="1" max="12" width="4.7109375" style="78" customWidth="1"/>
    <col min="13" max="13" width="9.28515625" style="286"/>
    <col min="14" max="16" width="9.28515625" style="82"/>
    <col min="17" max="18" width="9.28515625" style="125"/>
    <col min="19" max="20" width="9.28515625" style="101"/>
    <col min="21" max="21" width="9.28515625" style="82"/>
    <col min="22" max="16384" width="9.28515625" style="81"/>
  </cols>
  <sheetData>
    <row r="1" spans="1:20" x14ac:dyDescent="0.25">
      <c r="A1" s="79" t="s">
        <v>67</v>
      </c>
      <c r="B1" s="79" t="s">
        <v>67</v>
      </c>
      <c r="C1" s="406" t="s">
        <v>69</v>
      </c>
      <c r="D1" s="406"/>
      <c r="E1" s="406" t="s">
        <v>69</v>
      </c>
      <c r="F1" s="406"/>
      <c r="G1" s="406" t="s">
        <v>73</v>
      </c>
      <c r="H1" s="406"/>
      <c r="I1" s="406"/>
      <c r="J1" s="406" t="s">
        <v>73</v>
      </c>
      <c r="K1" s="406"/>
      <c r="L1" s="406"/>
      <c r="N1" s="317" t="s">
        <v>77</v>
      </c>
      <c r="O1" s="317" t="s">
        <v>141</v>
      </c>
      <c r="P1" s="317"/>
      <c r="Q1" s="317" t="s">
        <v>142</v>
      </c>
      <c r="R1" s="317"/>
      <c r="S1" s="317" t="s">
        <v>115</v>
      </c>
      <c r="T1" s="317"/>
    </row>
    <row r="2" spans="1:20" s="294" customFormat="1" x14ac:dyDescent="0.25">
      <c r="A2" s="79" t="s">
        <v>223</v>
      </c>
      <c r="B2" s="79" t="s">
        <v>88</v>
      </c>
      <c r="C2" s="406" t="s">
        <v>223</v>
      </c>
      <c r="D2" s="406"/>
      <c r="E2" s="406" t="s">
        <v>88</v>
      </c>
      <c r="F2" s="406"/>
      <c r="G2" s="406" t="s">
        <v>223</v>
      </c>
      <c r="H2" s="406"/>
      <c r="I2" s="406"/>
      <c r="J2" s="406" t="s">
        <v>88</v>
      </c>
      <c r="K2" s="406"/>
      <c r="L2" s="406"/>
      <c r="M2" s="368"/>
      <c r="N2" s="317"/>
      <c r="O2" s="317"/>
      <c r="P2" s="317"/>
      <c r="Q2" s="317"/>
      <c r="R2" s="317"/>
      <c r="S2" s="317"/>
      <c r="T2" s="317"/>
    </row>
    <row r="3" spans="1:20" s="294" customFormat="1" x14ac:dyDescent="0.25">
      <c r="A3" s="79" t="s">
        <v>221</v>
      </c>
      <c r="B3" s="79" t="s">
        <v>221</v>
      </c>
      <c r="C3" s="406" t="s">
        <v>221</v>
      </c>
      <c r="D3" s="406"/>
      <c r="E3" s="406" t="s">
        <v>221</v>
      </c>
      <c r="F3" s="406"/>
      <c r="G3" s="406" t="s">
        <v>221</v>
      </c>
      <c r="H3" s="406"/>
      <c r="I3" s="406"/>
      <c r="J3" s="406" t="s">
        <v>221</v>
      </c>
      <c r="K3" s="406"/>
      <c r="L3" s="406"/>
      <c r="M3" s="368"/>
      <c r="N3" s="317"/>
      <c r="O3" s="317" t="s">
        <v>20</v>
      </c>
      <c r="P3" s="317" t="s">
        <v>19</v>
      </c>
      <c r="Q3" s="317" t="s">
        <v>20</v>
      </c>
      <c r="R3" s="317" t="s">
        <v>19</v>
      </c>
      <c r="S3" s="317" t="s">
        <v>20</v>
      </c>
      <c r="T3" s="317" t="s">
        <v>19</v>
      </c>
    </row>
    <row r="4" spans="1:20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79" t="s">
        <v>20</v>
      </c>
      <c r="F4" s="79" t="s">
        <v>19</v>
      </c>
      <c r="G4" s="79" t="s">
        <v>19</v>
      </c>
      <c r="H4" s="79" t="s">
        <v>114</v>
      </c>
      <c r="I4" s="79" t="s">
        <v>70</v>
      </c>
      <c r="J4" s="79" t="s">
        <v>19</v>
      </c>
      <c r="K4" s="79" t="s">
        <v>114</v>
      </c>
      <c r="L4" s="79" t="s">
        <v>70</v>
      </c>
      <c r="N4" s="317"/>
      <c r="O4" s="317"/>
      <c r="P4" s="317"/>
      <c r="Q4" s="317"/>
      <c r="R4" s="317"/>
      <c r="S4" s="317"/>
      <c r="T4" s="317"/>
    </row>
    <row r="5" spans="1:20" x14ac:dyDescent="0.25">
      <c r="J5" s="78">
        <v>3</v>
      </c>
      <c r="K5" s="78">
        <v>5</v>
      </c>
      <c r="L5" s="78">
        <v>2</v>
      </c>
      <c r="N5" s="82">
        <v>0</v>
      </c>
      <c r="O5" s="101">
        <f>SUM(S6:S$30)</f>
        <v>825</v>
      </c>
      <c r="P5" s="101">
        <f>SUM(T6:T$30)</f>
        <v>135</v>
      </c>
      <c r="Q5" s="125">
        <f>SUM(S6:S$20)</f>
        <v>425</v>
      </c>
      <c r="R5" s="125">
        <f>SUM(T6:T$20)</f>
        <v>35</v>
      </c>
      <c r="S5" s="101">
        <v>20</v>
      </c>
      <c r="T5" s="101">
        <v>0</v>
      </c>
    </row>
    <row r="6" spans="1:20" x14ac:dyDescent="0.25">
      <c r="J6" s="78">
        <v>4</v>
      </c>
      <c r="K6" s="78">
        <v>5</v>
      </c>
      <c r="L6" s="78">
        <v>2</v>
      </c>
      <c r="N6" s="82">
        <v>1</v>
      </c>
      <c r="O6" s="101">
        <f>SUM(S7:S$30)</f>
        <v>815</v>
      </c>
      <c r="P6" s="101">
        <f>SUM(T7:T$30)</f>
        <v>135</v>
      </c>
      <c r="Q6" s="125">
        <f>SUM(S7:S$20)</f>
        <v>415</v>
      </c>
      <c r="R6" s="125">
        <f>SUM(T7:T$20)</f>
        <v>35</v>
      </c>
      <c r="S6" s="101">
        <v>10</v>
      </c>
      <c r="T6" s="101">
        <v>0</v>
      </c>
    </row>
    <row r="7" spans="1:20" x14ac:dyDescent="0.25">
      <c r="J7" s="78">
        <v>3</v>
      </c>
      <c r="K7" s="78">
        <v>5</v>
      </c>
      <c r="L7" s="78">
        <v>2</v>
      </c>
      <c r="N7" s="82">
        <v>2</v>
      </c>
      <c r="O7" s="101">
        <f>SUM(S8:S$30)</f>
        <v>805</v>
      </c>
      <c r="P7" s="101">
        <f>SUM(T8:T$30)</f>
        <v>135</v>
      </c>
      <c r="Q7" s="125">
        <f>SUM(S8:S$20)</f>
        <v>405</v>
      </c>
      <c r="R7" s="125">
        <f>SUM(T8:T$20)</f>
        <v>35</v>
      </c>
      <c r="S7" s="101">
        <v>10</v>
      </c>
      <c r="T7" s="101">
        <v>0</v>
      </c>
    </row>
    <row r="8" spans="1:20" x14ac:dyDescent="0.25">
      <c r="J8" s="78">
        <v>3</v>
      </c>
      <c r="K8" s="78">
        <v>5</v>
      </c>
      <c r="L8" s="78">
        <v>2</v>
      </c>
      <c r="N8" s="82">
        <v>3</v>
      </c>
      <c r="O8" s="101">
        <f>SUM(S9:S$30)</f>
        <v>785</v>
      </c>
      <c r="P8" s="101">
        <f>SUM(T9:T$30)</f>
        <v>135</v>
      </c>
      <c r="Q8" s="125">
        <f>SUM(S9:S$20)</f>
        <v>385</v>
      </c>
      <c r="R8" s="125">
        <f>SUM(T9:T$20)</f>
        <v>35</v>
      </c>
      <c r="S8" s="101">
        <v>20</v>
      </c>
      <c r="T8" s="101">
        <v>0</v>
      </c>
    </row>
    <row r="9" spans="1:20" x14ac:dyDescent="0.25">
      <c r="J9" s="78">
        <v>3</v>
      </c>
      <c r="K9" s="78">
        <v>5</v>
      </c>
      <c r="L9" s="78">
        <v>2</v>
      </c>
      <c r="N9" s="82">
        <v>4</v>
      </c>
      <c r="O9" s="101">
        <f>SUM(S10:S$30)</f>
        <v>765</v>
      </c>
      <c r="P9" s="101">
        <f>SUM(T10:T$30)</f>
        <v>135</v>
      </c>
      <c r="Q9" s="125">
        <f>SUM(S10:S$20)</f>
        <v>365</v>
      </c>
      <c r="R9" s="125">
        <f>SUM(T10:T$20)</f>
        <v>35</v>
      </c>
      <c r="S9" s="101">
        <v>20</v>
      </c>
      <c r="T9" s="101">
        <v>0</v>
      </c>
    </row>
    <row r="10" spans="1:20" x14ac:dyDescent="0.25">
      <c r="N10" s="82">
        <v>5</v>
      </c>
      <c r="O10" s="101">
        <f>SUM(S11:S$30)</f>
        <v>735</v>
      </c>
      <c r="P10" s="101">
        <f>SUM(T11:T$30)</f>
        <v>135</v>
      </c>
      <c r="Q10" s="125">
        <f>SUM(S11:S$20)</f>
        <v>335</v>
      </c>
      <c r="R10" s="125">
        <f>SUM(T11:T$20)</f>
        <v>35</v>
      </c>
      <c r="S10" s="101">
        <v>30</v>
      </c>
      <c r="T10" s="101">
        <v>0</v>
      </c>
    </row>
    <row r="11" spans="1:20" x14ac:dyDescent="0.25">
      <c r="N11" s="82">
        <v>6</v>
      </c>
      <c r="O11" s="101">
        <f>SUM(S12:S$30)</f>
        <v>705</v>
      </c>
      <c r="P11" s="101">
        <f>SUM(T12:T$30)</f>
        <v>135</v>
      </c>
      <c r="Q11" s="125">
        <f>SUM(S12:S$20)</f>
        <v>305</v>
      </c>
      <c r="R11" s="125">
        <f>SUM(T12:T$20)</f>
        <v>35</v>
      </c>
      <c r="S11" s="101">
        <v>30</v>
      </c>
      <c r="T11" s="101">
        <v>0</v>
      </c>
    </row>
    <row r="12" spans="1:20" x14ac:dyDescent="0.25">
      <c r="N12" s="82">
        <v>7</v>
      </c>
      <c r="O12" s="101">
        <f>SUM(S13:S$30)</f>
        <v>675</v>
      </c>
      <c r="P12" s="101">
        <f>SUM(T13:T$30)</f>
        <v>135</v>
      </c>
      <c r="Q12" s="125">
        <f>SUM(S13:S$20)</f>
        <v>275</v>
      </c>
      <c r="R12" s="125">
        <f>SUM(T13:T$20)</f>
        <v>35</v>
      </c>
      <c r="S12" s="101">
        <v>30</v>
      </c>
      <c r="T12" s="101">
        <v>0</v>
      </c>
    </row>
    <row r="13" spans="1:20" x14ac:dyDescent="0.25">
      <c r="N13" s="82">
        <v>8</v>
      </c>
      <c r="O13" s="101">
        <f>SUM(S14:S$30)</f>
        <v>645</v>
      </c>
      <c r="P13" s="101">
        <f>SUM(T14:T$30)</f>
        <v>135</v>
      </c>
      <c r="Q13" s="125">
        <f>SUM(S14:S$20)</f>
        <v>245</v>
      </c>
      <c r="R13" s="125">
        <f>SUM(T14:T$20)</f>
        <v>35</v>
      </c>
      <c r="S13" s="101">
        <v>30</v>
      </c>
      <c r="T13" s="101">
        <v>0</v>
      </c>
    </row>
    <row r="14" spans="1:20" x14ac:dyDescent="0.25">
      <c r="N14" s="82">
        <v>9</v>
      </c>
      <c r="O14" s="101">
        <f>SUM(S15:S$30)</f>
        <v>615</v>
      </c>
      <c r="P14" s="101">
        <f>SUM(T15:T$30)</f>
        <v>135</v>
      </c>
      <c r="Q14" s="125">
        <f>SUM(S15:S$20)</f>
        <v>215</v>
      </c>
      <c r="R14" s="125">
        <f>SUM(T15:T$20)</f>
        <v>35</v>
      </c>
      <c r="S14" s="101">
        <v>30</v>
      </c>
      <c r="T14" s="101">
        <v>0</v>
      </c>
    </row>
    <row r="15" spans="1:20" x14ac:dyDescent="0.25">
      <c r="N15" s="82">
        <v>10</v>
      </c>
      <c r="O15" s="101">
        <f>SUM(S16:S$30)</f>
        <v>580</v>
      </c>
      <c r="P15" s="101">
        <f>SUM(T16:T$30)</f>
        <v>130</v>
      </c>
      <c r="Q15" s="125">
        <f>SUM(S16:S$20)</f>
        <v>180</v>
      </c>
      <c r="R15" s="125">
        <f>SUM(T16:T$20)</f>
        <v>30</v>
      </c>
      <c r="S15" s="101">
        <v>35</v>
      </c>
      <c r="T15" s="101">
        <v>5</v>
      </c>
    </row>
    <row r="16" spans="1:20" x14ac:dyDescent="0.25">
      <c r="N16" s="82">
        <v>11</v>
      </c>
      <c r="O16" s="101">
        <f>SUM(S17:S$30)</f>
        <v>545</v>
      </c>
      <c r="P16" s="101">
        <f>SUM(T17:T$30)</f>
        <v>125</v>
      </c>
      <c r="Q16" s="125">
        <f>SUM(S17:S$20)</f>
        <v>145</v>
      </c>
      <c r="R16" s="125">
        <f>SUM(T17:T$20)</f>
        <v>25</v>
      </c>
      <c r="S16" s="101">
        <v>35</v>
      </c>
      <c r="T16" s="101">
        <v>5</v>
      </c>
    </row>
    <row r="17" spans="14:21" x14ac:dyDescent="0.25">
      <c r="N17" s="82">
        <v>12</v>
      </c>
      <c r="O17" s="101">
        <f>SUM(S18:S$30)</f>
        <v>510</v>
      </c>
      <c r="P17" s="101">
        <f>SUM(T18:T$30)</f>
        <v>120</v>
      </c>
      <c r="Q17" s="125">
        <f>SUM(S18:S$20)</f>
        <v>110</v>
      </c>
      <c r="R17" s="125">
        <f>SUM(T18:T$20)</f>
        <v>20</v>
      </c>
      <c r="S17" s="101">
        <v>35</v>
      </c>
      <c r="T17" s="101">
        <v>5</v>
      </c>
    </row>
    <row r="18" spans="14:21" x14ac:dyDescent="0.25">
      <c r="N18" s="82">
        <v>13</v>
      </c>
      <c r="O18" s="101">
        <f>SUM(S19:S$30)</f>
        <v>475</v>
      </c>
      <c r="P18" s="101">
        <f>SUM(T19:T$30)</f>
        <v>115</v>
      </c>
      <c r="Q18" s="125">
        <f>SUM(S19:S$20)</f>
        <v>75</v>
      </c>
      <c r="R18" s="125">
        <f>SUM(T19:T$20)</f>
        <v>15</v>
      </c>
      <c r="S18" s="101">
        <v>35</v>
      </c>
      <c r="T18" s="101">
        <v>5</v>
      </c>
    </row>
    <row r="19" spans="14:21" x14ac:dyDescent="0.25">
      <c r="N19" s="82">
        <v>14</v>
      </c>
      <c r="O19" s="101">
        <f>SUM(S20:S$30)</f>
        <v>440</v>
      </c>
      <c r="P19" s="101">
        <f>SUM(T20:T$30)</f>
        <v>110</v>
      </c>
      <c r="Q19" s="125">
        <f>SUM(S20:S$20)</f>
        <v>40</v>
      </c>
      <c r="R19" s="125">
        <f>SUM(T20:T$20)</f>
        <v>10</v>
      </c>
      <c r="S19" s="101">
        <v>35</v>
      </c>
      <c r="T19" s="101">
        <v>5</v>
      </c>
    </row>
    <row r="20" spans="14:21" x14ac:dyDescent="0.25">
      <c r="N20" s="82">
        <v>15</v>
      </c>
      <c r="O20" s="101">
        <f>SUM(S21:S$30)</f>
        <v>400</v>
      </c>
      <c r="P20" s="101">
        <f>SUM(T21:T$30)</f>
        <v>100</v>
      </c>
      <c r="Q20" s="125">
        <f>SUM(U21:U$30)</f>
        <v>0</v>
      </c>
      <c r="R20" s="294">
        <v>0</v>
      </c>
      <c r="S20" s="101">
        <v>40</v>
      </c>
      <c r="T20" s="101">
        <v>10</v>
      </c>
      <c r="U20" s="101"/>
    </row>
    <row r="21" spans="14:21" x14ac:dyDescent="0.25">
      <c r="N21" s="101">
        <v>16</v>
      </c>
      <c r="O21" s="101">
        <f>SUM(S22:S$30)</f>
        <v>360</v>
      </c>
      <c r="P21" s="101">
        <f>SUM(T22:T$30)</f>
        <v>90</v>
      </c>
      <c r="Q21" s="125">
        <f>SUM(U22:U$30)</f>
        <v>0</v>
      </c>
      <c r="R21" s="294">
        <v>0</v>
      </c>
      <c r="S21" s="101">
        <v>40</v>
      </c>
      <c r="T21" s="101">
        <v>10</v>
      </c>
      <c r="U21" s="101"/>
    </row>
    <row r="22" spans="14:21" x14ac:dyDescent="0.25">
      <c r="N22" s="101">
        <v>17</v>
      </c>
      <c r="O22" s="101">
        <f>SUM(S23:S$30)</f>
        <v>320</v>
      </c>
      <c r="P22" s="101">
        <f>SUM(T23:T$30)</f>
        <v>80</v>
      </c>
      <c r="Q22" s="125">
        <f>SUM(U23:U$30)</f>
        <v>0</v>
      </c>
      <c r="R22" s="294">
        <v>0</v>
      </c>
      <c r="S22" s="101">
        <v>40</v>
      </c>
      <c r="T22" s="101">
        <v>10</v>
      </c>
      <c r="U22" s="101"/>
    </row>
    <row r="23" spans="14:21" x14ac:dyDescent="0.25">
      <c r="N23" s="101">
        <v>18</v>
      </c>
      <c r="O23" s="101">
        <f>SUM(S24:S$30)</f>
        <v>280</v>
      </c>
      <c r="P23" s="101">
        <f>SUM(T24:T$30)</f>
        <v>70</v>
      </c>
      <c r="Q23" s="125">
        <f>SUM(U24:U$30)</f>
        <v>0</v>
      </c>
      <c r="R23" s="294">
        <v>0</v>
      </c>
      <c r="S23" s="101">
        <v>40</v>
      </c>
      <c r="T23" s="101">
        <v>10</v>
      </c>
      <c r="U23" s="101"/>
    </row>
    <row r="24" spans="14:21" x14ac:dyDescent="0.25">
      <c r="N24" s="101">
        <v>19</v>
      </c>
      <c r="O24" s="101">
        <f>SUM(S25:S$30)</f>
        <v>240</v>
      </c>
      <c r="P24" s="101">
        <f>SUM(T25:T$30)</f>
        <v>60</v>
      </c>
      <c r="Q24" s="125">
        <f>SUM(U25:U$30)</f>
        <v>0</v>
      </c>
      <c r="R24" s="294">
        <v>0</v>
      </c>
      <c r="S24" s="101">
        <v>40</v>
      </c>
      <c r="T24" s="101">
        <v>10</v>
      </c>
      <c r="U24" s="101"/>
    </row>
    <row r="25" spans="14:21" x14ac:dyDescent="0.25">
      <c r="N25" s="101">
        <v>20</v>
      </c>
      <c r="O25" s="101">
        <f>SUM(S26:S$30)</f>
        <v>200</v>
      </c>
      <c r="P25" s="101">
        <f>SUM(T26:T$30)</f>
        <v>50</v>
      </c>
      <c r="Q25" s="125">
        <f>SUM(U26:U$30)</f>
        <v>0</v>
      </c>
      <c r="R25" s="294">
        <v>0</v>
      </c>
      <c r="S25" s="101">
        <v>40</v>
      </c>
      <c r="T25" s="101">
        <v>10</v>
      </c>
      <c r="U25" s="101"/>
    </row>
    <row r="26" spans="14:21" x14ac:dyDescent="0.25">
      <c r="N26" s="101">
        <v>21</v>
      </c>
      <c r="O26" s="101">
        <f>SUM(S27:S$30)</f>
        <v>160</v>
      </c>
      <c r="P26" s="101">
        <f>SUM(T27:T$30)</f>
        <v>40</v>
      </c>
      <c r="Q26" s="125">
        <f>SUM(U27:U$30)</f>
        <v>0</v>
      </c>
      <c r="R26" s="294">
        <v>0</v>
      </c>
      <c r="S26" s="101">
        <v>40</v>
      </c>
      <c r="T26" s="101">
        <v>10</v>
      </c>
      <c r="U26" s="101"/>
    </row>
    <row r="27" spans="14:21" x14ac:dyDescent="0.25">
      <c r="N27" s="101">
        <v>22</v>
      </c>
      <c r="O27" s="101">
        <f>SUM(S28:S$30)</f>
        <v>120</v>
      </c>
      <c r="P27" s="101">
        <f>SUM(T28:T$30)</f>
        <v>30</v>
      </c>
      <c r="Q27" s="125">
        <f>SUM(U28:U$30)</f>
        <v>0</v>
      </c>
      <c r="R27" s="294">
        <v>0</v>
      </c>
      <c r="S27" s="101">
        <v>40</v>
      </c>
      <c r="T27" s="101">
        <v>10</v>
      </c>
      <c r="U27" s="101"/>
    </row>
    <row r="28" spans="14:21" x14ac:dyDescent="0.25">
      <c r="N28" s="101">
        <v>23</v>
      </c>
      <c r="O28" s="101">
        <f>SUM(S29:S$30)</f>
        <v>80</v>
      </c>
      <c r="P28" s="101">
        <f>SUM(T29:T$30)</f>
        <v>20</v>
      </c>
      <c r="Q28" s="125">
        <f>SUM(U29:U$30)</f>
        <v>0</v>
      </c>
      <c r="R28" s="294">
        <v>0</v>
      </c>
      <c r="S28" s="101">
        <v>40</v>
      </c>
      <c r="T28" s="101">
        <v>10</v>
      </c>
      <c r="U28" s="101"/>
    </row>
    <row r="29" spans="14:21" x14ac:dyDescent="0.25">
      <c r="N29" s="101">
        <v>24</v>
      </c>
      <c r="O29" s="101">
        <f>SUM(S30:S$30)</f>
        <v>40</v>
      </c>
      <c r="P29" s="101">
        <f>SUM(T30:T$30)</f>
        <v>10</v>
      </c>
      <c r="Q29" s="125">
        <f>SUM(U30:U$30)</f>
        <v>0</v>
      </c>
      <c r="R29" s="294">
        <v>0</v>
      </c>
      <c r="S29" s="101">
        <v>40</v>
      </c>
      <c r="T29" s="101">
        <v>10</v>
      </c>
      <c r="U29" s="101"/>
    </row>
    <row r="30" spans="14:21" x14ac:dyDescent="0.25">
      <c r="N30" s="101">
        <v>25</v>
      </c>
      <c r="O30" s="101">
        <v>0</v>
      </c>
      <c r="P30" s="101">
        <v>0</v>
      </c>
      <c r="Q30" s="125">
        <v>0</v>
      </c>
      <c r="R30" s="125">
        <v>0</v>
      </c>
      <c r="S30" s="101">
        <v>40</v>
      </c>
      <c r="T30" s="101">
        <v>10</v>
      </c>
    </row>
    <row r="31" spans="14:21" x14ac:dyDescent="0.25">
      <c r="U31" s="81"/>
    </row>
    <row r="32" spans="14:21" x14ac:dyDescent="0.25">
      <c r="N32" s="81"/>
      <c r="O32" s="81"/>
      <c r="P32" s="81"/>
      <c r="T32" s="81"/>
      <c r="U32" s="81"/>
    </row>
    <row r="33" spans="14:21" x14ac:dyDescent="0.25">
      <c r="N33" s="81"/>
      <c r="O33" s="81"/>
      <c r="P33" s="81"/>
      <c r="T33" s="81"/>
      <c r="U33" s="81"/>
    </row>
    <row r="34" spans="14:21" x14ac:dyDescent="0.25">
      <c r="N34" s="81"/>
      <c r="O34" s="81"/>
      <c r="P34" s="81"/>
      <c r="T34" s="81"/>
      <c r="U34" s="81"/>
    </row>
    <row r="35" spans="14:21" x14ac:dyDescent="0.25">
      <c r="N35" s="81"/>
      <c r="O35" s="81"/>
      <c r="P35" s="81"/>
      <c r="T35" s="81"/>
      <c r="U35" s="81"/>
    </row>
    <row r="36" spans="14:21" x14ac:dyDescent="0.25">
      <c r="N36" s="81"/>
      <c r="O36" s="81"/>
      <c r="P36" s="81"/>
      <c r="T36" s="81"/>
      <c r="U36" s="81"/>
    </row>
    <row r="37" spans="14:21" x14ac:dyDescent="0.25">
      <c r="N37" s="81"/>
      <c r="O37" s="81"/>
      <c r="P37" s="81"/>
      <c r="T37" s="81"/>
      <c r="U37" s="81"/>
    </row>
    <row r="38" spans="14:21" x14ac:dyDescent="0.25">
      <c r="N38" s="81"/>
      <c r="O38" s="81"/>
      <c r="P38" s="81"/>
      <c r="T38" s="81"/>
      <c r="U38" s="81"/>
    </row>
    <row r="39" spans="14:21" x14ac:dyDescent="0.25">
      <c r="N39" s="81"/>
      <c r="O39" s="81"/>
      <c r="P39" s="81"/>
      <c r="T39" s="81"/>
      <c r="U39" s="81"/>
    </row>
    <row r="40" spans="14:21" x14ac:dyDescent="0.25">
      <c r="N40" s="81"/>
      <c r="O40" s="81"/>
      <c r="P40" s="81"/>
      <c r="T40" s="81"/>
      <c r="U40" s="81"/>
    </row>
    <row r="41" spans="14:21" x14ac:dyDescent="0.25">
      <c r="N41" s="81"/>
      <c r="O41" s="81"/>
      <c r="P41" s="81"/>
      <c r="T41" s="81"/>
      <c r="U41" s="81"/>
    </row>
    <row r="42" spans="14:21" x14ac:dyDescent="0.25">
      <c r="N42" s="81"/>
      <c r="O42" s="81"/>
      <c r="P42" s="81"/>
      <c r="T42" s="81"/>
      <c r="U42" s="81"/>
    </row>
    <row r="43" spans="14:21" x14ac:dyDescent="0.25">
      <c r="N43" s="81"/>
      <c r="O43" s="81"/>
      <c r="P43" s="81"/>
      <c r="T43" s="81"/>
      <c r="U43" s="81"/>
    </row>
    <row r="44" spans="14:21" x14ac:dyDescent="0.25">
      <c r="N44" s="81"/>
      <c r="O44" s="81"/>
      <c r="P44" s="81"/>
      <c r="T44" s="81"/>
      <c r="U44" s="81"/>
    </row>
    <row r="45" spans="14:21" x14ac:dyDescent="0.25">
      <c r="N45" s="81"/>
      <c r="O45" s="81"/>
      <c r="P45" s="81"/>
      <c r="T45" s="81"/>
      <c r="U45" s="81"/>
    </row>
    <row r="46" spans="14:21" x14ac:dyDescent="0.25">
      <c r="N46" s="81"/>
      <c r="O46" s="81"/>
      <c r="P46" s="81"/>
      <c r="T46" s="81"/>
      <c r="U46" s="81"/>
    </row>
    <row r="47" spans="14:21" x14ac:dyDescent="0.25">
      <c r="N47" s="81"/>
      <c r="O47" s="81"/>
      <c r="P47" s="81"/>
      <c r="T47" s="81"/>
      <c r="U47" s="81"/>
    </row>
    <row r="48" spans="14:21" x14ac:dyDescent="0.25">
      <c r="N48" s="81"/>
      <c r="O48" s="81"/>
      <c r="P48" s="81"/>
      <c r="T48" s="81"/>
    </row>
    <row r="125" spans="14:14" x14ac:dyDescent="0.25">
      <c r="N125" s="17"/>
    </row>
    <row r="126" spans="14:14" x14ac:dyDescent="0.25">
      <c r="N126" s="17"/>
    </row>
    <row r="127" spans="14:14" x14ac:dyDescent="0.25">
      <c r="N127" s="17"/>
    </row>
    <row r="128" spans="14:14" x14ac:dyDescent="0.25">
      <c r="N128" s="17"/>
    </row>
    <row r="129" spans="14:14" x14ac:dyDescent="0.25">
      <c r="N129" s="17"/>
    </row>
    <row r="142" spans="14:14" ht="15" customHeight="1" x14ac:dyDescent="0.25"/>
    <row r="143" spans="14:14" ht="15" customHeight="1" x14ac:dyDescent="0.25"/>
    <row r="534" spans="14:17" x14ac:dyDescent="0.25">
      <c r="N534" s="174"/>
      <c r="O534" s="174"/>
      <c r="P534" s="174"/>
      <c r="Q534" s="174"/>
    </row>
    <row r="535" spans="14:17" x14ac:dyDescent="0.25">
      <c r="N535" s="174"/>
      <c r="O535" s="174"/>
      <c r="P535" s="174"/>
      <c r="Q535" s="174"/>
    </row>
    <row r="536" spans="14:17" x14ac:dyDescent="0.25">
      <c r="N536" s="174"/>
      <c r="O536" s="174"/>
      <c r="P536" s="174"/>
      <c r="Q536" s="174"/>
    </row>
    <row r="537" spans="14:17" x14ac:dyDescent="0.25">
      <c r="N537" s="174"/>
      <c r="O537" s="174"/>
      <c r="P537" s="174"/>
      <c r="Q537" s="174"/>
    </row>
    <row r="538" spans="14:17" x14ac:dyDescent="0.25">
      <c r="N538" s="174"/>
      <c r="O538" s="174"/>
      <c r="P538" s="174"/>
      <c r="Q538" s="174"/>
    </row>
    <row r="539" spans="14:17" x14ac:dyDescent="0.25">
      <c r="N539" s="174"/>
      <c r="O539" s="174"/>
      <c r="P539" s="174"/>
      <c r="Q539" s="174"/>
    </row>
    <row r="540" spans="14:17" x14ac:dyDescent="0.25">
      <c r="N540" s="174"/>
      <c r="O540" s="174"/>
      <c r="P540" s="174"/>
      <c r="Q540" s="174"/>
    </row>
    <row r="541" spans="14:17" x14ac:dyDescent="0.25">
      <c r="N541" s="174"/>
      <c r="O541" s="174"/>
      <c r="P541" s="174"/>
      <c r="Q541" s="174"/>
    </row>
    <row r="542" spans="14:17" x14ac:dyDescent="0.25">
      <c r="N542" s="174"/>
      <c r="O542" s="174"/>
      <c r="P542" s="174"/>
      <c r="Q542" s="174"/>
    </row>
    <row r="543" spans="14:17" x14ac:dyDescent="0.25">
      <c r="N543" s="174"/>
      <c r="O543" s="174"/>
      <c r="P543" s="174"/>
      <c r="Q543" s="174"/>
    </row>
    <row r="544" spans="14:17" x14ac:dyDescent="0.25">
      <c r="N544" s="174"/>
    </row>
    <row r="545" spans="14:14" x14ac:dyDescent="0.25">
      <c r="N545" s="174"/>
    </row>
    <row r="546" spans="14:14" x14ac:dyDescent="0.25">
      <c r="N546" s="174"/>
    </row>
    <row r="547" spans="14:14" x14ac:dyDescent="0.25">
      <c r="N547" s="174"/>
    </row>
    <row r="548" spans="14:14" x14ac:dyDescent="0.25">
      <c r="N548" s="174"/>
    </row>
    <row r="549" spans="14:14" x14ac:dyDescent="0.25">
      <c r="N549" s="174"/>
    </row>
    <row r="550" spans="14:14" x14ac:dyDescent="0.25">
      <c r="N550" s="174"/>
    </row>
    <row r="551" spans="14:14" x14ac:dyDescent="0.25">
      <c r="N551" s="174"/>
    </row>
    <row r="552" spans="14:14" x14ac:dyDescent="0.25">
      <c r="N552" s="174"/>
    </row>
    <row r="553" spans="14:14" x14ac:dyDescent="0.25">
      <c r="N553" s="174"/>
    </row>
    <row r="554" spans="14:14" x14ac:dyDescent="0.25">
      <c r="N554" s="174"/>
    </row>
    <row r="555" spans="14:14" x14ac:dyDescent="0.25">
      <c r="N555" s="174"/>
    </row>
    <row r="556" spans="14:14" x14ac:dyDescent="0.25">
      <c r="N556" s="174"/>
    </row>
    <row r="557" spans="14:14" x14ac:dyDescent="0.25">
      <c r="N557" s="174"/>
    </row>
    <row r="558" spans="14:14" x14ac:dyDescent="0.25">
      <c r="N558" s="174"/>
    </row>
    <row r="559" spans="14:14" x14ac:dyDescent="0.25">
      <c r="N559" s="174"/>
    </row>
    <row r="560" spans="14:14" x14ac:dyDescent="0.25">
      <c r="N560" s="174"/>
    </row>
    <row r="561" spans="14:14" x14ac:dyDescent="0.25">
      <c r="N561" s="174"/>
    </row>
    <row r="562" spans="14:14" x14ac:dyDescent="0.25">
      <c r="N562" s="174"/>
    </row>
    <row r="563" spans="14:14" x14ac:dyDescent="0.25">
      <c r="N563" s="174"/>
    </row>
    <row r="564" spans="14:14" x14ac:dyDescent="0.25">
      <c r="N564" s="174"/>
    </row>
    <row r="565" spans="14:14" x14ac:dyDescent="0.25">
      <c r="N565" s="174"/>
    </row>
    <row r="566" spans="14:14" x14ac:dyDescent="0.25">
      <c r="N566" s="174"/>
    </row>
    <row r="567" spans="14:14" x14ac:dyDescent="0.25">
      <c r="N567" s="174"/>
    </row>
    <row r="568" spans="14:14" x14ac:dyDescent="0.25">
      <c r="N568" s="174"/>
    </row>
    <row r="569" spans="14:14" x14ac:dyDescent="0.25">
      <c r="N569" s="174"/>
    </row>
    <row r="570" spans="14:14" x14ac:dyDescent="0.25">
      <c r="N570" s="174"/>
    </row>
    <row r="571" spans="14:14" x14ac:dyDescent="0.25">
      <c r="N571" s="174"/>
    </row>
    <row r="572" spans="14:14" x14ac:dyDescent="0.25">
      <c r="N572" s="174"/>
    </row>
    <row r="573" spans="14:14" x14ac:dyDescent="0.25">
      <c r="N573" s="174"/>
    </row>
    <row r="574" spans="14:14" x14ac:dyDescent="0.25">
      <c r="N574" s="174"/>
    </row>
    <row r="575" spans="14:14" x14ac:dyDescent="0.25">
      <c r="N575" s="174"/>
    </row>
    <row r="576" spans="14:14" x14ac:dyDescent="0.25">
      <c r="N576" s="174"/>
    </row>
    <row r="577" spans="14:14" x14ac:dyDescent="0.25">
      <c r="N577" s="174"/>
    </row>
    <row r="578" spans="14:14" x14ac:dyDescent="0.25">
      <c r="N578" s="174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2">
    <mergeCell ref="S1:T2"/>
    <mergeCell ref="Q1:R2"/>
    <mergeCell ref="O1:P2"/>
    <mergeCell ref="T3:T4"/>
    <mergeCell ref="S3:S4"/>
    <mergeCell ref="R3:R4"/>
    <mergeCell ref="Q3:Q4"/>
    <mergeCell ref="P3:P4"/>
    <mergeCell ref="O3:O4"/>
    <mergeCell ref="J2:L2"/>
    <mergeCell ref="C2:D2"/>
    <mergeCell ref="E1:F1"/>
    <mergeCell ref="E2:F2"/>
    <mergeCell ref="E3:F3"/>
    <mergeCell ref="G1:I1"/>
    <mergeCell ref="G2:I2"/>
    <mergeCell ref="G3:I3"/>
    <mergeCell ref="N1:N4"/>
    <mergeCell ref="C1:D1"/>
    <mergeCell ref="J1:L1"/>
    <mergeCell ref="J3:L3"/>
    <mergeCell ref="C3:D3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43" customWidth="1"/>
  </cols>
  <sheetData>
    <row r="1" spans="1:12" x14ac:dyDescent="0.25">
      <c r="A1" s="126" t="s">
        <v>144</v>
      </c>
      <c r="B1" s="126" t="s">
        <v>145</v>
      </c>
      <c r="C1" s="126" t="s">
        <v>146</v>
      </c>
      <c r="D1" s="126" t="s">
        <v>147</v>
      </c>
      <c r="E1" s="126" t="s">
        <v>148</v>
      </c>
      <c r="F1" s="325" t="s">
        <v>149</v>
      </c>
      <c r="G1" s="325"/>
      <c r="J1" t="s">
        <v>189</v>
      </c>
      <c r="K1" t="s">
        <v>190</v>
      </c>
    </row>
    <row r="2" spans="1:12" x14ac:dyDescent="0.25">
      <c r="A2" s="327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27">
        <v>1.54</v>
      </c>
      <c r="G2" s="327"/>
      <c r="I2" t="s">
        <v>193</v>
      </c>
      <c r="J2" s="142">
        <v>43977.583333333336</v>
      </c>
      <c r="K2" s="142">
        <v>43978.017361111109</v>
      </c>
      <c r="L2" s="143">
        <f>K2-J2</f>
        <v>0.43402777777373558</v>
      </c>
    </row>
    <row r="3" spans="1:12" x14ac:dyDescent="0.25">
      <c r="A3" s="327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27"/>
      <c r="G3" s="327"/>
      <c r="I3" t="s">
        <v>188</v>
      </c>
      <c r="J3" s="142">
        <v>44008.583333333336</v>
      </c>
      <c r="K3" s="142">
        <v>44010.416666666664</v>
      </c>
      <c r="L3" s="143">
        <f>K3-J3</f>
        <v>1.8333333333284827</v>
      </c>
    </row>
    <row r="4" spans="1:12" x14ac:dyDescent="0.25">
      <c r="A4" s="127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25" t="str">
        <f>"Predicted left to " &amp; A2</f>
        <v>Predicted left to 8</v>
      </c>
      <c r="G4" s="325"/>
      <c r="I4" t="s">
        <v>192</v>
      </c>
      <c r="J4" s="142">
        <v>44040.583333333336</v>
      </c>
      <c r="K4" s="142">
        <v>44041.306944444441</v>
      </c>
      <c r="L4" s="143">
        <f>K4-J4</f>
        <v>0.72361111110512866</v>
      </c>
    </row>
    <row r="5" spans="1:12" ht="15" customHeight="1" x14ac:dyDescent="0.25">
      <c r="A5" s="128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26">
        <f>IF(F2&gt;=A2,"",_xlfn.FORECAST.LINEAR(A2-F2, D:D, E:E))</f>
        <v>847.89680154979158</v>
      </c>
      <c r="G5" s="325" t="s">
        <v>150</v>
      </c>
      <c r="I5" t="s">
        <v>191</v>
      </c>
      <c r="J5" s="142">
        <v>44071.583333333336</v>
      </c>
      <c r="K5" s="142">
        <v>44074.12222222222</v>
      </c>
      <c r="L5" s="143">
        <f>K5-J5</f>
        <v>2.538888888884685</v>
      </c>
    </row>
    <row r="6" spans="1:12" ht="15" customHeight="1" x14ac:dyDescent="0.25">
      <c r="A6" s="128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26"/>
      <c r="G6" s="325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25" t="str">
        <f>"Predicted total to " &amp; A2</f>
        <v>Predicted total to 8</v>
      </c>
      <c r="G7" s="325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26">
        <f>_xlfn.FORECAST.LINEAR(A2, D:D, E:E)</f>
        <v>1045.5139582186798</v>
      </c>
      <c r="G8" s="325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26"/>
      <c r="G9" s="325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AL4" sqref="AL4"/>
    </sheetView>
  </sheetViews>
  <sheetFormatPr defaultRowHeight="15.75" customHeight="1" x14ac:dyDescent="0.25"/>
  <cols>
    <col min="1" max="4" width="5.28515625" style="247" customWidth="1"/>
    <col min="5" max="5" width="3.140625" style="76" customWidth="1"/>
    <col min="6" max="12" width="4.7109375" style="247" customWidth="1"/>
    <col min="13" max="13" width="3.5703125" style="76" customWidth="1"/>
    <col min="14" max="22" width="3.5703125" style="247" customWidth="1"/>
    <col min="23" max="23" width="6.140625" style="76" customWidth="1"/>
    <col min="24" max="27" width="6.42578125" style="252" customWidth="1"/>
    <col min="28" max="28" width="3.85546875" style="76" customWidth="1"/>
    <col min="29" max="29" width="5.5703125" style="252" customWidth="1"/>
    <col min="30" max="35" width="7.7109375" style="252" customWidth="1"/>
    <col min="36" max="36" width="3.7109375" style="76" customWidth="1"/>
    <col min="37" max="37" width="3.7109375" style="252" customWidth="1"/>
    <col min="38" max="45" width="4.28515625" style="252" customWidth="1"/>
    <col min="46" max="46" width="4.28515625" style="253" customWidth="1"/>
    <col min="47" max="16384" width="9.140625" style="247"/>
  </cols>
  <sheetData>
    <row r="1" spans="1:46" ht="30" customHeight="1" x14ac:dyDescent="0.25">
      <c r="A1" s="321" t="s">
        <v>228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12" t="s">
        <v>262</v>
      </c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22"/>
    </row>
    <row r="2" spans="1:46" ht="15.75" customHeight="1" x14ac:dyDescent="0.25">
      <c r="A2" s="364" t="s">
        <v>62</v>
      </c>
      <c r="B2" s="365"/>
      <c r="C2" s="365"/>
      <c r="D2" s="366"/>
      <c r="E2" s="364" t="s">
        <v>246</v>
      </c>
      <c r="F2" s="365"/>
      <c r="G2" s="365"/>
      <c r="H2" s="365"/>
      <c r="I2" s="365"/>
      <c r="J2" s="365"/>
      <c r="K2" s="365"/>
      <c r="L2" s="366"/>
      <c r="M2" s="364" t="s">
        <v>254</v>
      </c>
      <c r="N2" s="365"/>
      <c r="O2" s="365"/>
      <c r="P2" s="365"/>
      <c r="Q2" s="365"/>
      <c r="R2" s="365"/>
      <c r="S2" s="365"/>
      <c r="T2" s="365"/>
      <c r="U2" s="365"/>
      <c r="V2" s="366"/>
      <c r="W2" s="364" t="s">
        <v>259</v>
      </c>
      <c r="X2" s="365"/>
      <c r="Y2" s="365"/>
      <c r="Z2" s="365"/>
      <c r="AA2" s="366"/>
      <c r="AB2" s="364" t="s">
        <v>232</v>
      </c>
      <c r="AC2" s="365"/>
      <c r="AD2" s="365"/>
      <c r="AE2" s="365"/>
      <c r="AF2" s="365"/>
      <c r="AG2" s="365"/>
      <c r="AH2" s="365"/>
      <c r="AI2" s="366"/>
      <c r="AJ2" s="364" t="s">
        <v>233</v>
      </c>
      <c r="AK2" s="365"/>
      <c r="AL2" s="365"/>
      <c r="AM2" s="365"/>
      <c r="AN2" s="365"/>
      <c r="AO2" s="365"/>
      <c r="AP2" s="365"/>
      <c r="AQ2" s="365"/>
      <c r="AR2" s="365"/>
      <c r="AS2" s="365"/>
      <c r="AT2" s="366"/>
    </row>
    <row r="3" spans="1:46" ht="15.75" customHeight="1" x14ac:dyDescent="0.25">
      <c r="A3" s="257"/>
      <c r="B3" s="257" t="s">
        <v>33</v>
      </c>
      <c r="C3" s="257" t="s">
        <v>139</v>
      </c>
      <c r="D3" s="257" t="s">
        <v>72</v>
      </c>
      <c r="E3" s="256" t="s">
        <v>253</v>
      </c>
      <c r="F3" s="257" t="s">
        <v>247</v>
      </c>
      <c r="G3" s="257" t="s">
        <v>248</v>
      </c>
      <c r="H3" s="257" t="s">
        <v>249</v>
      </c>
      <c r="I3" s="257" t="s">
        <v>227</v>
      </c>
      <c r="J3" s="257" t="s">
        <v>250</v>
      </c>
      <c r="K3" s="257" t="s">
        <v>251</v>
      </c>
      <c r="L3" s="257" t="s">
        <v>252</v>
      </c>
      <c r="M3" s="256"/>
      <c r="N3" s="257" t="s">
        <v>55</v>
      </c>
      <c r="O3" s="257" t="s">
        <v>2</v>
      </c>
      <c r="P3" s="257" t="s">
        <v>74</v>
      </c>
      <c r="Q3" s="257" t="s">
        <v>0</v>
      </c>
      <c r="R3" s="257" t="s">
        <v>5</v>
      </c>
      <c r="S3" s="257" t="s">
        <v>8</v>
      </c>
      <c r="T3" s="257" t="s">
        <v>225</v>
      </c>
      <c r="U3" s="257" t="s">
        <v>131</v>
      </c>
      <c r="V3" s="258" t="s">
        <v>226</v>
      </c>
      <c r="W3" s="262"/>
      <c r="X3" s="257" t="s">
        <v>33</v>
      </c>
      <c r="Y3" s="257" t="s">
        <v>139</v>
      </c>
      <c r="Z3" s="257" t="s">
        <v>72</v>
      </c>
      <c r="AA3" s="258" t="s">
        <v>68</v>
      </c>
      <c r="AB3" s="323" t="s">
        <v>258</v>
      </c>
      <c r="AC3" s="324"/>
      <c r="AD3" s="259" t="s">
        <v>9</v>
      </c>
      <c r="AE3" s="260" t="s">
        <v>7</v>
      </c>
      <c r="AF3" s="201" t="s">
        <v>6</v>
      </c>
      <c r="AG3" s="261" t="s">
        <v>4</v>
      </c>
      <c r="AH3" s="75" t="s">
        <v>3</v>
      </c>
      <c r="AI3" s="268" t="s">
        <v>260</v>
      </c>
      <c r="AJ3" s="320" t="s">
        <v>33</v>
      </c>
      <c r="AK3" s="263"/>
      <c r="AL3" s="257" t="s">
        <v>55</v>
      </c>
      <c r="AM3" s="257" t="s">
        <v>2</v>
      </c>
      <c r="AN3" s="257" t="s">
        <v>74</v>
      </c>
      <c r="AO3" s="257" t="s">
        <v>0</v>
      </c>
      <c r="AP3" s="257" t="s">
        <v>5</v>
      </c>
      <c r="AQ3" s="257" t="s">
        <v>8</v>
      </c>
      <c r="AR3" s="257" t="s">
        <v>225</v>
      </c>
      <c r="AS3" s="257" t="s">
        <v>131</v>
      </c>
      <c r="AT3" s="258" t="s">
        <v>226</v>
      </c>
    </row>
    <row r="4" spans="1:46" ht="15.75" customHeight="1" x14ac:dyDescent="0.25">
      <c r="A4" s="259" t="s">
        <v>9</v>
      </c>
      <c r="B4" s="16">
        <v>6610</v>
      </c>
      <c r="C4" s="16">
        <v>2096</v>
      </c>
      <c r="D4" s="16">
        <v>167</v>
      </c>
      <c r="E4" s="76">
        <v>0</v>
      </c>
      <c r="F4" s="252" t="s">
        <v>230</v>
      </c>
      <c r="G4" s="252" t="s">
        <v>230</v>
      </c>
      <c r="H4" s="252" t="s">
        <v>230</v>
      </c>
      <c r="I4" s="252" t="s">
        <v>230</v>
      </c>
      <c r="J4" s="252">
        <v>175</v>
      </c>
      <c r="K4" s="252">
        <v>50</v>
      </c>
      <c r="L4" s="252">
        <v>9</v>
      </c>
      <c r="M4" s="251" t="s">
        <v>9</v>
      </c>
      <c r="N4" s="370">
        <v>4</v>
      </c>
      <c r="O4" s="370">
        <v>4</v>
      </c>
      <c r="P4" s="370">
        <v>4</v>
      </c>
      <c r="Q4" s="370">
        <v>4</v>
      </c>
      <c r="R4" s="370">
        <v>4</v>
      </c>
      <c r="S4" s="370">
        <v>4</v>
      </c>
      <c r="T4" s="370">
        <v>4</v>
      </c>
      <c r="U4" s="370">
        <v>4</v>
      </c>
      <c r="V4" s="371">
        <v>0</v>
      </c>
      <c r="W4" s="248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21">
        <f>SUM(D奇美拉!F:F)/SUM(D奇美拉!E:E)</f>
        <v>0.52841596130592505</v>
      </c>
      <c r="AA4" s="120">
        <f>SUM(D奇美拉!H:H)/SUM(D奇美拉!G:G)</f>
        <v>1.0454545454545454</v>
      </c>
      <c r="AB4" s="302" t="s">
        <v>33</v>
      </c>
      <c r="AC4" s="231" t="s">
        <v>229</v>
      </c>
      <c r="AD4" s="217">
        <f>MAX(0,SUM(AL4:AT4)-B4)</f>
        <v>0</v>
      </c>
      <c r="AE4" s="218">
        <f>MAX(0,SUM(AL5:AT5)-B5)</f>
        <v>0</v>
      </c>
      <c r="AF4" s="219">
        <f>MAX(0,SUM(AL6:AT6)-B6)</f>
        <v>0</v>
      </c>
      <c r="AG4" s="220">
        <f>MAX(0,SUM(AL7:AT7)-B7)</f>
        <v>0</v>
      </c>
      <c r="AH4" s="232">
        <f>MAX(0,SUM(AL8:AT8)-B8)</f>
        <v>0</v>
      </c>
      <c r="AI4" s="401">
        <f>SUM(AD4:AH4)</f>
        <v>0</v>
      </c>
      <c r="AJ4" s="318"/>
      <c r="AK4" s="259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60" t="s">
        <v>7</v>
      </c>
      <c r="B5" s="33">
        <v>675</v>
      </c>
      <c r="C5" s="33">
        <v>593</v>
      </c>
      <c r="D5" s="33">
        <v>7</v>
      </c>
      <c r="E5" s="76">
        <v>1</v>
      </c>
      <c r="F5" s="252" t="s">
        <v>241</v>
      </c>
      <c r="G5" s="252" t="s">
        <v>230</v>
      </c>
      <c r="H5" s="252" t="s">
        <v>230</v>
      </c>
      <c r="I5" s="252" t="s">
        <v>230</v>
      </c>
      <c r="J5" s="252">
        <v>165</v>
      </c>
      <c r="K5" s="252">
        <v>48</v>
      </c>
      <c r="L5" s="252">
        <v>9</v>
      </c>
      <c r="M5" s="250" t="s">
        <v>7</v>
      </c>
      <c r="N5" s="372">
        <v>4</v>
      </c>
      <c r="O5" s="372">
        <v>4</v>
      </c>
      <c r="P5" s="372">
        <v>4</v>
      </c>
      <c r="Q5" s="372">
        <v>4</v>
      </c>
      <c r="R5" s="372">
        <v>4</v>
      </c>
      <c r="S5" s="372">
        <v>4</v>
      </c>
      <c r="T5" s="372">
        <v>4</v>
      </c>
      <c r="U5" s="372">
        <v>4</v>
      </c>
      <c r="V5" s="373">
        <v>0</v>
      </c>
      <c r="W5" s="248" t="s">
        <v>256</v>
      </c>
      <c r="X5" s="121">
        <f>SUM(D奇美拉!A:A) / SUM(D奇美拉!B:B)</f>
        <v>7.4741676234213544E-2</v>
      </c>
      <c r="Y5" s="121">
        <f>SUM(D奇美拉!C:C) / SUM(D奇美拉!D:D)</f>
        <v>0.18483816013628621</v>
      </c>
      <c r="Z5" s="121">
        <f>SUM(D奇美拉!E:E) / SUM(D奇美拉!F:F)</f>
        <v>1.8924485125858124</v>
      </c>
      <c r="AA5" s="120">
        <f>SUM(D奇美拉!G:G) / SUM(D奇美拉!H:H)</f>
        <v>0.95652173913043481</v>
      </c>
      <c r="AB5" s="298"/>
      <c r="AC5" s="249" t="s">
        <v>13</v>
      </c>
      <c r="AD5" s="16">
        <f>ROUNDUP(AD4/$X$4,0)</f>
        <v>0</v>
      </c>
      <c r="AE5" s="33">
        <f t="shared" ref="AE5:AH5" si="8">ROUNDUP(AE4/$X$4,0)</f>
        <v>0</v>
      </c>
      <c r="AF5" s="202">
        <f t="shared" si="8"/>
        <v>0</v>
      </c>
      <c r="AG5" s="139">
        <f t="shared" si="8"/>
        <v>0</v>
      </c>
      <c r="AH5" s="14">
        <f t="shared" si="8"/>
        <v>0</v>
      </c>
      <c r="AI5" s="272">
        <f t="shared" ref="AI5:AI12" si="9">SUM(AD5:AH5)</f>
        <v>0</v>
      </c>
      <c r="AJ5" s="318"/>
      <c r="AK5" s="260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203">
        <f t="shared" si="7"/>
        <v>175</v>
      </c>
    </row>
    <row r="6" spans="1:46" ht="15.75" customHeight="1" x14ac:dyDescent="0.25">
      <c r="A6" s="201" t="s">
        <v>6</v>
      </c>
      <c r="B6" s="202">
        <v>409</v>
      </c>
      <c r="C6" s="202">
        <v>225</v>
      </c>
      <c r="D6" s="202">
        <v>12</v>
      </c>
      <c r="E6" s="76">
        <v>2</v>
      </c>
      <c r="F6" s="252" t="s">
        <v>241</v>
      </c>
      <c r="G6" s="252" t="s">
        <v>241</v>
      </c>
      <c r="H6" s="252" t="s">
        <v>230</v>
      </c>
      <c r="I6" s="252" t="s">
        <v>230</v>
      </c>
      <c r="J6" s="252">
        <v>140</v>
      </c>
      <c r="K6" s="252">
        <v>38</v>
      </c>
      <c r="L6" s="252">
        <v>6</v>
      </c>
      <c r="M6" s="255" t="s">
        <v>6</v>
      </c>
      <c r="N6" s="374">
        <v>4</v>
      </c>
      <c r="O6" s="374">
        <v>4</v>
      </c>
      <c r="P6" s="374">
        <v>4</v>
      </c>
      <c r="Q6" s="374">
        <v>4</v>
      </c>
      <c r="R6" s="374">
        <v>4</v>
      </c>
      <c r="S6" s="374">
        <v>4</v>
      </c>
      <c r="T6" s="374">
        <v>4</v>
      </c>
      <c r="U6" s="374">
        <v>4</v>
      </c>
      <c r="V6" s="375">
        <v>0</v>
      </c>
      <c r="W6" s="277" t="s">
        <v>14</v>
      </c>
      <c r="X6" s="278">
        <f>SUM(D奇美拉!A:A)</f>
        <v>651</v>
      </c>
      <c r="Y6" s="278">
        <f>SUM(D奇美拉!C:C)</f>
        <v>651</v>
      </c>
      <c r="Z6" s="278">
        <f>SUM(D奇美拉!E:E)</f>
        <v>827</v>
      </c>
      <c r="AA6" s="279">
        <f>SUM(D奇美拉!G:G)</f>
        <v>440</v>
      </c>
      <c r="AB6" s="303"/>
      <c r="AC6" s="233" t="s">
        <v>257</v>
      </c>
      <c r="AD6" s="225">
        <f>ROUNDUP(AD5/4*30,0)</f>
        <v>0</v>
      </c>
      <c r="AE6" s="226">
        <f t="shared" ref="AE6:AH6" si="11">ROUNDUP(AE5/4*30,0)</f>
        <v>0</v>
      </c>
      <c r="AF6" s="227">
        <f t="shared" si="11"/>
        <v>0</v>
      </c>
      <c r="AG6" s="228">
        <f t="shared" si="11"/>
        <v>0</v>
      </c>
      <c r="AH6" s="234">
        <f t="shared" si="11"/>
        <v>0</v>
      </c>
      <c r="AI6" s="273">
        <f t="shared" si="9"/>
        <v>0</v>
      </c>
      <c r="AJ6" s="318"/>
      <c r="AK6" s="201" t="s">
        <v>6</v>
      </c>
      <c r="AL6" s="202">
        <f t="shared" si="10"/>
        <v>0</v>
      </c>
      <c r="AM6" s="202">
        <f t="shared" si="0"/>
        <v>0</v>
      </c>
      <c r="AN6" s="202">
        <f t="shared" si="1"/>
        <v>0</v>
      </c>
      <c r="AO6" s="202">
        <f t="shared" si="2"/>
        <v>0</v>
      </c>
      <c r="AP6" s="202">
        <f t="shared" si="3"/>
        <v>0</v>
      </c>
      <c r="AQ6" s="202">
        <f t="shared" si="4"/>
        <v>0</v>
      </c>
      <c r="AR6" s="202">
        <f t="shared" si="5"/>
        <v>0</v>
      </c>
      <c r="AS6" s="202">
        <f t="shared" si="6"/>
        <v>0</v>
      </c>
      <c r="AT6" s="204">
        <f t="shared" si="7"/>
        <v>175</v>
      </c>
    </row>
    <row r="7" spans="1:46" ht="15.75" customHeight="1" x14ac:dyDescent="0.25">
      <c r="A7" s="261" t="s">
        <v>4</v>
      </c>
      <c r="B7" s="139">
        <v>1238</v>
      </c>
      <c r="C7" s="139">
        <v>966</v>
      </c>
      <c r="D7" s="139">
        <v>30</v>
      </c>
      <c r="E7" s="76">
        <v>3</v>
      </c>
      <c r="F7" s="252" t="s">
        <v>241</v>
      </c>
      <c r="G7" s="252" t="s">
        <v>241</v>
      </c>
      <c r="H7" s="252" t="s">
        <v>241</v>
      </c>
      <c r="I7" s="252" t="s">
        <v>230</v>
      </c>
      <c r="J7" s="252">
        <v>25</v>
      </c>
      <c r="K7" s="252">
        <v>10</v>
      </c>
      <c r="L7" s="252">
        <v>3</v>
      </c>
      <c r="M7" s="254" t="s">
        <v>4</v>
      </c>
      <c r="N7" s="376">
        <v>4</v>
      </c>
      <c r="O7" s="376">
        <v>4</v>
      </c>
      <c r="P7" s="376">
        <v>4</v>
      </c>
      <c r="Q7" s="376">
        <v>4</v>
      </c>
      <c r="R7" s="376">
        <v>4</v>
      </c>
      <c r="S7" s="376">
        <v>4</v>
      </c>
      <c r="T7" s="376">
        <v>4</v>
      </c>
      <c r="U7" s="376">
        <v>4</v>
      </c>
      <c r="V7" s="377">
        <v>4</v>
      </c>
      <c r="AB7" s="302" t="s">
        <v>139</v>
      </c>
      <c r="AC7" s="231" t="s">
        <v>229</v>
      </c>
      <c r="AD7" s="217">
        <f>MAX(0,SUM(AL10:AT10)-C4)</f>
        <v>0</v>
      </c>
      <c r="AE7" s="218">
        <f>MAX(0,SUM(AL11:AT11)-C5)</f>
        <v>0</v>
      </c>
      <c r="AF7" s="219">
        <f>MAX(0,SUM(AL12:AT12)-C6)</f>
        <v>0</v>
      </c>
      <c r="AG7" s="220">
        <f>MAX(0,SUM(AL13:AT13)-C7)</f>
        <v>0</v>
      </c>
      <c r="AH7" s="232">
        <f>MAX(0,SUM(AL14:AT14)-C8)</f>
        <v>0</v>
      </c>
      <c r="AI7" s="401">
        <f t="shared" si="9"/>
        <v>0</v>
      </c>
      <c r="AJ7" s="318"/>
      <c r="AK7" s="261" t="s">
        <v>4</v>
      </c>
      <c r="AL7" s="139">
        <f t="shared" si="10"/>
        <v>0</v>
      </c>
      <c r="AM7" s="139">
        <f t="shared" si="0"/>
        <v>0</v>
      </c>
      <c r="AN7" s="139">
        <f t="shared" si="1"/>
        <v>0</v>
      </c>
      <c r="AO7" s="139">
        <f t="shared" si="2"/>
        <v>0</v>
      </c>
      <c r="AP7" s="139">
        <f t="shared" si="3"/>
        <v>0</v>
      </c>
      <c r="AQ7" s="139">
        <f t="shared" si="4"/>
        <v>0</v>
      </c>
      <c r="AR7" s="139">
        <f t="shared" si="5"/>
        <v>0</v>
      </c>
      <c r="AS7" s="139">
        <f t="shared" si="6"/>
        <v>0</v>
      </c>
      <c r="AT7" s="205">
        <f t="shared" si="7"/>
        <v>0</v>
      </c>
    </row>
    <row r="8" spans="1:46" ht="15.75" customHeight="1" x14ac:dyDescent="0.25">
      <c r="A8" s="269" t="s">
        <v>3</v>
      </c>
      <c r="B8" s="270">
        <v>1752</v>
      </c>
      <c r="C8" s="270">
        <v>919</v>
      </c>
      <c r="D8" s="270">
        <v>61</v>
      </c>
      <c r="E8" s="274">
        <v>4</v>
      </c>
      <c r="F8" s="275" t="s">
        <v>241</v>
      </c>
      <c r="G8" s="275" t="s">
        <v>241</v>
      </c>
      <c r="H8" s="275" t="s">
        <v>241</v>
      </c>
      <c r="I8" s="275" t="s">
        <v>241</v>
      </c>
      <c r="J8" s="275">
        <v>0</v>
      </c>
      <c r="K8" s="275">
        <v>0</v>
      </c>
      <c r="L8" s="275">
        <v>0</v>
      </c>
      <c r="M8" s="276" t="s">
        <v>3</v>
      </c>
      <c r="N8" s="378">
        <v>4</v>
      </c>
      <c r="O8" s="378">
        <v>4</v>
      </c>
      <c r="P8" s="378">
        <v>4</v>
      </c>
      <c r="Q8" s="378">
        <v>4</v>
      </c>
      <c r="R8" s="378">
        <v>4</v>
      </c>
      <c r="S8" s="378">
        <v>4</v>
      </c>
      <c r="T8" s="378">
        <v>4</v>
      </c>
      <c r="U8" s="378">
        <v>4</v>
      </c>
      <c r="V8" s="379">
        <v>0</v>
      </c>
      <c r="AB8" s="298"/>
      <c r="AC8" s="249" t="s">
        <v>13</v>
      </c>
      <c r="AD8" s="16">
        <f>ROUNDUP(AD7/$Y$4,0)</f>
        <v>0</v>
      </c>
      <c r="AE8" s="33">
        <f t="shared" ref="AE8:AH8" si="12">ROUNDUP(AE7/$Y$4,0)</f>
        <v>0</v>
      </c>
      <c r="AF8" s="202">
        <f t="shared" si="12"/>
        <v>0</v>
      </c>
      <c r="AG8" s="139">
        <f t="shared" si="12"/>
        <v>0</v>
      </c>
      <c r="AH8" s="14">
        <f t="shared" si="12"/>
        <v>0</v>
      </c>
      <c r="AI8" s="272">
        <f t="shared" si="9"/>
        <v>0</v>
      </c>
      <c r="AJ8" s="319"/>
      <c r="AK8" s="269" t="s">
        <v>3</v>
      </c>
      <c r="AL8" s="270">
        <f t="shared" si="10"/>
        <v>0</v>
      </c>
      <c r="AM8" s="270">
        <f t="shared" si="0"/>
        <v>0</v>
      </c>
      <c r="AN8" s="270">
        <f t="shared" si="1"/>
        <v>0</v>
      </c>
      <c r="AO8" s="270">
        <f t="shared" si="2"/>
        <v>0</v>
      </c>
      <c r="AP8" s="270">
        <f t="shared" si="3"/>
        <v>0</v>
      </c>
      <c r="AQ8" s="270">
        <f t="shared" si="4"/>
        <v>0</v>
      </c>
      <c r="AR8" s="270">
        <f t="shared" si="5"/>
        <v>0</v>
      </c>
      <c r="AS8" s="270">
        <f t="shared" si="6"/>
        <v>0</v>
      </c>
      <c r="AT8" s="271">
        <f t="shared" si="7"/>
        <v>175</v>
      </c>
    </row>
    <row r="9" spans="1:46" ht="15.75" customHeight="1" x14ac:dyDescent="0.25">
      <c r="AB9" s="303"/>
      <c r="AC9" s="233" t="s">
        <v>257</v>
      </c>
      <c r="AD9" s="225">
        <f>ROUNDUP(AD8/4*30,0)</f>
        <v>0</v>
      </c>
      <c r="AE9" s="226">
        <f t="shared" ref="AE9:AH9" si="13">ROUNDUP(AE8/4*30,0)</f>
        <v>0</v>
      </c>
      <c r="AF9" s="227">
        <f t="shared" si="13"/>
        <v>0</v>
      </c>
      <c r="AG9" s="228">
        <f t="shared" si="13"/>
        <v>0</v>
      </c>
      <c r="AH9" s="234">
        <f t="shared" si="13"/>
        <v>0</v>
      </c>
      <c r="AI9" s="273">
        <f t="shared" si="9"/>
        <v>0</v>
      </c>
      <c r="AJ9" s="318" t="s">
        <v>139</v>
      </c>
      <c r="AL9" s="249" t="s">
        <v>55</v>
      </c>
      <c r="AM9" s="249" t="s">
        <v>2</v>
      </c>
      <c r="AN9" s="249" t="s">
        <v>74</v>
      </c>
      <c r="AO9" s="249" t="s">
        <v>0</v>
      </c>
      <c r="AP9" s="249" t="s">
        <v>5</v>
      </c>
      <c r="AQ9" s="249" t="s">
        <v>8</v>
      </c>
      <c r="AR9" s="249" t="s">
        <v>225</v>
      </c>
      <c r="AS9" s="249" t="s">
        <v>131</v>
      </c>
      <c r="AT9" s="184" t="s">
        <v>226</v>
      </c>
    </row>
    <row r="10" spans="1:46" ht="15.75" customHeight="1" x14ac:dyDescent="0.25">
      <c r="AB10" s="302" t="s">
        <v>72</v>
      </c>
      <c r="AC10" s="231" t="s">
        <v>229</v>
      </c>
      <c r="AD10" s="217">
        <f>MAX(0,SUM(AL16:AT16)-D4)</f>
        <v>0</v>
      </c>
      <c r="AE10" s="218">
        <f>MAX(0,SUM(AL17:AT17)-D5)</f>
        <v>2</v>
      </c>
      <c r="AF10" s="219">
        <f>MAX(0,SUM(AL18:AT18)-D6)</f>
        <v>0</v>
      </c>
      <c r="AG10" s="220">
        <f>MAX(0,SUM(AL19:AT19)-D7)</f>
        <v>0</v>
      </c>
      <c r="AH10" s="232">
        <f>MAX(0,SUM(AL20:AT20)-D8)</f>
        <v>0</v>
      </c>
      <c r="AI10" s="401">
        <f t="shared" si="9"/>
        <v>2</v>
      </c>
      <c r="AJ10" s="318"/>
      <c r="AK10" s="259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298"/>
      <c r="AC11" s="249" t="s">
        <v>13</v>
      </c>
      <c r="AD11" s="16">
        <f>ROUNDUP(AD10/$Z$4,0)</f>
        <v>0</v>
      </c>
      <c r="AE11" s="33">
        <f t="shared" ref="AE11:AH11" si="15">ROUNDUP(AE10/$Z$4,0)</f>
        <v>4</v>
      </c>
      <c r="AF11" s="202">
        <f t="shared" si="15"/>
        <v>0</v>
      </c>
      <c r="AG11" s="139">
        <f t="shared" si="15"/>
        <v>0</v>
      </c>
      <c r="AH11" s="14">
        <f t="shared" si="15"/>
        <v>0</v>
      </c>
      <c r="AI11" s="272">
        <f t="shared" si="9"/>
        <v>4</v>
      </c>
      <c r="AJ11" s="318"/>
      <c r="AK11" s="260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203">
        <f t="shared" si="16"/>
        <v>50</v>
      </c>
    </row>
    <row r="12" spans="1:46" ht="15.75" customHeight="1" x14ac:dyDescent="0.25">
      <c r="AB12" s="303"/>
      <c r="AC12" s="233" t="s">
        <v>257</v>
      </c>
      <c r="AD12" s="225">
        <f>ROUNDUP(AD11/4*30,0)</f>
        <v>0</v>
      </c>
      <c r="AE12" s="226">
        <f t="shared" ref="AE12:AH12" si="17">ROUNDUP(AE11/4*30,0)</f>
        <v>30</v>
      </c>
      <c r="AF12" s="227">
        <f t="shared" si="17"/>
        <v>0</v>
      </c>
      <c r="AG12" s="228">
        <f t="shared" si="17"/>
        <v>0</v>
      </c>
      <c r="AH12" s="234">
        <f t="shared" si="17"/>
        <v>0</v>
      </c>
      <c r="AI12" s="273">
        <f t="shared" si="9"/>
        <v>30</v>
      </c>
      <c r="AJ12" s="318"/>
      <c r="AK12" s="201" t="s">
        <v>6</v>
      </c>
      <c r="AL12" s="202">
        <f t="shared" ref="AL12:AT12" si="18">IF(ISBLANK(N6),0,VLOOKUP(N6,$E$4:$L$8,7,FALSE))</f>
        <v>0</v>
      </c>
      <c r="AM12" s="202">
        <f t="shared" si="18"/>
        <v>0</v>
      </c>
      <c r="AN12" s="202">
        <f t="shared" si="18"/>
        <v>0</v>
      </c>
      <c r="AO12" s="202">
        <f t="shared" si="18"/>
        <v>0</v>
      </c>
      <c r="AP12" s="202">
        <f t="shared" si="18"/>
        <v>0</v>
      </c>
      <c r="AQ12" s="202">
        <f t="shared" si="18"/>
        <v>0</v>
      </c>
      <c r="AR12" s="202">
        <f t="shared" si="18"/>
        <v>0</v>
      </c>
      <c r="AS12" s="202">
        <f t="shared" si="18"/>
        <v>0</v>
      </c>
      <c r="AT12" s="204">
        <f t="shared" si="18"/>
        <v>50</v>
      </c>
    </row>
    <row r="13" spans="1:46" ht="15.75" customHeight="1" x14ac:dyDescent="0.25">
      <c r="AJ13" s="318"/>
      <c r="AK13" s="261" t="s">
        <v>4</v>
      </c>
      <c r="AL13" s="139">
        <f t="shared" ref="AL13:AT13" si="19">IF(ISBLANK(N7),0,VLOOKUP(N7,$E$4:$L$8,7,FALSE))</f>
        <v>0</v>
      </c>
      <c r="AM13" s="139">
        <f t="shared" si="19"/>
        <v>0</v>
      </c>
      <c r="AN13" s="139">
        <f t="shared" si="19"/>
        <v>0</v>
      </c>
      <c r="AO13" s="139">
        <f t="shared" si="19"/>
        <v>0</v>
      </c>
      <c r="AP13" s="139">
        <f t="shared" si="19"/>
        <v>0</v>
      </c>
      <c r="AQ13" s="139">
        <f t="shared" si="19"/>
        <v>0</v>
      </c>
      <c r="AR13" s="139">
        <f t="shared" si="19"/>
        <v>0</v>
      </c>
      <c r="AS13" s="139">
        <f t="shared" si="19"/>
        <v>0</v>
      </c>
      <c r="AT13" s="205">
        <f t="shared" si="19"/>
        <v>0</v>
      </c>
    </row>
    <row r="14" spans="1:46" ht="15.75" customHeight="1" x14ac:dyDescent="0.25">
      <c r="AJ14" s="319"/>
      <c r="AK14" s="269" t="s">
        <v>3</v>
      </c>
      <c r="AL14" s="270">
        <f t="shared" ref="AL14:AT14" si="20">IF(ISBLANK(N8),0,VLOOKUP(N8,$E$4:$L$8,7,FALSE))</f>
        <v>0</v>
      </c>
      <c r="AM14" s="270">
        <f t="shared" si="20"/>
        <v>0</v>
      </c>
      <c r="AN14" s="270">
        <f t="shared" si="20"/>
        <v>0</v>
      </c>
      <c r="AO14" s="270">
        <f t="shared" si="20"/>
        <v>0</v>
      </c>
      <c r="AP14" s="270">
        <f t="shared" si="20"/>
        <v>0</v>
      </c>
      <c r="AQ14" s="270">
        <f t="shared" si="20"/>
        <v>0</v>
      </c>
      <c r="AR14" s="270">
        <f t="shared" si="20"/>
        <v>0</v>
      </c>
      <c r="AS14" s="270">
        <f t="shared" si="20"/>
        <v>0</v>
      </c>
      <c r="AT14" s="271">
        <f t="shared" si="20"/>
        <v>50</v>
      </c>
    </row>
    <row r="15" spans="1:46" ht="15.75" customHeight="1" x14ac:dyDescent="0.25">
      <c r="AJ15" s="318" t="s">
        <v>72</v>
      </c>
      <c r="AL15" s="249" t="s">
        <v>55</v>
      </c>
      <c r="AM15" s="249" t="s">
        <v>2</v>
      </c>
      <c r="AN15" s="249" t="s">
        <v>74</v>
      </c>
      <c r="AO15" s="249" t="s">
        <v>0</v>
      </c>
      <c r="AP15" s="249" t="s">
        <v>5</v>
      </c>
      <c r="AQ15" s="249" t="s">
        <v>8</v>
      </c>
      <c r="AR15" s="249" t="s">
        <v>225</v>
      </c>
      <c r="AS15" s="249" t="s">
        <v>131</v>
      </c>
      <c r="AT15" s="184" t="s">
        <v>226</v>
      </c>
    </row>
    <row r="16" spans="1:46" ht="15.75" customHeight="1" x14ac:dyDescent="0.25">
      <c r="AJ16" s="318"/>
      <c r="AK16" s="259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318"/>
      <c r="AK17" s="260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203">
        <f t="shared" si="22"/>
        <v>9</v>
      </c>
    </row>
    <row r="18" spans="36:46" ht="15.75" customHeight="1" x14ac:dyDescent="0.25">
      <c r="AJ18" s="318"/>
      <c r="AK18" s="201" t="s">
        <v>6</v>
      </c>
      <c r="AL18" s="202">
        <f t="shared" ref="AL18:AT18" si="23">IF(ISBLANK(N6),0,VLOOKUP(N6,$E$4:$L$8,8,FALSE))</f>
        <v>0</v>
      </c>
      <c r="AM18" s="202">
        <f t="shared" si="23"/>
        <v>0</v>
      </c>
      <c r="AN18" s="202">
        <f t="shared" si="23"/>
        <v>0</v>
      </c>
      <c r="AO18" s="202">
        <f t="shared" si="23"/>
        <v>0</v>
      </c>
      <c r="AP18" s="202">
        <f t="shared" si="23"/>
        <v>0</v>
      </c>
      <c r="AQ18" s="202">
        <f t="shared" si="23"/>
        <v>0</v>
      </c>
      <c r="AR18" s="202">
        <f t="shared" si="23"/>
        <v>0</v>
      </c>
      <c r="AS18" s="202">
        <f t="shared" si="23"/>
        <v>0</v>
      </c>
      <c r="AT18" s="204">
        <f t="shared" si="23"/>
        <v>9</v>
      </c>
    </row>
    <row r="19" spans="36:46" ht="15.75" customHeight="1" x14ac:dyDescent="0.25">
      <c r="AJ19" s="318"/>
      <c r="AK19" s="261" t="s">
        <v>4</v>
      </c>
      <c r="AL19" s="139">
        <f t="shared" ref="AL19:AT19" si="24">IF(ISBLANK(N7),0,VLOOKUP(N7,$E$4:$L$8,8,FALSE))</f>
        <v>0</v>
      </c>
      <c r="AM19" s="139">
        <f t="shared" si="24"/>
        <v>0</v>
      </c>
      <c r="AN19" s="139">
        <f t="shared" si="24"/>
        <v>0</v>
      </c>
      <c r="AO19" s="139">
        <f t="shared" si="24"/>
        <v>0</v>
      </c>
      <c r="AP19" s="139">
        <f t="shared" si="24"/>
        <v>0</v>
      </c>
      <c r="AQ19" s="139">
        <f t="shared" si="24"/>
        <v>0</v>
      </c>
      <c r="AR19" s="139">
        <f t="shared" si="24"/>
        <v>0</v>
      </c>
      <c r="AS19" s="139">
        <f t="shared" si="24"/>
        <v>0</v>
      </c>
      <c r="AT19" s="205">
        <f t="shared" si="24"/>
        <v>0</v>
      </c>
    </row>
    <row r="20" spans="36:46" ht="15.75" customHeight="1" x14ac:dyDescent="0.25">
      <c r="AJ20" s="319"/>
      <c r="AK20" s="269" t="s">
        <v>3</v>
      </c>
      <c r="AL20" s="270">
        <f t="shared" ref="AL20:AT20" si="25">IF(ISBLANK(N8),0,VLOOKUP(N8,$E$4:$L$8,8,FALSE))</f>
        <v>0</v>
      </c>
      <c r="AM20" s="270">
        <f t="shared" si="25"/>
        <v>0</v>
      </c>
      <c r="AN20" s="270">
        <f t="shared" si="25"/>
        <v>0</v>
      </c>
      <c r="AO20" s="270">
        <f t="shared" si="25"/>
        <v>0</v>
      </c>
      <c r="AP20" s="270">
        <f t="shared" si="25"/>
        <v>0</v>
      </c>
      <c r="AQ20" s="270">
        <f t="shared" si="25"/>
        <v>0</v>
      </c>
      <c r="AR20" s="270">
        <f t="shared" si="25"/>
        <v>0</v>
      </c>
      <c r="AS20" s="270">
        <f t="shared" si="25"/>
        <v>0</v>
      </c>
      <c r="AT20" s="271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52"/>
  </cols>
  <sheetData>
    <row r="1" spans="1:15" s="249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353"/>
      <c r="N15" s="353"/>
      <c r="O15" s="353"/>
    </row>
    <row r="16" spans="1:15" ht="15" customHeight="1" x14ac:dyDescent="0.25">
      <c r="N16" s="286"/>
      <c r="O16" s="286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44" customWidth="1"/>
    <col min="2" max="2" width="5.28515625" style="144" customWidth="1"/>
    <col min="3" max="8" width="8.7109375" style="144" customWidth="1"/>
    <col min="9" max="16384" width="9.140625" style="144"/>
  </cols>
  <sheetData>
    <row r="1" spans="1:8" ht="29.25" customHeight="1" x14ac:dyDescent="0.25">
      <c r="A1" s="336" t="s">
        <v>204</v>
      </c>
      <c r="B1" s="337"/>
      <c r="C1" s="337"/>
      <c r="D1" s="337"/>
      <c r="E1" s="337"/>
      <c r="F1" s="337"/>
      <c r="G1" s="337"/>
      <c r="H1" s="338"/>
    </row>
    <row r="2" spans="1:8" s="145" customFormat="1" x14ac:dyDescent="0.25">
      <c r="A2" s="146"/>
      <c r="B2" s="147"/>
      <c r="C2" s="148" t="s">
        <v>197</v>
      </c>
      <c r="D2" s="148" t="s">
        <v>198</v>
      </c>
      <c r="E2" s="148" t="s">
        <v>196</v>
      </c>
      <c r="F2" s="148" t="s">
        <v>201</v>
      </c>
      <c r="G2" s="148" t="s">
        <v>200</v>
      </c>
      <c r="H2" s="149" t="s">
        <v>199</v>
      </c>
    </row>
    <row r="3" spans="1:8" ht="18.75" customHeight="1" x14ac:dyDescent="0.25">
      <c r="A3" s="333" t="s">
        <v>37</v>
      </c>
      <c r="B3" s="150" t="s">
        <v>202</v>
      </c>
      <c r="C3" s="155">
        <v>8</v>
      </c>
      <c r="D3" s="155">
        <v>18</v>
      </c>
      <c r="E3" s="155">
        <v>2</v>
      </c>
      <c r="F3" s="155">
        <v>0</v>
      </c>
      <c r="G3" s="155">
        <v>4</v>
      </c>
      <c r="H3" s="156">
        <v>2</v>
      </c>
    </row>
    <row r="4" spans="1:8" ht="18.75" customHeight="1" x14ac:dyDescent="0.25">
      <c r="A4" s="334"/>
      <c r="B4" s="151" t="s">
        <v>203</v>
      </c>
      <c r="C4" s="157">
        <v>23</v>
      </c>
      <c r="D4" s="157">
        <v>27</v>
      </c>
      <c r="E4" s="157">
        <v>4</v>
      </c>
      <c r="F4" s="157">
        <v>1</v>
      </c>
      <c r="G4" s="157">
        <v>4</v>
      </c>
      <c r="H4" s="158">
        <v>2</v>
      </c>
    </row>
    <row r="5" spans="1:8" ht="18.75" customHeight="1" x14ac:dyDescent="0.25">
      <c r="A5" s="335"/>
      <c r="B5" s="165">
        <v>70</v>
      </c>
      <c r="C5" s="166">
        <v>29</v>
      </c>
      <c r="D5" s="166">
        <v>30</v>
      </c>
      <c r="E5" s="166">
        <v>4</v>
      </c>
      <c r="F5" s="166">
        <v>1</v>
      </c>
      <c r="G5" s="166">
        <v>4</v>
      </c>
      <c r="H5" s="167">
        <v>2</v>
      </c>
    </row>
    <row r="6" spans="1:8" ht="18.75" customHeight="1" x14ac:dyDescent="0.25">
      <c r="A6" s="330" t="s">
        <v>38</v>
      </c>
      <c r="B6" s="152" t="s">
        <v>202</v>
      </c>
      <c r="C6" s="159">
        <v>11</v>
      </c>
      <c r="D6" s="159">
        <v>20</v>
      </c>
      <c r="E6" s="159">
        <v>5</v>
      </c>
      <c r="F6" s="159">
        <v>0</v>
      </c>
      <c r="G6" s="159">
        <v>5</v>
      </c>
      <c r="H6" s="160">
        <v>4</v>
      </c>
    </row>
    <row r="7" spans="1:8" ht="18.75" customHeight="1" x14ac:dyDescent="0.25">
      <c r="A7" s="331"/>
      <c r="B7" s="153" t="s">
        <v>203</v>
      </c>
      <c r="C7" s="161">
        <v>31</v>
      </c>
      <c r="D7" s="161">
        <v>32</v>
      </c>
      <c r="E7" s="161">
        <v>5</v>
      </c>
      <c r="F7" s="161">
        <v>2</v>
      </c>
      <c r="G7" s="161">
        <v>5</v>
      </c>
      <c r="H7" s="162">
        <v>4</v>
      </c>
    </row>
    <row r="8" spans="1:8" ht="18.75" customHeight="1" x14ac:dyDescent="0.25">
      <c r="A8" s="332"/>
      <c r="B8" s="168">
        <v>70</v>
      </c>
      <c r="C8" s="169">
        <v>39</v>
      </c>
      <c r="D8" s="169">
        <v>36</v>
      </c>
      <c r="E8" s="169">
        <v>5</v>
      </c>
      <c r="F8" s="169">
        <v>2</v>
      </c>
      <c r="G8" s="169">
        <v>5</v>
      </c>
      <c r="H8" s="170">
        <v>4</v>
      </c>
    </row>
    <row r="9" spans="1:8" ht="18.75" customHeight="1" x14ac:dyDescent="0.25">
      <c r="A9" s="328" t="s">
        <v>39</v>
      </c>
      <c r="B9" s="154" t="s">
        <v>202</v>
      </c>
      <c r="C9" s="163">
        <v>13</v>
      </c>
      <c r="D9" s="163">
        <v>28</v>
      </c>
      <c r="E9" s="163">
        <v>0</v>
      </c>
      <c r="F9" s="163">
        <v>2</v>
      </c>
      <c r="G9" s="163">
        <v>6</v>
      </c>
      <c r="H9" s="164">
        <v>0</v>
      </c>
    </row>
    <row r="10" spans="1:8" ht="18.75" customHeight="1" x14ac:dyDescent="0.25">
      <c r="A10" s="328"/>
      <c r="B10" s="154" t="s">
        <v>203</v>
      </c>
      <c r="C10" s="163">
        <v>38</v>
      </c>
      <c r="D10" s="163">
        <v>43</v>
      </c>
      <c r="E10" s="163">
        <v>0</v>
      </c>
      <c r="F10" s="163">
        <v>4</v>
      </c>
      <c r="G10" s="163">
        <v>6</v>
      </c>
      <c r="H10" s="164">
        <v>5</v>
      </c>
    </row>
    <row r="11" spans="1:8" ht="18.75" customHeight="1" x14ac:dyDescent="0.25">
      <c r="A11" s="329"/>
      <c r="B11" s="171">
        <v>70</v>
      </c>
      <c r="C11" s="172">
        <v>48</v>
      </c>
      <c r="D11" s="172">
        <v>48</v>
      </c>
      <c r="E11" s="172">
        <v>0</v>
      </c>
      <c r="F11" s="172">
        <v>4</v>
      </c>
      <c r="G11" s="172">
        <v>6</v>
      </c>
      <c r="H11" s="173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73"/>
  <sheetViews>
    <sheetView workbookViewId="0"/>
  </sheetViews>
  <sheetFormatPr defaultColWidth="9.140625" defaultRowHeight="15" x14ac:dyDescent="0.25"/>
  <cols>
    <col min="1" max="1" width="16.5703125" style="87" customWidth="1"/>
    <col min="2" max="2" width="27.140625" style="123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22"/>
      <c r="C1" s="94"/>
      <c r="D1" s="94"/>
      <c r="E1" s="339" t="s">
        <v>109</v>
      </c>
      <c r="F1" s="339"/>
      <c r="G1" s="339"/>
      <c r="H1" s="339"/>
      <c r="I1" s="339"/>
      <c r="J1" s="339"/>
      <c r="L1" s="317" t="s">
        <v>110</v>
      </c>
      <c r="M1" s="317"/>
    </row>
    <row r="2" spans="1:13" s="89" customFormat="1" ht="15" customHeight="1" x14ac:dyDescent="0.25">
      <c r="A2" s="94"/>
      <c r="B2" s="122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22"/>
      <c r="C3" s="93"/>
      <c r="D3" s="93"/>
      <c r="E3" s="97" cm="1">
        <f t="array" ref="E3">SUMIF($F6:$F99999,"&gt;0") / SCOUT_DAYS_FROM_EARLIEST * 30</f>
        <v>18024.641618374437</v>
      </c>
      <c r="F3" s="97" cm="1">
        <f t="array" ref="F3">SUMIF($H6:$H99999,"&gt;0") / SCOUT_DAYS_FROM_EARLIEST * 30</f>
        <v>55489.75819436762</v>
      </c>
      <c r="G3" s="97"/>
      <c r="H3" s="97" cm="1">
        <f t="array" ref="H3">(SUMIF($F6:$F99999,"&gt;0") + SUMIF($H6:$H99999,"&gt;0")) / SCOUT_DAYS_FROM_EARLIEST * 30</f>
        <v>73514.399812742064</v>
      </c>
      <c r="I3" s="97" cm="1">
        <f t="array" ref="I3">(SUMIF($F6:$F99999,"&lt;0") + SUMIF($H6:$H99999,"&lt;0")) / SCOUT_DAYS_FROM_EARLIEST * 30</f>
        <v>-71366.212468348094</v>
      </c>
      <c r="J3" s="97">
        <f>H3+I3</f>
        <v>2148.1873443939694</v>
      </c>
      <c r="L3" s="10" cm="1">
        <f t="array" ref="L3">SUM(L6:L99999) / SCOUT_DAYS_FROM_EARLIEST * 30</f>
        <v>60306.594505643698</v>
      </c>
      <c r="M3" s="100" cm="1">
        <f t="array" ref="M3">SUM(M6:M99999) / SCOUT_DAYS_FROM_EARLIEST * 30</f>
        <v>1122.7385250494951</v>
      </c>
    </row>
    <row r="4" spans="1:13" s="90" customFormat="1" ht="15" customHeight="1" x14ac:dyDescent="0.25">
      <c r="A4" s="340" t="s">
        <v>80</v>
      </c>
      <c r="B4" s="324" t="s">
        <v>85</v>
      </c>
      <c r="C4" s="324" t="s">
        <v>34</v>
      </c>
      <c r="D4" s="324"/>
      <c r="E4" s="324"/>
      <c r="F4" s="324" t="s">
        <v>35</v>
      </c>
      <c r="G4" s="324"/>
      <c r="H4" s="324"/>
      <c r="I4" s="324"/>
      <c r="J4" s="324"/>
      <c r="K4" s="114" t="s">
        <v>109</v>
      </c>
      <c r="L4" s="324" t="s">
        <v>95</v>
      </c>
      <c r="M4" s="324"/>
    </row>
    <row r="5" spans="1:13" s="83" customFormat="1" ht="15" customHeight="1" x14ac:dyDescent="0.25">
      <c r="A5" s="341"/>
      <c r="B5" s="299"/>
      <c r="C5" s="83" t="s">
        <v>81</v>
      </c>
      <c r="D5" s="83" t="s">
        <v>82</v>
      </c>
      <c r="E5" s="83" t="s">
        <v>84</v>
      </c>
      <c r="F5" s="85" t="s">
        <v>81</v>
      </c>
      <c r="G5" s="116" t="s">
        <v>137</v>
      </c>
      <c r="H5" s="85" t="s">
        <v>82</v>
      </c>
      <c r="I5" s="85" t="s">
        <v>84</v>
      </c>
      <c r="J5" s="18" t="s">
        <v>94</v>
      </c>
      <c r="K5" s="115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23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23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23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23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23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23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23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23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23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23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24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23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24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23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23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23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23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23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23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23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23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23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23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23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23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23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23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23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23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23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23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23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24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23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23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23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23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23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23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23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23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23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23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23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23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23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23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23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23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23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38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23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23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23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73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23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23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23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24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23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23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23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23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23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23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23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23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23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23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23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23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23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23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23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3"/>
  <sheetViews>
    <sheetView workbookViewId="0"/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80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78" t="s">
        <v>210</v>
      </c>
      <c r="B1" s="175" t="s">
        <v>85</v>
      </c>
      <c r="C1" s="175" t="s">
        <v>211</v>
      </c>
      <c r="D1" s="175" t="s">
        <v>212</v>
      </c>
      <c r="E1" s="181" t="s">
        <v>129</v>
      </c>
      <c r="F1" s="176" t="s">
        <v>213</v>
      </c>
      <c r="G1" s="176" t="s">
        <v>214</v>
      </c>
      <c r="H1" s="176" t="s">
        <v>215</v>
      </c>
      <c r="I1" s="175" t="s">
        <v>10</v>
      </c>
      <c r="J1" s="177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9">
        <f t="shared" ref="E2:E13" si="0">C2+D2*10</f>
        <v>7</v>
      </c>
      <c r="F2" s="86">
        <v>0</v>
      </c>
      <c r="G2" s="86">
        <v>0</v>
      </c>
      <c r="H2" s="86">
        <v>0</v>
      </c>
      <c r="I2" s="84">
        <f t="shared" ref="I2:I13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9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13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9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9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80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80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80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80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80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80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80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80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5"/>
  <sheetViews>
    <sheetView workbookViewId="0"/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31" customWidth="1"/>
    <col min="5" max="5" width="8.42578125" style="136" customWidth="1"/>
    <col min="6" max="7" width="9.140625" style="80"/>
    <col min="8" max="8" width="9.140625" style="80" customWidth="1"/>
    <col min="9" max="16384" width="9.140625" style="103"/>
  </cols>
  <sheetData>
    <row r="1" spans="1:15" s="107" customFormat="1" ht="17.100000000000001" customHeight="1" x14ac:dyDescent="0.25">
      <c r="A1" s="117"/>
      <c r="B1" s="117"/>
      <c r="C1" s="117"/>
      <c r="D1" s="117"/>
      <c r="E1" s="18" t="s">
        <v>129</v>
      </c>
      <c r="F1" s="106" t="s">
        <v>128</v>
      </c>
      <c r="G1" s="106"/>
      <c r="H1" s="106" t="s">
        <v>128</v>
      </c>
      <c r="J1" s="325" t="s">
        <v>17</v>
      </c>
      <c r="K1" s="109" t="s">
        <v>46</v>
      </c>
      <c r="L1" s="109" t="s">
        <v>130</v>
      </c>
      <c r="M1" s="109" t="s">
        <v>81</v>
      </c>
      <c r="N1" s="109" t="s">
        <v>132</v>
      </c>
      <c r="O1" s="112" t="s">
        <v>131</v>
      </c>
    </row>
    <row r="2" spans="1:15" s="107" customFormat="1" ht="17.100000000000001" customHeight="1" x14ac:dyDescent="0.25">
      <c r="A2" s="118"/>
      <c r="B2" s="118"/>
      <c r="C2" s="118"/>
      <c r="D2" s="133"/>
      <c r="E2" s="135">
        <f>SUM(E4:E1048576)</f>
        <v>6841</v>
      </c>
      <c r="F2" s="80">
        <f ca="1">E2/(NOW()-$A$4)</f>
        <v>27.384346290379014</v>
      </c>
      <c r="G2" s="80"/>
      <c r="H2" s="80">
        <f>AVERAGE(H4:H1048576)</f>
        <v>27.395685786834118</v>
      </c>
      <c r="J2" s="325"/>
      <c r="K2" s="137">
        <v>37</v>
      </c>
      <c r="L2" s="137">
        <v>2</v>
      </c>
      <c r="M2" s="137">
        <v>4210</v>
      </c>
      <c r="N2" s="137">
        <v>174385</v>
      </c>
      <c r="O2" s="107">
        <v>1</v>
      </c>
    </row>
    <row r="3" spans="1:15" s="104" customFormat="1" ht="17.100000000000001" customHeight="1" x14ac:dyDescent="0.25">
      <c r="A3" s="110" t="s">
        <v>118</v>
      </c>
      <c r="B3" s="110" t="s">
        <v>120</v>
      </c>
      <c r="C3" s="108" t="s">
        <v>117</v>
      </c>
      <c r="D3" s="132" t="s">
        <v>158</v>
      </c>
      <c r="E3" s="134" t="s">
        <v>119</v>
      </c>
      <c r="F3" s="111" t="s">
        <v>128</v>
      </c>
      <c r="G3" s="132" t="s">
        <v>159</v>
      </c>
      <c r="H3" s="111" t="s">
        <v>128</v>
      </c>
      <c r="J3" s="317" t="s">
        <v>18</v>
      </c>
      <c r="K3" s="109" t="s">
        <v>46</v>
      </c>
      <c r="L3" s="109" t="s">
        <v>130</v>
      </c>
      <c r="M3" s="109" t="s">
        <v>81</v>
      </c>
      <c r="N3" s="112" t="s">
        <v>132</v>
      </c>
      <c r="O3" s="104" t="s">
        <v>155</v>
      </c>
    </row>
    <row r="4" spans="1:15" ht="17.100000000000001" customHeight="1" x14ac:dyDescent="0.25">
      <c r="A4" s="105">
        <v>43853</v>
      </c>
      <c r="B4" s="105">
        <v>43859</v>
      </c>
      <c r="C4" s="103" t="s">
        <v>121</v>
      </c>
      <c r="D4" s="131">
        <v>1</v>
      </c>
      <c r="E4" s="136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J4" s="317"/>
      <c r="K4" s="103">
        <v>0</v>
      </c>
      <c r="L4" s="103">
        <v>0</v>
      </c>
      <c r="M4" s="103">
        <v>610</v>
      </c>
      <c r="N4" s="103">
        <v>131185</v>
      </c>
      <c r="O4" s="129">
        <v>21</v>
      </c>
    </row>
    <row r="5" spans="1:15" ht="17.100000000000001" customHeight="1" x14ac:dyDescent="0.25">
      <c r="A5" s="105">
        <v>43859</v>
      </c>
      <c r="B5" s="105">
        <v>43878</v>
      </c>
      <c r="C5" s="103" t="s">
        <v>160</v>
      </c>
      <c r="D5" s="131">
        <v>2</v>
      </c>
      <c r="E5" s="136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</row>
    <row r="6" spans="1:15" ht="17.100000000000001" customHeight="1" x14ac:dyDescent="0.25">
      <c r="A6" s="105">
        <v>43865</v>
      </c>
      <c r="B6" s="105">
        <v>43878</v>
      </c>
      <c r="C6" s="103" t="s">
        <v>161</v>
      </c>
      <c r="D6" s="131">
        <v>2</v>
      </c>
      <c r="E6" s="136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N6" s="103" t="s">
        <v>129</v>
      </c>
      <c r="O6" s="103">
        <f>-((K4-K2) + (L4-L2) * 10 + (M4-M2) / 120 + (N4-N2) / 120 + O2)</f>
        <v>446</v>
      </c>
    </row>
    <row r="7" spans="1:15" ht="17.100000000000001" customHeight="1" x14ac:dyDescent="0.25">
      <c r="A7" s="105">
        <v>43875</v>
      </c>
      <c r="B7" s="105">
        <v>43889</v>
      </c>
      <c r="C7" s="103" t="s">
        <v>162</v>
      </c>
      <c r="D7" s="131">
        <v>2</v>
      </c>
      <c r="E7" s="136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M7" s="103" t="s">
        <v>156</v>
      </c>
      <c r="N7" s="103" t="s">
        <v>157</v>
      </c>
      <c r="O7" s="130">
        <f>O4/O6%</f>
        <v>4.7085201793721971</v>
      </c>
    </row>
    <row r="8" spans="1:15" ht="17.100000000000001" customHeight="1" x14ac:dyDescent="0.25">
      <c r="A8" s="105">
        <v>43889</v>
      </c>
      <c r="B8" s="105">
        <v>43902</v>
      </c>
      <c r="C8" s="103" t="s">
        <v>163</v>
      </c>
      <c r="D8" s="131">
        <v>2</v>
      </c>
      <c r="E8" s="136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</row>
    <row r="9" spans="1:15" ht="17.100000000000001" customHeight="1" x14ac:dyDescent="0.25">
      <c r="A9" s="105">
        <v>43893</v>
      </c>
      <c r="B9" s="105">
        <v>43902</v>
      </c>
      <c r="C9" s="103" t="s">
        <v>122</v>
      </c>
      <c r="D9" s="131">
        <v>1</v>
      </c>
      <c r="E9" s="136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</row>
    <row r="10" spans="1:15" ht="17.100000000000001" customHeight="1" x14ac:dyDescent="0.25">
      <c r="A10" s="105">
        <v>43902</v>
      </c>
      <c r="B10" s="105">
        <v>43917</v>
      </c>
      <c r="C10" s="103" t="s">
        <v>164</v>
      </c>
      <c r="D10" s="131">
        <v>2</v>
      </c>
      <c r="E10" s="136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</row>
    <row r="11" spans="1:15" ht="17.100000000000001" customHeight="1" x14ac:dyDescent="0.25">
      <c r="A11" s="105">
        <v>43917</v>
      </c>
      <c r="B11" s="105">
        <v>43923</v>
      </c>
      <c r="C11" s="103" t="s">
        <v>123</v>
      </c>
      <c r="D11" s="131">
        <v>1</v>
      </c>
      <c r="E11" s="136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</row>
    <row r="12" spans="1:15" ht="17.100000000000001" customHeight="1" x14ac:dyDescent="0.25">
      <c r="A12" s="105">
        <v>43923</v>
      </c>
      <c r="B12" s="105">
        <v>43934</v>
      </c>
      <c r="C12" s="103" t="s">
        <v>165</v>
      </c>
      <c r="D12" s="131">
        <v>2</v>
      </c>
      <c r="E12" s="136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</row>
    <row r="13" spans="1:15" ht="17.100000000000001" customHeight="1" x14ac:dyDescent="0.25">
      <c r="A13" s="105">
        <v>43927</v>
      </c>
      <c r="B13" s="105">
        <v>43934</v>
      </c>
      <c r="C13" s="103" t="s">
        <v>124</v>
      </c>
      <c r="D13" s="131">
        <v>1</v>
      </c>
      <c r="E13" s="136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</row>
    <row r="14" spans="1:15" ht="17.100000000000001" customHeight="1" x14ac:dyDescent="0.25">
      <c r="A14" s="105">
        <v>43934</v>
      </c>
      <c r="B14" s="105">
        <v>43941</v>
      </c>
      <c r="C14" s="103" t="s">
        <v>125</v>
      </c>
      <c r="D14" s="131">
        <v>2</v>
      </c>
      <c r="E14" s="136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</row>
    <row r="15" spans="1:15" ht="17.100000000000001" customHeight="1" x14ac:dyDescent="0.25">
      <c r="A15" s="105">
        <v>43945</v>
      </c>
      <c r="B15" s="105">
        <v>43951</v>
      </c>
      <c r="C15" s="103" t="s">
        <v>126</v>
      </c>
      <c r="D15" s="131">
        <v>1</v>
      </c>
      <c r="E15" s="136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</row>
    <row r="16" spans="1:15" ht="17.100000000000001" customHeight="1" x14ac:dyDescent="0.25">
      <c r="A16" s="105">
        <v>43951</v>
      </c>
      <c r="B16" s="105">
        <v>43963</v>
      </c>
      <c r="C16" s="103" t="s">
        <v>127</v>
      </c>
      <c r="D16" s="131">
        <v>3</v>
      </c>
      <c r="E16" s="136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</row>
    <row r="17" spans="1:8" ht="17.100000000000001" customHeight="1" x14ac:dyDescent="0.25">
      <c r="A17" s="105">
        <v>43963</v>
      </c>
      <c r="B17" s="105">
        <v>43980</v>
      </c>
      <c r="C17" s="103" t="s">
        <v>166</v>
      </c>
      <c r="D17" s="131">
        <v>3</v>
      </c>
      <c r="E17" s="136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</row>
    <row r="18" spans="1:8" ht="17.100000000000001" customHeight="1" x14ac:dyDescent="0.25">
      <c r="A18" s="105">
        <v>43980</v>
      </c>
      <c r="B18" s="105">
        <v>43985</v>
      </c>
      <c r="C18" s="103" t="s">
        <v>167</v>
      </c>
      <c r="D18" s="131">
        <v>4</v>
      </c>
      <c r="E18" s="136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</row>
    <row r="19" spans="1:8" ht="17.100000000000001" customHeight="1" x14ac:dyDescent="0.25">
      <c r="A19" s="105">
        <v>43994</v>
      </c>
      <c r="B19" s="105">
        <v>44004</v>
      </c>
      <c r="C19" s="113" t="s">
        <v>136</v>
      </c>
      <c r="D19" s="131">
        <v>2</v>
      </c>
      <c r="E19" s="136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</row>
    <row r="20" spans="1:8" ht="17.100000000000001" customHeight="1" x14ac:dyDescent="0.25">
      <c r="A20" s="105">
        <v>44011</v>
      </c>
      <c r="B20" s="105">
        <v>44015</v>
      </c>
      <c r="C20" s="103" t="s">
        <v>153</v>
      </c>
      <c r="D20" s="131">
        <v>3</v>
      </c>
      <c r="E20" s="136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</row>
    <row r="21" spans="1:8" ht="17.100000000000001" customHeight="1" x14ac:dyDescent="0.25">
      <c r="A21" s="105">
        <v>44027</v>
      </c>
      <c r="B21" s="105">
        <v>44030</v>
      </c>
      <c r="C21" s="103" t="s">
        <v>168</v>
      </c>
      <c r="D21" s="131">
        <v>2</v>
      </c>
      <c r="E21" s="136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</row>
    <row r="22" spans="1:8" ht="17.100000000000001" customHeight="1" x14ac:dyDescent="0.25">
      <c r="A22" s="105">
        <v>44042</v>
      </c>
      <c r="B22" s="105">
        <v>44047</v>
      </c>
      <c r="C22" s="103" t="s">
        <v>174</v>
      </c>
      <c r="D22" s="131">
        <v>4</v>
      </c>
      <c r="E22" s="136">
        <v>217</v>
      </c>
      <c r="F22" s="80">
        <f>E22/(B22-A22)</f>
        <v>43.4</v>
      </c>
      <c r="G22" s="80">
        <f>E22/D22</f>
        <v>54.25</v>
      </c>
      <c r="H22" s="80">
        <f>G22/(B22-A22)</f>
        <v>10.85</v>
      </c>
    </row>
    <row r="23" spans="1:8" ht="17.100000000000001" customHeight="1" x14ac:dyDescent="0.25">
      <c r="A23" s="105">
        <v>44057</v>
      </c>
      <c r="B23" s="105">
        <v>44060</v>
      </c>
      <c r="C23" s="103" t="s">
        <v>181</v>
      </c>
      <c r="D23" s="131">
        <v>2</v>
      </c>
      <c r="E23" s="136">
        <v>102</v>
      </c>
      <c r="F23" s="80">
        <f>E23/(B23-A23)</f>
        <v>34</v>
      </c>
      <c r="G23" s="80">
        <f>E23/D23</f>
        <v>51</v>
      </c>
      <c r="H23" s="80">
        <f>G23/(B23-A23)</f>
        <v>17</v>
      </c>
    </row>
    <row r="24" spans="1:8" ht="17.100000000000001" customHeight="1" x14ac:dyDescent="0.25">
      <c r="A24" s="105">
        <v>44072</v>
      </c>
      <c r="B24" s="105">
        <v>44077</v>
      </c>
      <c r="C24" s="103" t="s">
        <v>186</v>
      </c>
      <c r="D24" s="131">
        <v>5</v>
      </c>
      <c r="E24" s="136">
        <v>460</v>
      </c>
      <c r="F24" s="80">
        <f>E24/(B24-A24)</f>
        <v>92</v>
      </c>
      <c r="G24" s="80">
        <f>E24/D24</f>
        <v>92</v>
      </c>
      <c r="H24" s="80">
        <f>G24/(B24-A24)</f>
        <v>18.399999999999999</v>
      </c>
    </row>
    <row r="25" spans="1:8" ht="17.100000000000001" customHeight="1" x14ac:dyDescent="0.25">
      <c r="A25" s="105">
        <v>44086</v>
      </c>
      <c r="B25" s="105">
        <v>44089</v>
      </c>
      <c r="C25" s="103" t="s">
        <v>206</v>
      </c>
      <c r="D25" s="131">
        <v>2</v>
      </c>
      <c r="E25" s="136">
        <v>446</v>
      </c>
      <c r="F25" s="80">
        <f>E25/(B25-A25)</f>
        <v>148.66666666666666</v>
      </c>
      <c r="G25" s="80">
        <f>E25/D25</f>
        <v>223</v>
      </c>
      <c r="H25" s="80">
        <f>G25/(B25-A25)</f>
        <v>74.333333333333329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342" t="str">
        <f>B1&amp; "日"</f>
        <v>1日</v>
      </c>
      <c r="G1" s="343"/>
      <c r="H1" s="343"/>
      <c r="I1" s="342" t="str">
        <f>C1 &amp; "日"</f>
        <v>7日</v>
      </c>
      <c r="J1" s="343"/>
      <c r="K1" s="343"/>
      <c r="L1" s="342" t="s">
        <v>60</v>
      </c>
      <c r="M1" s="343"/>
      <c r="N1" s="34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41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41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41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41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41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41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41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41" t="str">
        <f t="shared" ca="1" si="1"/>
        <v>-353 D 15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41" t="str">
        <f t="shared" ca="1" si="1"/>
        <v>-356 D 06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41" t="str">
        <f t="shared" ca="1" si="1"/>
        <v>-365 D 00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41" t="str">
        <f t="shared" ca="1" si="1"/>
        <v>-370 D 12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41" t="str">
        <f t="shared" ca="1" si="1"/>
        <v>-357 D 02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41" t="str">
        <f t="shared" ca="1" si="1"/>
        <v>-151 D 11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41" t="str">
        <f t="shared" ca="1" si="1"/>
        <v>-249 D 11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41" t="str">
        <f t="shared" ca="1" si="1"/>
        <v>-302 D 04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41" t="str">
        <f t="shared" ca="1" si="1"/>
        <v>-318 D 11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41" t="str">
        <f t="shared" ca="1" si="1"/>
        <v>-338 D 00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41" t="str">
        <f t="shared" ca="1" si="1"/>
        <v>-350 D 00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41" t="str">
        <f t="shared" ca="1" si="1"/>
        <v>-374 D 14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41" t="str">
        <f t="shared" ca="1" si="1"/>
        <v>-353 D 16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41" t="str">
        <f t="shared" ca="1" si="1"/>
        <v>-359 D 08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41" t="str">
        <f t="shared" ca="1" si="1"/>
        <v>-363 D 17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41" t="str">
        <f t="shared" ca="1" si="1"/>
        <v>-370 D 13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41" t="str">
        <f t="shared" ca="1" si="1"/>
        <v>-372 D 11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41" t="str">
        <f t="shared" ca="1" si="1"/>
        <v>-367 D 05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41" t="str">
        <f t="shared" ca="1" si="1"/>
        <v>-341 D 11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41" t="str">
        <f t="shared" ca="1" si="1"/>
        <v>-330 D 11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-346 D 16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-345 D 18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41" t="str">
        <f t="shared" ca="1" si="1"/>
        <v>-356 D 15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-348 D 07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-352 D 07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41" t="str">
        <f t="shared" ca="1" si="1"/>
        <v>-352 D 16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-348 D 02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-349 D 09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41" t="str">
        <f t="shared" ca="1" si="1"/>
        <v>-361 D 00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-348 D 16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-349 D 23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41" t="str">
        <f t="shared" ca="1" si="1"/>
        <v>-360 D 08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-350 D 21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-350 D 03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41" t="str">
        <f t="shared" ca="1" si="1"/>
        <v>-359 D 22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-351 D 00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-350 D 10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41" t="str">
        <f t="shared" ca="1" si="1"/>
        <v>-340 D 09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-351 D 06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-351 D 00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41" t="str">
        <f t="shared" ca="1" si="1"/>
        <v>-339 D 05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-352 D 01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-348 D 07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41" t="str">
        <f t="shared" ca="1" si="1"/>
        <v>-346 D 02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-352 D 09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-350 D 20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41" t="str">
        <f t="shared" ca="1" si="1"/>
        <v>-353 D 06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-352 D 16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-351 D 16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41" t="str">
        <f t="shared" ca="1" si="1"/>
        <v>-359 D 20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-352 D 23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-352 D 01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41" t="str">
        <f t="shared" ca="1" si="1"/>
        <v>-364 D 19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-353 D 11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-353 D 02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41" t="str">
        <f t="shared" ca="1" si="1"/>
        <v>-355 D 16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-352 D 09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-350 D 04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41" t="str">
        <f t="shared" ca="1" si="1"/>
        <v>-356 D 08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-351 D 06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-350 D 21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41" t="str">
        <f t="shared" ca="1" si="1"/>
        <v>-342 D 03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-351 D 01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-352 D 04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41" t="str">
        <f t="shared" ca="1" si="1"/>
        <v>-341 D 05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-350 D 07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-349 D 10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41" t="str">
        <f t="shared" ca="1" si="1"/>
        <v>-338 D 07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-349 D 07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-349 D 15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41" t="str">
        <f t="shared" ca="1" si="1"/>
        <v>-326 D 18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-349 D 05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-349 D 21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41" t="str">
        <f t="shared" ca="1" si="1"/>
        <v>-330 D 03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-348 D 19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-350 D 02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41" t="str">
        <f t="shared" ca="1" si="1"/>
        <v>-336 D 01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-348 D 23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-350 D 15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41" t="str">
        <f t="shared" ca="1" si="1"/>
        <v>-342 D 05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-349 D 02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-351 D 04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41" t="str">
        <f t="shared" ca="1" si="1"/>
        <v>-334 D 14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-350 D 11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-349 D 08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41" t="str">
        <f t="shared" ca="1" si="1"/>
        <v>-351 D 02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-350 D 12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-350 D 05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41" t="str">
        <f t="shared" ca="1" si="1"/>
        <v>-351 D 04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-350 D 14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-350 D 14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41" t="str">
        <f t="shared" ca="1" si="1"/>
        <v>-335 D 20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-350 D 00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-349 D 06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41" t="str">
        <f t="shared" ca="1" si="1"/>
        <v>-344 D 07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-350 D 12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-350 D 11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41" t="str">
        <f t="shared" ca="1" si="1"/>
        <v>-361 D 18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-351 D 17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-352 D 14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41" t="str">
        <f t="shared" ca="1" si="1"/>
        <v>-361 D 04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-351 D 21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-351 D 17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41" t="str">
        <f t="shared" ca="1" si="1"/>
        <v>-365 D 06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-352 D 16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-352 D 13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41" t="str">
        <f t="shared" ca="1" si="1"/>
        <v>-370 D 07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-353 D 09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-354 D 01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41" t="str">
        <f t="shared" ca="1" si="1"/>
        <v>-372 D 23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-354 D 18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-354 D 23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41" t="str">
        <f t="shared" ca="1" si="1"/>
        <v>-374 D 06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-355 D 17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-355 D 04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41" t="str">
        <f t="shared" ca="1" si="1"/>
        <v>-381 D 11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-357 D 05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-355 D 17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41" t="str">
        <f t="shared" ca="1" si="1"/>
        <v>-381 D 14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-358 D 05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-356 D 05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41" t="str">
        <f t="shared" ca="1" si="1"/>
        <v>-381 D 20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-359 D 05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-356 D 11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41" t="str">
        <f t="shared" ca="1" si="1"/>
        <v>-382 D 15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-360 D 01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-357 D 01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41" t="str">
        <f t="shared" ca="1" si="1"/>
        <v>-383 D 01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-361 D 01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-357 D 08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41" t="str">
        <f t="shared" ca="1" si="1"/>
        <v>-381 D 15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-361 D 14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-357 D 09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41" t="str">
        <f t="shared" ref="H67:H130" ca="1" si="8">IF(ISBLANK(A67),NA(),IFERROR(TEXT(TRUNC(G67-NOW()),"000") &amp; " D " &amp; TEXT(TRUNC(ABS(G67-NOW()-TRUNC(G67-NOW()))*24),"00") &amp; " H", NA()))</f>
        <v>-381 D 18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-362 D 13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-357 D 17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41" t="str">
        <f t="shared" ca="1" si="8"/>
        <v>-381 D 23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-363 D 01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-357 D 22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41" t="str">
        <f t="shared" ca="1" si="8"/>
        <v>-376 D 22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-363 D 03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-357 D 05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41" t="str">
        <f t="shared" ca="1" si="8"/>
        <v>-374 D 13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-363 D 11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-357 D 11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41" t="str">
        <f t="shared" ca="1" si="8"/>
        <v>-373 D 20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-363 D 18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-357 D 18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41" t="str">
        <f t="shared" ca="1" si="8"/>
        <v>-368 D 07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-364 D 16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-358 D 08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41" t="str">
        <f t="shared" ca="1" si="8"/>
        <v>-371 D 03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-365 D 02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-358 D 21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41" t="str">
        <f t="shared" ca="1" si="8"/>
        <v>-373 D 04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-365 D 18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-359 D 11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41" t="str">
        <f t="shared" ca="1" si="8"/>
        <v>-376 D 04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-366 D 14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-359 D 22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41" t="str">
        <f t="shared" ca="1" si="8"/>
        <v>-382 D 07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-368 D 06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-360 D 11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41" t="str">
        <f t="shared" ca="1" si="8"/>
        <v>-385 D 19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-369 D 22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-361 D 18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41" t="str">
        <f t="shared" ca="1" si="8"/>
        <v>-385 D 11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-371 D 00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-362 D 04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41" t="str">
        <f t="shared" ca="1" si="8"/>
        <v>-384 D 03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-371 D 12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-362 D 10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41" t="str">
        <f t="shared" ca="1" si="8"/>
        <v>-383 D 23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-372 D 00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-362 D 17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41" t="str">
        <f t="shared" ca="1" si="8"/>
        <v>-383 D 21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-373 D 00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-362 D 19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41" t="str">
        <f t="shared" ca="1" si="8"/>
        <v>-383 D 21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-373 D 08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-362 D 23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41" t="str">
        <f t="shared" ca="1" si="8"/>
        <v>-380 D 14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-373 D 13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-363 D 02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41" t="str">
        <f t="shared" ca="1" si="8"/>
        <v>-374 D 05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-375 D 14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-363 D 12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41" t="str">
        <f t="shared" ca="1" si="8"/>
        <v>-374 D 00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-376 D 07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-363 D 17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41" t="str">
        <f t="shared" ca="1" si="8"/>
        <v>-373 D 13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-376 D 10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-363 D 18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41" t="str">
        <f t="shared" ca="1" si="8"/>
        <v>-373 D 23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-377 D 05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-363 D 22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41" t="str">
        <f t="shared" ca="1" si="8"/>
        <v>-371 D 18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-378 D 16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-363 D 22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41" t="str">
        <f t="shared" ca="1" si="8"/>
        <v>-371 D 21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-378 D 15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-364 D 13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41" t="str">
        <f t="shared" ca="1" si="8"/>
        <v>-373 D 09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-378 D 12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-364 D 20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41" t="str">
        <f t="shared" ca="1" si="8"/>
        <v>-374 D 12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-378 D 21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-365 D 05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41" t="str">
        <f t="shared" ca="1" si="8"/>
        <v>-379 D 05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-378 D 23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-365 D 20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41" t="str">
        <f t="shared" ca="1" si="8"/>
        <v>-379 D 09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-378 D 21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-365 D 23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41" t="str">
        <f t="shared" ca="1" si="8"/>
        <v>-369 D 17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-378 D 09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-365 D 02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41" t="str">
        <f t="shared" ca="1" si="8"/>
        <v>-367 D 16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-378 D 03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-365 D 07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41" t="str">
        <f t="shared" ca="1" si="8"/>
        <v>-366 D 01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-378 D 02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-365 D 23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41" t="str">
        <f t="shared" ca="1" si="8"/>
        <v>-378 D 00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-378 D 00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-367 D 01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41" t="str">
        <f t="shared" ca="1" si="8"/>
        <v>-380 D 11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-378 D 00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-367 D 04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41" t="str">
        <f t="shared" ca="1" si="8"/>
        <v>-383 D 20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-377 D 21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-367 D 18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41" t="str">
        <f t="shared" ca="1" si="8"/>
        <v>-383 D 05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-377 D 22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-367 D 22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41" t="str">
        <f t="shared" ca="1" si="8"/>
        <v>-383 D 00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-378 D 00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-368 D 01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41" t="str">
        <f t="shared" ca="1" si="8"/>
        <v>-383 D 04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-378 D 02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-368 D 07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41" t="str">
        <f t="shared" ca="1" si="8"/>
        <v>-383 D 07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-378 D 04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-368 D 09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41" t="str">
        <f t="shared" ca="1" si="8"/>
        <v>-369 D 21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-377 D 06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-367 D 06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41" t="str">
        <f t="shared" ca="1" si="8"/>
        <v>-346 D 14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-376 D 12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-367 D 08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41" t="str">
        <f t="shared" ca="1" si="8"/>
        <v>-350 D 03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-376 D 07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-367 D 15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41" t="str">
        <f t="shared" ca="1" si="8"/>
        <v>-355 D 01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-376 D 05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-367 D 18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41" t="str">
        <f t="shared" ca="1" si="8"/>
        <v>-364 D 03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-375 D 23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-367 D 22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41" t="str">
        <f t="shared" ca="1" si="8"/>
        <v>-378 D 04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-375 D 20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-368 D 04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41" t="str">
        <f t="shared" ca="1" si="8"/>
        <v>-378 D 17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-375 D 20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-368 D 07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41" t="str">
        <f t="shared" ca="1" si="8"/>
        <v>-379 D 02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-375 D 19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-368 D 09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41" t="str">
        <f t="shared" ca="1" si="8"/>
        <v>-380 D 12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-375 D 22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-368 D 17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41" t="str">
        <f t="shared" ca="1" si="8"/>
        <v>-381 D 01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-376 D 03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-368 D 22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41" t="str">
        <f t="shared" ca="1" si="8"/>
        <v>-377 D 02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-375 D 19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-368 D 09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41" t="str">
        <f t="shared" ca="1" si="8"/>
        <v>-370 D 15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-375 D 17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-368 D 11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41" t="str">
        <f t="shared" ca="1" si="8"/>
        <v>-367 D 09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-375 D 14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-368 D 10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41" t="str">
        <f t="shared" ca="1" si="8"/>
        <v>-367 D 11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-375 D 12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-368 D 11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41" t="str">
        <f t="shared" ca="1" si="8"/>
        <v>-330 D 20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-374 D 05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-367 D 03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41" t="str">
        <f t="shared" ca="1" si="8"/>
        <v>-352 D 09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-374 D 01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-368 D 00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41" t="str">
        <f t="shared" ca="1" si="8"/>
        <v>-384 D 11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-374 D 01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-369 D 15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41" t="str">
        <f t="shared" ca="1" si="8"/>
        <v>-316 D 08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-369 D 07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-367 D 15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41" t="str">
        <f t="shared" ca="1" si="8"/>
        <v>-325 D 02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-367 D 10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-367 D 04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41" t="str">
        <f t="shared" ca="1" si="8"/>
        <v>-330 D 13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-366 D 17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-367 D 05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41" t="str">
        <f t="shared" ca="1" si="8"/>
        <v>-363 D 07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-366 D 06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-367 D 06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41" t="str">
        <f t="shared" ca="1" si="8"/>
        <v>-373 D 02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-365 D 16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-367 D 19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41" t="str">
        <f t="shared" ca="1" si="8"/>
        <v>-368 D 13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-364 D 14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-367 D 10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41" t="str">
        <f t="shared" ca="1" si="8"/>
        <v>-366 D 17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-365 D 08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-367 D 19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41" t="str">
        <f t="shared" ca="1" si="8"/>
        <v>-369 D 05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-366 D 00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-367 D 22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41" t="str">
        <f t="shared" ca="1" si="8"/>
        <v>-371 D 20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-366 D 10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-367 D 17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41" t="str">
        <f t="shared" ca="1" si="8"/>
        <v>-371 D 09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-367 D 13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-368 D 03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41" t="str">
        <f t="shared" ref="H131:H194" ca="1" si="15">IF(ISBLANK(A131),NA(),IFERROR(TEXT(TRUNC(G131-NOW()),"000") &amp; " D " &amp; TEXT(TRUNC(ABS(G131-NOW()-TRUNC(G131-NOW()))*24),"00") &amp; " H", NA()))</f>
        <v>-371 D 20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-366 D 23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-367 D 23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41" t="str">
        <f t="shared" ca="1" si="15"/>
        <v>-372 D 16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-367 D 15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-368 D 06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41" t="str">
        <f t="shared" ca="1" si="15"/>
        <v>-368 D 19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-367 D 22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-368 D 03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41" t="str">
        <f t="shared" ca="1" si="15"/>
        <v>-371 D 13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-368 D 11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-368 D 08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41" t="str">
        <f t="shared" ca="1" si="15"/>
        <v>-372 D 16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-371 D 11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-368 D 21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41" t="str">
        <f t="shared" ca="1" si="15"/>
        <v>-372 D 06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-371 D 12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-368 D 21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41" t="str">
        <f t="shared" ca="1" si="15"/>
        <v>-371 D 09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-371 D 09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-368 D 19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41" t="str">
        <f t="shared" ca="1" si="15"/>
        <v>-369 D 23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-371 D 02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-368 D 23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41" t="str">
        <f t="shared" ca="1" si="15"/>
        <v>-369 D 04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-370 D 11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-368 D 20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41" t="str">
        <f t="shared" ca="1" si="15"/>
        <v>-369 D 07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-370 D 10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-368 D 22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41" t="str">
        <f t="shared" ca="1" si="15"/>
        <v>-370 D 01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-370 D 08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-369 D 01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41" t="str">
        <f t="shared" ca="1" si="15"/>
        <v>-370 D 19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-370 D 08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-369 D 02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41" t="str">
        <f t="shared" ca="1" si="15"/>
        <v>-364 D 06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-369 D 20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-368 D 17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41" t="str">
        <f t="shared" ca="1" si="15"/>
        <v>-364 D 03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-369 D 09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-368 D 18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41" t="str">
        <f t="shared" ca="1" si="15"/>
        <v>-364 D 06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-369 D 03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-368 D 17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41" t="str">
        <f t="shared" ca="1" si="15"/>
        <v>-365 D 17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-369 D 02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-368 D 18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41" t="str">
        <f t="shared" ca="1" si="15"/>
        <v>-369 D 10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-369 D 02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-368 D 20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41" t="str">
        <f t="shared" ca="1" si="15"/>
        <v>-369 D 22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-369 D 04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-368 D 22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41" t="str">
        <f t="shared" ca="1" si="15"/>
        <v>-370 D 15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-369 D 05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-368 D 23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41" t="str">
        <f t="shared" ca="1" si="15"/>
        <v>-368 D 06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-368 D 21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-368 D 15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41" t="str">
        <f t="shared" ca="1" si="15"/>
        <v>-373 D 06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-368 D 22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-369 D 01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41" t="str">
        <f t="shared" ca="1" si="15"/>
        <v>-372 D 17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-369 D 00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-369 D 00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41" t="str">
        <f t="shared" ca="1" si="15"/>
        <v>-370 D 18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-368 D 22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-368 D 21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41" t="str">
        <f t="shared" ca="1" si="15"/>
        <v>-370 D 12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-369 D 00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-368 D 23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41" t="str">
        <f t="shared" ca="1" si="15"/>
        <v>-369 D 02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-369 D 07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-369 D 04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41" t="str">
        <f t="shared" ca="1" si="15"/>
        <v>-372 D 07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-369 D 14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-369 D 08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41" t="str">
        <f t="shared" ca="1" si="15"/>
        <v>-373 D 01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-369 D 17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-369 D 08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41" t="str">
        <f t="shared" ca="1" si="15"/>
        <v>-371 D 23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-369 D 16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-369 D 05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41" t="str">
        <f t="shared" ca="1" si="15"/>
        <v>-372 D 15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-369 D 18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-369 D 06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41" t="str">
        <f t="shared" ca="1" si="15"/>
        <v>-371 D 09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-369 D 20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-369 D 07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41" t="str">
        <f t="shared" ca="1" si="15"/>
        <v>-370 D 11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-369 D 23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-369 D 10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41" t="str">
        <f t="shared" ca="1" si="15"/>
        <v>-371 D 00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-370 D 06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-369 D 13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41" t="str">
        <f t="shared" ca="1" si="15"/>
        <v>-372 D 18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-370 D 10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-369 D 13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41" t="str">
        <f t="shared" ca="1" si="15"/>
        <v>-369 D 18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-370 D 10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-369 D 11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41" t="str">
        <f t="shared" ca="1" si="15"/>
        <v>-369 D 22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-370 D 12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-369 D 12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41" t="str">
        <f t="shared" ca="1" si="15"/>
        <v>-370 D 16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-370 D 19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-369 D 17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41" t="str">
        <f t="shared" ca="1" si="15"/>
        <v>-370 D 23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-370 D 22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-369 D 16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41" t="str">
        <f t="shared" ca="1" si="15"/>
        <v>-372 D 03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-371 D 00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-369 D 18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41" t="str">
        <f t="shared" ca="1" si="15"/>
        <v>-371 D 13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-371 D 05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-369 D 18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41" t="str">
        <f t="shared" ca="1" si="15"/>
        <v>-370 D 20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-371 D 07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-369 D 20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41" t="str">
        <f t="shared" ca="1" si="15"/>
        <v>-369 D 11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-371 D 08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-369 D 19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41" t="str">
        <f t="shared" ca="1" si="15"/>
        <v>-369 D 21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-371 D 08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-369 D 20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41" t="str">
        <f t="shared" ca="1" si="15"/>
        <v>-370 D 02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-371 D 11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-369 D 21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41" t="str">
        <f t="shared" ca="1" si="15"/>
        <v>-370 D 03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-371 D 09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-369 D 21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41" t="str">
        <f t="shared" ca="1" si="15"/>
        <v>-370 D 11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-371 D 11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-369 D 23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41" t="str">
        <f t="shared" ca="1" si="15"/>
        <v>-370 D 15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-371 D 11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-369 D 23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41" t="str">
        <f t="shared" ca="1" si="15"/>
        <v>-370 D 16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-371 D 10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-369 D 23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41" t="str">
        <f t="shared" ca="1" si="15"/>
        <v>-369 D 12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-371 D 05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-369 D 21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41" t="str">
        <f t="shared" ca="1" si="15"/>
        <v>-370 D 17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-371 D 08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-370 D 02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41" t="str">
        <f t="shared" ca="1" si="15"/>
        <v>-372 D 07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-371 D 12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-370 D 06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41" t="str">
        <f t="shared" ca="1" si="15"/>
        <v>-372 D 01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-371 D 10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-370 D 04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41" t="str">
        <f t="shared" ca="1" si="15"/>
        <v>-372 D 03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-371 D 11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-370 D 06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41" t="str">
        <f t="shared" ca="1" si="15"/>
        <v>-373 D 03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-371 D 12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-370 D 09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41" t="str">
        <f t="shared" ca="1" si="15"/>
        <v>-373 D 08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-371 D 13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-370 D 10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41" t="str">
        <f t="shared" ca="1" si="15"/>
        <v>-373 D 09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-371 D 17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-370 D 14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41" t="str">
        <f t="shared" ca="1" si="15"/>
        <v>-373 D 21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-371 D 20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-370 D 16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41" t="str">
        <f t="shared" ca="1" si="15"/>
        <v>-370 D 19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-371 D 12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-370 D 07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41" t="str">
        <f t="shared" ca="1" si="15"/>
        <v>-367 D 14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-371 D 11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-370 D 08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41" t="str">
        <f t="shared" ca="1" si="15"/>
        <v>-367 D 11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-371 D 12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-370 D 10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41" t="str">
        <f t="shared" ca="1" si="15"/>
        <v>-368 D 05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-371 D 13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-370 D 11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41" t="str">
        <f t="shared" ca="1" si="15"/>
        <v>-368 D 20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-371 D 13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-370 D 11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41" t="str">
        <f t="shared" ca="1" si="15"/>
        <v>-368 D 01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-371 D 07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-370 D 05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41" t="str">
        <f t="shared" ca="1" si="15"/>
        <v>-369 D 11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-371 D 06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-370 D 07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41" t="str">
        <f t="shared" ca="1" si="15"/>
        <v>-366 D 20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-371 D 02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-370 D 04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41" t="str">
        <f t="shared" ref="H195:H221" ca="1" si="20">IF(ISBLANK(A195),NA(),IFERROR(TEXT(TRUNC(G195-NOW()),"000") &amp; " D " &amp; TEXT(TRUNC(ABS(G195-NOW()-TRUNC(G195-NOW()))*24),"00") &amp; " H", NA()))</f>
        <v>-367 D 14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-371 D 02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-370 D 05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41" t="str">
        <f t="shared" ca="1" si="20"/>
        <v>-368 D 08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-371 D 01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-370 D 07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41" t="str">
        <f t="shared" ca="1" si="20"/>
        <v>-369 D 00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-371 D 01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-370 D 08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41" t="str">
        <f t="shared" ca="1" si="20"/>
        <v>-369 D 10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-371 D 01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-370 D 08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41" t="str">
        <f t="shared" ca="1" si="20"/>
        <v>-370 D 04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-371 D 03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-370 D 10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41" t="str">
        <f t="shared" ca="1" si="20"/>
        <v>-372 D 00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-371 D 03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-370 D 11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41" t="str">
        <f t="shared" ca="1" si="20"/>
        <v>-370 D 17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-370 D 20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-370 D 04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41" t="str">
        <f t="shared" ca="1" si="20"/>
        <v>-370 D 10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-370 D 21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-370 D 06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41" t="str">
        <f t="shared" ca="1" si="20"/>
        <v>-371 D 06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-371 D 03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-370 D 14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41" t="str">
        <f t="shared" ca="1" si="20"/>
        <v>-371 D 17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-371 D 01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-370 D 13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41" t="str">
        <f t="shared" ca="1" si="20"/>
        <v>-371 D 22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-371 D 03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-370 D 15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41" t="str">
        <f t="shared" ca="1" si="20"/>
        <v>-372 D 19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-371 D 05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-370 D 16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41" t="str">
        <f t="shared" ca="1" si="20"/>
        <v>-372 D 20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-371 D 07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-370 D 18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41" t="str">
        <f t="shared" ca="1" si="20"/>
        <v>-372 D 23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-371 D 08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-370 D 20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41" t="str">
        <f t="shared" ca="1" si="20"/>
        <v>-373 D 06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-371 D 12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-370 D 23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41" t="str">
        <f t="shared" ca="1" si="20"/>
        <v>-373 D 10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-371 D 15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-371 D 02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41" t="str">
        <f t="shared" ca="1" si="20"/>
        <v>-373 D 22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-371 D 20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-371 D 06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41" t="str">
        <f t="shared" ca="1" si="20"/>
        <v>-374 D 00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-371 D 22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-371 D 08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41" t="str">
        <f t="shared" ca="1" si="20"/>
        <v>-374 D 01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-372 D 00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-371 D 09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41" t="str">
        <f t="shared" ca="1" si="20"/>
        <v>-374 D 11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-372 D 07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-371 D 16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41" t="str">
        <f t="shared" ca="1" si="20"/>
        <v>-374 D 09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-372 D 09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-371 D 17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41" t="str">
        <f t="shared" ca="1" si="20"/>
        <v>-375 D 01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-373 D 03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-372 D 13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41" t="str">
        <f t="shared" ca="1" si="20"/>
        <v>-375 D 05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-373 D 08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-372 D 17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41" t="str">
        <f t="shared" ca="1" si="20"/>
        <v>-375 D 06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-373 D 12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-372 D 20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41" t="str">
        <f t="shared" ca="1" si="20"/>
        <v>-375 D 06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-373 D 16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-372 D 23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41" t="str">
        <f t="shared" ca="1" si="20"/>
        <v>-375 D 06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-373 D 21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-373 D 05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41" t="str">
        <f t="shared" ca="1" si="20"/>
        <v>-375 D 06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-373 D 23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-373 D 06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-374 D 19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-374 D 04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-373 D 14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41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41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41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41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41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41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41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41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41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41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41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41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41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41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41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41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41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41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41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41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41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41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41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41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41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41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41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41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41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41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41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41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41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41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41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41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41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41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41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41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41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41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41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41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41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41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41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41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41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41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41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41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41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41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41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41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41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41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41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41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41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41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41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41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41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41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41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41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41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41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41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41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41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41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41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41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41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41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41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41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41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41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41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41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41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41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41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41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41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41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41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41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41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41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41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41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41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41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41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41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41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41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41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41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41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41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41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41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41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41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41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41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41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41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41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41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41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41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41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41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41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41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41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41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41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41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41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41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41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41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41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41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41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41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41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41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41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41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41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41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41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41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41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41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41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41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41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41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41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41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41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41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41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41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41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41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41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41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41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41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41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41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41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41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41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41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41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41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41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41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41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41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41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41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41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41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41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41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41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41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41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41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41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41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41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41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41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41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41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41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41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41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41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41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41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41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41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41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41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41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41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41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41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41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41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41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41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41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41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41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41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41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41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41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41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41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41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41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41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41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41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41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41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41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41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41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41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41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41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41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41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41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41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41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41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41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41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41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41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41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41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41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41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41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41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41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41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41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41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41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41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41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41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41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41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41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41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41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41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41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41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41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41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41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41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41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41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41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41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41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41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41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41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41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41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41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41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41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41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41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41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41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41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41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41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41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41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41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41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41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41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41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41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41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41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41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41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41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41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41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41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41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41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41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41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41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41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41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41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41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41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41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41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41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41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41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41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41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41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41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41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41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41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41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41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41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41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41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41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41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41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41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41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41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41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41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41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41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41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41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41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41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41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41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41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41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41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41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41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41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41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41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41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41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41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41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41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41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41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41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41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41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41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41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41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41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41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41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41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41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41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41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41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41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41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41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41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41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41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41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41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41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41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41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41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41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41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41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41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41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41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41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41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41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41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41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41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41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41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41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41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41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41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41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41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41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41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41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41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41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41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41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41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41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41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41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41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41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41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41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41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41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41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41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41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41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41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41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41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41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41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41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41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41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41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41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41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41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41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41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41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41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41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41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41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41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41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41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41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41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41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41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41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41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41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41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41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41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41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41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41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41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41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41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41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41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41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41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41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41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41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41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41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41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41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41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41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41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345">
        <v>43677.583333333336</v>
      </c>
      <c r="C1" s="345"/>
      <c r="D1" s="28" t="s">
        <v>40</v>
      </c>
      <c r="E1" s="26" t="s">
        <v>32</v>
      </c>
      <c r="F1" s="26" t="s">
        <v>24</v>
      </c>
      <c r="G1" s="317" t="s">
        <v>25</v>
      </c>
      <c r="H1" s="317"/>
      <c r="I1" s="317"/>
      <c r="J1" s="317"/>
      <c r="K1" s="6"/>
      <c r="L1" s="25" t="s">
        <v>27</v>
      </c>
      <c r="M1" s="25"/>
      <c r="N1" s="325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345">
        <v>43688.583333333336</v>
      </c>
      <c r="C2" s="34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344" t="str">
        <f ca="1">IF(NOW() &gt; $B$2,"",(NOW()-$B$1)/($B$2-$B$1))</f>
        <v/>
      </c>
      <c r="H2" s="344"/>
      <c r="I2" s="344"/>
      <c r="J2" s="344"/>
      <c r="K2" s="6" t="s">
        <v>29</v>
      </c>
      <c r="L2" s="11">
        <v>100000</v>
      </c>
      <c r="N2" s="325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25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25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346" t="s">
        <v>26</v>
      </c>
      <c r="C5" s="346"/>
      <c r="D5" s="347" t="s">
        <v>44</v>
      </c>
      <c r="E5" s="347"/>
      <c r="F5" s="347" t="s">
        <v>28</v>
      </c>
      <c r="G5" s="347"/>
      <c r="H5" s="347" t="s">
        <v>31</v>
      </c>
      <c r="I5" s="347"/>
      <c r="J5" s="317" t="s">
        <v>42</v>
      </c>
      <c r="K5" s="317"/>
      <c r="L5" s="348" t="s">
        <v>43</v>
      </c>
      <c r="M5" s="348"/>
      <c r="N5" s="317" t="s">
        <v>41</v>
      </c>
      <c r="O5" s="317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351" t="s">
        <v>63</v>
      </c>
      <c r="D1" s="350">
        <f>INDEX(DATA_EVTBLD,B1,3)-B3</f>
        <v>105</v>
      </c>
      <c r="E1" s="349" t="s">
        <v>12</v>
      </c>
      <c r="F1" s="352">
        <f>1-(INDEX(DATA_EVTBLD,B1,3)-B3)/DATA_EVTBLD_MAX</f>
        <v>0.98656601842374614</v>
      </c>
      <c r="G1" s="352"/>
      <c r="H1" s="352"/>
      <c r="I1" s="352"/>
      <c r="J1" s="352"/>
      <c r="K1" s="352"/>
      <c r="L1" s="352"/>
    </row>
    <row r="2" spans="1:12" ht="14.65" customHeight="1" x14ac:dyDescent="0.25">
      <c r="A2" s="59" t="s">
        <v>79</v>
      </c>
      <c r="B2" s="65">
        <v>30</v>
      </c>
      <c r="C2" s="351"/>
      <c r="D2" s="350"/>
      <c r="E2" s="349"/>
      <c r="F2" s="352"/>
      <c r="G2" s="352"/>
      <c r="H2" s="352"/>
      <c r="I2" s="352"/>
      <c r="J2" s="352"/>
      <c r="K2" s="352"/>
      <c r="L2" s="352"/>
    </row>
    <row r="3" spans="1:12" ht="14.65" customHeight="1" x14ac:dyDescent="0.25">
      <c r="A3" s="59" t="s">
        <v>62</v>
      </c>
      <c r="B3" s="65">
        <v>895</v>
      </c>
      <c r="C3" s="351"/>
      <c r="D3" s="350"/>
      <c r="E3" s="349"/>
      <c r="F3" s="352"/>
      <c r="G3" s="352"/>
      <c r="H3" s="352"/>
      <c r="I3" s="352"/>
      <c r="J3" s="352"/>
      <c r="K3" s="352"/>
      <c r="L3" s="35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D奇美拉</vt:lpstr>
      <vt:lpstr>升70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2020-09-29T00:32:31Z</dcterms:modified>
</cp:coreProperties>
</file>