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4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@HDD\Game\DL\dragalia-data-track\"/>
    </mc:Choice>
  </mc:AlternateContent>
  <xr:revisionPtr revIDLastSave="0" documentId="13_ncr:1_{14E725DF-4186-4283-989C-4B543E55DFB8}" xr6:coauthVersionLast="45" xr6:coauthVersionMax="45" xr10:uidLastSave="{00000000-0000-0000-0000-000000000000}"/>
  <bookViews>
    <workbookView xWindow="3105" yWindow="2715" windowWidth="21600" windowHeight="11385" activeTab="2" xr2:uid="{9BA7C230-9D3D-4ABA-A56F-F69410A9C073}"/>
  </bookViews>
  <sheets>
    <sheet name="真龍" sheetId="41" r:id="rId1"/>
    <sheet name="D真龍" sheetId="9" r:id="rId2"/>
    <sheet name="咢牙" sheetId="44" r:id="rId3"/>
    <sheet name="D咢牙" sheetId="14" r:id="rId4"/>
    <sheet name="P咢牙" sheetId="13" r:id="rId5"/>
    <sheet name="奇美拉" sheetId="42" r:id="rId6"/>
    <sheet name="升70" sheetId="15" state="hidden" r:id="rId7"/>
    <sheet name="D奇美拉" sheetId="20" r:id="rId8"/>
    <sheet name="鑽量" sheetId="16" r:id="rId9"/>
    <sheet name="C鑽量" sheetId="17" r:id="rId10"/>
    <sheet name="C鑽量 - 差異" sheetId="39" r:id="rId11"/>
    <sheet name="抽卷" sheetId="40" r:id="rId12"/>
    <sheet name="抽抽" sheetId="18" r:id="rId13"/>
    <sheet name="玩家EXP" sheetId="25" state="hidden" r:id="rId14"/>
    <sheet name="D玩家EXP" sheetId="26" state="hidden" r:id="rId15"/>
    <sheet name="E速度" sheetId="27" state="hidden" r:id="rId16"/>
    <sheet name="Raid" sheetId="28" state="hidden" r:id="rId17"/>
    <sheet name="R速度" sheetId="29" state="hidden" r:id="rId18"/>
    <sheet name="R預估差" sheetId="30" state="hidden" r:id="rId19"/>
    <sheet name="活動建築" sheetId="37" state="hidden" r:id="rId20"/>
  </sheets>
  <definedNames>
    <definedName name="_xlnm._FilterDatabase" localSheetId="13" hidden="1">玩家EXP!$A$1:$N$115</definedName>
    <definedName name="AGITO_FLAME_EXP_GOLD">D咢牙!#REF!</definedName>
    <definedName name="AGITO_FLAME_EXP_SILVER">D咢牙!#REF!</definedName>
    <definedName name="AGITO_FLAME_MST_GOLD">D咢牙!#REF!</definedName>
    <definedName name="AGITO_FLAME_MST_ORIHAL">D咢牙!#REF!</definedName>
    <definedName name="AGITO_FLAME_MST_POT">D咢牙!#REF!</definedName>
    <definedName name="AGITO_FLAME_STD_SILVER">D咢牙!#REF!</definedName>
    <definedName name="AGITO_LIGHT_EXP_GOLD">D咢牙!#REF!</definedName>
    <definedName name="AGITO_LIGHT_EXP_SILVER">D咢牙!#REF!</definedName>
    <definedName name="AGITO_LIGHT_MST_GOLD">D咢牙!#REF!</definedName>
    <definedName name="AGITO_LIGHT_MST_ORIHAL">D咢牙!#REF!</definedName>
    <definedName name="AGITO_LIGHT_MST_POT">D咢牙!#REF!</definedName>
    <definedName name="AGITO_LIGHT_STD_SILVER">D咢牙!#REF!</definedName>
    <definedName name="AGITO_SHADOW_EXP_GOLD">D咢牙!#REF!</definedName>
    <definedName name="AGITO_SHADOW_EXP_SILVER">D咢牙!#REF!</definedName>
    <definedName name="AGITO_SHADOW_MST_GOLD">D咢牙!#REF!</definedName>
    <definedName name="AGITO_SHADOW_MST_ORIHAL">D咢牙!#REF!</definedName>
    <definedName name="AGITO_SHADOW_MST_POT">D咢牙!#REF!</definedName>
    <definedName name="AGITO_SHADOW_STD_SILVER">D咢牙!#REF!</definedName>
    <definedName name="AGITO_WATER_EXP_GOLD">D咢牙!#REF!</definedName>
    <definedName name="AGITO_WATER_EXP_SILVER">D咢牙!#REF!</definedName>
    <definedName name="AGITO_WATER_MST_GOLD">D咢牙!#REF!</definedName>
    <definedName name="AGITO_WATER_MST_ORIHAL">D咢牙!#REF!</definedName>
    <definedName name="AGITO_WATER_MST_POT">D咢牙!#REF!</definedName>
    <definedName name="AGITO_WATER_STD_SILVER">D咢牙!#REF!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D咢牙!$D:$D</definedName>
    <definedName name="AGITO_WIND_EXP_SILVER">D咢牙!$C:$C</definedName>
    <definedName name="AGITO_WIND_MST_GOLD">D咢牙!$M:$M</definedName>
    <definedName name="AGITO_WIND_MST_ORIHAL">D咢牙!$O:$O</definedName>
    <definedName name="AGITO_WIND_MST_POT">D咢牙!$N:$N</definedName>
    <definedName name="AGITO_WIND_STD_SILVER">D咢牙!$A:$A</definedName>
    <definedName name="CLOVER_EXP_GAMES">SUM(#REF!)</definedName>
    <definedName name="CLOVER_EXP_SUM">SUM(#REF!)</definedName>
    <definedName name="CLOVER_RUBY_GAMES">SUM(#REF!)</definedName>
    <definedName name="CLOVER_RUBY_SUM">SUM(#REF!)</definedName>
    <definedName name="CLOVER_RUIN_GAMES">SUM(#REF!)</definedName>
    <definedName name="CLOVER_RUIN_SUM">SUM(#REF!)</definedName>
    <definedName name="DATA_AGITO_BUILDING_15">D咢牙!$R$5:$U$20</definedName>
    <definedName name="DATA_AGITO_BUILDING_25">D咢牙!$R$5:$U$30</definedName>
    <definedName name="DATA_AGITO_WEAPON">D咢牙!#REF!</definedName>
    <definedName name="DATA_EVTBLD">活動建築!$A$6:$E$35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IO_MAX_BIG_EMBLEM" localSheetId="2">SUM(INDIRECT("D迎擊!BB3:BB" &amp; INPUT_IO_GOAL_LV + 2))</definedName>
    <definedName name="DATA_IO_MAX_BIG_EMBLEM">SUM(INDIRECT("D迎擊!BB3:BB" &amp; INPUT_IO_GOAL_LV + 2))</definedName>
    <definedName name="DATA_IO_MAX_BRONZE_COIN" localSheetId="2">SUM(INDIRECT("D迎擊!AX3:AX" &amp; INPUT_IO_GOAL_LV + 2))</definedName>
    <definedName name="DATA_IO_MAX_BRONZE_COIN">SUM(INDIRECT("D迎擊!AX3:AX" &amp; INPUT_IO_GOAL_LV + 2))</definedName>
    <definedName name="DATA_IO_MAX_GOLD_COIN" localSheetId="2">SUM(INDIRECT("D迎擊!AZ3:AZ" &amp; INPUT_IO_GOAL_LV + 2))</definedName>
    <definedName name="DATA_IO_MAX_GOLD_COIN">SUM(INDIRECT("D迎擊!AZ3:AZ" &amp; INPUT_IO_GOAL_LV + 2))</definedName>
    <definedName name="DATA_IO_MAX_SILVER_COIN" localSheetId="2">SUM(INDIRECT("D迎擊!AY3:AY" &amp; INPUT_IO_GOAL_LV + 2))</definedName>
    <definedName name="DATA_IO_MAX_SILVER_COIN">SUM(INDIRECT("D迎擊!AY3:AY" &amp; INPUT_IO_GOAL_LV + 2))</definedName>
    <definedName name="DATA_IO_MAX_SMALL_EMBLEM" localSheetId="2">SUM(INDIRECT("D迎擊!BA3:BA" &amp; INPUT_IO_GOAL_LV + 2))</definedName>
    <definedName name="DATA_IO_MAX_SMALL_EMBLEM">SUM(INDIRECT("D迎擊!BA3:BA" &amp; INPUT_IO_GOAL_LV + 2))</definedName>
    <definedName name="DATA_PLAYER_EXP">D玩家EXP!$A$2:$C$201</definedName>
    <definedName name="DRACOLITH_TALON_MAX" localSheetId="2">MAX(DRACOLITH_TALON)</definedName>
    <definedName name="DRACOLITH_TALON_MAX">MAX(DRACOLITH_TALON)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2">MAX(DATA_HDRAGS_TALON)</definedName>
    <definedName name="HDRAG_MAX_TALON">MAX(DATA_HDRAGS_TALON)</definedName>
    <definedName name="HDRAG_WEAPON_524_AS_520">TRUE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>玩家EXP!$A:$C</definedName>
    <definedName name="INPUT_EXP_PERIODS">玩家EXP!$B$1:$C$1</definedName>
    <definedName name="INPUT_IO_LEVEL">#REF!,#REF!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MAX(#REF!,#REF!,#REF!,#REF!,#REF!)</definedName>
    <definedName name="IO_MAX_EQ_S">MAX(#REF!,#REF!,#REF!,#REF!,#REF!)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TALON_R3_CLOVER">SUM(#REF!)</definedName>
    <definedName name="TALON_R3_TALON">SUM(#REF!)</definedName>
    <definedName name="TALON_R4_CLOVER">SUM(#REF!)</definedName>
    <definedName name="TALON_R4_TALON">SUM(#REF!)</definedName>
    <definedName name="TALON_R5_CLOVER">SUM(#REF!)</definedName>
    <definedName name="TALON_R5_TALON">SUM(#REF!)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4" hidden="1">P咢牙!$D:$E</definedName>
    <definedName name="Z_08C637BE_E872_40BC_8927_2CE89A71D70E_.wvu.Cols" localSheetId="8" hidden="1">鑽量!$G:$G</definedName>
    <definedName name="Z_08C637BE_E872_40BC_8927_2CE89A71D70E_.wvu.FilterData" localSheetId="13" hidden="1">玩家EXP!$A$1:$N$115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A10" i="44" l="1"/>
  <c r="AZ10" i="44"/>
  <c r="AY10" i="44"/>
  <c r="AX10" i="44"/>
  <c r="J25" i="40" l="1"/>
  <c r="H25" i="40"/>
  <c r="G25" i="40"/>
  <c r="F25" i="40"/>
  <c r="E25" i="40"/>
  <c r="I25" i="40" s="1"/>
  <c r="H193" i="16"/>
  <c r="I193" i="16" s="1"/>
  <c r="J193" i="16" s="1"/>
  <c r="G193" i="16"/>
  <c r="K193" i="16" s="1"/>
  <c r="F193" i="16"/>
  <c r="H192" i="16"/>
  <c r="G192" i="16"/>
  <c r="K192" i="16" s="1"/>
  <c r="F192" i="16"/>
  <c r="I192" i="16" s="1"/>
  <c r="J192" i="16" s="1"/>
  <c r="E193" i="16"/>
  <c r="E192" i="16"/>
  <c r="I191" i="16" l="1"/>
  <c r="J191" i="16" s="1"/>
  <c r="H191" i="16"/>
  <c r="G191" i="16"/>
  <c r="K191" i="16" s="1"/>
  <c r="F191" i="16"/>
  <c r="G24" i="40" l="1"/>
  <c r="F24" i="40"/>
  <c r="E24" i="40"/>
  <c r="I24" i="40" s="1"/>
  <c r="J24" i="40" s="1"/>
  <c r="E191" i="16"/>
  <c r="H24" i="40" l="1"/>
  <c r="J23" i="40"/>
  <c r="H23" i="40"/>
  <c r="G23" i="40"/>
  <c r="F23" i="40"/>
  <c r="E23" i="40"/>
  <c r="I23" i="40"/>
  <c r="I190" i="16" l="1"/>
  <c r="J190" i="16" s="1"/>
  <c r="H190" i="16"/>
  <c r="G190" i="16"/>
  <c r="K190" i="16" s="1"/>
  <c r="F190" i="16"/>
  <c r="E190" i="16"/>
  <c r="I189" i="16" l="1"/>
  <c r="J189" i="16" s="1"/>
  <c r="H189" i="16"/>
  <c r="G189" i="16"/>
  <c r="K189" i="16" s="1"/>
  <c r="F189" i="16"/>
  <c r="E189" i="16"/>
  <c r="I188" i="16" l="1"/>
  <c r="J188" i="16" s="1"/>
  <c r="H188" i="16"/>
  <c r="G188" i="16"/>
  <c r="K188" i="16" s="1"/>
  <c r="F188" i="16"/>
  <c r="E188" i="16"/>
  <c r="H187" i="16" l="1"/>
  <c r="G187" i="16"/>
  <c r="K187" i="16" s="1"/>
  <c r="F187" i="16"/>
  <c r="I187" i="16" s="1"/>
  <c r="J187" i="16" s="1"/>
  <c r="E187" i="16"/>
  <c r="I22" i="40"/>
  <c r="J22" i="40" s="1"/>
  <c r="H22" i="40"/>
  <c r="G22" i="40"/>
  <c r="F22" i="40"/>
  <c r="E22" i="40"/>
  <c r="G21" i="40"/>
  <c r="F21" i="40"/>
  <c r="E21" i="40"/>
  <c r="I21" i="40" s="1"/>
  <c r="J21" i="40" s="1"/>
  <c r="H186" i="16"/>
  <c r="G186" i="16"/>
  <c r="K186" i="16" s="1"/>
  <c r="F186" i="16"/>
  <c r="I186" i="16" s="1"/>
  <c r="J186" i="16" s="1"/>
  <c r="H185" i="16"/>
  <c r="G185" i="16"/>
  <c r="K185" i="16" s="1"/>
  <c r="F185" i="16"/>
  <c r="I185" i="16" s="1"/>
  <c r="J185" i="16" s="1"/>
  <c r="E186" i="16"/>
  <c r="H21" i="40" l="1"/>
  <c r="AA4" i="41"/>
  <c r="Z4" i="41"/>
  <c r="Y4" i="41"/>
  <c r="X4" i="41"/>
  <c r="W4" i="41"/>
  <c r="V4" i="41"/>
  <c r="V5" i="41"/>
  <c r="W5" i="41"/>
  <c r="X5" i="41"/>
  <c r="Y5" i="41"/>
  <c r="Z5" i="41"/>
  <c r="AA5" i="41"/>
  <c r="V6" i="41"/>
  <c r="W6" i="41"/>
  <c r="X6" i="41"/>
  <c r="Y6" i="41"/>
  <c r="Z6" i="41"/>
  <c r="AA6" i="41"/>
  <c r="V7" i="41"/>
  <c r="W7" i="41"/>
  <c r="X7" i="41"/>
  <c r="Y7" i="41"/>
  <c r="Z7" i="41"/>
  <c r="AA7" i="41"/>
  <c r="V8" i="41"/>
  <c r="W8" i="41"/>
  <c r="X8" i="41"/>
  <c r="Y8" i="41"/>
  <c r="Z8" i="41"/>
  <c r="AA8" i="41"/>
  <c r="E185" i="16" l="1"/>
  <c r="I184" i="16"/>
  <c r="J184" i="16" s="1"/>
  <c r="H184" i="16"/>
  <c r="G184" i="16"/>
  <c r="K184" i="16" s="1"/>
  <c r="F184" i="16"/>
  <c r="E184" i="16"/>
  <c r="F27" i="18" l="1"/>
  <c r="G27" i="18"/>
  <c r="H27" i="18"/>
  <c r="G20" i="40"/>
  <c r="F20" i="40"/>
  <c r="E20" i="40"/>
  <c r="H20" i="40" s="1"/>
  <c r="I183" i="16"/>
  <c r="J183" i="16" s="1"/>
  <c r="H183" i="16"/>
  <c r="G183" i="16"/>
  <c r="K183" i="16" s="1"/>
  <c r="F183" i="16"/>
  <c r="E183" i="16"/>
  <c r="I20" i="40" l="1"/>
  <c r="J20" i="40" s="1"/>
  <c r="J19" i="40"/>
  <c r="H19" i="40"/>
  <c r="G19" i="40"/>
  <c r="F19" i="40"/>
  <c r="E19" i="40"/>
  <c r="I19" i="40"/>
  <c r="H182" i="16"/>
  <c r="G182" i="16"/>
  <c r="K182" i="16" s="1"/>
  <c r="F182" i="16"/>
  <c r="I182" i="16" s="1"/>
  <c r="J182" i="16" s="1"/>
  <c r="E182" i="16"/>
  <c r="AW4" i="44" l="1"/>
  <c r="J18" i="40"/>
  <c r="H18" i="40"/>
  <c r="G18" i="40"/>
  <c r="F18" i="40"/>
  <c r="E18" i="40"/>
  <c r="I18" i="40"/>
  <c r="H181" i="16"/>
  <c r="G181" i="16"/>
  <c r="K181" i="16" s="1"/>
  <c r="F181" i="16"/>
  <c r="I181" i="16" s="1"/>
  <c r="J181" i="16" s="1"/>
  <c r="E181" i="16"/>
  <c r="J17" i="40" l="1"/>
  <c r="G17" i="40"/>
  <c r="F17" i="40"/>
  <c r="E17" i="40"/>
  <c r="H17" i="40" s="1"/>
  <c r="I180" i="16"/>
  <c r="J180" i="16" s="1"/>
  <c r="H180" i="16"/>
  <c r="G180" i="16"/>
  <c r="K180" i="16" s="1"/>
  <c r="F180" i="16"/>
  <c r="E180" i="16"/>
  <c r="I17" i="40" l="1"/>
  <c r="J16" i="40"/>
  <c r="J15" i="40"/>
  <c r="H16" i="40"/>
  <c r="G16" i="40"/>
  <c r="F16" i="40"/>
  <c r="H15" i="40"/>
  <c r="G15" i="40"/>
  <c r="F15" i="40"/>
  <c r="E15" i="40"/>
  <c r="I15" i="40"/>
  <c r="E16" i="40"/>
  <c r="I16" i="40" s="1"/>
  <c r="H179" i="16"/>
  <c r="G179" i="16"/>
  <c r="K179" i="16" s="1"/>
  <c r="F179" i="16"/>
  <c r="I179" i="16" s="1"/>
  <c r="J179" i="16" s="1"/>
  <c r="E179" i="16"/>
  <c r="H178" i="16" l="1"/>
  <c r="G178" i="16"/>
  <c r="K178" i="16" s="1"/>
  <c r="F178" i="16"/>
  <c r="I178" i="16" s="1"/>
  <c r="J178" i="16" s="1"/>
  <c r="I177" i="16"/>
  <c r="J177" i="16" s="1"/>
  <c r="H177" i="16"/>
  <c r="G177" i="16"/>
  <c r="K177" i="16" s="1"/>
  <c r="F177" i="16"/>
  <c r="I176" i="16"/>
  <c r="J176" i="16" s="1"/>
  <c r="H176" i="16"/>
  <c r="G176" i="16"/>
  <c r="K176" i="16" s="1"/>
  <c r="F176" i="16"/>
  <c r="E178" i="16"/>
  <c r="E177" i="16"/>
  <c r="E176" i="16"/>
  <c r="F26" i="18"/>
  <c r="G26" i="18"/>
  <c r="H26" i="18" s="1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I25" i="18"/>
  <c r="AR7" i="44"/>
  <c r="H175" i="16" l="1"/>
  <c r="G175" i="16"/>
  <c r="K175" i="16" s="1"/>
  <c r="F175" i="16"/>
  <c r="I175" i="16" s="1"/>
  <c r="J175" i="16" s="1"/>
  <c r="E175" i="16"/>
  <c r="G14" i="40"/>
  <c r="F14" i="40"/>
  <c r="E14" i="40"/>
  <c r="I14" i="40" s="1"/>
  <c r="I174" i="16"/>
  <c r="J174" i="16" s="1"/>
  <c r="H174" i="16"/>
  <c r="G174" i="16"/>
  <c r="K174" i="16" s="1"/>
  <c r="F174" i="16"/>
  <c r="E174" i="16"/>
  <c r="AU21" i="41" l="1"/>
  <c r="BM38" i="44"/>
  <c r="BL38" i="44"/>
  <c r="BK38" i="44"/>
  <c r="BJ38" i="44"/>
  <c r="BI38" i="44"/>
  <c r="BH38" i="44"/>
  <c r="BG38" i="44"/>
  <c r="BF38" i="44"/>
  <c r="BE38" i="44"/>
  <c r="BM37" i="44"/>
  <c r="BL37" i="44"/>
  <c r="BK37" i="44"/>
  <c r="BJ37" i="44"/>
  <c r="BI37" i="44"/>
  <c r="BH37" i="44"/>
  <c r="BG37" i="44"/>
  <c r="BF37" i="44"/>
  <c r="BE37" i="44"/>
  <c r="BM36" i="44"/>
  <c r="BL36" i="44"/>
  <c r="BK36" i="44"/>
  <c r="BJ36" i="44"/>
  <c r="BI36" i="44"/>
  <c r="BH36" i="44"/>
  <c r="BG36" i="44"/>
  <c r="BF36" i="44"/>
  <c r="BE36" i="44"/>
  <c r="BM35" i="44"/>
  <c r="BL35" i="44"/>
  <c r="BK35" i="44"/>
  <c r="BJ35" i="44"/>
  <c r="BI35" i="44"/>
  <c r="BH35" i="44"/>
  <c r="BG35" i="44"/>
  <c r="BF35" i="44"/>
  <c r="BE35" i="44"/>
  <c r="BM34" i="44"/>
  <c r="BL34" i="44"/>
  <c r="BK34" i="44"/>
  <c r="BJ34" i="44"/>
  <c r="BI34" i="44"/>
  <c r="BH34" i="44"/>
  <c r="BG34" i="44"/>
  <c r="BF34" i="44"/>
  <c r="BM32" i="44"/>
  <c r="BL32" i="44"/>
  <c r="BK32" i="44"/>
  <c r="BJ32" i="44"/>
  <c r="BI32" i="44"/>
  <c r="BH32" i="44"/>
  <c r="BG32" i="44"/>
  <c r="BF32" i="44"/>
  <c r="BE32" i="44"/>
  <c r="BM31" i="44"/>
  <c r="BL31" i="44"/>
  <c r="BK31" i="44"/>
  <c r="BJ31" i="44"/>
  <c r="BI31" i="44"/>
  <c r="BH31" i="44"/>
  <c r="BG31" i="44"/>
  <c r="BF31" i="44"/>
  <c r="BE31" i="44"/>
  <c r="BM30" i="44"/>
  <c r="BL30" i="44"/>
  <c r="BK30" i="44"/>
  <c r="BJ30" i="44"/>
  <c r="BI30" i="44"/>
  <c r="BH30" i="44"/>
  <c r="BG30" i="44"/>
  <c r="BF30" i="44"/>
  <c r="BE30" i="44"/>
  <c r="BM29" i="44"/>
  <c r="BL29" i="44"/>
  <c r="BK29" i="44"/>
  <c r="BJ29" i="44"/>
  <c r="BI29" i="44"/>
  <c r="BH29" i="44"/>
  <c r="BG29" i="44"/>
  <c r="BF29" i="44"/>
  <c r="BE29" i="44"/>
  <c r="BM28" i="44"/>
  <c r="BL28" i="44"/>
  <c r="BK28" i="44"/>
  <c r="BJ28" i="44"/>
  <c r="BI28" i="44"/>
  <c r="BH28" i="44"/>
  <c r="BG28" i="44"/>
  <c r="BF28" i="44"/>
  <c r="BM26" i="44"/>
  <c r="BL26" i="44"/>
  <c r="BK26" i="44"/>
  <c r="BJ26" i="44"/>
  <c r="BI26" i="44"/>
  <c r="BH26" i="44"/>
  <c r="BG26" i="44"/>
  <c r="BF26" i="44"/>
  <c r="BE26" i="44"/>
  <c r="BM25" i="44"/>
  <c r="BL25" i="44"/>
  <c r="BK25" i="44"/>
  <c r="BJ25" i="44"/>
  <c r="BI25" i="44"/>
  <c r="BH25" i="44"/>
  <c r="BG25" i="44"/>
  <c r="BF25" i="44"/>
  <c r="BE25" i="44"/>
  <c r="BM24" i="44"/>
  <c r="BL24" i="44"/>
  <c r="BK24" i="44"/>
  <c r="BJ24" i="44"/>
  <c r="BI24" i="44"/>
  <c r="BH24" i="44"/>
  <c r="BG24" i="44"/>
  <c r="BF24" i="44"/>
  <c r="BE24" i="44"/>
  <c r="BM23" i="44"/>
  <c r="BL23" i="44"/>
  <c r="BK23" i="44"/>
  <c r="BJ23" i="44"/>
  <c r="BI23" i="44"/>
  <c r="BH23" i="44"/>
  <c r="BG23" i="44"/>
  <c r="BF23" i="44"/>
  <c r="BE23" i="44"/>
  <c r="BM22" i="44"/>
  <c r="BL22" i="44"/>
  <c r="BK22" i="44"/>
  <c r="BJ22" i="44"/>
  <c r="BI22" i="44"/>
  <c r="BH22" i="44"/>
  <c r="BG22" i="44"/>
  <c r="BF22" i="44"/>
  <c r="BM20" i="44"/>
  <c r="BL20" i="44"/>
  <c r="BK20" i="44"/>
  <c r="BJ20" i="44"/>
  <c r="BI20" i="44"/>
  <c r="BH20" i="44"/>
  <c r="BG20" i="44"/>
  <c r="BF20" i="44"/>
  <c r="BE20" i="44"/>
  <c r="BM19" i="44"/>
  <c r="BL19" i="44"/>
  <c r="BK19" i="44"/>
  <c r="BJ19" i="44"/>
  <c r="BI19" i="44"/>
  <c r="BH19" i="44"/>
  <c r="BG19" i="44"/>
  <c r="BF19" i="44"/>
  <c r="BE19" i="44"/>
  <c r="BM18" i="44"/>
  <c r="BL18" i="44"/>
  <c r="BK18" i="44"/>
  <c r="BJ18" i="44"/>
  <c r="BI18" i="44"/>
  <c r="BH18" i="44"/>
  <c r="BG18" i="44"/>
  <c r="BF18" i="44"/>
  <c r="BE18" i="44"/>
  <c r="BM17" i="44"/>
  <c r="BL17" i="44"/>
  <c r="BK17" i="44"/>
  <c r="BJ17" i="44"/>
  <c r="BI17" i="44"/>
  <c r="BH17" i="44"/>
  <c r="BG17" i="44"/>
  <c r="BF17" i="44"/>
  <c r="BE17" i="44"/>
  <c r="BM16" i="44"/>
  <c r="BL16" i="44"/>
  <c r="BK16" i="44"/>
  <c r="BJ16" i="44"/>
  <c r="BI16" i="44"/>
  <c r="BH16" i="44"/>
  <c r="BG16" i="44"/>
  <c r="BF16" i="44"/>
  <c r="BM14" i="44"/>
  <c r="BL14" i="44"/>
  <c r="BK14" i="44"/>
  <c r="BJ14" i="44"/>
  <c r="BI14" i="44"/>
  <c r="BH14" i="44"/>
  <c r="BG14" i="44"/>
  <c r="BF14" i="44"/>
  <c r="BE14" i="44"/>
  <c r="BM13" i="44"/>
  <c r="BL13" i="44"/>
  <c r="BK13" i="44"/>
  <c r="BJ13" i="44"/>
  <c r="BI13" i="44"/>
  <c r="BH13" i="44"/>
  <c r="BG13" i="44"/>
  <c r="BF13" i="44"/>
  <c r="BE13" i="44"/>
  <c r="BM12" i="44"/>
  <c r="BL12" i="44"/>
  <c r="BK12" i="44"/>
  <c r="BJ12" i="44"/>
  <c r="BI12" i="44"/>
  <c r="BH12" i="44"/>
  <c r="BG12" i="44"/>
  <c r="BF12" i="44"/>
  <c r="BE12" i="44"/>
  <c r="BM11" i="44"/>
  <c r="BL11" i="44"/>
  <c r="BK11" i="44"/>
  <c r="BJ11" i="44"/>
  <c r="BI11" i="44"/>
  <c r="BH11" i="44"/>
  <c r="BG11" i="44"/>
  <c r="BF11" i="44"/>
  <c r="BE11" i="44"/>
  <c r="BM10" i="44"/>
  <c r="BL10" i="44"/>
  <c r="BK10" i="44"/>
  <c r="BJ10" i="44"/>
  <c r="BI10" i="44"/>
  <c r="BH10" i="44"/>
  <c r="BG10" i="44"/>
  <c r="BF10" i="44"/>
  <c r="BM8" i="44"/>
  <c r="BL8" i="44"/>
  <c r="BK8" i="44"/>
  <c r="BJ8" i="44"/>
  <c r="BI8" i="44"/>
  <c r="BH8" i="44"/>
  <c r="BG8" i="44"/>
  <c r="BF8" i="44"/>
  <c r="BE8" i="44"/>
  <c r="BM7" i="44"/>
  <c r="BL7" i="44"/>
  <c r="BK7" i="44"/>
  <c r="BJ7" i="44"/>
  <c r="BI7" i="44"/>
  <c r="BH7" i="44"/>
  <c r="BG7" i="44"/>
  <c r="BF7" i="44"/>
  <c r="BE7" i="44"/>
  <c r="BM6" i="44"/>
  <c r="BL6" i="44"/>
  <c r="BK6" i="44"/>
  <c r="BJ6" i="44"/>
  <c r="BI6" i="44"/>
  <c r="BH6" i="44"/>
  <c r="BG6" i="44"/>
  <c r="BF6" i="44"/>
  <c r="BE6" i="44"/>
  <c r="BM5" i="44"/>
  <c r="BL5" i="44"/>
  <c r="BK5" i="44"/>
  <c r="BJ5" i="44"/>
  <c r="BI5" i="44"/>
  <c r="BH5" i="44"/>
  <c r="BG5" i="44"/>
  <c r="BF5" i="44"/>
  <c r="BE5" i="44"/>
  <c r="BM4" i="44"/>
  <c r="BL4" i="44"/>
  <c r="BK4" i="44"/>
  <c r="BJ4" i="44"/>
  <c r="BI4" i="44"/>
  <c r="BH4" i="44"/>
  <c r="BG4" i="44"/>
  <c r="BF4" i="44"/>
  <c r="BE34" i="44"/>
  <c r="BE28" i="44"/>
  <c r="BE22" i="44"/>
  <c r="BE16" i="44"/>
  <c r="BE10" i="44"/>
  <c r="BE4" i="44"/>
  <c r="AI12" i="42"/>
  <c r="AI11" i="42"/>
  <c r="AI10" i="42"/>
  <c r="AI9" i="42"/>
  <c r="AI8" i="42"/>
  <c r="AI7" i="42"/>
  <c r="AI6" i="42"/>
  <c r="AI5" i="42"/>
  <c r="AS11" i="44"/>
  <c r="AS10" i="44"/>
  <c r="AR10" i="44"/>
  <c r="AT10" i="44" s="1"/>
  <c r="AS9" i="44"/>
  <c r="AR11" i="44"/>
  <c r="AT11" i="44" s="1"/>
  <c r="AR9" i="44"/>
  <c r="AT9" i="44" s="1"/>
  <c r="AP11" i="44"/>
  <c r="AO11" i="44"/>
  <c r="AQ11" i="44" s="1"/>
  <c r="AP10" i="44"/>
  <c r="AO10" i="44"/>
  <c r="AQ10" i="44" s="1"/>
  <c r="AP9" i="44"/>
  <c r="AO9" i="44"/>
  <c r="AQ9" i="44" s="1"/>
  <c r="AS7" i="44"/>
  <c r="AT7" i="44"/>
  <c r="AR6" i="44"/>
  <c r="AT6" i="44" s="1"/>
  <c r="AP7" i="44"/>
  <c r="AO7" i="44"/>
  <c r="AQ7" i="44" s="1"/>
  <c r="AS6" i="44"/>
  <c r="AP6" i="44"/>
  <c r="AO6" i="44"/>
  <c r="AQ6" i="44" s="1"/>
  <c r="AS4" i="44"/>
  <c r="AR4" i="44"/>
  <c r="AT4" i="44" s="1"/>
  <c r="AP4" i="44"/>
  <c r="AO4" i="44"/>
  <c r="AQ4" i="44" s="1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Y4" i="41"/>
  <c r="AX4" i="41"/>
  <c r="AW4" i="41"/>
  <c r="AV4" i="41"/>
  <c r="AU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G13" i="40"/>
  <c r="F13" i="40"/>
  <c r="E13" i="40"/>
  <c r="I13" i="40" s="1"/>
  <c r="J14" i="40" s="1"/>
  <c r="I173" i="16"/>
  <c r="J173" i="16" s="1"/>
  <c r="H173" i="16"/>
  <c r="G173" i="16"/>
  <c r="K173" i="16" s="1"/>
  <c r="F173" i="16"/>
  <c r="E173" i="16"/>
  <c r="AZ17" i="41" l="1"/>
  <c r="AZ9" i="41"/>
  <c r="H14" i="40"/>
  <c r="AW17" i="44"/>
  <c r="AW18" i="44"/>
  <c r="AW19" i="44" s="1"/>
  <c r="AW20" i="44"/>
  <c r="AZ14" i="41"/>
  <c r="AY14" i="44"/>
  <c r="AY15" i="44" s="1"/>
  <c r="AY16" i="44" s="1"/>
  <c r="BA4" i="44"/>
  <c r="AW9" i="44"/>
  <c r="AZ14" i="44"/>
  <c r="AZ15" i="44" s="1"/>
  <c r="AZ16" i="44" s="1"/>
  <c r="AW14" i="44"/>
  <c r="BA9" i="44"/>
  <c r="BA14" i="44"/>
  <c r="BA15" i="44" s="1"/>
  <c r="BA16" i="44" s="1"/>
  <c r="AY4" i="44"/>
  <c r="AX4" i="44"/>
  <c r="AX7" i="44" s="1"/>
  <c r="AZ4" i="44"/>
  <c r="AZ9" i="44"/>
  <c r="AZ12" i="44" s="1"/>
  <c r="AY9" i="44"/>
  <c r="AY12" i="44" s="1"/>
  <c r="AX9" i="44"/>
  <c r="AX14" i="44"/>
  <c r="AX15" i="44" s="1"/>
  <c r="AX16" i="44" s="1"/>
  <c r="I172" i="16"/>
  <c r="J172" i="16" s="1"/>
  <c r="H172" i="16"/>
  <c r="G172" i="16"/>
  <c r="K172" i="16" s="1"/>
  <c r="F172" i="16"/>
  <c r="BA13" i="44" l="1"/>
  <c r="BA12" i="44"/>
  <c r="AX13" i="44"/>
  <c r="AX12" i="44"/>
  <c r="AW5" i="44"/>
  <c r="BB5" i="44" s="1"/>
  <c r="AW7" i="44"/>
  <c r="AW15" i="44"/>
  <c r="BB15" i="44" s="1"/>
  <c r="BB14" i="44"/>
  <c r="AY7" i="44"/>
  <c r="AY8" i="44" s="1"/>
  <c r="AW12" i="44"/>
  <c r="AW10" i="44"/>
  <c r="AZ13" i="44"/>
  <c r="BA5" i="44"/>
  <c r="BA6" i="44" s="1"/>
  <c r="BA7" i="44"/>
  <c r="BA8" i="44" s="1"/>
  <c r="AY13" i="44"/>
  <c r="AZ7" i="44"/>
  <c r="AZ8" i="44" s="1"/>
  <c r="BB9" i="44"/>
  <c r="BB4" i="44"/>
  <c r="AZ5" i="44"/>
  <c r="AZ6" i="44" s="1"/>
  <c r="AY5" i="44"/>
  <c r="AY6" i="44" s="1"/>
  <c r="AX8" i="44"/>
  <c r="AX5" i="44"/>
  <c r="AX6" i="44" s="1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G12" i="40"/>
  <c r="F12" i="40"/>
  <c r="E12" i="40"/>
  <c r="J171" i="16"/>
  <c r="I171" i="16"/>
  <c r="H171" i="16"/>
  <c r="G171" i="16"/>
  <c r="K171" i="16" s="1"/>
  <c r="F171" i="16"/>
  <c r="E171" i="16"/>
  <c r="AA4" i="42"/>
  <c r="Z4" i="42"/>
  <c r="Y4" i="42"/>
  <c r="X4" i="42"/>
  <c r="I12" i="40" l="1"/>
  <c r="H13" i="40"/>
  <c r="BB7" i="44"/>
  <c r="BB10" i="44"/>
  <c r="BA11" i="44"/>
  <c r="AW6" i="44"/>
  <c r="BB6" i="44" s="1"/>
  <c r="AX11" i="44"/>
  <c r="AW16" i="44"/>
  <c r="BB16" i="44" s="1"/>
  <c r="AW13" i="44"/>
  <c r="BB13" i="44" s="1"/>
  <c r="BB12" i="44"/>
  <c r="AW11" i="44"/>
  <c r="AW8" i="44"/>
  <c r="BB8" i="44" s="1"/>
  <c r="AY11" i="44"/>
  <c r="AZ11" i="44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J13" i="40" l="1"/>
  <c r="BB11" i="44"/>
  <c r="AI4" i="42"/>
  <c r="AD6" i="42"/>
  <c r="AD12" i="42"/>
  <c r="AD9" i="42"/>
  <c r="AH6" i="42"/>
  <c r="AH12" i="42"/>
  <c r="I170" i="16"/>
  <c r="J170" i="16" s="1"/>
  <c r="H170" i="16"/>
  <c r="G170" i="16"/>
  <c r="K170" i="16" s="1"/>
  <c r="F170" i="16"/>
  <c r="E170" i="16"/>
  <c r="G11" i="40"/>
  <c r="F11" i="40"/>
  <c r="E11" i="40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I11" i="40" l="1"/>
  <c r="H12" i="40"/>
  <c r="AP11" i="41"/>
  <c r="AP6" i="41"/>
  <c r="J11" i="40" l="1"/>
  <c r="J12" i="40"/>
  <c r="AU19" i="41"/>
  <c r="AR6" i="41"/>
  <c r="AR11" i="41"/>
  <c r="AP8" i="41"/>
  <c r="F54" i="9"/>
  <c r="AO5" i="41"/>
  <c r="AO4" i="41"/>
  <c r="AP10" i="41"/>
  <c r="AP9" i="41"/>
  <c r="AP5" i="41"/>
  <c r="G10" i="40"/>
  <c r="F10" i="40"/>
  <c r="E10" i="40"/>
  <c r="H11" i="40" s="1"/>
  <c r="I10" i="40"/>
  <c r="I169" i="16"/>
  <c r="J169" i="16" s="1"/>
  <c r="H169" i="16"/>
  <c r="G169" i="16"/>
  <c r="K169" i="16" s="1"/>
  <c r="F169" i="16"/>
  <c r="E169" i="16"/>
  <c r="AP4" i="41" l="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G9" i="40"/>
  <c r="F9" i="40"/>
  <c r="E9" i="40"/>
  <c r="I9" i="40" s="1"/>
  <c r="J10" i="40" s="1"/>
  <c r="H168" i="16"/>
  <c r="G168" i="16"/>
  <c r="K168" i="16" s="1"/>
  <c r="F168" i="16"/>
  <c r="I168" i="16" s="1"/>
  <c r="J168" i="16" s="1"/>
  <c r="E168" i="16"/>
  <c r="H10" i="40" l="1"/>
  <c r="AX5" i="4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G8" i="40"/>
  <c r="F8" i="40"/>
  <c r="E8" i="40"/>
  <c r="I8" i="40" s="1"/>
  <c r="J9" i="40" s="1"/>
  <c r="I167" i="16"/>
  <c r="J167" i="16" s="1"/>
  <c r="H167" i="16"/>
  <c r="G167" i="16"/>
  <c r="K167" i="16" s="1"/>
  <c r="F167" i="16"/>
  <c r="E167" i="16"/>
  <c r="H9" i="40" l="1"/>
  <c r="AZ5" i="41"/>
  <c r="AU6" i="41"/>
  <c r="AZ6" i="41" s="1"/>
  <c r="AZ13" i="41"/>
  <c r="AZ11" i="41"/>
  <c r="G7" i="40"/>
  <c r="F7" i="40"/>
  <c r="E7" i="40"/>
  <c r="H8" i="40" s="1"/>
  <c r="H166" i="16"/>
  <c r="G166" i="16"/>
  <c r="K166" i="16" s="1"/>
  <c r="F166" i="16"/>
  <c r="I166" i="16" s="1"/>
  <c r="J166" i="16" s="1"/>
  <c r="E166" i="16"/>
  <c r="I7" i="40" l="1"/>
  <c r="G6" i="40"/>
  <c r="F6" i="40"/>
  <c r="E6" i="40"/>
  <c r="I6" i="40" s="1"/>
  <c r="H165" i="16"/>
  <c r="G165" i="16"/>
  <c r="K165" i="16" s="1"/>
  <c r="F165" i="16"/>
  <c r="I165" i="16" s="1"/>
  <c r="J165" i="16" s="1"/>
  <c r="E165" i="16"/>
  <c r="J8" i="40" l="1"/>
  <c r="J7" i="40"/>
  <c r="H7" i="40"/>
  <c r="G5" i="40"/>
  <c r="F5" i="40"/>
  <c r="E5" i="40"/>
  <c r="I5" i="40" s="1"/>
  <c r="J6" i="40" s="1"/>
  <c r="H164" i="16"/>
  <c r="G164" i="16"/>
  <c r="K164" i="16" s="1"/>
  <c r="F164" i="16"/>
  <c r="I164" i="16" s="1"/>
  <c r="J164" i="16" s="1"/>
  <c r="E164" i="16"/>
  <c r="H6" i="40" l="1"/>
  <c r="G4" i="40" l="1"/>
  <c r="F4" i="40"/>
  <c r="E4" i="40"/>
  <c r="H163" i="16"/>
  <c r="G163" i="16"/>
  <c r="K163" i="16" s="1"/>
  <c r="F163" i="16"/>
  <c r="I163" i="16" s="1"/>
  <c r="J163" i="16" s="1"/>
  <c r="E163" i="16"/>
  <c r="I4" i="40" l="1"/>
  <c r="H5" i="40"/>
  <c r="G3" i="40"/>
  <c r="F3" i="40"/>
  <c r="E3" i="40"/>
  <c r="I3" i="40" s="1"/>
  <c r="H4" i="40" l="1"/>
  <c r="J4" i="40"/>
  <c r="J5" i="40"/>
  <c r="E2" i="40"/>
  <c r="H3" i="40" s="1"/>
  <c r="I2" i="40" l="1"/>
  <c r="J3" i="40" s="1"/>
  <c r="E162" i="16"/>
  <c r="H162" i="16"/>
  <c r="F162" i="16"/>
  <c r="I162" i="16" s="1"/>
  <c r="J162" i="16" s="1"/>
  <c r="H161" i="16" l="1"/>
  <c r="F161" i="16"/>
  <c r="I161" i="16" s="1"/>
  <c r="J161" i="16" s="1"/>
  <c r="E161" i="16"/>
  <c r="H160" i="16" l="1"/>
  <c r="F160" i="16"/>
  <c r="I160" i="16" s="1"/>
  <c r="J160" i="16" s="1"/>
  <c r="E160" i="16"/>
  <c r="H159" i="16"/>
  <c r="F159" i="16"/>
  <c r="I159" i="16" s="1"/>
  <c r="J159" i="16" s="1"/>
  <c r="E159" i="16"/>
  <c r="H158" i="16" l="1"/>
  <c r="F158" i="16"/>
  <c r="I158" i="16" s="1"/>
  <c r="J158" i="16" s="1"/>
  <c r="E158" i="16"/>
  <c r="H157" i="16" l="1"/>
  <c r="F157" i="16"/>
  <c r="I157" i="16" s="1"/>
  <c r="J157" i="16" s="1"/>
  <c r="E157" i="16"/>
  <c r="F25" i="18"/>
  <c r="G25" i="18"/>
  <c r="H25" i="18" s="1"/>
  <c r="H156" i="16" l="1"/>
  <c r="F156" i="16"/>
  <c r="E156" i="16"/>
  <c r="I156" i="16" l="1"/>
  <c r="J156" i="16" s="1"/>
  <c r="H155" i="16"/>
  <c r="F155" i="16"/>
  <c r="I155" i="16" s="1"/>
  <c r="J155" i="16" s="1"/>
  <c r="E155" i="16"/>
  <c r="H154" i="16" l="1"/>
  <c r="F154" i="16"/>
  <c r="I154" i="16" s="1"/>
  <c r="J154" i="16" s="1"/>
  <c r="E154" i="16"/>
  <c r="H153" i="16" l="1"/>
  <c r="F153" i="16"/>
  <c r="I153" i="16" s="1"/>
  <c r="J153" i="16" s="1"/>
  <c r="E153" i="16"/>
  <c r="H152" i="16" l="1"/>
  <c r="F152" i="16"/>
  <c r="I152" i="16" s="1"/>
  <c r="J152" i="16" s="1"/>
  <c r="E152" i="16"/>
  <c r="H151" i="16"/>
  <c r="F151" i="16"/>
  <c r="I151" i="16" s="1"/>
  <c r="J151" i="16" s="1"/>
  <c r="E151" i="16"/>
  <c r="H150" i="16" l="1"/>
  <c r="F150" i="16"/>
  <c r="I150" i="16" s="1"/>
  <c r="J150" i="16" s="1"/>
  <c r="E150" i="16"/>
  <c r="H149" i="16" l="1"/>
  <c r="F149" i="16"/>
  <c r="I149" i="16" s="1"/>
  <c r="J149" i="16" s="1"/>
  <c r="E149" i="16"/>
  <c r="H148" i="16" l="1"/>
  <c r="F148" i="16"/>
  <c r="I148" i="16" s="1"/>
  <c r="J148" i="16" s="1"/>
  <c r="E148" i="16"/>
  <c r="H147" i="16" l="1"/>
  <c r="F147" i="16"/>
  <c r="I147" i="16" s="1"/>
  <c r="J147" i="16" s="1"/>
  <c r="E147" i="16"/>
  <c r="L5" i="13" l="1"/>
  <c r="L4" i="13"/>
  <c r="L3" i="13"/>
  <c r="L2" i="13"/>
  <c r="H700" i="25"/>
  <c r="H699" i="25"/>
  <c r="H698" i="25"/>
  <c r="H697" i="25"/>
  <c r="H696" i="25"/>
  <c r="H695" i="25"/>
  <c r="H694" i="25"/>
  <c r="H693" i="25"/>
  <c r="H692" i="25"/>
  <c r="H691" i="25"/>
  <c r="H690" i="25"/>
  <c r="H689" i="25"/>
  <c r="H688" i="25"/>
  <c r="H687" i="25"/>
  <c r="H686" i="25"/>
  <c r="H685" i="25"/>
  <c r="H684" i="25"/>
  <c r="H683" i="25"/>
  <c r="H682" i="25"/>
  <c r="H681" i="25"/>
  <c r="H680" i="25"/>
  <c r="H679" i="25"/>
  <c r="H678" i="25"/>
  <c r="H677" i="25"/>
  <c r="H676" i="25"/>
  <c r="H675" i="25"/>
  <c r="H674" i="25"/>
  <c r="H673" i="25"/>
  <c r="H672" i="25"/>
  <c r="H671" i="25"/>
  <c r="H670" i="25"/>
  <c r="H669" i="25"/>
  <c r="H668" i="25"/>
  <c r="H667" i="25"/>
  <c r="H666" i="25"/>
  <c r="H665" i="25"/>
  <c r="H664" i="25"/>
  <c r="H663" i="25"/>
  <c r="H662" i="25"/>
  <c r="H661" i="25"/>
  <c r="H660" i="25"/>
  <c r="H659" i="25"/>
  <c r="H658" i="25"/>
  <c r="H657" i="25"/>
  <c r="H656" i="25"/>
  <c r="H655" i="25"/>
  <c r="H654" i="25"/>
  <c r="H653" i="25"/>
  <c r="H652" i="25"/>
  <c r="H651" i="25"/>
  <c r="H650" i="25"/>
  <c r="H649" i="25"/>
  <c r="H648" i="25"/>
  <c r="H647" i="25"/>
  <c r="H646" i="25"/>
  <c r="H645" i="25"/>
  <c r="H644" i="25"/>
  <c r="H643" i="25"/>
  <c r="H642" i="25"/>
  <c r="H641" i="25"/>
  <c r="H640" i="25"/>
  <c r="H639" i="25"/>
  <c r="H638" i="25"/>
  <c r="H637" i="25"/>
  <c r="H636" i="25"/>
  <c r="H635" i="25"/>
  <c r="H634" i="25"/>
  <c r="H633" i="25"/>
  <c r="H632" i="25"/>
  <c r="H631" i="25"/>
  <c r="H630" i="25"/>
  <c r="H629" i="25"/>
  <c r="H628" i="25"/>
  <c r="H627" i="25"/>
  <c r="H626" i="25"/>
  <c r="H625" i="25"/>
  <c r="H624" i="25"/>
  <c r="H623" i="25"/>
  <c r="H622" i="25"/>
  <c r="H621" i="25"/>
  <c r="H620" i="25"/>
  <c r="H619" i="25"/>
  <c r="H618" i="25"/>
  <c r="H617" i="25"/>
  <c r="H616" i="25"/>
  <c r="H615" i="25"/>
  <c r="H614" i="25"/>
  <c r="H613" i="25"/>
  <c r="H612" i="25"/>
  <c r="H611" i="25"/>
  <c r="H610" i="25"/>
  <c r="H609" i="25"/>
  <c r="H608" i="25"/>
  <c r="H607" i="25"/>
  <c r="H606" i="25"/>
  <c r="H605" i="25"/>
  <c r="H604" i="25"/>
  <c r="H603" i="25"/>
  <c r="H602" i="25"/>
  <c r="H601" i="25"/>
  <c r="H600" i="25"/>
  <c r="H599" i="25"/>
  <c r="H598" i="25"/>
  <c r="H597" i="25"/>
  <c r="H596" i="25"/>
  <c r="H595" i="25"/>
  <c r="H594" i="25"/>
  <c r="H593" i="25"/>
  <c r="H592" i="25"/>
  <c r="H591" i="25"/>
  <c r="H590" i="25"/>
  <c r="H589" i="25"/>
  <c r="H588" i="25"/>
  <c r="H587" i="25"/>
  <c r="H586" i="25"/>
  <c r="H585" i="25"/>
  <c r="H584" i="25"/>
  <c r="H583" i="25"/>
  <c r="H582" i="25"/>
  <c r="H581" i="25"/>
  <c r="H580" i="25"/>
  <c r="H579" i="25"/>
  <c r="H578" i="25"/>
  <c r="H577" i="25"/>
  <c r="H576" i="25"/>
  <c r="H575" i="25"/>
  <c r="H574" i="25"/>
  <c r="H573" i="25"/>
  <c r="H572" i="25"/>
  <c r="H571" i="25"/>
  <c r="H570" i="25"/>
  <c r="H569" i="25"/>
  <c r="H568" i="25"/>
  <c r="H567" i="25"/>
  <c r="H566" i="25"/>
  <c r="H565" i="25"/>
  <c r="H564" i="25"/>
  <c r="H563" i="25"/>
  <c r="H562" i="25"/>
  <c r="H561" i="25"/>
  <c r="H560" i="25"/>
  <c r="H559" i="25"/>
  <c r="H558" i="25"/>
  <c r="H557" i="25"/>
  <c r="H556" i="25"/>
  <c r="H555" i="25"/>
  <c r="H554" i="25"/>
  <c r="H553" i="25"/>
  <c r="H552" i="25"/>
  <c r="H551" i="25"/>
  <c r="H550" i="25"/>
  <c r="H549" i="25"/>
  <c r="H548" i="25"/>
  <c r="H547" i="25"/>
  <c r="H546" i="25"/>
  <c r="H545" i="25"/>
  <c r="H544" i="25"/>
  <c r="H543" i="25"/>
  <c r="H542" i="25"/>
  <c r="H541" i="25"/>
  <c r="H540" i="25"/>
  <c r="H539" i="25"/>
  <c r="H538" i="25"/>
  <c r="H537" i="25"/>
  <c r="H536" i="25"/>
  <c r="H535" i="25"/>
  <c r="H534" i="25"/>
  <c r="H533" i="25"/>
  <c r="H532" i="25"/>
  <c r="H531" i="25"/>
  <c r="H530" i="25"/>
  <c r="H529" i="25"/>
  <c r="H528" i="25"/>
  <c r="H527" i="25"/>
  <c r="H526" i="25"/>
  <c r="H525" i="25"/>
  <c r="H524" i="25"/>
  <c r="H523" i="25"/>
  <c r="H522" i="25"/>
  <c r="H521" i="25"/>
  <c r="H520" i="25"/>
  <c r="H519" i="25"/>
  <c r="H518" i="25"/>
  <c r="H517" i="25"/>
  <c r="H516" i="25"/>
  <c r="H515" i="25"/>
  <c r="H514" i="25"/>
  <c r="H513" i="25"/>
  <c r="H512" i="25"/>
  <c r="H511" i="25"/>
  <c r="H510" i="25"/>
  <c r="H509" i="25"/>
  <c r="H508" i="25"/>
  <c r="H507" i="25"/>
  <c r="H506" i="25"/>
  <c r="H505" i="25"/>
  <c r="H504" i="25"/>
  <c r="H503" i="25"/>
  <c r="H502" i="25"/>
  <c r="H501" i="25"/>
  <c r="H500" i="25"/>
  <c r="H499" i="25"/>
  <c r="H498" i="25"/>
  <c r="H497" i="25"/>
  <c r="H496" i="25"/>
  <c r="H495" i="25"/>
  <c r="H494" i="25"/>
  <c r="H493" i="25"/>
  <c r="H492" i="25"/>
  <c r="H491" i="25"/>
  <c r="H490" i="25"/>
  <c r="H489" i="25"/>
  <c r="H488" i="25"/>
  <c r="H487" i="25"/>
  <c r="H486" i="25"/>
  <c r="H485" i="25"/>
  <c r="H484" i="25"/>
  <c r="H483" i="25"/>
  <c r="H482" i="25"/>
  <c r="H481" i="25"/>
  <c r="H480" i="25"/>
  <c r="H479" i="25"/>
  <c r="H478" i="25"/>
  <c r="H477" i="25"/>
  <c r="H476" i="25"/>
  <c r="H475" i="25"/>
  <c r="H474" i="25"/>
  <c r="H473" i="25"/>
  <c r="H472" i="25"/>
  <c r="H471" i="25"/>
  <c r="H470" i="25"/>
  <c r="H469" i="25"/>
  <c r="H468" i="25"/>
  <c r="H467" i="25"/>
  <c r="H466" i="25"/>
  <c r="H465" i="25"/>
  <c r="H464" i="25"/>
  <c r="H463" i="25"/>
  <c r="H462" i="25"/>
  <c r="H461" i="25"/>
  <c r="H460" i="25"/>
  <c r="H459" i="25"/>
  <c r="H458" i="25"/>
  <c r="H457" i="25"/>
  <c r="H456" i="25"/>
  <c r="H455" i="25"/>
  <c r="H454" i="25"/>
  <c r="H453" i="25"/>
  <c r="H452" i="25"/>
  <c r="H451" i="25"/>
  <c r="H450" i="25"/>
  <c r="H449" i="25"/>
  <c r="H448" i="25"/>
  <c r="H447" i="25"/>
  <c r="H446" i="25"/>
  <c r="H445" i="25"/>
  <c r="H444" i="25"/>
  <c r="H443" i="25"/>
  <c r="H442" i="25"/>
  <c r="H441" i="25"/>
  <c r="H440" i="25"/>
  <c r="H439" i="25"/>
  <c r="H438" i="25"/>
  <c r="H437" i="25"/>
  <c r="H436" i="25"/>
  <c r="H435" i="25"/>
  <c r="H434" i="25"/>
  <c r="H433" i="25"/>
  <c r="H432" i="25"/>
  <c r="H431" i="25"/>
  <c r="H430" i="25"/>
  <c r="H429" i="25"/>
  <c r="H428" i="25"/>
  <c r="H427" i="25"/>
  <c r="H426" i="25"/>
  <c r="H425" i="25"/>
  <c r="H424" i="25"/>
  <c r="H423" i="25"/>
  <c r="H422" i="25"/>
  <c r="H421" i="25"/>
  <c r="H420" i="25"/>
  <c r="H419" i="25"/>
  <c r="H418" i="25"/>
  <c r="H417" i="25"/>
  <c r="H416" i="25"/>
  <c r="H415" i="25"/>
  <c r="H414" i="25"/>
  <c r="H413" i="25"/>
  <c r="H412" i="25"/>
  <c r="H411" i="25"/>
  <c r="H410" i="25"/>
  <c r="H409" i="25"/>
  <c r="H408" i="25"/>
  <c r="H407" i="25"/>
  <c r="H406" i="25"/>
  <c r="H405" i="25"/>
  <c r="H404" i="25"/>
  <c r="H403" i="25"/>
  <c r="H402" i="25"/>
  <c r="H401" i="25"/>
  <c r="H400" i="25"/>
  <c r="H399" i="25"/>
  <c r="H398" i="25"/>
  <c r="H397" i="25"/>
  <c r="H396" i="25"/>
  <c r="H395" i="25"/>
  <c r="H394" i="25"/>
  <c r="H393" i="25"/>
  <c r="H392" i="25"/>
  <c r="H391" i="25"/>
  <c r="H390" i="25"/>
  <c r="H389" i="25"/>
  <c r="H388" i="25"/>
  <c r="H387" i="25"/>
  <c r="H386" i="25"/>
  <c r="H385" i="25"/>
  <c r="H384" i="25"/>
  <c r="H383" i="25"/>
  <c r="H382" i="25"/>
  <c r="H381" i="25"/>
  <c r="H380" i="25"/>
  <c r="H379" i="25"/>
  <c r="H378" i="25"/>
  <c r="H377" i="25"/>
  <c r="H376" i="25"/>
  <c r="H375" i="25"/>
  <c r="H374" i="25"/>
  <c r="H373" i="25"/>
  <c r="H372" i="25"/>
  <c r="H371" i="25"/>
  <c r="H370" i="25"/>
  <c r="H369" i="25"/>
  <c r="H368" i="25"/>
  <c r="H367" i="25"/>
  <c r="H366" i="25"/>
  <c r="H365" i="25"/>
  <c r="H364" i="25"/>
  <c r="H363" i="25"/>
  <c r="H362" i="25"/>
  <c r="H361" i="25"/>
  <c r="H360" i="25"/>
  <c r="H359" i="25"/>
  <c r="H358" i="25"/>
  <c r="H357" i="25"/>
  <c r="H356" i="25"/>
  <c r="H355" i="25"/>
  <c r="H354" i="25"/>
  <c r="H353" i="25"/>
  <c r="H352" i="25"/>
  <c r="H351" i="25"/>
  <c r="H350" i="25"/>
  <c r="H349" i="25"/>
  <c r="H348" i="25"/>
  <c r="H347" i="25"/>
  <c r="H346" i="25"/>
  <c r="H345" i="25"/>
  <c r="H344" i="25"/>
  <c r="H343" i="25"/>
  <c r="H342" i="25"/>
  <c r="H341" i="25"/>
  <c r="H340" i="25"/>
  <c r="H339" i="25"/>
  <c r="H338" i="25"/>
  <c r="H337" i="25"/>
  <c r="H336" i="25"/>
  <c r="H335" i="25"/>
  <c r="H334" i="25"/>
  <c r="H333" i="25"/>
  <c r="H332" i="25"/>
  <c r="H331" i="25"/>
  <c r="H330" i="25"/>
  <c r="H329" i="25"/>
  <c r="H328" i="25"/>
  <c r="H327" i="25"/>
  <c r="H326" i="25"/>
  <c r="H325" i="25"/>
  <c r="H324" i="25"/>
  <c r="H323" i="25"/>
  <c r="H322" i="25"/>
  <c r="H321" i="25"/>
  <c r="H320" i="25"/>
  <c r="H319" i="25"/>
  <c r="H318" i="25"/>
  <c r="H317" i="25"/>
  <c r="H316" i="25"/>
  <c r="H315" i="25"/>
  <c r="H314" i="25"/>
  <c r="H313" i="25"/>
  <c r="H312" i="25"/>
  <c r="H311" i="25"/>
  <c r="H310" i="25"/>
  <c r="H309" i="25"/>
  <c r="H308" i="25"/>
  <c r="H307" i="25"/>
  <c r="H306" i="25"/>
  <c r="H305" i="25"/>
  <c r="H304" i="25"/>
  <c r="H303" i="25"/>
  <c r="H302" i="25"/>
  <c r="H301" i="25"/>
  <c r="H300" i="25"/>
  <c r="H299" i="25"/>
  <c r="H298" i="25"/>
  <c r="H297" i="25"/>
  <c r="H296" i="25"/>
  <c r="H295" i="25"/>
  <c r="H294" i="25"/>
  <c r="H293" i="25"/>
  <c r="H292" i="25"/>
  <c r="H291" i="25"/>
  <c r="H290" i="25"/>
  <c r="H289" i="25"/>
  <c r="H288" i="25"/>
  <c r="H287" i="25"/>
  <c r="H286" i="25"/>
  <c r="H285" i="25"/>
  <c r="H284" i="25"/>
  <c r="H283" i="25"/>
  <c r="H282" i="25"/>
  <c r="H281" i="25"/>
  <c r="H280" i="25"/>
  <c r="H279" i="25"/>
  <c r="H278" i="25"/>
  <c r="H277" i="25"/>
  <c r="H276" i="25"/>
  <c r="H275" i="25"/>
  <c r="H274" i="25"/>
  <c r="H273" i="25"/>
  <c r="H272" i="25"/>
  <c r="H271" i="25"/>
  <c r="H270" i="25"/>
  <c r="H269" i="25"/>
  <c r="H268" i="25"/>
  <c r="H267" i="25"/>
  <c r="H266" i="25"/>
  <c r="H265" i="25"/>
  <c r="H264" i="25"/>
  <c r="H263" i="25"/>
  <c r="H262" i="25"/>
  <c r="H261" i="25"/>
  <c r="H260" i="25"/>
  <c r="H259" i="25"/>
  <c r="H258" i="25"/>
  <c r="H257" i="25"/>
  <c r="H256" i="25"/>
  <c r="H255" i="25"/>
  <c r="H254" i="25"/>
  <c r="H253" i="25"/>
  <c r="H252" i="25"/>
  <c r="H251" i="25"/>
  <c r="H250" i="25"/>
  <c r="H249" i="25"/>
  <c r="H248" i="25"/>
  <c r="H247" i="25"/>
  <c r="H246" i="25"/>
  <c r="H245" i="25"/>
  <c r="H244" i="25"/>
  <c r="H243" i="25"/>
  <c r="H242" i="25"/>
  <c r="H241" i="25"/>
  <c r="H240" i="25"/>
  <c r="H239" i="25"/>
  <c r="H238" i="25"/>
  <c r="H237" i="25"/>
  <c r="H236" i="25"/>
  <c r="H235" i="25"/>
  <c r="H234" i="25"/>
  <c r="H233" i="25"/>
  <c r="H232" i="25"/>
  <c r="H231" i="25"/>
  <c r="H230" i="25"/>
  <c r="H229" i="25"/>
  <c r="H228" i="25"/>
  <c r="H227" i="25"/>
  <c r="H226" i="25"/>
  <c r="H225" i="25"/>
  <c r="H224" i="25"/>
  <c r="H223" i="25"/>
  <c r="H146" i="16" l="1"/>
  <c r="F146" i="16"/>
  <c r="E146" i="16"/>
  <c r="I146" i="16" l="1"/>
  <c r="J146" i="16" s="1"/>
  <c r="F24" i="18"/>
  <c r="G24" i="18"/>
  <c r="H24" i="18" s="1"/>
  <c r="H145" i="16" l="1"/>
  <c r="F145" i="16"/>
  <c r="I145" i="16" l="1"/>
  <c r="J145" i="16" s="1"/>
  <c r="E145" i="16"/>
  <c r="H144" i="16" l="1"/>
  <c r="F144" i="16"/>
  <c r="E144" i="16"/>
  <c r="I144" i="16" l="1"/>
  <c r="J144" i="16" s="1"/>
  <c r="H143" i="16"/>
  <c r="F143" i="16"/>
  <c r="I143" i="16" s="1"/>
  <c r="J143" i="16" s="1"/>
  <c r="E143" i="16"/>
  <c r="H142" i="16" l="1"/>
  <c r="F142" i="16"/>
  <c r="E142" i="16"/>
  <c r="I142" i="16" l="1"/>
  <c r="J142" i="16" s="1"/>
  <c r="H141" i="16"/>
  <c r="F141" i="16"/>
  <c r="I141" i="16" s="1"/>
  <c r="J141" i="16" s="1"/>
  <c r="E141" i="16"/>
  <c r="H140" i="16" l="1"/>
  <c r="F140" i="16"/>
  <c r="I140" i="16" s="1"/>
  <c r="J140" i="16" s="1"/>
  <c r="E140" i="16"/>
  <c r="H139" i="16" l="1"/>
  <c r="F139" i="16"/>
  <c r="I139" i="16" s="1"/>
  <c r="J139" i="16" s="1"/>
  <c r="E139" i="16"/>
  <c r="E138" i="16" l="1"/>
  <c r="H138" i="16"/>
  <c r="F138" i="16"/>
  <c r="I138" i="16" l="1"/>
  <c r="J138" i="16" s="1"/>
  <c r="H137" i="16"/>
  <c r="F137" i="16"/>
  <c r="E137" i="16"/>
  <c r="I137" i="16" l="1"/>
  <c r="J137" i="16" s="1"/>
  <c r="H136" i="16"/>
  <c r="F136" i="16"/>
  <c r="I136" i="16" s="1"/>
  <c r="J136" i="16" s="1"/>
  <c r="E136" i="16"/>
  <c r="H135" i="16" l="1"/>
  <c r="F135" i="16"/>
  <c r="I135" i="16" s="1"/>
  <c r="J135" i="16" s="1"/>
  <c r="E135" i="16"/>
  <c r="H134" i="16"/>
  <c r="F134" i="16"/>
  <c r="I134" i="16" s="1"/>
  <c r="J134" i="16" s="1"/>
  <c r="E134" i="16"/>
  <c r="F23" i="18" l="1"/>
  <c r="G23" i="18"/>
  <c r="H23" i="18" s="1"/>
  <c r="H133" i="16" l="1"/>
  <c r="F133" i="16"/>
  <c r="E133" i="16"/>
  <c r="I133" i="16" l="1"/>
  <c r="J133" i="16" s="1"/>
  <c r="H132" i="16" l="1"/>
  <c r="F132" i="16"/>
  <c r="I132" i="16" s="1"/>
  <c r="J132" i="16" s="1"/>
  <c r="E132" i="16"/>
  <c r="H131" i="16" l="1"/>
  <c r="F131" i="16"/>
  <c r="I131" i="16" s="1"/>
  <c r="J131" i="16" s="1"/>
  <c r="E131" i="16"/>
  <c r="H130" i="16" l="1"/>
  <c r="F130" i="16"/>
  <c r="I130" i="16" s="1"/>
  <c r="J130" i="16" s="1"/>
  <c r="E130" i="16"/>
  <c r="H129" i="16" l="1"/>
  <c r="F129" i="16"/>
  <c r="I129" i="16" s="1"/>
  <c r="J129" i="16" s="1"/>
  <c r="E129" i="16"/>
  <c r="H128" i="16" l="1"/>
  <c r="F128" i="16"/>
  <c r="I128" i="16" s="1"/>
  <c r="J128" i="16" s="1"/>
  <c r="E128" i="16"/>
  <c r="H127" i="16" l="1"/>
  <c r="F127" i="16"/>
  <c r="E127" i="16"/>
  <c r="I127" i="16" l="1"/>
  <c r="J127" i="16" s="1"/>
  <c r="H126" i="16"/>
  <c r="F126" i="16"/>
  <c r="I126" i="16" s="1"/>
  <c r="J126" i="16" s="1"/>
  <c r="E126" i="16"/>
  <c r="H125" i="16" l="1"/>
  <c r="F125" i="16"/>
  <c r="E125" i="16"/>
  <c r="I125" i="16" l="1"/>
  <c r="J125" i="16" s="1"/>
  <c r="H124" i="16" l="1"/>
  <c r="F124" i="16"/>
  <c r="I124" i="16" s="1"/>
  <c r="J124" i="16" s="1"/>
  <c r="H123" i="16"/>
  <c r="F123" i="16"/>
  <c r="I123" i="16" s="1"/>
  <c r="J123" i="16" s="1"/>
  <c r="E123" i="16"/>
  <c r="E124" i="16"/>
  <c r="G22" i="18"/>
  <c r="H22" i="18" s="1"/>
  <c r="F22" i="18"/>
  <c r="H122" i="16" l="1"/>
  <c r="F122" i="16"/>
  <c r="I122" i="16" s="1"/>
  <c r="J122" i="16" s="1"/>
  <c r="E122" i="16"/>
  <c r="H121" i="16" l="1"/>
  <c r="F121" i="16"/>
  <c r="E121" i="16"/>
  <c r="I121" i="16" l="1"/>
  <c r="J121" i="16" s="1"/>
  <c r="H120" i="16"/>
  <c r="F120" i="16"/>
  <c r="E120" i="16"/>
  <c r="I120" i="16" l="1"/>
  <c r="J120" i="16" s="1"/>
  <c r="H119" i="16"/>
  <c r="F119" i="16"/>
  <c r="E119" i="16"/>
  <c r="I119" i="16" l="1"/>
  <c r="J119" i="16" s="1"/>
  <c r="H118" i="16"/>
  <c r="F118" i="16"/>
  <c r="I118" i="16" s="1"/>
  <c r="J118" i="16" s="1"/>
  <c r="E118" i="16"/>
  <c r="H117" i="16" l="1"/>
  <c r="F117" i="16"/>
  <c r="I117" i="16" s="1"/>
  <c r="J117" i="16" s="1"/>
  <c r="E117" i="16"/>
  <c r="H116" i="16" l="1"/>
  <c r="F116" i="16"/>
  <c r="I116" i="16" s="1"/>
  <c r="J116" i="16" s="1"/>
  <c r="E116" i="16"/>
  <c r="H115" i="16" l="1"/>
  <c r="F115" i="16"/>
  <c r="E115" i="16"/>
  <c r="I115" i="16" l="1"/>
  <c r="J115" i="16" s="1"/>
  <c r="H114" i="16"/>
  <c r="F114" i="16"/>
  <c r="I114" i="16" s="1"/>
  <c r="J114" i="16" s="1"/>
  <c r="E114" i="16"/>
  <c r="H113" i="16" l="1"/>
  <c r="F113" i="16"/>
  <c r="I113" i="16" s="1"/>
  <c r="J113" i="16" s="1"/>
  <c r="E113" i="16"/>
  <c r="G20" i="18"/>
  <c r="H20" i="18" s="1"/>
  <c r="H15" i="18"/>
  <c r="G13" i="18"/>
  <c r="H13" i="18" s="1"/>
  <c r="G21" i="18"/>
  <c r="H21" i="18" s="1"/>
  <c r="G19" i="18"/>
  <c r="H19" i="18" s="1"/>
  <c r="G18" i="18"/>
  <c r="H18" i="18" s="1"/>
  <c r="G17" i="18"/>
  <c r="H17" i="18" s="1"/>
  <c r="G16" i="18"/>
  <c r="H16" i="18" s="1"/>
  <c r="G15" i="18"/>
  <c r="G14" i="18"/>
  <c r="H14" i="18" s="1"/>
  <c r="G12" i="18"/>
  <c r="H12" i="18" s="1"/>
  <c r="G11" i="18"/>
  <c r="H11" i="18" s="1"/>
  <c r="G10" i="18"/>
  <c r="H10" i="18" s="1"/>
  <c r="G9" i="18"/>
  <c r="H9" i="18" s="1"/>
  <c r="G8" i="18"/>
  <c r="H8" i="18" s="1"/>
  <c r="G7" i="18"/>
  <c r="H7" i="18" s="1"/>
  <c r="G6" i="18"/>
  <c r="H6" i="18" s="1"/>
  <c r="G5" i="18"/>
  <c r="H5" i="18" s="1"/>
  <c r="G4" i="18"/>
  <c r="H4" i="18" s="1"/>
  <c r="H2" i="18" l="1"/>
  <c r="F21" i="18"/>
  <c r="H112" i="16" l="1"/>
  <c r="F112" i="16"/>
  <c r="E112" i="16"/>
  <c r="I112" i="16" l="1"/>
  <c r="J112" i="16" s="1"/>
  <c r="H111" i="16"/>
  <c r="F111" i="16"/>
  <c r="I111" i="16" s="1"/>
  <c r="J111" i="16" s="1"/>
  <c r="E111" i="16"/>
  <c r="H110" i="16" l="1"/>
  <c r="F110" i="16"/>
  <c r="I110" i="16" s="1"/>
  <c r="J110" i="16" s="1"/>
  <c r="E110" i="16"/>
  <c r="H109" i="16" l="1"/>
  <c r="F109" i="16"/>
  <c r="I109" i="16" s="1"/>
  <c r="J109" i="16" s="1"/>
  <c r="E109" i="16"/>
  <c r="H108" i="16" l="1"/>
  <c r="F108" i="16"/>
  <c r="I108" i="16" s="1"/>
  <c r="J108" i="16" s="1"/>
  <c r="E108" i="16"/>
  <c r="H107" i="16"/>
  <c r="F107" i="16"/>
  <c r="I107" i="16" s="1"/>
  <c r="J107" i="16" s="1"/>
  <c r="E107" i="16"/>
  <c r="H106" i="16" l="1"/>
  <c r="I106" i="16" s="1"/>
  <c r="J106" i="16" s="1"/>
  <c r="F106" i="16"/>
  <c r="E106" i="16"/>
  <c r="H105" i="16" l="1"/>
  <c r="F105" i="16"/>
  <c r="I105" i="16" s="1"/>
  <c r="J105" i="16" s="1"/>
  <c r="E105" i="16"/>
  <c r="H104" i="16" l="1"/>
  <c r="F104" i="16"/>
  <c r="E104" i="16"/>
  <c r="I104" i="16" l="1"/>
  <c r="J104" i="16" s="1"/>
  <c r="H103" i="16"/>
  <c r="F103" i="16"/>
  <c r="I103" i="16" s="1"/>
  <c r="J103" i="16" s="1"/>
  <c r="E103" i="16"/>
  <c r="H102" i="16" l="1"/>
  <c r="F102" i="16"/>
  <c r="E102" i="16"/>
  <c r="I102" i="16" l="1"/>
  <c r="J102" i="16" s="1"/>
  <c r="H101" i="16"/>
  <c r="F101" i="16"/>
  <c r="I101" i="16" s="1"/>
  <c r="J101" i="16" s="1"/>
  <c r="E101" i="16"/>
  <c r="H100" i="16" l="1"/>
  <c r="F100" i="16"/>
  <c r="E100" i="16"/>
  <c r="I100" i="16" l="1"/>
  <c r="J100" i="16" s="1"/>
  <c r="H99" i="16"/>
  <c r="F99" i="16"/>
  <c r="I99" i="16" s="1"/>
  <c r="J99" i="16" s="1"/>
  <c r="E99" i="16"/>
  <c r="F20" i="18"/>
  <c r="H98" i="16" l="1"/>
  <c r="F98" i="16"/>
  <c r="E98" i="16"/>
  <c r="I98" i="16" l="1"/>
  <c r="J98" i="16" s="1"/>
  <c r="E30" i="13"/>
  <c r="D30" i="13"/>
  <c r="E29" i="13"/>
  <c r="D29" i="13"/>
  <c r="E28" i="13"/>
  <c r="D28" i="13"/>
  <c r="E27" i="13"/>
  <c r="D27" i="13"/>
  <c r="E26" i="13"/>
  <c r="D26" i="13"/>
  <c r="E25" i="13"/>
  <c r="D25" i="13"/>
  <c r="E24" i="13"/>
  <c r="D24" i="13"/>
  <c r="E23" i="13"/>
  <c r="D23" i="13"/>
  <c r="E22" i="13"/>
  <c r="D22" i="13"/>
  <c r="E21" i="13"/>
  <c r="D21" i="13"/>
  <c r="E20" i="13"/>
  <c r="D20" i="13"/>
  <c r="E19" i="13"/>
  <c r="D19" i="13"/>
  <c r="E18" i="13"/>
  <c r="D18" i="13"/>
  <c r="E17" i="13"/>
  <c r="D17" i="13"/>
  <c r="E16" i="13"/>
  <c r="D16" i="13"/>
  <c r="E15" i="13"/>
  <c r="D15" i="13"/>
  <c r="E14" i="13"/>
  <c r="D14" i="13"/>
  <c r="E13" i="13"/>
  <c r="D13" i="13"/>
  <c r="E12" i="13"/>
  <c r="D12" i="13"/>
  <c r="E11" i="13"/>
  <c r="D11" i="13"/>
  <c r="E10" i="13"/>
  <c r="D10" i="13"/>
  <c r="E8" i="13"/>
  <c r="D8" i="13"/>
  <c r="E7" i="13"/>
  <c r="D7" i="13"/>
  <c r="E6" i="13"/>
  <c r="D6" i="13"/>
  <c r="E5" i="13"/>
  <c r="D5" i="13"/>
  <c r="E4" i="13"/>
  <c r="D4" i="13"/>
  <c r="E3" i="13"/>
  <c r="D3" i="13"/>
  <c r="E2" i="13"/>
  <c r="D2" i="13"/>
  <c r="E9" i="13"/>
  <c r="D9" i="13"/>
  <c r="F7" i="13"/>
  <c r="F4" i="13"/>
  <c r="F5" i="13" l="1"/>
  <c r="F8" i="13"/>
  <c r="H97" i="16"/>
  <c r="F97" i="16"/>
  <c r="I97" i="16" s="1"/>
  <c r="J97" i="16" s="1"/>
  <c r="E97" i="16"/>
  <c r="U19" i="14" l="1"/>
  <c r="T19" i="14"/>
  <c r="U17" i="14"/>
  <c r="T17" i="14"/>
  <c r="U16" i="14"/>
  <c r="T16" i="14"/>
  <c r="U15" i="14"/>
  <c r="T15" i="14"/>
  <c r="U14" i="14"/>
  <c r="T14" i="14"/>
  <c r="U13" i="14"/>
  <c r="T13" i="14"/>
  <c r="U12" i="14"/>
  <c r="T12" i="14"/>
  <c r="U11" i="14"/>
  <c r="T11" i="14"/>
  <c r="U10" i="14"/>
  <c r="T10" i="14"/>
  <c r="U9" i="14"/>
  <c r="T9" i="14"/>
  <c r="U8" i="14"/>
  <c r="T8" i="14"/>
  <c r="U7" i="14"/>
  <c r="T7" i="14"/>
  <c r="U6" i="14"/>
  <c r="T6" i="14"/>
  <c r="U5" i="14"/>
  <c r="T5" i="14"/>
  <c r="U18" i="14"/>
  <c r="T18" i="14"/>
  <c r="T29" i="14"/>
  <c r="T28" i="14"/>
  <c r="T27" i="14"/>
  <c r="T26" i="14"/>
  <c r="T25" i="14"/>
  <c r="T24" i="14"/>
  <c r="T23" i="14"/>
  <c r="T22" i="14"/>
  <c r="T21" i="14"/>
  <c r="T20" i="14"/>
  <c r="H96" i="16" l="1"/>
  <c r="F96" i="16"/>
  <c r="E96" i="16"/>
  <c r="I96" i="16" l="1"/>
  <c r="J96" i="16" s="1"/>
  <c r="H95" i="16"/>
  <c r="F95" i="16"/>
  <c r="E95" i="16"/>
  <c r="I95" i="16" l="1"/>
  <c r="J95" i="16" s="1"/>
  <c r="H94" i="16"/>
  <c r="F94" i="16"/>
  <c r="E94" i="16"/>
  <c r="I94" i="16" l="1"/>
  <c r="J94" i="16" s="1"/>
  <c r="H93" i="16"/>
  <c r="F93" i="16"/>
  <c r="E93" i="16"/>
  <c r="I93" i="16" l="1"/>
  <c r="J93" i="16" s="1"/>
  <c r="H92" i="16" l="1"/>
  <c r="F92" i="16"/>
  <c r="I92" i="16" s="1"/>
  <c r="J92" i="16" s="1"/>
  <c r="E92" i="16"/>
  <c r="H91" i="16"/>
  <c r="F91" i="16"/>
  <c r="E91" i="16"/>
  <c r="H90" i="16"/>
  <c r="F90" i="16"/>
  <c r="E90" i="16"/>
  <c r="H89" i="16"/>
  <c r="I89" i="16" s="1"/>
  <c r="J89" i="16" s="1"/>
  <c r="F89" i="16"/>
  <c r="E89" i="16"/>
  <c r="G6" i="16"/>
  <c r="K6" i="16" s="1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F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I78" i="16" s="1"/>
  <c r="J78" i="16" s="1"/>
  <c r="H77" i="16"/>
  <c r="F77" i="16"/>
  <c r="E77" i="16"/>
  <c r="H76" i="16"/>
  <c r="F76" i="16"/>
  <c r="E76" i="16"/>
  <c r="P6" i="18"/>
  <c r="P7" i="18" s="1"/>
  <c r="E2" i="18"/>
  <c r="F2" i="18" s="1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H75" i="16"/>
  <c r="F75" i="16"/>
  <c r="E75" i="16"/>
  <c r="H74" i="16"/>
  <c r="F74" i="16"/>
  <c r="E74" i="16"/>
  <c r="H73" i="16"/>
  <c r="F73" i="16"/>
  <c r="E73" i="16"/>
  <c r="S18" i="14"/>
  <c r="R18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9" i="14"/>
  <c r="R19" i="14"/>
  <c r="S20" i="14"/>
  <c r="R20" i="14"/>
  <c r="S21" i="14"/>
  <c r="R21" i="14"/>
  <c r="S23" i="14"/>
  <c r="R23" i="14"/>
  <c r="S22" i="14"/>
  <c r="R22" i="14"/>
  <c r="S24" i="14"/>
  <c r="R24" i="14"/>
  <c r="S25" i="14"/>
  <c r="R25" i="14"/>
  <c r="S26" i="14"/>
  <c r="R26" i="14"/>
  <c r="S27" i="14"/>
  <c r="R27" i="14"/>
  <c r="S28" i="14"/>
  <c r="R28" i="14"/>
  <c r="S29" i="14"/>
  <c r="R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E57" i="16"/>
  <c r="H56" i="16"/>
  <c r="F56" i="16"/>
  <c r="E56" i="16"/>
  <c r="H55" i="16"/>
  <c r="F55" i="16"/>
  <c r="E55" i="16"/>
  <c r="H54" i="16"/>
  <c r="F54" i="16"/>
  <c r="E54" i="16"/>
  <c r="F53" i="16"/>
  <c r="H53" i="16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I40" i="16" s="1"/>
  <c r="J40" i="16" s="1"/>
  <c r="H40" i="16"/>
  <c r="E40" i="16"/>
  <c r="H39" i="16"/>
  <c r="F39" i="16"/>
  <c r="E39" i="16"/>
  <c r="F38" i="16"/>
  <c r="E38" i="16"/>
  <c r="H37" i="16"/>
  <c r="F37" i="16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E28" i="16"/>
  <c r="H27" i="16"/>
  <c r="F27" i="16"/>
  <c r="E27" i="16"/>
  <c r="H26" i="16"/>
  <c r="F26" i="16"/>
  <c r="E26" i="16"/>
  <c r="H25" i="16"/>
  <c r="F25" i="16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I21" i="16" s="1"/>
  <c r="J21" i="16" s="1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I13" i="16" s="1"/>
  <c r="J13" i="16" s="1"/>
  <c r="F13" i="16"/>
  <c r="H17" i="16"/>
  <c r="F17" i="16"/>
  <c r="E17" i="16"/>
  <c r="H16" i="16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E9" i="16"/>
  <c r="H8" i="16"/>
  <c r="F8" i="16"/>
  <c r="I8" i="16" s="1"/>
  <c r="J8" i="16" s="1"/>
  <c r="E8" i="16"/>
  <c r="H7" i="16"/>
  <c r="F7" i="16"/>
  <c r="E7" i="16"/>
  <c r="E6" i="16"/>
  <c r="C6" i="37"/>
  <c r="M700" i="25"/>
  <c r="L700" i="25"/>
  <c r="K700" i="25"/>
  <c r="J700" i="25"/>
  <c r="I700" i="25"/>
  <c r="G700" i="25"/>
  <c r="F700" i="25"/>
  <c r="E700" i="25"/>
  <c r="D700" i="25"/>
  <c r="M699" i="25"/>
  <c r="L699" i="25"/>
  <c r="K699" i="25"/>
  <c r="J699" i="25"/>
  <c r="I699" i="25"/>
  <c r="G699" i="25"/>
  <c r="F699" i="25"/>
  <c r="E699" i="25"/>
  <c r="D699" i="25"/>
  <c r="D698" i="25"/>
  <c r="M698" i="25"/>
  <c r="L698" i="25"/>
  <c r="K698" i="25"/>
  <c r="J698" i="25"/>
  <c r="I698" i="25"/>
  <c r="G698" i="25"/>
  <c r="F698" i="25"/>
  <c r="E698" i="25"/>
  <c r="M697" i="25"/>
  <c r="L697" i="25"/>
  <c r="K697" i="25"/>
  <c r="J697" i="25"/>
  <c r="I697" i="25"/>
  <c r="G697" i="25"/>
  <c r="F697" i="25"/>
  <c r="E697" i="25"/>
  <c r="D697" i="25"/>
  <c r="M696" i="25"/>
  <c r="L696" i="25"/>
  <c r="K696" i="25"/>
  <c r="J696" i="25"/>
  <c r="I696" i="25"/>
  <c r="G696" i="25"/>
  <c r="F696" i="25"/>
  <c r="E696" i="25"/>
  <c r="D696" i="25"/>
  <c r="M695" i="25"/>
  <c r="D695" i="25"/>
  <c r="L695" i="25"/>
  <c r="K695" i="25"/>
  <c r="J695" i="25"/>
  <c r="I695" i="25"/>
  <c r="G695" i="25"/>
  <c r="F695" i="25"/>
  <c r="E695" i="25"/>
  <c r="M694" i="25"/>
  <c r="D694" i="25"/>
  <c r="L694" i="25"/>
  <c r="K694" i="25"/>
  <c r="J694" i="25"/>
  <c r="I694" i="25"/>
  <c r="G694" i="25"/>
  <c r="F694" i="25"/>
  <c r="E694" i="25"/>
  <c r="M693" i="25"/>
  <c r="L693" i="25"/>
  <c r="K693" i="25"/>
  <c r="J693" i="25"/>
  <c r="I693" i="25"/>
  <c r="G693" i="25"/>
  <c r="F693" i="25"/>
  <c r="E693" i="25"/>
  <c r="D693" i="25"/>
  <c r="M692" i="25"/>
  <c r="L692" i="25"/>
  <c r="K692" i="25"/>
  <c r="J692" i="25"/>
  <c r="I692" i="25"/>
  <c r="G692" i="25"/>
  <c r="F692" i="25"/>
  <c r="E692" i="25"/>
  <c r="D692" i="25"/>
  <c r="M691" i="25"/>
  <c r="L691" i="25"/>
  <c r="K691" i="25"/>
  <c r="J691" i="25"/>
  <c r="I691" i="25"/>
  <c r="G691" i="25"/>
  <c r="F691" i="25"/>
  <c r="E691" i="25"/>
  <c r="D691" i="25"/>
  <c r="M690" i="25"/>
  <c r="D690" i="25"/>
  <c r="L690" i="25"/>
  <c r="K690" i="25"/>
  <c r="J690" i="25"/>
  <c r="I690" i="25"/>
  <c r="G690" i="25"/>
  <c r="F690" i="25"/>
  <c r="E690" i="25"/>
  <c r="M689" i="25"/>
  <c r="D689" i="25"/>
  <c r="L689" i="25"/>
  <c r="K689" i="25"/>
  <c r="J689" i="25"/>
  <c r="I689" i="25"/>
  <c r="G689" i="25"/>
  <c r="F689" i="25"/>
  <c r="E689" i="25"/>
  <c r="M688" i="25"/>
  <c r="L688" i="25"/>
  <c r="K688" i="25"/>
  <c r="J688" i="25"/>
  <c r="I688" i="25"/>
  <c r="G688" i="25"/>
  <c r="F688" i="25"/>
  <c r="E688" i="25"/>
  <c r="D688" i="25"/>
  <c r="M687" i="25"/>
  <c r="L687" i="25"/>
  <c r="K687" i="25"/>
  <c r="J687" i="25"/>
  <c r="I687" i="25"/>
  <c r="G687" i="25"/>
  <c r="F687" i="25"/>
  <c r="E687" i="25"/>
  <c r="D687" i="25"/>
  <c r="D686" i="25"/>
  <c r="M686" i="25"/>
  <c r="L686" i="25"/>
  <c r="K686" i="25"/>
  <c r="J686" i="25"/>
  <c r="I686" i="25"/>
  <c r="G686" i="25"/>
  <c r="F686" i="25"/>
  <c r="E686" i="25"/>
  <c r="M685" i="25"/>
  <c r="L685" i="25"/>
  <c r="K685" i="25"/>
  <c r="J685" i="25"/>
  <c r="I685" i="25"/>
  <c r="G685" i="25"/>
  <c r="F685" i="25"/>
  <c r="E685" i="25"/>
  <c r="D685" i="25"/>
  <c r="M684" i="25"/>
  <c r="L684" i="25"/>
  <c r="K684" i="25"/>
  <c r="J684" i="25"/>
  <c r="I684" i="25"/>
  <c r="G684" i="25"/>
  <c r="F684" i="25"/>
  <c r="E684" i="25"/>
  <c r="D684" i="25"/>
  <c r="M683" i="25"/>
  <c r="D683" i="25"/>
  <c r="L683" i="25"/>
  <c r="K683" i="25"/>
  <c r="J683" i="25"/>
  <c r="I683" i="25"/>
  <c r="G683" i="25"/>
  <c r="F683" i="25"/>
  <c r="E683" i="25"/>
  <c r="M682" i="25"/>
  <c r="D682" i="25"/>
  <c r="L682" i="25"/>
  <c r="K682" i="25"/>
  <c r="J682" i="25"/>
  <c r="I682" i="25"/>
  <c r="G682" i="25"/>
  <c r="F682" i="25"/>
  <c r="E682" i="25"/>
  <c r="M681" i="25"/>
  <c r="D681" i="25"/>
  <c r="L681" i="25"/>
  <c r="K681" i="25"/>
  <c r="J681" i="25"/>
  <c r="I681" i="25"/>
  <c r="G681" i="25"/>
  <c r="F681" i="25"/>
  <c r="E681" i="25"/>
  <c r="M680" i="25"/>
  <c r="L680" i="25"/>
  <c r="K680" i="25"/>
  <c r="J680" i="25"/>
  <c r="I680" i="25"/>
  <c r="G680" i="25"/>
  <c r="F680" i="25"/>
  <c r="E680" i="25"/>
  <c r="D680" i="25"/>
  <c r="M679" i="25"/>
  <c r="L679" i="25"/>
  <c r="K679" i="25"/>
  <c r="J679" i="25"/>
  <c r="I679" i="25"/>
  <c r="G679" i="25"/>
  <c r="F679" i="25"/>
  <c r="E679" i="25"/>
  <c r="D679" i="25"/>
  <c r="M678" i="25"/>
  <c r="N678" i="25" s="1"/>
  <c r="L678" i="25"/>
  <c r="K678" i="25"/>
  <c r="J678" i="25"/>
  <c r="I678" i="25"/>
  <c r="G678" i="25"/>
  <c r="F678" i="25"/>
  <c r="E678" i="25"/>
  <c r="D678" i="25"/>
  <c r="M677" i="25"/>
  <c r="L677" i="25"/>
  <c r="K677" i="25"/>
  <c r="J677" i="25"/>
  <c r="I677" i="25"/>
  <c r="G677" i="25"/>
  <c r="F677" i="25"/>
  <c r="E677" i="25"/>
  <c r="D677" i="25"/>
  <c r="M676" i="25"/>
  <c r="L676" i="25"/>
  <c r="K676" i="25"/>
  <c r="J676" i="25"/>
  <c r="I676" i="25"/>
  <c r="G676" i="25"/>
  <c r="F676" i="25"/>
  <c r="E676" i="25"/>
  <c r="D676" i="25"/>
  <c r="M675" i="25"/>
  <c r="L675" i="25"/>
  <c r="K675" i="25"/>
  <c r="J675" i="25"/>
  <c r="I675" i="25"/>
  <c r="G675" i="25"/>
  <c r="F675" i="25"/>
  <c r="E675" i="25"/>
  <c r="D675" i="25"/>
  <c r="D674" i="25"/>
  <c r="M674" i="25"/>
  <c r="L674" i="25"/>
  <c r="K674" i="25"/>
  <c r="J674" i="25"/>
  <c r="I674" i="25"/>
  <c r="G674" i="25"/>
  <c r="F674" i="25"/>
  <c r="E674" i="25"/>
  <c r="M673" i="25"/>
  <c r="L673" i="25"/>
  <c r="K673" i="25"/>
  <c r="J673" i="25"/>
  <c r="I673" i="25"/>
  <c r="G673" i="25"/>
  <c r="F673" i="25"/>
  <c r="E673" i="25"/>
  <c r="D673" i="25"/>
  <c r="M672" i="25"/>
  <c r="L672" i="25"/>
  <c r="K672" i="25"/>
  <c r="J672" i="25"/>
  <c r="I672" i="25"/>
  <c r="G672" i="25"/>
  <c r="F672" i="25"/>
  <c r="E672" i="25"/>
  <c r="D672" i="25"/>
  <c r="M671" i="25"/>
  <c r="D671" i="25"/>
  <c r="L671" i="25"/>
  <c r="K671" i="25"/>
  <c r="J671" i="25"/>
  <c r="I671" i="25"/>
  <c r="G671" i="25"/>
  <c r="F671" i="25"/>
  <c r="E671" i="25"/>
  <c r="M670" i="25"/>
  <c r="D670" i="25"/>
  <c r="L670" i="25"/>
  <c r="K670" i="25"/>
  <c r="J670" i="25"/>
  <c r="I670" i="25"/>
  <c r="G670" i="25"/>
  <c r="F670" i="25"/>
  <c r="E670" i="25"/>
  <c r="M669" i="25"/>
  <c r="L669" i="25"/>
  <c r="K669" i="25"/>
  <c r="J669" i="25"/>
  <c r="I669" i="25"/>
  <c r="G669" i="25"/>
  <c r="F669" i="25"/>
  <c r="E669" i="25"/>
  <c r="D669" i="25"/>
  <c r="M668" i="25"/>
  <c r="L668" i="25"/>
  <c r="K668" i="25"/>
  <c r="J668" i="25"/>
  <c r="I668" i="25"/>
  <c r="G668" i="25"/>
  <c r="F668" i="25"/>
  <c r="E668" i="25"/>
  <c r="D668" i="25"/>
  <c r="M667" i="25"/>
  <c r="L667" i="25"/>
  <c r="K667" i="25"/>
  <c r="J667" i="25"/>
  <c r="I667" i="25"/>
  <c r="G667" i="25"/>
  <c r="F667" i="25"/>
  <c r="E667" i="25"/>
  <c r="D667" i="25"/>
  <c r="M666" i="25"/>
  <c r="L666" i="25"/>
  <c r="K666" i="25"/>
  <c r="J666" i="25"/>
  <c r="I666" i="25"/>
  <c r="G666" i="25"/>
  <c r="F666" i="25"/>
  <c r="E666" i="25"/>
  <c r="D666" i="25"/>
  <c r="M665" i="25"/>
  <c r="L665" i="25"/>
  <c r="K665" i="25"/>
  <c r="J665" i="25"/>
  <c r="I665" i="25"/>
  <c r="G665" i="25"/>
  <c r="F665" i="25"/>
  <c r="E665" i="25"/>
  <c r="D665" i="25"/>
  <c r="M664" i="25"/>
  <c r="L664" i="25"/>
  <c r="K664" i="25"/>
  <c r="J664" i="25"/>
  <c r="I664" i="25"/>
  <c r="G664" i="25"/>
  <c r="F664" i="25"/>
  <c r="E664" i="25"/>
  <c r="D664" i="25"/>
  <c r="M663" i="25"/>
  <c r="L663" i="25"/>
  <c r="K663" i="25"/>
  <c r="J663" i="25"/>
  <c r="I663" i="25"/>
  <c r="G663" i="25"/>
  <c r="F663" i="25"/>
  <c r="E663" i="25"/>
  <c r="D663" i="25"/>
  <c r="D662" i="25"/>
  <c r="M662" i="25"/>
  <c r="L662" i="25"/>
  <c r="K662" i="25"/>
  <c r="J662" i="25"/>
  <c r="I662" i="25"/>
  <c r="G662" i="25"/>
  <c r="F662" i="25"/>
  <c r="E662" i="25"/>
  <c r="M661" i="25"/>
  <c r="L661" i="25"/>
  <c r="K661" i="25"/>
  <c r="J661" i="25"/>
  <c r="I661" i="25"/>
  <c r="G661" i="25"/>
  <c r="F661" i="25"/>
  <c r="E661" i="25"/>
  <c r="D661" i="25"/>
  <c r="M660" i="25"/>
  <c r="L660" i="25"/>
  <c r="K660" i="25"/>
  <c r="J660" i="25"/>
  <c r="I660" i="25"/>
  <c r="G660" i="25"/>
  <c r="F660" i="25"/>
  <c r="E660" i="25"/>
  <c r="D660" i="25"/>
  <c r="M659" i="25"/>
  <c r="D659" i="25"/>
  <c r="L659" i="25"/>
  <c r="K659" i="25"/>
  <c r="J659" i="25"/>
  <c r="I659" i="25"/>
  <c r="G659" i="25"/>
  <c r="F659" i="25"/>
  <c r="E659" i="25"/>
  <c r="M658" i="25"/>
  <c r="L658" i="25"/>
  <c r="K658" i="25"/>
  <c r="J658" i="25"/>
  <c r="I658" i="25"/>
  <c r="G658" i="25"/>
  <c r="F658" i="25"/>
  <c r="E658" i="25"/>
  <c r="D658" i="25"/>
  <c r="M657" i="25"/>
  <c r="L657" i="25"/>
  <c r="K657" i="25"/>
  <c r="J657" i="25"/>
  <c r="I657" i="25"/>
  <c r="G657" i="25"/>
  <c r="F657" i="25"/>
  <c r="E657" i="25"/>
  <c r="D657" i="25"/>
  <c r="M656" i="25"/>
  <c r="L656" i="25"/>
  <c r="K656" i="25"/>
  <c r="J656" i="25"/>
  <c r="I656" i="25"/>
  <c r="G656" i="25"/>
  <c r="F656" i="25"/>
  <c r="E656" i="25"/>
  <c r="D656" i="25"/>
  <c r="M655" i="25"/>
  <c r="L655" i="25"/>
  <c r="K655" i="25"/>
  <c r="J655" i="25"/>
  <c r="I655" i="25"/>
  <c r="G655" i="25"/>
  <c r="F655" i="25"/>
  <c r="E655" i="25"/>
  <c r="D655" i="25"/>
  <c r="M654" i="25"/>
  <c r="D654" i="25"/>
  <c r="L654" i="25"/>
  <c r="K654" i="25"/>
  <c r="J654" i="25"/>
  <c r="I654" i="25"/>
  <c r="G654" i="25"/>
  <c r="F654" i="25"/>
  <c r="E654" i="25"/>
  <c r="M653" i="25"/>
  <c r="L653" i="25"/>
  <c r="K653" i="25"/>
  <c r="J653" i="25"/>
  <c r="I653" i="25"/>
  <c r="G653" i="25"/>
  <c r="F653" i="25"/>
  <c r="E653" i="25"/>
  <c r="D653" i="25"/>
  <c r="M652" i="25"/>
  <c r="D652" i="25"/>
  <c r="L652" i="25"/>
  <c r="K652" i="25"/>
  <c r="J652" i="25"/>
  <c r="I652" i="25"/>
  <c r="G652" i="25"/>
  <c r="F652" i="25"/>
  <c r="E652" i="25"/>
  <c r="M651" i="25"/>
  <c r="L651" i="25"/>
  <c r="K651" i="25"/>
  <c r="J651" i="25"/>
  <c r="I651" i="25"/>
  <c r="G651" i="25"/>
  <c r="F651" i="25"/>
  <c r="E651" i="25"/>
  <c r="D651" i="25"/>
  <c r="D650" i="25"/>
  <c r="N650" i="25" s="1"/>
  <c r="M650" i="25"/>
  <c r="L650" i="25"/>
  <c r="K650" i="25"/>
  <c r="J650" i="25"/>
  <c r="I650" i="25"/>
  <c r="G650" i="25"/>
  <c r="F650" i="25"/>
  <c r="E650" i="25"/>
  <c r="M649" i="25"/>
  <c r="L649" i="25"/>
  <c r="K649" i="25"/>
  <c r="J649" i="25"/>
  <c r="I649" i="25"/>
  <c r="G649" i="25"/>
  <c r="F649" i="25"/>
  <c r="E649" i="25"/>
  <c r="D649" i="25"/>
  <c r="M648" i="25"/>
  <c r="L648" i="25"/>
  <c r="K648" i="25"/>
  <c r="J648" i="25"/>
  <c r="I648" i="25"/>
  <c r="G648" i="25"/>
  <c r="F648" i="25"/>
  <c r="E648" i="25"/>
  <c r="D648" i="25"/>
  <c r="M647" i="25"/>
  <c r="D647" i="25"/>
  <c r="L647" i="25"/>
  <c r="K647" i="25"/>
  <c r="J647" i="25"/>
  <c r="I647" i="25"/>
  <c r="G647" i="25"/>
  <c r="F647" i="25"/>
  <c r="E647" i="25"/>
  <c r="M646" i="25"/>
  <c r="L646" i="25"/>
  <c r="K646" i="25"/>
  <c r="J646" i="25"/>
  <c r="I646" i="25"/>
  <c r="G646" i="25"/>
  <c r="F646" i="25"/>
  <c r="E646" i="25"/>
  <c r="D646" i="25"/>
  <c r="M645" i="25"/>
  <c r="L645" i="25"/>
  <c r="K645" i="25"/>
  <c r="J645" i="25"/>
  <c r="I645" i="25"/>
  <c r="G645" i="25"/>
  <c r="F645" i="25"/>
  <c r="E645" i="25"/>
  <c r="D645" i="25"/>
  <c r="M644" i="25"/>
  <c r="D644" i="25"/>
  <c r="L644" i="25"/>
  <c r="K644" i="25"/>
  <c r="J644" i="25"/>
  <c r="I644" i="25"/>
  <c r="G644" i="25"/>
  <c r="F644" i="25"/>
  <c r="E644" i="25"/>
  <c r="M643" i="25"/>
  <c r="D643" i="25"/>
  <c r="L643" i="25"/>
  <c r="K643" i="25"/>
  <c r="J643" i="25"/>
  <c r="I643" i="25"/>
  <c r="G643" i="25"/>
  <c r="F643" i="25"/>
  <c r="E643" i="25"/>
  <c r="M642" i="25"/>
  <c r="L642" i="25"/>
  <c r="K642" i="25"/>
  <c r="J642" i="25"/>
  <c r="I642" i="25"/>
  <c r="G642" i="25"/>
  <c r="F642" i="25"/>
  <c r="E642" i="25"/>
  <c r="D642" i="25"/>
  <c r="M641" i="25"/>
  <c r="D641" i="25"/>
  <c r="L641" i="25"/>
  <c r="K641" i="25"/>
  <c r="J641" i="25"/>
  <c r="I641" i="25"/>
  <c r="G641" i="25"/>
  <c r="F641" i="25"/>
  <c r="E641" i="25"/>
  <c r="M640" i="25"/>
  <c r="D640" i="25"/>
  <c r="L640" i="25"/>
  <c r="K640" i="25"/>
  <c r="J640" i="25"/>
  <c r="I640" i="25"/>
  <c r="G640" i="25"/>
  <c r="F640" i="25"/>
  <c r="E640" i="25"/>
  <c r="M639" i="25"/>
  <c r="L639" i="25"/>
  <c r="K639" i="25"/>
  <c r="J639" i="25"/>
  <c r="I639" i="25"/>
  <c r="G639" i="25"/>
  <c r="F639" i="25"/>
  <c r="E639" i="25"/>
  <c r="D639" i="25"/>
  <c r="N639" i="25" s="1"/>
  <c r="D638" i="25"/>
  <c r="M638" i="25"/>
  <c r="L638" i="25"/>
  <c r="K638" i="25"/>
  <c r="J638" i="25"/>
  <c r="I638" i="25"/>
  <c r="G638" i="25"/>
  <c r="F638" i="25"/>
  <c r="E638" i="25"/>
  <c r="M637" i="25"/>
  <c r="L637" i="25"/>
  <c r="K637" i="25"/>
  <c r="J637" i="25"/>
  <c r="I637" i="25"/>
  <c r="G637" i="25"/>
  <c r="F637" i="25"/>
  <c r="E637" i="25"/>
  <c r="D637" i="25"/>
  <c r="M636" i="25"/>
  <c r="L636" i="25"/>
  <c r="K636" i="25"/>
  <c r="J636" i="25"/>
  <c r="I636" i="25"/>
  <c r="G636" i="25"/>
  <c r="F636" i="25"/>
  <c r="E636" i="25"/>
  <c r="D636" i="25"/>
  <c r="M635" i="25"/>
  <c r="D635" i="25"/>
  <c r="L635" i="25"/>
  <c r="K635" i="25"/>
  <c r="J635" i="25"/>
  <c r="I635" i="25"/>
  <c r="G635" i="25"/>
  <c r="F635" i="25"/>
  <c r="E635" i="25"/>
  <c r="M634" i="25"/>
  <c r="N634" i="25" s="1"/>
  <c r="D634" i="25"/>
  <c r="L634" i="25"/>
  <c r="K634" i="25"/>
  <c r="J634" i="25"/>
  <c r="I634" i="25"/>
  <c r="G634" i="25"/>
  <c r="F634" i="25"/>
  <c r="E634" i="25"/>
  <c r="M633" i="25"/>
  <c r="L633" i="25"/>
  <c r="K633" i="25"/>
  <c r="J633" i="25"/>
  <c r="I633" i="25"/>
  <c r="G633" i="25"/>
  <c r="F633" i="25"/>
  <c r="E633" i="25"/>
  <c r="D633" i="25"/>
  <c r="M632" i="25"/>
  <c r="D632" i="25"/>
  <c r="L632" i="25"/>
  <c r="K632" i="25"/>
  <c r="J632" i="25"/>
  <c r="I632" i="25"/>
  <c r="G632" i="25"/>
  <c r="F632" i="25"/>
  <c r="E632" i="25"/>
  <c r="M631" i="25"/>
  <c r="D631" i="25"/>
  <c r="L631" i="25"/>
  <c r="K631" i="25"/>
  <c r="J631" i="25"/>
  <c r="I631" i="25"/>
  <c r="G631" i="25"/>
  <c r="F631" i="25"/>
  <c r="E631" i="25"/>
  <c r="M630" i="25"/>
  <c r="D630" i="25"/>
  <c r="L630" i="25"/>
  <c r="K630" i="25"/>
  <c r="J630" i="25"/>
  <c r="I630" i="25"/>
  <c r="G630" i="25"/>
  <c r="F630" i="25"/>
  <c r="E630" i="25"/>
  <c r="M629" i="25"/>
  <c r="L629" i="25"/>
  <c r="K629" i="25"/>
  <c r="J629" i="25"/>
  <c r="I629" i="25"/>
  <c r="G629" i="25"/>
  <c r="F629" i="25"/>
  <c r="E629" i="25"/>
  <c r="D629" i="25"/>
  <c r="M628" i="25"/>
  <c r="L628" i="25"/>
  <c r="K628" i="25"/>
  <c r="J628" i="25"/>
  <c r="I628" i="25"/>
  <c r="G628" i="25"/>
  <c r="F628" i="25"/>
  <c r="E628" i="25"/>
  <c r="D628" i="25"/>
  <c r="M627" i="25"/>
  <c r="L627" i="25"/>
  <c r="K627" i="25"/>
  <c r="J627" i="25"/>
  <c r="I627" i="25"/>
  <c r="G627" i="25"/>
  <c r="F627" i="25"/>
  <c r="E627" i="25"/>
  <c r="D627" i="25"/>
  <c r="M626" i="25"/>
  <c r="D626" i="25"/>
  <c r="L626" i="25"/>
  <c r="K626" i="25"/>
  <c r="J626" i="25"/>
  <c r="I626" i="25"/>
  <c r="G626" i="25"/>
  <c r="F626" i="25"/>
  <c r="E626" i="25"/>
  <c r="M625" i="25"/>
  <c r="L625" i="25"/>
  <c r="K625" i="25"/>
  <c r="J625" i="25"/>
  <c r="I625" i="25"/>
  <c r="G625" i="25"/>
  <c r="F625" i="25"/>
  <c r="E625" i="25"/>
  <c r="D625" i="25"/>
  <c r="M624" i="25"/>
  <c r="D624" i="25"/>
  <c r="L624" i="25"/>
  <c r="K624" i="25"/>
  <c r="J624" i="25"/>
  <c r="I624" i="25"/>
  <c r="G624" i="25"/>
  <c r="F624" i="25"/>
  <c r="E624" i="25"/>
  <c r="M623" i="25"/>
  <c r="D623" i="25"/>
  <c r="L623" i="25"/>
  <c r="K623" i="25"/>
  <c r="J623" i="25"/>
  <c r="I623" i="25"/>
  <c r="G623" i="25"/>
  <c r="F623" i="25"/>
  <c r="E623" i="25"/>
  <c r="M622" i="25"/>
  <c r="L622" i="25"/>
  <c r="K622" i="25"/>
  <c r="J622" i="25"/>
  <c r="I622" i="25"/>
  <c r="G622" i="25"/>
  <c r="F622" i="25"/>
  <c r="E622" i="25"/>
  <c r="D622" i="25"/>
  <c r="M621" i="25"/>
  <c r="D621" i="25"/>
  <c r="L621" i="25"/>
  <c r="K621" i="25"/>
  <c r="J621" i="25"/>
  <c r="I621" i="25"/>
  <c r="G621" i="25"/>
  <c r="F621" i="25"/>
  <c r="E621" i="25"/>
  <c r="M620" i="25"/>
  <c r="L620" i="25"/>
  <c r="K620" i="25"/>
  <c r="J620" i="25"/>
  <c r="I620" i="25"/>
  <c r="G620" i="25"/>
  <c r="F620" i="25"/>
  <c r="E620" i="25"/>
  <c r="D620" i="25"/>
  <c r="M619" i="25"/>
  <c r="L619" i="25"/>
  <c r="K619" i="25"/>
  <c r="J619" i="25"/>
  <c r="I619" i="25"/>
  <c r="G619" i="25"/>
  <c r="F619" i="25"/>
  <c r="E619" i="25"/>
  <c r="D619" i="25"/>
  <c r="M618" i="25"/>
  <c r="N618" i="25" s="1"/>
  <c r="D618" i="25"/>
  <c r="L618" i="25"/>
  <c r="K618" i="25"/>
  <c r="J618" i="25"/>
  <c r="I618" i="25"/>
  <c r="G618" i="25"/>
  <c r="F618" i="25"/>
  <c r="E618" i="25"/>
  <c r="M617" i="25"/>
  <c r="L617" i="25"/>
  <c r="K617" i="25"/>
  <c r="J617" i="25"/>
  <c r="I617" i="25"/>
  <c r="G617" i="25"/>
  <c r="F617" i="25"/>
  <c r="E617" i="25"/>
  <c r="D617" i="25"/>
  <c r="M616" i="25"/>
  <c r="D616" i="25"/>
  <c r="L616" i="25"/>
  <c r="K616" i="25"/>
  <c r="J616" i="25"/>
  <c r="I616" i="25"/>
  <c r="G616" i="25"/>
  <c r="F616" i="25"/>
  <c r="E616" i="25"/>
  <c r="M615" i="25"/>
  <c r="D615" i="25"/>
  <c r="L615" i="25"/>
  <c r="K615" i="25"/>
  <c r="J615" i="25"/>
  <c r="I615" i="25"/>
  <c r="G615" i="25"/>
  <c r="F615" i="25"/>
  <c r="E615" i="25"/>
  <c r="M614" i="25"/>
  <c r="L614" i="25"/>
  <c r="K614" i="25"/>
  <c r="J614" i="25"/>
  <c r="I614" i="25"/>
  <c r="G614" i="25"/>
  <c r="F614" i="25"/>
  <c r="E614" i="25"/>
  <c r="D614" i="25"/>
  <c r="M613" i="25"/>
  <c r="L613" i="25"/>
  <c r="K613" i="25"/>
  <c r="J613" i="25"/>
  <c r="I613" i="25"/>
  <c r="G613" i="25"/>
  <c r="F613" i="25"/>
  <c r="E613" i="25"/>
  <c r="D613" i="25"/>
  <c r="M612" i="25"/>
  <c r="D612" i="25"/>
  <c r="L612" i="25"/>
  <c r="K612" i="25"/>
  <c r="J612" i="25"/>
  <c r="I612" i="25"/>
  <c r="G612" i="25"/>
  <c r="F612" i="25"/>
  <c r="E612" i="25"/>
  <c r="M611" i="25"/>
  <c r="L611" i="25"/>
  <c r="K611" i="25"/>
  <c r="J611" i="25"/>
  <c r="I611" i="25"/>
  <c r="G611" i="25"/>
  <c r="F611" i="25"/>
  <c r="E611" i="25"/>
  <c r="D611" i="25"/>
  <c r="M610" i="25"/>
  <c r="N610" i="25" s="1"/>
  <c r="L610" i="25"/>
  <c r="K610" i="25"/>
  <c r="J610" i="25"/>
  <c r="I610" i="25"/>
  <c r="G610" i="25"/>
  <c r="F610" i="25"/>
  <c r="E610" i="25"/>
  <c r="D610" i="25"/>
  <c r="D609" i="25"/>
  <c r="M609" i="25"/>
  <c r="L609" i="25"/>
  <c r="K609" i="25"/>
  <c r="J609" i="25"/>
  <c r="I609" i="25"/>
  <c r="G609" i="25"/>
  <c r="F609" i="25"/>
  <c r="E609" i="25"/>
  <c r="M608" i="25"/>
  <c r="D608" i="25"/>
  <c r="L608" i="25"/>
  <c r="K608" i="25"/>
  <c r="J608" i="25"/>
  <c r="I608" i="25"/>
  <c r="G608" i="25"/>
  <c r="F608" i="25"/>
  <c r="E608" i="25"/>
  <c r="M607" i="25"/>
  <c r="L607" i="25"/>
  <c r="K607" i="25"/>
  <c r="J607" i="25"/>
  <c r="I607" i="25"/>
  <c r="G607" i="25"/>
  <c r="F607" i="25"/>
  <c r="E607" i="25"/>
  <c r="D607" i="25"/>
  <c r="M606" i="25"/>
  <c r="D606" i="25"/>
  <c r="L606" i="25"/>
  <c r="K606" i="25"/>
  <c r="J606" i="25"/>
  <c r="I606" i="25"/>
  <c r="G606" i="25"/>
  <c r="F606" i="25"/>
  <c r="E606" i="25"/>
  <c r="M605" i="25"/>
  <c r="D605" i="25"/>
  <c r="L605" i="25"/>
  <c r="K605" i="25"/>
  <c r="J605" i="25"/>
  <c r="I605" i="25"/>
  <c r="G605" i="25"/>
  <c r="F605" i="25"/>
  <c r="E605" i="25"/>
  <c r="M604" i="25"/>
  <c r="D604" i="25"/>
  <c r="L604" i="25"/>
  <c r="K604" i="25"/>
  <c r="J604" i="25"/>
  <c r="I604" i="25"/>
  <c r="G604" i="25"/>
  <c r="F604" i="25"/>
  <c r="E604" i="25"/>
  <c r="M603" i="25"/>
  <c r="D603" i="25"/>
  <c r="L603" i="25"/>
  <c r="K603" i="25"/>
  <c r="J603" i="25"/>
  <c r="I603" i="25"/>
  <c r="G603" i="25"/>
  <c r="F603" i="25"/>
  <c r="E603" i="25"/>
  <c r="M602" i="25"/>
  <c r="D602" i="25"/>
  <c r="L602" i="25"/>
  <c r="K602" i="25"/>
  <c r="J602" i="25"/>
  <c r="I602" i="25"/>
  <c r="G602" i="25"/>
  <c r="F602" i="25"/>
  <c r="E602" i="25"/>
  <c r="M601" i="25"/>
  <c r="L601" i="25"/>
  <c r="K601" i="25"/>
  <c r="J601" i="25"/>
  <c r="I601" i="25"/>
  <c r="G601" i="25"/>
  <c r="F601" i="25"/>
  <c r="E601" i="25"/>
  <c r="D601" i="25"/>
  <c r="M600" i="25"/>
  <c r="D600" i="25"/>
  <c r="L600" i="25"/>
  <c r="K600" i="25"/>
  <c r="J600" i="25"/>
  <c r="I600" i="25"/>
  <c r="G600" i="25"/>
  <c r="F600" i="25"/>
  <c r="E600" i="25"/>
  <c r="M599" i="25"/>
  <c r="D599" i="25"/>
  <c r="N599" i="25" s="1"/>
  <c r="L599" i="25"/>
  <c r="K599" i="25"/>
  <c r="J599" i="25"/>
  <c r="I599" i="25"/>
  <c r="G599" i="25"/>
  <c r="F599" i="25"/>
  <c r="E599" i="25"/>
  <c r="M598" i="25"/>
  <c r="L598" i="25"/>
  <c r="K598" i="25"/>
  <c r="J598" i="25"/>
  <c r="I598" i="25"/>
  <c r="G598" i="25"/>
  <c r="F598" i="25"/>
  <c r="E598" i="25"/>
  <c r="D598" i="25"/>
  <c r="D597" i="25"/>
  <c r="M597" i="25"/>
  <c r="L597" i="25"/>
  <c r="K597" i="25"/>
  <c r="J597" i="25"/>
  <c r="I597" i="25"/>
  <c r="G597" i="25"/>
  <c r="F597" i="25"/>
  <c r="E597" i="25"/>
  <c r="M596" i="25"/>
  <c r="L596" i="25"/>
  <c r="K596" i="25"/>
  <c r="J596" i="25"/>
  <c r="I596" i="25"/>
  <c r="G596" i="25"/>
  <c r="F596" i="25"/>
  <c r="E596" i="25"/>
  <c r="D596" i="25"/>
  <c r="M595" i="25"/>
  <c r="L595" i="25"/>
  <c r="K595" i="25"/>
  <c r="J595" i="25"/>
  <c r="I595" i="25"/>
  <c r="G595" i="25"/>
  <c r="F595" i="25"/>
  <c r="E595" i="25"/>
  <c r="D595" i="25"/>
  <c r="M594" i="25"/>
  <c r="D594" i="25"/>
  <c r="L594" i="25"/>
  <c r="K594" i="25"/>
  <c r="J594" i="25"/>
  <c r="I594" i="25"/>
  <c r="G594" i="25"/>
  <c r="F594" i="25"/>
  <c r="E594" i="25"/>
  <c r="M593" i="25"/>
  <c r="L593" i="25"/>
  <c r="K593" i="25"/>
  <c r="J593" i="25"/>
  <c r="I593" i="25"/>
  <c r="G593" i="25"/>
  <c r="F593" i="25"/>
  <c r="E593" i="25"/>
  <c r="D593" i="25"/>
  <c r="M592" i="25"/>
  <c r="L592" i="25"/>
  <c r="K592" i="25"/>
  <c r="J592" i="25"/>
  <c r="I592" i="25"/>
  <c r="G592" i="25"/>
  <c r="F592" i="25"/>
  <c r="E592" i="25"/>
  <c r="D592" i="25"/>
  <c r="M591" i="25"/>
  <c r="D591" i="25"/>
  <c r="L591" i="25"/>
  <c r="K591" i="25"/>
  <c r="J591" i="25"/>
  <c r="I591" i="25"/>
  <c r="G591" i="25"/>
  <c r="F591" i="25"/>
  <c r="E591" i="25"/>
  <c r="M590" i="25"/>
  <c r="D590" i="25"/>
  <c r="L590" i="25"/>
  <c r="K590" i="25"/>
  <c r="J590" i="25"/>
  <c r="I590" i="25"/>
  <c r="G590" i="25"/>
  <c r="F590" i="25"/>
  <c r="E590" i="25"/>
  <c r="M589" i="25"/>
  <c r="D589" i="25"/>
  <c r="L589" i="25"/>
  <c r="K589" i="25"/>
  <c r="J589" i="25"/>
  <c r="I589" i="25"/>
  <c r="G589" i="25"/>
  <c r="F589" i="25"/>
  <c r="E589" i="25"/>
  <c r="M588" i="25"/>
  <c r="D588" i="25"/>
  <c r="L588" i="25"/>
  <c r="K588" i="25"/>
  <c r="J588" i="25"/>
  <c r="I588" i="25"/>
  <c r="G588" i="25"/>
  <c r="F588" i="25"/>
  <c r="E588" i="25"/>
  <c r="M587" i="25"/>
  <c r="D587" i="25"/>
  <c r="L587" i="25"/>
  <c r="K587" i="25"/>
  <c r="J587" i="25"/>
  <c r="I587" i="25"/>
  <c r="G587" i="25"/>
  <c r="F587" i="25"/>
  <c r="E587" i="25"/>
  <c r="M586" i="25"/>
  <c r="L586" i="25"/>
  <c r="K586" i="25"/>
  <c r="J586" i="25"/>
  <c r="I586" i="25"/>
  <c r="G586" i="25"/>
  <c r="F586" i="25"/>
  <c r="E586" i="25"/>
  <c r="D586" i="25"/>
  <c r="D585" i="25"/>
  <c r="M585" i="25"/>
  <c r="L585" i="25"/>
  <c r="K585" i="25"/>
  <c r="J585" i="25"/>
  <c r="I585" i="25"/>
  <c r="G585" i="25"/>
  <c r="F585" i="25"/>
  <c r="E585" i="25"/>
  <c r="M584" i="25"/>
  <c r="L584" i="25"/>
  <c r="K584" i="25"/>
  <c r="J584" i="25"/>
  <c r="I584" i="25"/>
  <c r="G584" i="25"/>
  <c r="F584" i="25"/>
  <c r="E584" i="25"/>
  <c r="D584" i="25"/>
  <c r="M583" i="25"/>
  <c r="D583" i="25"/>
  <c r="L583" i="25"/>
  <c r="K583" i="25"/>
  <c r="J583" i="25"/>
  <c r="I583" i="25"/>
  <c r="G583" i="25"/>
  <c r="F583" i="25"/>
  <c r="E583" i="25"/>
  <c r="M582" i="25"/>
  <c r="D582" i="25"/>
  <c r="L582" i="25"/>
  <c r="K582" i="25"/>
  <c r="J582" i="25"/>
  <c r="I582" i="25"/>
  <c r="G582" i="25"/>
  <c r="F582" i="25"/>
  <c r="E582" i="25"/>
  <c r="M581" i="25"/>
  <c r="D581" i="25"/>
  <c r="L581" i="25"/>
  <c r="K581" i="25"/>
  <c r="J581" i="25"/>
  <c r="I581" i="25"/>
  <c r="G581" i="25"/>
  <c r="F581" i="25"/>
  <c r="E581" i="25"/>
  <c r="M580" i="25"/>
  <c r="L580" i="25"/>
  <c r="K580" i="25"/>
  <c r="J580" i="25"/>
  <c r="I580" i="25"/>
  <c r="G580" i="25"/>
  <c r="F580" i="25"/>
  <c r="E580" i="25"/>
  <c r="D580" i="25"/>
  <c r="M579" i="25"/>
  <c r="D579" i="25"/>
  <c r="L579" i="25"/>
  <c r="K579" i="25"/>
  <c r="J579" i="25"/>
  <c r="I579" i="25"/>
  <c r="G579" i="25"/>
  <c r="F579" i="25"/>
  <c r="E579" i="25"/>
  <c r="M578" i="25"/>
  <c r="N578" i="25" s="1"/>
  <c r="L578" i="25"/>
  <c r="K578" i="25"/>
  <c r="J578" i="25"/>
  <c r="I578" i="25"/>
  <c r="G578" i="25"/>
  <c r="F578" i="25"/>
  <c r="E578" i="25"/>
  <c r="D578" i="25"/>
  <c r="M577" i="25"/>
  <c r="D577" i="25"/>
  <c r="L577" i="25"/>
  <c r="K577" i="25"/>
  <c r="J577" i="25"/>
  <c r="I577" i="25"/>
  <c r="G577" i="25"/>
  <c r="F577" i="25"/>
  <c r="E577" i="25"/>
  <c r="M576" i="25"/>
  <c r="D576" i="25"/>
  <c r="L576" i="25"/>
  <c r="K576" i="25"/>
  <c r="J576" i="25"/>
  <c r="I576" i="25"/>
  <c r="G576" i="25"/>
  <c r="F576" i="25"/>
  <c r="E576" i="25"/>
  <c r="M575" i="25"/>
  <c r="D575" i="25"/>
  <c r="L575" i="25"/>
  <c r="K575" i="25"/>
  <c r="J575" i="25"/>
  <c r="I575" i="25"/>
  <c r="G575" i="25"/>
  <c r="F575" i="25"/>
  <c r="E575" i="25"/>
  <c r="M574" i="25"/>
  <c r="D574" i="25"/>
  <c r="L574" i="25"/>
  <c r="K574" i="25"/>
  <c r="J574" i="25"/>
  <c r="I574" i="25"/>
  <c r="G574" i="25"/>
  <c r="F574" i="25"/>
  <c r="E574" i="25"/>
  <c r="D573" i="25"/>
  <c r="M573" i="25"/>
  <c r="L573" i="25"/>
  <c r="K573" i="25"/>
  <c r="J573" i="25"/>
  <c r="I573" i="25"/>
  <c r="G573" i="25"/>
  <c r="F573" i="25"/>
  <c r="E573" i="25"/>
  <c r="M572" i="25"/>
  <c r="D572" i="25"/>
  <c r="L572" i="25"/>
  <c r="K572" i="25"/>
  <c r="J572" i="25"/>
  <c r="I572" i="25"/>
  <c r="G572" i="25"/>
  <c r="F572" i="25"/>
  <c r="E572" i="25"/>
  <c r="M571" i="25"/>
  <c r="D571" i="25"/>
  <c r="L571" i="25"/>
  <c r="K571" i="25"/>
  <c r="J571" i="25"/>
  <c r="I571" i="25"/>
  <c r="G571" i="25"/>
  <c r="F571" i="25"/>
  <c r="E571" i="25"/>
  <c r="M570" i="25"/>
  <c r="D570" i="25"/>
  <c r="L570" i="25"/>
  <c r="K570" i="25"/>
  <c r="J570" i="25"/>
  <c r="I570" i="25"/>
  <c r="G570" i="25"/>
  <c r="F570" i="25"/>
  <c r="E570" i="25"/>
  <c r="M569" i="25"/>
  <c r="L569" i="25"/>
  <c r="K569" i="25"/>
  <c r="J569" i="25"/>
  <c r="I569" i="25"/>
  <c r="G569" i="25"/>
  <c r="F569" i="25"/>
  <c r="E569" i="25"/>
  <c r="D569" i="25"/>
  <c r="M568" i="25"/>
  <c r="L568" i="25"/>
  <c r="K568" i="25"/>
  <c r="J568" i="25"/>
  <c r="I568" i="25"/>
  <c r="G568" i="25"/>
  <c r="F568" i="25"/>
  <c r="E568" i="25"/>
  <c r="D568" i="25"/>
  <c r="M567" i="25"/>
  <c r="L567" i="25"/>
  <c r="K567" i="25"/>
  <c r="J567" i="25"/>
  <c r="I567" i="25"/>
  <c r="G567" i="25"/>
  <c r="F567" i="25"/>
  <c r="E567" i="25"/>
  <c r="D567" i="25"/>
  <c r="M566" i="25"/>
  <c r="L566" i="25"/>
  <c r="K566" i="25"/>
  <c r="J566" i="25"/>
  <c r="I566" i="25"/>
  <c r="G566" i="25"/>
  <c r="F566" i="25"/>
  <c r="E566" i="25"/>
  <c r="D566" i="25"/>
  <c r="M565" i="25"/>
  <c r="D565" i="25"/>
  <c r="L565" i="25"/>
  <c r="K565" i="25"/>
  <c r="J565" i="25"/>
  <c r="I565" i="25"/>
  <c r="G565" i="25"/>
  <c r="F565" i="25"/>
  <c r="E565" i="25"/>
  <c r="M564" i="25"/>
  <c r="D564" i="25"/>
  <c r="L564" i="25"/>
  <c r="K564" i="25"/>
  <c r="J564" i="25"/>
  <c r="I564" i="25"/>
  <c r="G564" i="25"/>
  <c r="F564" i="25"/>
  <c r="E564" i="25"/>
  <c r="M563" i="25"/>
  <c r="D563" i="25"/>
  <c r="L563" i="25"/>
  <c r="K563" i="25"/>
  <c r="J563" i="25"/>
  <c r="I563" i="25"/>
  <c r="G563" i="25"/>
  <c r="F563" i="25"/>
  <c r="E563" i="25"/>
  <c r="M562" i="25"/>
  <c r="L562" i="25"/>
  <c r="K562" i="25"/>
  <c r="J562" i="25"/>
  <c r="I562" i="25"/>
  <c r="G562" i="25"/>
  <c r="F562" i="25"/>
  <c r="E562" i="25"/>
  <c r="D562" i="25"/>
  <c r="D561" i="25"/>
  <c r="M561" i="25"/>
  <c r="L561" i="25"/>
  <c r="K561" i="25"/>
  <c r="J561" i="25"/>
  <c r="I561" i="25"/>
  <c r="G561" i="25"/>
  <c r="F561" i="25"/>
  <c r="E561" i="25"/>
  <c r="M560" i="25"/>
  <c r="L560" i="25"/>
  <c r="K560" i="25"/>
  <c r="J560" i="25"/>
  <c r="I560" i="25"/>
  <c r="G560" i="25"/>
  <c r="F560" i="25"/>
  <c r="E560" i="25"/>
  <c r="D560" i="25"/>
  <c r="M559" i="25"/>
  <c r="D559" i="25"/>
  <c r="L559" i="25"/>
  <c r="K559" i="25"/>
  <c r="J559" i="25"/>
  <c r="I559" i="25"/>
  <c r="G559" i="25"/>
  <c r="F559" i="25"/>
  <c r="E559" i="25"/>
  <c r="M558" i="25"/>
  <c r="D558" i="25"/>
  <c r="L558" i="25"/>
  <c r="K558" i="25"/>
  <c r="J558" i="25"/>
  <c r="I558" i="25"/>
  <c r="G558" i="25"/>
  <c r="F558" i="25"/>
  <c r="E558" i="25"/>
  <c r="M557" i="25"/>
  <c r="L557" i="25"/>
  <c r="K557" i="25"/>
  <c r="J557" i="25"/>
  <c r="I557" i="25"/>
  <c r="G557" i="25"/>
  <c r="F557" i="25"/>
  <c r="E557" i="25"/>
  <c r="D557" i="25"/>
  <c r="M556" i="25"/>
  <c r="D556" i="25"/>
  <c r="L556" i="25"/>
  <c r="K556" i="25"/>
  <c r="J556" i="25"/>
  <c r="I556" i="25"/>
  <c r="G556" i="25"/>
  <c r="F556" i="25"/>
  <c r="E556" i="25"/>
  <c r="M555" i="25"/>
  <c r="D555" i="25"/>
  <c r="L555" i="25"/>
  <c r="K555" i="25"/>
  <c r="J555" i="25"/>
  <c r="I555" i="25"/>
  <c r="G555" i="25"/>
  <c r="F555" i="25"/>
  <c r="E555" i="25"/>
  <c r="M554" i="25"/>
  <c r="L554" i="25"/>
  <c r="K554" i="25"/>
  <c r="J554" i="25"/>
  <c r="I554" i="25"/>
  <c r="G554" i="25"/>
  <c r="F554" i="25"/>
  <c r="E554" i="25"/>
  <c r="D554" i="25"/>
  <c r="M553" i="25"/>
  <c r="D553" i="25"/>
  <c r="L553" i="25"/>
  <c r="K553" i="25"/>
  <c r="J553" i="25"/>
  <c r="I553" i="25"/>
  <c r="G553" i="25"/>
  <c r="F553" i="25"/>
  <c r="E553" i="25"/>
  <c r="M552" i="25"/>
  <c r="D552" i="25"/>
  <c r="L552" i="25"/>
  <c r="K552" i="25"/>
  <c r="J552" i="25"/>
  <c r="I552" i="25"/>
  <c r="G552" i="25"/>
  <c r="F552" i="25"/>
  <c r="E552" i="25"/>
  <c r="M551" i="25"/>
  <c r="L551" i="25"/>
  <c r="K551" i="25"/>
  <c r="J551" i="25"/>
  <c r="I551" i="25"/>
  <c r="G551" i="25"/>
  <c r="F551" i="25"/>
  <c r="E551" i="25"/>
  <c r="D551" i="25"/>
  <c r="M550" i="25"/>
  <c r="N550" i="25" s="1"/>
  <c r="L550" i="25"/>
  <c r="K550" i="25"/>
  <c r="J550" i="25"/>
  <c r="I550" i="25"/>
  <c r="G550" i="25"/>
  <c r="F550" i="25"/>
  <c r="E550" i="25"/>
  <c r="D550" i="25"/>
  <c r="D549" i="25"/>
  <c r="M549" i="25"/>
  <c r="L549" i="25"/>
  <c r="K549" i="25"/>
  <c r="J549" i="25"/>
  <c r="I549" i="25"/>
  <c r="G549" i="25"/>
  <c r="F549" i="25"/>
  <c r="E549" i="25"/>
  <c r="M548" i="25"/>
  <c r="L548" i="25"/>
  <c r="K548" i="25"/>
  <c r="J548" i="25"/>
  <c r="I548" i="25"/>
  <c r="G548" i="25"/>
  <c r="F548" i="25"/>
  <c r="E548" i="25"/>
  <c r="D548" i="25"/>
  <c r="M547" i="25"/>
  <c r="D547" i="25"/>
  <c r="L547" i="25"/>
  <c r="K547" i="25"/>
  <c r="J547" i="25"/>
  <c r="I547" i="25"/>
  <c r="G547" i="25"/>
  <c r="F547" i="25"/>
  <c r="E547" i="25"/>
  <c r="M546" i="25"/>
  <c r="D546" i="25"/>
  <c r="L546" i="25"/>
  <c r="K546" i="25"/>
  <c r="J546" i="25"/>
  <c r="I546" i="25"/>
  <c r="G546" i="25"/>
  <c r="F546" i="25"/>
  <c r="E546" i="25"/>
  <c r="M545" i="25"/>
  <c r="L545" i="25"/>
  <c r="K545" i="25"/>
  <c r="J545" i="25"/>
  <c r="I545" i="25"/>
  <c r="G545" i="25"/>
  <c r="F545" i="25"/>
  <c r="E545" i="25"/>
  <c r="D545" i="25"/>
  <c r="M544" i="25"/>
  <c r="L544" i="25"/>
  <c r="K544" i="25"/>
  <c r="J544" i="25"/>
  <c r="I544" i="25"/>
  <c r="G544" i="25"/>
  <c r="F544" i="25"/>
  <c r="E544" i="25"/>
  <c r="D544" i="25"/>
  <c r="M543" i="25"/>
  <c r="D543" i="25"/>
  <c r="L543" i="25"/>
  <c r="K543" i="25"/>
  <c r="J543" i="25"/>
  <c r="I543" i="25"/>
  <c r="G543" i="25"/>
  <c r="F543" i="25"/>
  <c r="E543" i="25"/>
  <c r="M542" i="25"/>
  <c r="L542" i="25"/>
  <c r="K542" i="25"/>
  <c r="J542" i="25"/>
  <c r="I542" i="25"/>
  <c r="G542" i="25"/>
  <c r="F542" i="25"/>
  <c r="E542" i="25"/>
  <c r="D542" i="25"/>
  <c r="M541" i="25"/>
  <c r="D541" i="25"/>
  <c r="L541" i="25"/>
  <c r="K541" i="25"/>
  <c r="J541" i="25"/>
  <c r="I541" i="25"/>
  <c r="G541" i="25"/>
  <c r="F541" i="25"/>
  <c r="E541" i="25"/>
  <c r="M540" i="25"/>
  <c r="D540" i="25"/>
  <c r="L540" i="25"/>
  <c r="K540" i="25"/>
  <c r="J540" i="25"/>
  <c r="I540" i="25"/>
  <c r="G540" i="25"/>
  <c r="F540" i="25"/>
  <c r="E540" i="25"/>
  <c r="M539" i="25"/>
  <c r="D539" i="25"/>
  <c r="L539" i="25"/>
  <c r="K539" i="25"/>
  <c r="J539" i="25"/>
  <c r="I539" i="25"/>
  <c r="G539" i="25"/>
  <c r="F539" i="25"/>
  <c r="E539" i="25"/>
  <c r="M538" i="25"/>
  <c r="L538" i="25"/>
  <c r="K538" i="25"/>
  <c r="J538" i="25"/>
  <c r="I538" i="25"/>
  <c r="G538" i="25"/>
  <c r="F538" i="25"/>
  <c r="E538" i="25"/>
  <c r="D538" i="25"/>
  <c r="D537" i="25"/>
  <c r="M537" i="25"/>
  <c r="L537" i="25"/>
  <c r="K537" i="25"/>
  <c r="J537" i="25"/>
  <c r="I537" i="25"/>
  <c r="G537" i="25"/>
  <c r="F537" i="25"/>
  <c r="E537" i="25"/>
  <c r="M536" i="25"/>
  <c r="L536" i="25"/>
  <c r="K536" i="25"/>
  <c r="J536" i="25"/>
  <c r="I536" i="25"/>
  <c r="G536" i="25"/>
  <c r="F536" i="25"/>
  <c r="E536" i="25"/>
  <c r="D536" i="25"/>
  <c r="M535" i="25"/>
  <c r="D535" i="25"/>
  <c r="L535" i="25"/>
  <c r="K535" i="25"/>
  <c r="J535" i="25"/>
  <c r="I535" i="25"/>
  <c r="G535" i="25"/>
  <c r="F535" i="25"/>
  <c r="E535" i="25"/>
  <c r="M534" i="25"/>
  <c r="D534" i="25"/>
  <c r="L534" i="25"/>
  <c r="K534" i="25"/>
  <c r="J534" i="25"/>
  <c r="I534" i="25"/>
  <c r="G534" i="25"/>
  <c r="F534" i="25"/>
  <c r="E534" i="25"/>
  <c r="M533" i="25"/>
  <c r="D533" i="25"/>
  <c r="L533" i="25"/>
  <c r="K533" i="25"/>
  <c r="J533" i="25"/>
  <c r="I533" i="25"/>
  <c r="G533" i="25"/>
  <c r="F533" i="25"/>
  <c r="E533" i="25"/>
  <c r="M532" i="25"/>
  <c r="L532" i="25"/>
  <c r="K532" i="25"/>
  <c r="J532" i="25"/>
  <c r="I532" i="25"/>
  <c r="G532" i="25"/>
  <c r="F532" i="25"/>
  <c r="E532" i="25"/>
  <c r="D532" i="25"/>
  <c r="M531" i="25"/>
  <c r="L531" i="25"/>
  <c r="K531" i="25"/>
  <c r="J531" i="25"/>
  <c r="I531" i="25"/>
  <c r="G531" i="25"/>
  <c r="F531" i="25"/>
  <c r="E531" i="25"/>
  <c r="D531" i="25"/>
  <c r="M530" i="25"/>
  <c r="L530" i="25"/>
  <c r="K530" i="25"/>
  <c r="J530" i="25"/>
  <c r="I530" i="25"/>
  <c r="G530" i="25"/>
  <c r="F530" i="25"/>
  <c r="E530" i="25"/>
  <c r="D530" i="25"/>
  <c r="M529" i="25"/>
  <c r="D529" i="25"/>
  <c r="L529" i="25"/>
  <c r="K529" i="25"/>
  <c r="J529" i="25"/>
  <c r="I529" i="25"/>
  <c r="G529" i="25"/>
  <c r="F529" i="25"/>
  <c r="E529" i="25"/>
  <c r="M528" i="25"/>
  <c r="D528" i="25"/>
  <c r="L528" i="25"/>
  <c r="K528" i="25"/>
  <c r="J528" i="25"/>
  <c r="I528" i="25"/>
  <c r="G528" i="25"/>
  <c r="F528" i="25"/>
  <c r="E528" i="25"/>
  <c r="M527" i="25"/>
  <c r="L527" i="25"/>
  <c r="K527" i="25"/>
  <c r="J527" i="25"/>
  <c r="I527" i="25"/>
  <c r="G527" i="25"/>
  <c r="F527" i="25"/>
  <c r="E527" i="25"/>
  <c r="D527" i="25"/>
  <c r="M526" i="25"/>
  <c r="D526" i="25"/>
  <c r="L526" i="25"/>
  <c r="K526" i="25"/>
  <c r="J526" i="25"/>
  <c r="I526" i="25"/>
  <c r="G526" i="25"/>
  <c r="F526" i="25"/>
  <c r="E526" i="25"/>
  <c r="D525" i="25"/>
  <c r="M525" i="25"/>
  <c r="L525" i="25"/>
  <c r="K525" i="25"/>
  <c r="J525" i="25"/>
  <c r="I525" i="25"/>
  <c r="G525" i="25"/>
  <c r="F525" i="25"/>
  <c r="E525" i="25"/>
  <c r="M524" i="25"/>
  <c r="L524" i="25"/>
  <c r="K524" i="25"/>
  <c r="J524" i="25"/>
  <c r="I524" i="25"/>
  <c r="G524" i="25"/>
  <c r="F524" i="25"/>
  <c r="E524" i="25"/>
  <c r="D524" i="25"/>
  <c r="M523" i="25"/>
  <c r="D523" i="25"/>
  <c r="L523" i="25"/>
  <c r="K523" i="25"/>
  <c r="J523" i="25"/>
  <c r="I523" i="25"/>
  <c r="G523" i="25"/>
  <c r="F523" i="25"/>
  <c r="E523" i="25"/>
  <c r="M522" i="25"/>
  <c r="D522" i="25"/>
  <c r="L522" i="25"/>
  <c r="K522" i="25"/>
  <c r="J522" i="25"/>
  <c r="I522" i="25"/>
  <c r="G522" i="25"/>
  <c r="F522" i="25"/>
  <c r="E522" i="25"/>
  <c r="M521" i="25"/>
  <c r="L521" i="25"/>
  <c r="K521" i="25"/>
  <c r="J521" i="25"/>
  <c r="I521" i="25"/>
  <c r="G521" i="25"/>
  <c r="F521" i="25"/>
  <c r="E521" i="25"/>
  <c r="D521" i="25"/>
  <c r="M520" i="25"/>
  <c r="L520" i="25"/>
  <c r="K520" i="25"/>
  <c r="J520" i="25"/>
  <c r="I520" i="25"/>
  <c r="G520" i="25"/>
  <c r="F520" i="25"/>
  <c r="E520" i="25"/>
  <c r="D520" i="25"/>
  <c r="M519" i="25"/>
  <c r="L519" i="25"/>
  <c r="K519" i="25"/>
  <c r="J519" i="25"/>
  <c r="I519" i="25"/>
  <c r="G519" i="25"/>
  <c r="F519" i="25"/>
  <c r="E519" i="25"/>
  <c r="D519" i="25"/>
  <c r="M518" i="25"/>
  <c r="D518" i="25"/>
  <c r="L518" i="25"/>
  <c r="K518" i="25"/>
  <c r="J518" i="25"/>
  <c r="I518" i="25"/>
  <c r="G518" i="25"/>
  <c r="F518" i="25"/>
  <c r="E518" i="25"/>
  <c r="M517" i="25"/>
  <c r="D517" i="25"/>
  <c r="L517" i="25"/>
  <c r="K517" i="25"/>
  <c r="J517" i="25"/>
  <c r="I517" i="25"/>
  <c r="G517" i="25"/>
  <c r="F517" i="25"/>
  <c r="E517" i="25"/>
  <c r="M516" i="25"/>
  <c r="D516" i="25"/>
  <c r="L516" i="25"/>
  <c r="K516" i="25"/>
  <c r="J516" i="25"/>
  <c r="I516" i="25"/>
  <c r="G516" i="25"/>
  <c r="F516" i="25"/>
  <c r="E516" i="25"/>
  <c r="M515" i="25"/>
  <c r="L515" i="25"/>
  <c r="K515" i="25"/>
  <c r="J515" i="25"/>
  <c r="I515" i="25"/>
  <c r="G515" i="25"/>
  <c r="F515" i="25"/>
  <c r="E515" i="25"/>
  <c r="D515" i="25"/>
  <c r="M514" i="25"/>
  <c r="L514" i="25"/>
  <c r="K514" i="25"/>
  <c r="J514" i="25"/>
  <c r="I514" i="25"/>
  <c r="G514" i="25"/>
  <c r="F514" i="25"/>
  <c r="E514" i="25"/>
  <c r="D514" i="25"/>
  <c r="D513" i="25"/>
  <c r="M513" i="25"/>
  <c r="L513" i="25"/>
  <c r="K513" i="25"/>
  <c r="J513" i="25"/>
  <c r="I513" i="25"/>
  <c r="G513" i="25"/>
  <c r="F513" i="25"/>
  <c r="E513" i="25"/>
  <c r="M512" i="25"/>
  <c r="L512" i="25"/>
  <c r="K512" i="25"/>
  <c r="J512" i="25"/>
  <c r="I512" i="25"/>
  <c r="G512" i="25"/>
  <c r="F512" i="25"/>
  <c r="E512" i="25"/>
  <c r="D512" i="25"/>
  <c r="M511" i="25"/>
  <c r="D511" i="25"/>
  <c r="L511" i="25"/>
  <c r="K511" i="25"/>
  <c r="J511" i="25"/>
  <c r="I511" i="25"/>
  <c r="G511" i="25"/>
  <c r="F511" i="25"/>
  <c r="E511" i="25"/>
  <c r="M510" i="25"/>
  <c r="D510" i="25"/>
  <c r="L510" i="25"/>
  <c r="K510" i="25"/>
  <c r="J510" i="25"/>
  <c r="I510" i="25"/>
  <c r="G510" i="25"/>
  <c r="F510" i="25"/>
  <c r="E510" i="25"/>
  <c r="M509" i="25"/>
  <c r="L509" i="25"/>
  <c r="K509" i="25"/>
  <c r="J509" i="25"/>
  <c r="I509" i="25"/>
  <c r="G509" i="25"/>
  <c r="F509" i="25"/>
  <c r="E509" i="25"/>
  <c r="D509" i="25"/>
  <c r="M508" i="25"/>
  <c r="D508" i="25"/>
  <c r="L508" i="25"/>
  <c r="K508" i="25"/>
  <c r="J508" i="25"/>
  <c r="I508" i="25"/>
  <c r="G508" i="25"/>
  <c r="F508" i="25"/>
  <c r="E508" i="25"/>
  <c r="M507" i="25"/>
  <c r="D507" i="25"/>
  <c r="L507" i="25"/>
  <c r="K507" i="25"/>
  <c r="J507" i="25"/>
  <c r="I507" i="25"/>
  <c r="G507" i="25"/>
  <c r="F507" i="25"/>
  <c r="E507" i="25"/>
  <c r="M506" i="25"/>
  <c r="L506" i="25"/>
  <c r="K506" i="25"/>
  <c r="J506" i="25"/>
  <c r="I506" i="25"/>
  <c r="G506" i="25"/>
  <c r="F506" i="25"/>
  <c r="E506" i="25"/>
  <c r="D506" i="25"/>
  <c r="M505" i="25"/>
  <c r="D505" i="25"/>
  <c r="L505" i="25"/>
  <c r="K505" i="25"/>
  <c r="J505" i="25"/>
  <c r="I505" i="25"/>
  <c r="G505" i="25"/>
  <c r="F505" i="25"/>
  <c r="E505" i="25"/>
  <c r="M504" i="25"/>
  <c r="D504" i="25"/>
  <c r="L504" i="25"/>
  <c r="K504" i="25"/>
  <c r="J504" i="25"/>
  <c r="I504" i="25"/>
  <c r="G504" i="25"/>
  <c r="F504" i="25"/>
  <c r="E504" i="25"/>
  <c r="M503" i="25"/>
  <c r="L503" i="25"/>
  <c r="K503" i="25"/>
  <c r="J503" i="25"/>
  <c r="I503" i="25"/>
  <c r="G503" i="25"/>
  <c r="F503" i="25"/>
  <c r="E503" i="25"/>
  <c r="D503" i="25"/>
  <c r="M502" i="25"/>
  <c r="D502" i="25"/>
  <c r="L502" i="25"/>
  <c r="K502" i="25"/>
  <c r="J502" i="25"/>
  <c r="I502" i="25"/>
  <c r="G502" i="25"/>
  <c r="F502" i="25"/>
  <c r="E502" i="25"/>
  <c r="D501" i="25"/>
  <c r="M501" i="25"/>
  <c r="L501" i="25"/>
  <c r="K501" i="25"/>
  <c r="J501" i="25"/>
  <c r="I501" i="25"/>
  <c r="G501" i="25"/>
  <c r="F501" i="25"/>
  <c r="E501" i="25"/>
  <c r="M500" i="25"/>
  <c r="L500" i="25"/>
  <c r="K500" i="25"/>
  <c r="J500" i="25"/>
  <c r="I500" i="25"/>
  <c r="G500" i="25"/>
  <c r="F500" i="25"/>
  <c r="E500" i="25"/>
  <c r="D500" i="25"/>
  <c r="M499" i="25"/>
  <c r="D499" i="25"/>
  <c r="L499" i="25"/>
  <c r="K499" i="25"/>
  <c r="J499" i="25"/>
  <c r="I499" i="25"/>
  <c r="G499" i="25"/>
  <c r="F499" i="25"/>
  <c r="E499" i="25"/>
  <c r="M498" i="25"/>
  <c r="D498" i="25"/>
  <c r="L498" i="25"/>
  <c r="K498" i="25"/>
  <c r="J498" i="25"/>
  <c r="I498" i="25"/>
  <c r="G498" i="25"/>
  <c r="F498" i="25"/>
  <c r="E498" i="25"/>
  <c r="M497" i="25"/>
  <c r="L497" i="25"/>
  <c r="K497" i="25"/>
  <c r="J497" i="25"/>
  <c r="I497" i="25"/>
  <c r="G497" i="25"/>
  <c r="F497" i="25"/>
  <c r="E497" i="25"/>
  <c r="D497" i="25"/>
  <c r="M496" i="25"/>
  <c r="L496" i="25"/>
  <c r="K496" i="25"/>
  <c r="J496" i="25"/>
  <c r="I496" i="25"/>
  <c r="G496" i="25"/>
  <c r="F496" i="25"/>
  <c r="E496" i="25"/>
  <c r="D496" i="25"/>
  <c r="M495" i="25"/>
  <c r="D495" i="25"/>
  <c r="L495" i="25"/>
  <c r="K495" i="25"/>
  <c r="J495" i="25"/>
  <c r="I495" i="25"/>
  <c r="G495" i="25"/>
  <c r="F495" i="25"/>
  <c r="E495" i="25"/>
  <c r="M494" i="25"/>
  <c r="L494" i="25"/>
  <c r="K494" i="25"/>
  <c r="J494" i="25"/>
  <c r="I494" i="25"/>
  <c r="G494" i="25"/>
  <c r="F494" i="25"/>
  <c r="E494" i="25"/>
  <c r="D494" i="25"/>
  <c r="M493" i="25"/>
  <c r="D493" i="25"/>
  <c r="L493" i="25"/>
  <c r="K493" i="25"/>
  <c r="J493" i="25"/>
  <c r="I493" i="25"/>
  <c r="G493" i="25"/>
  <c r="F493" i="25"/>
  <c r="E493" i="25"/>
  <c r="M492" i="25"/>
  <c r="D492" i="25"/>
  <c r="L492" i="25"/>
  <c r="K492" i="25"/>
  <c r="J492" i="25"/>
  <c r="I492" i="25"/>
  <c r="G492" i="25"/>
  <c r="F492" i="25"/>
  <c r="E492" i="25"/>
  <c r="M491" i="25"/>
  <c r="L491" i="25"/>
  <c r="K491" i="25"/>
  <c r="J491" i="25"/>
  <c r="I491" i="25"/>
  <c r="G491" i="25"/>
  <c r="F491" i="25"/>
  <c r="E491" i="25"/>
  <c r="D491" i="25"/>
  <c r="M490" i="25"/>
  <c r="L490" i="25"/>
  <c r="K490" i="25"/>
  <c r="J490" i="25"/>
  <c r="I490" i="25"/>
  <c r="G490" i="25"/>
  <c r="F490" i="25"/>
  <c r="E490" i="25"/>
  <c r="D490" i="25"/>
  <c r="D489" i="25"/>
  <c r="M489" i="25"/>
  <c r="L489" i="25"/>
  <c r="K489" i="25"/>
  <c r="J489" i="25"/>
  <c r="I489" i="25"/>
  <c r="G489" i="25"/>
  <c r="F489" i="25"/>
  <c r="E489" i="25"/>
  <c r="M488" i="25"/>
  <c r="L488" i="25"/>
  <c r="K488" i="25"/>
  <c r="J488" i="25"/>
  <c r="I488" i="25"/>
  <c r="G488" i="25"/>
  <c r="F488" i="25"/>
  <c r="E488" i="25"/>
  <c r="D488" i="25"/>
  <c r="M487" i="25"/>
  <c r="D487" i="25"/>
  <c r="L487" i="25"/>
  <c r="K487" i="25"/>
  <c r="J487" i="25"/>
  <c r="I487" i="25"/>
  <c r="G487" i="25"/>
  <c r="F487" i="25"/>
  <c r="E487" i="25"/>
  <c r="M486" i="25"/>
  <c r="D486" i="25"/>
  <c r="L486" i="25"/>
  <c r="K486" i="25"/>
  <c r="J486" i="25"/>
  <c r="I486" i="25"/>
  <c r="G486" i="25"/>
  <c r="F486" i="25"/>
  <c r="E486" i="25"/>
  <c r="M485" i="25"/>
  <c r="D485" i="25"/>
  <c r="L485" i="25"/>
  <c r="K485" i="25"/>
  <c r="J485" i="25"/>
  <c r="I485" i="25"/>
  <c r="G485" i="25"/>
  <c r="F485" i="25"/>
  <c r="E485" i="25"/>
  <c r="M484" i="25"/>
  <c r="L484" i="25"/>
  <c r="K484" i="25"/>
  <c r="J484" i="25"/>
  <c r="I484" i="25"/>
  <c r="G484" i="25"/>
  <c r="F484" i="25"/>
  <c r="E484" i="25"/>
  <c r="D484" i="25"/>
  <c r="M483" i="25"/>
  <c r="D483" i="25"/>
  <c r="L483" i="25"/>
  <c r="K483" i="25"/>
  <c r="J483" i="25"/>
  <c r="I483" i="25"/>
  <c r="G483" i="25"/>
  <c r="F483" i="25"/>
  <c r="E483" i="25"/>
  <c r="M482" i="25"/>
  <c r="N482" i="25" s="1"/>
  <c r="L482" i="25"/>
  <c r="K482" i="25"/>
  <c r="J482" i="25"/>
  <c r="I482" i="25"/>
  <c r="G482" i="25"/>
  <c r="F482" i="25"/>
  <c r="E482" i="25"/>
  <c r="D482" i="25"/>
  <c r="M481" i="25"/>
  <c r="D481" i="25"/>
  <c r="L481" i="25"/>
  <c r="K481" i="25"/>
  <c r="J481" i="25"/>
  <c r="I481" i="25"/>
  <c r="G481" i="25"/>
  <c r="F481" i="25"/>
  <c r="E481" i="25"/>
  <c r="M480" i="25"/>
  <c r="D480" i="25"/>
  <c r="L480" i="25"/>
  <c r="K480" i="25"/>
  <c r="J480" i="25"/>
  <c r="I480" i="25"/>
  <c r="G480" i="25"/>
  <c r="F480" i="25"/>
  <c r="E480" i="25"/>
  <c r="M479" i="25"/>
  <c r="L479" i="25"/>
  <c r="K479" i="25"/>
  <c r="J479" i="25"/>
  <c r="I479" i="25"/>
  <c r="G479" i="25"/>
  <c r="F479" i="25"/>
  <c r="E479" i="25"/>
  <c r="D479" i="25"/>
  <c r="M478" i="25"/>
  <c r="L478" i="25"/>
  <c r="K478" i="25"/>
  <c r="J478" i="25"/>
  <c r="I478" i="25"/>
  <c r="G478" i="25"/>
  <c r="F478" i="25"/>
  <c r="E478" i="25"/>
  <c r="D478" i="25"/>
  <c r="D477" i="25"/>
  <c r="M477" i="25"/>
  <c r="L477" i="25"/>
  <c r="K477" i="25"/>
  <c r="J477" i="25"/>
  <c r="I477" i="25"/>
  <c r="G477" i="25"/>
  <c r="F477" i="25"/>
  <c r="E477" i="25"/>
  <c r="M476" i="25"/>
  <c r="D476" i="25"/>
  <c r="L476" i="25"/>
  <c r="K476" i="25"/>
  <c r="J476" i="25"/>
  <c r="I476" i="25"/>
  <c r="G476" i="25"/>
  <c r="F476" i="25"/>
  <c r="E476" i="25"/>
  <c r="M475" i="25"/>
  <c r="D475" i="25"/>
  <c r="L475" i="25"/>
  <c r="K475" i="25"/>
  <c r="J475" i="25"/>
  <c r="I475" i="25"/>
  <c r="G475" i="25"/>
  <c r="F475" i="25"/>
  <c r="E475" i="25"/>
  <c r="M474" i="25"/>
  <c r="D474" i="25"/>
  <c r="L474" i="25"/>
  <c r="K474" i="25"/>
  <c r="J474" i="25"/>
  <c r="I474" i="25"/>
  <c r="G474" i="25"/>
  <c r="F474" i="25"/>
  <c r="E474" i="25"/>
  <c r="M473" i="25"/>
  <c r="L473" i="25"/>
  <c r="K473" i="25"/>
  <c r="J473" i="25"/>
  <c r="I473" i="25"/>
  <c r="G473" i="25"/>
  <c r="F473" i="25"/>
  <c r="E473" i="25"/>
  <c r="D473" i="25"/>
  <c r="M472" i="25"/>
  <c r="L472" i="25"/>
  <c r="K472" i="25"/>
  <c r="J472" i="25"/>
  <c r="I472" i="25"/>
  <c r="G472" i="25"/>
  <c r="F472" i="25"/>
  <c r="E472" i="25"/>
  <c r="D472" i="25"/>
  <c r="M471" i="25"/>
  <c r="D471" i="25"/>
  <c r="L471" i="25"/>
  <c r="K471" i="25"/>
  <c r="J471" i="25"/>
  <c r="I471" i="25"/>
  <c r="G471" i="25"/>
  <c r="F471" i="25"/>
  <c r="E471" i="25"/>
  <c r="M470" i="25"/>
  <c r="D470" i="25"/>
  <c r="L470" i="25"/>
  <c r="K470" i="25"/>
  <c r="J470" i="25"/>
  <c r="I470" i="25"/>
  <c r="G470" i="25"/>
  <c r="F470" i="25"/>
  <c r="E470" i="25"/>
  <c r="M469" i="25"/>
  <c r="D469" i="25"/>
  <c r="L469" i="25"/>
  <c r="K469" i="25"/>
  <c r="J469" i="25"/>
  <c r="I469" i="25"/>
  <c r="G469" i="25"/>
  <c r="F469" i="25"/>
  <c r="E469" i="25"/>
  <c r="M468" i="25"/>
  <c r="D468" i="25"/>
  <c r="L468" i="25"/>
  <c r="K468" i="25"/>
  <c r="J468" i="25"/>
  <c r="I468" i="25"/>
  <c r="G468" i="25"/>
  <c r="F468" i="25"/>
  <c r="E468" i="25"/>
  <c r="M467" i="25"/>
  <c r="D467" i="25"/>
  <c r="L467" i="25"/>
  <c r="K467" i="25"/>
  <c r="J467" i="25"/>
  <c r="I467" i="25"/>
  <c r="G467" i="25"/>
  <c r="F467" i="25"/>
  <c r="E467" i="25"/>
  <c r="M466" i="25"/>
  <c r="L466" i="25"/>
  <c r="K466" i="25"/>
  <c r="J466" i="25"/>
  <c r="I466" i="25"/>
  <c r="G466" i="25"/>
  <c r="F466" i="25"/>
  <c r="E466" i="25"/>
  <c r="D466" i="25"/>
  <c r="D465" i="25"/>
  <c r="M465" i="25"/>
  <c r="L465" i="25"/>
  <c r="K465" i="25"/>
  <c r="J465" i="25"/>
  <c r="I465" i="25"/>
  <c r="G465" i="25"/>
  <c r="F465" i="25"/>
  <c r="E465" i="25"/>
  <c r="M464" i="25"/>
  <c r="D464" i="25"/>
  <c r="L464" i="25"/>
  <c r="K464" i="25"/>
  <c r="J464" i="25"/>
  <c r="I464" i="25"/>
  <c r="G464" i="25"/>
  <c r="F464" i="25"/>
  <c r="E464" i="25"/>
  <c r="M463" i="25"/>
  <c r="D463" i="25"/>
  <c r="L463" i="25"/>
  <c r="K463" i="25"/>
  <c r="J463" i="25"/>
  <c r="I463" i="25"/>
  <c r="G463" i="25"/>
  <c r="F463" i="25"/>
  <c r="E463" i="25"/>
  <c r="M462" i="25"/>
  <c r="D462" i="25"/>
  <c r="L462" i="25"/>
  <c r="K462" i="25"/>
  <c r="J462" i="25"/>
  <c r="I462" i="25"/>
  <c r="G462" i="25"/>
  <c r="F462" i="25"/>
  <c r="E462" i="25"/>
  <c r="M461" i="25"/>
  <c r="D461" i="25"/>
  <c r="L461" i="25"/>
  <c r="K461" i="25"/>
  <c r="J461" i="25"/>
  <c r="I461" i="25"/>
  <c r="G461" i="25"/>
  <c r="F461" i="25"/>
  <c r="E461" i="25"/>
  <c r="M460" i="25"/>
  <c r="L460" i="25"/>
  <c r="K460" i="25"/>
  <c r="J460" i="25"/>
  <c r="I460" i="25"/>
  <c r="G460" i="25"/>
  <c r="F460" i="25"/>
  <c r="E460" i="25"/>
  <c r="D460" i="25"/>
  <c r="M459" i="25"/>
  <c r="L459" i="25"/>
  <c r="K459" i="25"/>
  <c r="J459" i="25"/>
  <c r="I459" i="25"/>
  <c r="G459" i="25"/>
  <c r="F459" i="25"/>
  <c r="E459" i="25"/>
  <c r="D459" i="25"/>
  <c r="M458" i="25"/>
  <c r="D458" i="25"/>
  <c r="L458" i="25"/>
  <c r="K458" i="25"/>
  <c r="J458" i="25"/>
  <c r="I458" i="25"/>
  <c r="G458" i="25"/>
  <c r="F458" i="25"/>
  <c r="E458" i="25"/>
  <c r="M457" i="25"/>
  <c r="D457" i="25"/>
  <c r="L457" i="25"/>
  <c r="K457" i="25"/>
  <c r="J457" i="25"/>
  <c r="I457" i="25"/>
  <c r="G457" i="25"/>
  <c r="F457" i="25"/>
  <c r="E457" i="25"/>
  <c r="M456" i="25"/>
  <c r="D456" i="25"/>
  <c r="L456" i="25"/>
  <c r="K456" i="25"/>
  <c r="J456" i="25"/>
  <c r="I456" i="25"/>
  <c r="G456" i="25"/>
  <c r="F456" i="25"/>
  <c r="E456" i="25"/>
  <c r="M455" i="25"/>
  <c r="L455" i="25"/>
  <c r="K455" i="25"/>
  <c r="J455" i="25"/>
  <c r="I455" i="25"/>
  <c r="G455" i="25"/>
  <c r="F455" i="25"/>
  <c r="E455" i="25"/>
  <c r="D455" i="25"/>
  <c r="M454" i="25"/>
  <c r="L454" i="25"/>
  <c r="K454" i="25"/>
  <c r="J454" i="25"/>
  <c r="I454" i="25"/>
  <c r="G454" i="25"/>
  <c r="F454" i="25"/>
  <c r="E454" i="25"/>
  <c r="D454" i="25"/>
  <c r="D453" i="25"/>
  <c r="M453" i="25"/>
  <c r="L453" i="25"/>
  <c r="K453" i="25"/>
  <c r="J453" i="25"/>
  <c r="I453" i="25"/>
  <c r="G453" i="25"/>
  <c r="F453" i="25"/>
  <c r="E453" i="25"/>
  <c r="M452" i="25"/>
  <c r="D452" i="25"/>
  <c r="L452" i="25"/>
  <c r="K452" i="25"/>
  <c r="J452" i="25"/>
  <c r="I452" i="25"/>
  <c r="G452" i="25"/>
  <c r="F452" i="25"/>
  <c r="E452" i="25"/>
  <c r="M451" i="25"/>
  <c r="L451" i="25"/>
  <c r="K451" i="25"/>
  <c r="J451" i="25"/>
  <c r="I451" i="25"/>
  <c r="G451" i="25"/>
  <c r="F451" i="25"/>
  <c r="E451" i="25"/>
  <c r="D451" i="25"/>
  <c r="M450" i="25"/>
  <c r="D450" i="25"/>
  <c r="L450" i="25"/>
  <c r="K450" i="25"/>
  <c r="J450" i="25"/>
  <c r="I450" i="25"/>
  <c r="G450" i="25"/>
  <c r="F450" i="25"/>
  <c r="E450" i="25"/>
  <c r="M449" i="25"/>
  <c r="D449" i="25"/>
  <c r="L449" i="25"/>
  <c r="K449" i="25"/>
  <c r="J449" i="25"/>
  <c r="I449" i="25"/>
  <c r="G449" i="25"/>
  <c r="F449" i="25"/>
  <c r="E449" i="25"/>
  <c r="M448" i="25"/>
  <c r="L448" i="25"/>
  <c r="K448" i="25"/>
  <c r="J448" i="25"/>
  <c r="I448" i="25"/>
  <c r="G448" i="25"/>
  <c r="F448" i="25"/>
  <c r="E448" i="25"/>
  <c r="D448" i="25"/>
  <c r="M447" i="25"/>
  <c r="L447" i="25"/>
  <c r="K447" i="25"/>
  <c r="J447" i="25"/>
  <c r="I447" i="25"/>
  <c r="G447" i="25"/>
  <c r="F447" i="25"/>
  <c r="E447" i="25"/>
  <c r="D447" i="25"/>
  <c r="M446" i="25"/>
  <c r="L446" i="25"/>
  <c r="K446" i="25"/>
  <c r="J446" i="25"/>
  <c r="I446" i="25"/>
  <c r="G446" i="25"/>
  <c r="F446" i="25"/>
  <c r="E446" i="25"/>
  <c r="D446" i="25"/>
  <c r="M445" i="25"/>
  <c r="D445" i="25"/>
  <c r="L445" i="25"/>
  <c r="K445" i="25"/>
  <c r="J445" i="25"/>
  <c r="I445" i="25"/>
  <c r="G445" i="25"/>
  <c r="F445" i="25"/>
  <c r="E445" i="25"/>
  <c r="M444" i="25"/>
  <c r="D444" i="25"/>
  <c r="L444" i="25"/>
  <c r="K444" i="25"/>
  <c r="J444" i="25"/>
  <c r="I444" i="25"/>
  <c r="G444" i="25"/>
  <c r="F444" i="25"/>
  <c r="E444" i="25"/>
  <c r="M443" i="25"/>
  <c r="D443" i="25"/>
  <c r="L443" i="25"/>
  <c r="K443" i="25"/>
  <c r="J443" i="25"/>
  <c r="I443" i="25"/>
  <c r="G443" i="25"/>
  <c r="F443" i="25"/>
  <c r="E443" i="25"/>
  <c r="M442" i="25"/>
  <c r="L442" i="25"/>
  <c r="K442" i="25"/>
  <c r="J442" i="25"/>
  <c r="I442" i="25"/>
  <c r="G442" i="25"/>
  <c r="F442" i="25"/>
  <c r="E442" i="25"/>
  <c r="D442" i="25"/>
  <c r="D441" i="25"/>
  <c r="M441" i="25"/>
  <c r="L441" i="25"/>
  <c r="K441" i="25"/>
  <c r="J441" i="25"/>
  <c r="I441" i="25"/>
  <c r="G441" i="25"/>
  <c r="F441" i="25"/>
  <c r="E441" i="25"/>
  <c r="M440" i="25"/>
  <c r="D440" i="25"/>
  <c r="L440" i="25"/>
  <c r="K440" i="25"/>
  <c r="J440" i="25"/>
  <c r="I440" i="25"/>
  <c r="G440" i="25"/>
  <c r="F440" i="25"/>
  <c r="E440" i="25"/>
  <c r="M439" i="25"/>
  <c r="L439" i="25"/>
  <c r="K439" i="25"/>
  <c r="J439" i="25"/>
  <c r="I439" i="25"/>
  <c r="G439" i="25"/>
  <c r="F439" i="25"/>
  <c r="E439" i="25"/>
  <c r="D439" i="25"/>
  <c r="M438" i="25"/>
  <c r="D438" i="25"/>
  <c r="L438" i="25"/>
  <c r="K438" i="25"/>
  <c r="J438" i="25"/>
  <c r="I438" i="25"/>
  <c r="G438" i="25"/>
  <c r="F438" i="25"/>
  <c r="E438" i="25"/>
  <c r="M437" i="25"/>
  <c r="D437" i="25"/>
  <c r="L437" i="25"/>
  <c r="K437" i="25"/>
  <c r="J437" i="25"/>
  <c r="I437" i="25"/>
  <c r="G437" i="25"/>
  <c r="F437" i="25"/>
  <c r="E437" i="25"/>
  <c r="M436" i="25"/>
  <c r="L436" i="25"/>
  <c r="K436" i="25"/>
  <c r="J436" i="25"/>
  <c r="I436" i="25"/>
  <c r="G436" i="25"/>
  <c r="F436" i="25"/>
  <c r="E436" i="25"/>
  <c r="D436" i="25"/>
  <c r="M435" i="25"/>
  <c r="L435" i="25"/>
  <c r="K435" i="25"/>
  <c r="J435" i="25"/>
  <c r="I435" i="25"/>
  <c r="G435" i="25"/>
  <c r="F435" i="25"/>
  <c r="E435" i="25"/>
  <c r="D435" i="25"/>
  <c r="M434" i="25"/>
  <c r="L434" i="25"/>
  <c r="K434" i="25"/>
  <c r="J434" i="25"/>
  <c r="I434" i="25"/>
  <c r="G434" i="25"/>
  <c r="F434" i="25"/>
  <c r="E434" i="25"/>
  <c r="D434" i="25"/>
  <c r="M433" i="25"/>
  <c r="D433" i="25"/>
  <c r="L433" i="25"/>
  <c r="K433" i="25"/>
  <c r="J433" i="25"/>
  <c r="I433" i="25"/>
  <c r="G433" i="25"/>
  <c r="F433" i="25"/>
  <c r="E433" i="25"/>
  <c r="M432" i="25"/>
  <c r="D432" i="25"/>
  <c r="L432" i="25"/>
  <c r="K432" i="25"/>
  <c r="J432" i="25"/>
  <c r="I432" i="25"/>
  <c r="G432" i="25"/>
  <c r="F432" i="25"/>
  <c r="E432" i="25"/>
  <c r="M431" i="25"/>
  <c r="L431" i="25"/>
  <c r="K431" i="25"/>
  <c r="J431" i="25"/>
  <c r="I431" i="25"/>
  <c r="G431" i="25"/>
  <c r="F431" i="25"/>
  <c r="E431" i="25"/>
  <c r="D431" i="25"/>
  <c r="M430" i="25"/>
  <c r="D430" i="25"/>
  <c r="L430" i="25"/>
  <c r="K430" i="25"/>
  <c r="J430" i="25"/>
  <c r="I430" i="25"/>
  <c r="G430" i="25"/>
  <c r="F430" i="25"/>
  <c r="E430" i="25"/>
  <c r="D429" i="25"/>
  <c r="M429" i="25"/>
  <c r="L429" i="25"/>
  <c r="K429" i="25"/>
  <c r="J429" i="25"/>
  <c r="I429" i="25"/>
  <c r="G429" i="25"/>
  <c r="F429" i="25"/>
  <c r="E429" i="25"/>
  <c r="M428" i="25"/>
  <c r="L428" i="25"/>
  <c r="K428" i="25"/>
  <c r="J428" i="25"/>
  <c r="I428" i="25"/>
  <c r="G428" i="25"/>
  <c r="F428" i="25"/>
  <c r="E428" i="25"/>
  <c r="D428" i="25"/>
  <c r="M427" i="25"/>
  <c r="L427" i="25"/>
  <c r="K427" i="25"/>
  <c r="J427" i="25"/>
  <c r="I427" i="25"/>
  <c r="G427" i="25"/>
  <c r="F427" i="25"/>
  <c r="E427" i="25"/>
  <c r="D427" i="25"/>
  <c r="M426" i="25"/>
  <c r="D426" i="25"/>
  <c r="L426" i="25"/>
  <c r="K426" i="25"/>
  <c r="J426" i="25"/>
  <c r="I426" i="25"/>
  <c r="G426" i="25"/>
  <c r="F426" i="25"/>
  <c r="E426" i="25"/>
  <c r="M425" i="25"/>
  <c r="D425" i="25"/>
  <c r="L425" i="25"/>
  <c r="K425" i="25"/>
  <c r="J425" i="25"/>
  <c r="I425" i="25"/>
  <c r="G425" i="25"/>
  <c r="F425" i="25"/>
  <c r="E425" i="25"/>
  <c r="M424" i="25"/>
  <c r="L424" i="25"/>
  <c r="K424" i="25"/>
  <c r="J424" i="25"/>
  <c r="I424" i="25"/>
  <c r="G424" i="25"/>
  <c r="F424" i="25"/>
  <c r="E424" i="25"/>
  <c r="D424" i="25"/>
  <c r="M423" i="25"/>
  <c r="D423" i="25"/>
  <c r="L423" i="25"/>
  <c r="K423" i="25"/>
  <c r="J423" i="25"/>
  <c r="I423" i="25"/>
  <c r="G423" i="25"/>
  <c r="F423" i="25"/>
  <c r="E423" i="25"/>
  <c r="M422" i="25"/>
  <c r="D422" i="25"/>
  <c r="L422" i="25"/>
  <c r="K422" i="25"/>
  <c r="J422" i="25"/>
  <c r="I422" i="25"/>
  <c r="G422" i="25"/>
  <c r="F422" i="25"/>
  <c r="E422" i="25"/>
  <c r="M421" i="25"/>
  <c r="D421" i="25"/>
  <c r="L421" i="25"/>
  <c r="K421" i="25"/>
  <c r="J421" i="25"/>
  <c r="I421" i="25"/>
  <c r="G421" i="25"/>
  <c r="F421" i="25"/>
  <c r="E421" i="25"/>
  <c r="M420" i="25"/>
  <c r="D420" i="25"/>
  <c r="L420" i="25"/>
  <c r="K420" i="25"/>
  <c r="J420" i="25"/>
  <c r="I420" i="25"/>
  <c r="G420" i="25"/>
  <c r="F420" i="25"/>
  <c r="E420" i="25"/>
  <c r="M419" i="25"/>
  <c r="L419" i="25"/>
  <c r="K419" i="25"/>
  <c r="J419" i="25"/>
  <c r="I419" i="25"/>
  <c r="G419" i="25"/>
  <c r="F419" i="25"/>
  <c r="E419" i="25"/>
  <c r="D419" i="25"/>
  <c r="M418" i="25"/>
  <c r="L418" i="25"/>
  <c r="K418" i="25"/>
  <c r="J418" i="25"/>
  <c r="I418" i="25"/>
  <c r="G418" i="25"/>
  <c r="F418" i="25"/>
  <c r="E418" i="25"/>
  <c r="D418" i="25"/>
  <c r="D417" i="25"/>
  <c r="M417" i="25"/>
  <c r="L417" i="25"/>
  <c r="K417" i="25"/>
  <c r="J417" i="25"/>
  <c r="I417" i="25"/>
  <c r="G417" i="25"/>
  <c r="F417" i="25"/>
  <c r="E417" i="25"/>
  <c r="M416" i="25"/>
  <c r="D416" i="25"/>
  <c r="L416" i="25"/>
  <c r="K416" i="25"/>
  <c r="J416" i="25"/>
  <c r="I416" i="25"/>
  <c r="G416" i="25"/>
  <c r="F416" i="25"/>
  <c r="E416" i="25"/>
  <c r="M415" i="25"/>
  <c r="L415" i="25"/>
  <c r="K415" i="25"/>
  <c r="J415" i="25"/>
  <c r="I415" i="25"/>
  <c r="G415" i="25"/>
  <c r="F415" i="25"/>
  <c r="E415" i="25"/>
  <c r="D415" i="25"/>
  <c r="M414" i="25"/>
  <c r="D414" i="25"/>
  <c r="L414" i="25"/>
  <c r="K414" i="25"/>
  <c r="J414" i="25"/>
  <c r="I414" i="25"/>
  <c r="G414" i="25"/>
  <c r="F414" i="25"/>
  <c r="E414" i="25"/>
  <c r="M413" i="25"/>
  <c r="D413" i="25"/>
  <c r="L413" i="25"/>
  <c r="K413" i="25"/>
  <c r="J413" i="25"/>
  <c r="I413" i="25"/>
  <c r="G413" i="25"/>
  <c r="F413" i="25"/>
  <c r="E413" i="25"/>
  <c r="M412" i="25"/>
  <c r="L412" i="25"/>
  <c r="K412" i="25"/>
  <c r="J412" i="25"/>
  <c r="I412" i="25"/>
  <c r="G412" i="25"/>
  <c r="F412" i="25"/>
  <c r="E412" i="25"/>
  <c r="D412" i="25"/>
  <c r="M411" i="25"/>
  <c r="D411" i="25"/>
  <c r="L411" i="25"/>
  <c r="K411" i="25"/>
  <c r="J411" i="25"/>
  <c r="I411" i="25"/>
  <c r="G411" i="25"/>
  <c r="F411" i="25"/>
  <c r="E411" i="25"/>
  <c r="M410" i="25"/>
  <c r="D410" i="25"/>
  <c r="L410" i="25"/>
  <c r="K410" i="25"/>
  <c r="J410" i="25"/>
  <c r="I410" i="25"/>
  <c r="G410" i="25"/>
  <c r="F410" i="25"/>
  <c r="E410" i="25"/>
  <c r="M409" i="25"/>
  <c r="D409" i="25"/>
  <c r="L409" i="25"/>
  <c r="K409" i="25"/>
  <c r="J409" i="25"/>
  <c r="I409" i="25"/>
  <c r="G409" i="25"/>
  <c r="F409" i="25"/>
  <c r="E409" i="25"/>
  <c r="M408" i="25"/>
  <c r="D408" i="25"/>
  <c r="L408" i="25"/>
  <c r="K408" i="25"/>
  <c r="J408" i="25"/>
  <c r="I408" i="25"/>
  <c r="G408" i="25"/>
  <c r="F408" i="25"/>
  <c r="E408" i="25"/>
  <c r="M407" i="25"/>
  <c r="L407" i="25"/>
  <c r="K407" i="25"/>
  <c r="J407" i="25"/>
  <c r="I407" i="25"/>
  <c r="G407" i="25"/>
  <c r="F407" i="25"/>
  <c r="E407" i="25"/>
  <c r="D407" i="25"/>
  <c r="M406" i="25"/>
  <c r="D406" i="25"/>
  <c r="L406" i="25"/>
  <c r="K406" i="25"/>
  <c r="J406" i="25"/>
  <c r="I406" i="25"/>
  <c r="G406" i="25"/>
  <c r="F406" i="25"/>
  <c r="E406" i="25"/>
  <c r="D405" i="25"/>
  <c r="M405" i="25"/>
  <c r="L405" i="25"/>
  <c r="K405" i="25"/>
  <c r="J405" i="25"/>
  <c r="I405" i="25"/>
  <c r="G405" i="25"/>
  <c r="F405" i="25"/>
  <c r="E405" i="25"/>
  <c r="M404" i="25"/>
  <c r="D404" i="25"/>
  <c r="L404" i="25"/>
  <c r="K404" i="25"/>
  <c r="J404" i="25"/>
  <c r="I404" i="25"/>
  <c r="G404" i="25"/>
  <c r="F404" i="25"/>
  <c r="E404" i="25"/>
  <c r="M403" i="25"/>
  <c r="L403" i="25"/>
  <c r="K403" i="25"/>
  <c r="J403" i="25"/>
  <c r="I403" i="25"/>
  <c r="G403" i="25"/>
  <c r="F403" i="25"/>
  <c r="E403" i="25"/>
  <c r="D403" i="25"/>
  <c r="M402" i="25"/>
  <c r="D402" i="25"/>
  <c r="L402" i="25"/>
  <c r="K402" i="25"/>
  <c r="J402" i="25"/>
  <c r="I402" i="25"/>
  <c r="G402" i="25"/>
  <c r="F402" i="25"/>
  <c r="E402" i="25"/>
  <c r="M401" i="25"/>
  <c r="L401" i="25"/>
  <c r="K401" i="25"/>
  <c r="J401" i="25"/>
  <c r="I401" i="25"/>
  <c r="G401" i="25"/>
  <c r="F401" i="25"/>
  <c r="E401" i="25"/>
  <c r="D401" i="25"/>
  <c r="L400" i="25"/>
  <c r="L399" i="25"/>
  <c r="L398" i="25"/>
  <c r="L397" i="25"/>
  <c r="L396" i="25"/>
  <c r="L395" i="25"/>
  <c r="L394" i="25"/>
  <c r="L393" i="25"/>
  <c r="L392" i="25"/>
  <c r="L391" i="25"/>
  <c r="L390" i="25"/>
  <c r="L389" i="25"/>
  <c r="L388" i="25"/>
  <c r="L387" i="25"/>
  <c r="L386" i="25"/>
  <c r="L385" i="25"/>
  <c r="L384" i="25"/>
  <c r="L383" i="25"/>
  <c r="L382" i="25"/>
  <c r="L381" i="25"/>
  <c r="L380" i="25"/>
  <c r="L379" i="25"/>
  <c r="L378" i="25"/>
  <c r="L377" i="25"/>
  <c r="L376" i="25"/>
  <c r="L375" i="25"/>
  <c r="L374" i="25"/>
  <c r="L373" i="25"/>
  <c r="L372" i="25"/>
  <c r="L371" i="25"/>
  <c r="L370" i="25"/>
  <c r="L369" i="25"/>
  <c r="L368" i="25"/>
  <c r="L367" i="25"/>
  <c r="L366" i="25"/>
  <c r="L365" i="25"/>
  <c r="L364" i="25"/>
  <c r="L363" i="25"/>
  <c r="L362" i="25"/>
  <c r="L361" i="25"/>
  <c r="L360" i="25"/>
  <c r="L359" i="25"/>
  <c r="L358" i="25"/>
  <c r="L357" i="25"/>
  <c r="L356" i="25"/>
  <c r="L355" i="25"/>
  <c r="L354" i="25"/>
  <c r="L353" i="25"/>
  <c r="L352" i="25"/>
  <c r="L351" i="25"/>
  <c r="L350" i="25"/>
  <c r="L349" i="25"/>
  <c r="L348" i="25"/>
  <c r="L347" i="25"/>
  <c r="L346" i="25"/>
  <c r="L345" i="25"/>
  <c r="L344" i="25"/>
  <c r="L343" i="25"/>
  <c r="L342" i="25"/>
  <c r="L341" i="25"/>
  <c r="L340" i="25"/>
  <c r="L339" i="25"/>
  <c r="L338" i="25"/>
  <c r="L337" i="25"/>
  <c r="L336" i="25"/>
  <c r="L335" i="25"/>
  <c r="L334" i="25"/>
  <c r="L333" i="25"/>
  <c r="L332" i="25"/>
  <c r="L331" i="25"/>
  <c r="L330" i="25"/>
  <c r="L329" i="25"/>
  <c r="L328" i="25"/>
  <c r="L327" i="25"/>
  <c r="L326" i="25"/>
  <c r="L325" i="25"/>
  <c r="L324" i="25"/>
  <c r="L323" i="25"/>
  <c r="L322" i="25"/>
  <c r="L321" i="25"/>
  <c r="L320" i="25"/>
  <c r="L319" i="25"/>
  <c r="L318" i="25"/>
  <c r="L317" i="25"/>
  <c r="L316" i="25"/>
  <c r="L315" i="25"/>
  <c r="L314" i="25"/>
  <c r="L313" i="25"/>
  <c r="L312" i="25"/>
  <c r="L311" i="25"/>
  <c r="L310" i="25"/>
  <c r="L309" i="25"/>
  <c r="L308" i="25"/>
  <c r="L307" i="25"/>
  <c r="L306" i="25"/>
  <c r="L305" i="25"/>
  <c r="L304" i="25"/>
  <c r="L303" i="25"/>
  <c r="L302" i="25"/>
  <c r="L301" i="25"/>
  <c r="L300" i="25"/>
  <c r="L299" i="25"/>
  <c r="L298" i="25"/>
  <c r="L297" i="25"/>
  <c r="L296" i="25"/>
  <c r="L295" i="25"/>
  <c r="L294" i="25"/>
  <c r="L293" i="25"/>
  <c r="L292" i="25"/>
  <c r="L291" i="25"/>
  <c r="L290" i="25"/>
  <c r="L289" i="25"/>
  <c r="L288" i="25"/>
  <c r="L287" i="25"/>
  <c r="L286" i="25"/>
  <c r="L285" i="25"/>
  <c r="L284" i="25"/>
  <c r="L283" i="25"/>
  <c r="L282" i="25"/>
  <c r="L281" i="25"/>
  <c r="L280" i="25"/>
  <c r="L279" i="25"/>
  <c r="L278" i="25"/>
  <c r="L277" i="25"/>
  <c r="L276" i="25"/>
  <c r="L275" i="25"/>
  <c r="L274" i="25"/>
  <c r="L273" i="25"/>
  <c r="L272" i="25"/>
  <c r="L271" i="25"/>
  <c r="L270" i="25"/>
  <c r="L269" i="25"/>
  <c r="L268" i="25"/>
  <c r="L267" i="25"/>
  <c r="L266" i="25"/>
  <c r="L265" i="25"/>
  <c r="L264" i="25"/>
  <c r="L263" i="25"/>
  <c r="L262" i="25"/>
  <c r="L261" i="25"/>
  <c r="L260" i="25"/>
  <c r="L259" i="25"/>
  <c r="L258" i="25"/>
  <c r="L257" i="25"/>
  <c r="L256" i="25"/>
  <c r="L255" i="25"/>
  <c r="L254" i="25"/>
  <c r="L253" i="25"/>
  <c r="L252" i="25"/>
  <c r="L251" i="25"/>
  <c r="L250" i="25"/>
  <c r="L249" i="25"/>
  <c r="L248" i="25"/>
  <c r="L247" i="25"/>
  <c r="L246" i="25"/>
  <c r="L245" i="25"/>
  <c r="L244" i="25"/>
  <c r="L243" i="25"/>
  <c r="L242" i="25"/>
  <c r="L241" i="25"/>
  <c r="L240" i="25"/>
  <c r="L239" i="25"/>
  <c r="L238" i="25"/>
  <c r="L237" i="25"/>
  <c r="L236" i="25"/>
  <c r="L235" i="25"/>
  <c r="L234" i="25"/>
  <c r="L233" i="25"/>
  <c r="L232" i="25"/>
  <c r="L231" i="25"/>
  <c r="L230" i="25"/>
  <c r="L229" i="25"/>
  <c r="L228" i="25"/>
  <c r="L227" i="25"/>
  <c r="L226" i="25"/>
  <c r="L225" i="25"/>
  <c r="L224" i="25"/>
  <c r="L223" i="25"/>
  <c r="L28" i="25"/>
  <c r="L27" i="25"/>
  <c r="L26" i="25"/>
  <c r="D26" i="25"/>
  <c r="E26" i="25" s="1"/>
  <c r="L25" i="25"/>
  <c r="D25" i="25"/>
  <c r="E25" i="25" s="1"/>
  <c r="L24" i="25"/>
  <c r="D24" i="25"/>
  <c r="E24" i="25" s="1"/>
  <c r="L23" i="25"/>
  <c r="D23" i="25"/>
  <c r="E23" i="25" s="1"/>
  <c r="L22" i="25"/>
  <c r="L21" i="25"/>
  <c r="D21" i="25"/>
  <c r="E21" i="25" s="1"/>
  <c r="L20" i="25"/>
  <c r="D20" i="25"/>
  <c r="E20" i="25" s="1"/>
  <c r="L19" i="25"/>
  <c r="D19" i="25"/>
  <c r="E19" i="25" s="1"/>
  <c r="L18" i="25"/>
  <c r="D18" i="25"/>
  <c r="E18" i="25" s="1"/>
  <c r="L17" i="25"/>
  <c r="D17" i="25"/>
  <c r="E17" i="25" s="1"/>
  <c r="L16" i="25"/>
  <c r="L15" i="25"/>
  <c r="D15" i="25"/>
  <c r="E15" i="25" s="1"/>
  <c r="L14" i="25"/>
  <c r="D14" i="25"/>
  <c r="E14" i="25" s="1"/>
  <c r="L13" i="25"/>
  <c r="D13" i="25"/>
  <c r="E13" i="25" s="1"/>
  <c r="L12" i="25"/>
  <c r="D12" i="25"/>
  <c r="E12" i="25" s="1"/>
  <c r="L11" i="25"/>
  <c r="L10" i="25"/>
  <c r="L8" i="25"/>
  <c r="D8" i="25"/>
  <c r="E8" i="25" s="1"/>
  <c r="L7" i="25"/>
  <c r="D7" i="25"/>
  <c r="E7" i="25" s="1"/>
  <c r="L6" i="25"/>
  <c r="D6" i="25"/>
  <c r="E6" i="25" s="1"/>
  <c r="L5" i="25"/>
  <c r="D5" i="25"/>
  <c r="E5" i="25" s="1"/>
  <c r="L4" i="25"/>
  <c r="L3" i="25"/>
  <c r="D3" i="25"/>
  <c r="L9" i="25"/>
  <c r="M400" i="25"/>
  <c r="N400" i="25" s="1"/>
  <c r="K400" i="25"/>
  <c r="J400" i="25"/>
  <c r="I400" i="25"/>
  <c r="G400" i="25"/>
  <c r="F400" i="25"/>
  <c r="E400" i="25"/>
  <c r="D400" i="25"/>
  <c r="M399" i="25"/>
  <c r="D399" i="25"/>
  <c r="K399" i="25"/>
  <c r="J399" i="25"/>
  <c r="I399" i="25"/>
  <c r="G399" i="25"/>
  <c r="F399" i="25"/>
  <c r="E399" i="25"/>
  <c r="M398" i="25"/>
  <c r="K398" i="25"/>
  <c r="J398" i="25"/>
  <c r="I398" i="25"/>
  <c r="G398" i="25"/>
  <c r="F398" i="25"/>
  <c r="E398" i="25"/>
  <c r="D398" i="25"/>
  <c r="M397" i="25"/>
  <c r="D397" i="25"/>
  <c r="K397" i="25"/>
  <c r="J397" i="25"/>
  <c r="I397" i="25"/>
  <c r="G397" i="25"/>
  <c r="F397" i="25"/>
  <c r="E397" i="25"/>
  <c r="M396" i="25"/>
  <c r="D396" i="25"/>
  <c r="K396" i="25"/>
  <c r="J396" i="25"/>
  <c r="I396" i="25"/>
  <c r="G396" i="25"/>
  <c r="F396" i="25"/>
  <c r="E396" i="25"/>
  <c r="M395" i="25"/>
  <c r="K395" i="25"/>
  <c r="J395" i="25"/>
  <c r="I395" i="25"/>
  <c r="G395" i="25"/>
  <c r="F395" i="25"/>
  <c r="E395" i="25"/>
  <c r="D395" i="25"/>
  <c r="M394" i="25"/>
  <c r="D394" i="25"/>
  <c r="K394" i="25"/>
  <c r="J394" i="25"/>
  <c r="I394" i="25"/>
  <c r="G394" i="25"/>
  <c r="F394" i="25"/>
  <c r="E394" i="25"/>
  <c r="M393" i="25"/>
  <c r="D393" i="25"/>
  <c r="K393" i="25"/>
  <c r="J393" i="25"/>
  <c r="I393" i="25"/>
  <c r="G393" i="25"/>
  <c r="F393" i="25"/>
  <c r="E393" i="25"/>
  <c r="M392" i="25"/>
  <c r="D392" i="25"/>
  <c r="K392" i="25"/>
  <c r="J392" i="25"/>
  <c r="I392" i="25"/>
  <c r="G392" i="25"/>
  <c r="F392" i="25"/>
  <c r="E392" i="25"/>
  <c r="M391" i="25"/>
  <c r="D391" i="25"/>
  <c r="K391" i="25"/>
  <c r="J391" i="25"/>
  <c r="I391" i="25"/>
  <c r="G391" i="25"/>
  <c r="F391" i="25"/>
  <c r="E391" i="25"/>
  <c r="M390" i="25"/>
  <c r="D390" i="25"/>
  <c r="K390" i="25"/>
  <c r="J390" i="25"/>
  <c r="I390" i="25"/>
  <c r="G390" i="25"/>
  <c r="F390" i="25"/>
  <c r="E390" i="25"/>
  <c r="M389" i="25"/>
  <c r="D389" i="25"/>
  <c r="K389" i="25"/>
  <c r="J389" i="25"/>
  <c r="I389" i="25"/>
  <c r="G389" i="25"/>
  <c r="F389" i="25"/>
  <c r="E389" i="25"/>
  <c r="M388" i="25"/>
  <c r="D388" i="25"/>
  <c r="K388" i="25"/>
  <c r="J388" i="25"/>
  <c r="I388" i="25"/>
  <c r="G388" i="25"/>
  <c r="F388" i="25"/>
  <c r="E388" i="25"/>
  <c r="M387" i="25"/>
  <c r="D387" i="25"/>
  <c r="K387" i="25"/>
  <c r="J387" i="25"/>
  <c r="I387" i="25"/>
  <c r="G387" i="25"/>
  <c r="F387" i="25"/>
  <c r="E387" i="25"/>
  <c r="M386" i="25"/>
  <c r="D386" i="25"/>
  <c r="K386" i="25"/>
  <c r="J386" i="25"/>
  <c r="I386" i="25"/>
  <c r="G386" i="25"/>
  <c r="F386" i="25"/>
  <c r="E386" i="25"/>
  <c r="M385" i="25"/>
  <c r="D385" i="25"/>
  <c r="K385" i="25"/>
  <c r="J385" i="25"/>
  <c r="I385" i="25"/>
  <c r="G385" i="25"/>
  <c r="F385" i="25"/>
  <c r="E385" i="25"/>
  <c r="M384" i="25"/>
  <c r="D384" i="25"/>
  <c r="K384" i="25"/>
  <c r="J384" i="25"/>
  <c r="I384" i="25"/>
  <c r="G384" i="25"/>
  <c r="F384" i="25"/>
  <c r="E384" i="25"/>
  <c r="M383" i="25"/>
  <c r="D383" i="25"/>
  <c r="K383" i="25"/>
  <c r="J383" i="25"/>
  <c r="I383" i="25"/>
  <c r="G383" i="25"/>
  <c r="F383" i="25"/>
  <c r="E383" i="25"/>
  <c r="M382" i="25"/>
  <c r="D382" i="25"/>
  <c r="K382" i="25"/>
  <c r="J382" i="25"/>
  <c r="I382" i="25"/>
  <c r="G382" i="25"/>
  <c r="F382" i="25"/>
  <c r="E382" i="25"/>
  <c r="M381" i="25"/>
  <c r="D381" i="25"/>
  <c r="K381" i="25"/>
  <c r="J381" i="25"/>
  <c r="I381" i="25"/>
  <c r="G381" i="25"/>
  <c r="F381" i="25"/>
  <c r="E381" i="25"/>
  <c r="M380" i="25"/>
  <c r="D380" i="25"/>
  <c r="K380" i="25"/>
  <c r="J380" i="25"/>
  <c r="I380" i="25"/>
  <c r="G380" i="25"/>
  <c r="F380" i="25"/>
  <c r="E380" i="25"/>
  <c r="M379" i="25"/>
  <c r="D379" i="25"/>
  <c r="K379" i="25"/>
  <c r="J379" i="25"/>
  <c r="I379" i="25"/>
  <c r="G379" i="25"/>
  <c r="F379" i="25"/>
  <c r="E379" i="25"/>
  <c r="M378" i="25"/>
  <c r="D378" i="25"/>
  <c r="K378" i="25"/>
  <c r="J378" i="25"/>
  <c r="I378" i="25"/>
  <c r="G378" i="25"/>
  <c r="F378" i="25"/>
  <c r="E378" i="25"/>
  <c r="M377" i="25"/>
  <c r="D377" i="25"/>
  <c r="K377" i="25"/>
  <c r="J377" i="25"/>
  <c r="I377" i="25"/>
  <c r="G377" i="25"/>
  <c r="F377" i="25"/>
  <c r="E377" i="25"/>
  <c r="M376" i="25"/>
  <c r="K376" i="25"/>
  <c r="J376" i="25"/>
  <c r="I376" i="25"/>
  <c r="G376" i="25"/>
  <c r="F376" i="25"/>
  <c r="E376" i="25"/>
  <c r="D376" i="25"/>
  <c r="M375" i="25"/>
  <c r="D375" i="25"/>
  <c r="K375" i="25"/>
  <c r="J375" i="25"/>
  <c r="I375" i="25"/>
  <c r="G375" i="25"/>
  <c r="F375" i="25"/>
  <c r="E375" i="25"/>
  <c r="M374" i="25"/>
  <c r="D374" i="25"/>
  <c r="K374" i="25"/>
  <c r="J374" i="25"/>
  <c r="I374" i="25"/>
  <c r="G374" i="25"/>
  <c r="F374" i="25"/>
  <c r="E374" i="25"/>
  <c r="M373" i="25"/>
  <c r="D373" i="25"/>
  <c r="K373" i="25"/>
  <c r="J373" i="25"/>
  <c r="I373" i="25"/>
  <c r="G373" i="25"/>
  <c r="F373" i="25"/>
  <c r="E373" i="25"/>
  <c r="M372" i="25"/>
  <c r="D372" i="25"/>
  <c r="K372" i="25"/>
  <c r="J372" i="25"/>
  <c r="I372" i="25"/>
  <c r="G372" i="25"/>
  <c r="F372" i="25"/>
  <c r="E372" i="25"/>
  <c r="D371" i="25"/>
  <c r="M371" i="25"/>
  <c r="K371" i="25"/>
  <c r="J371" i="25"/>
  <c r="I371" i="25"/>
  <c r="G371" i="25"/>
  <c r="F371" i="25"/>
  <c r="E371" i="25"/>
  <c r="M370" i="25"/>
  <c r="D370" i="25"/>
  <c r="K370" i="25"/>
  <c r="J370" i="25"/>
  <c r="I370" i="25"/>
  <c r="G370" i="25"/>
  <c r="F370" i="25"/>
  <c r="E370" i="25"/>
  <c r="M369" i="25"/>
  <c r="K369" i="25"/>
  <c r="J369" i="25"/>
  <c r="I369" i="25"/>
  <c r="G369" i="25"/>
  <c r="F369" i="25"/>
  <c r="E369" i="25"/>
  <c r="D369" i="25"/>
  <c r="M368" i="25"/>
  <c r="D368" i="25"/>
  <c r="K368" i="25"/>
  <c r="J368" i="25"/>
  <c r="I368" i="25"/>
  <c r="G368" i="25"/>
  <c r="F368" i="25"/>
  <c r="E368" i="25"/>
  <c r="M367" i="25"/>
  <c r="D367" i="25"/>
  <c r="K367" i="25"/>
  <c r="J367" i="25"/>
  <c r="I367" i="25"/>
  <c r="G367" i="25"/>
  <c r="F367" i="25"/>
  <c r="E367" i="25"/>
  <c r="M366" i="25"/>
  <c r="D366" i="25"/>
  <c r="K366" i="25"/>
  <c r="J366" i="25"/>
  <c r="I366" i="25"/>
  <c r="G366" i="25"/>
  <c r="F366" i="25"/>
  <c r="E366" i="25"/>
  <c r="M365" i="25"/>
  <c r="D365" i="25"/>
  <c r="K365" i="25"/>
  <c r="J365" i="25"/>
  <c r="I365" i="25"/>
  <c r="G365" i="25"/>
  <c r="F365" i="25"/>
  <c r="E365" i="25"/>
  <c r="M364" i="25"/>
  <c r="D364" i="25"/>
  <c r="K364" i="25"/>
  <c r="J364" i="25"/>
  <c r="I364" i="25"/>
  <c r="G364" i="25"/>
  <c r="F364" i="25"/>
  <c r="E364" i="25"/>
  <c r="M363" i="25"/>
  <c r="D363" i="25"/>
  <c r="K363" i="25"/>
  <c r="J363" i="25"/>
  <c r="I363" i="25"/>
  <c r="G363" i="25"/>
  <c r="F363" i="25"/>
  <c r="E363" i="25"/>
  <c r="M362" i="25"/>
  <c r="K362" i="25"/>
  <c r="J362" i="25"/>
  <c r="I362" i="25"/>
  <c r="G362" i="25"/>
  <c r="F362" i="25"/>
  <c r="E362" i="25"/>
  <c r="D362" i="25"/>
  <c r="M361" i="25"/>
  <c r="K361" i="25"/>
  <c r="J361" i="25"/>
  <c r="I361" i="25"/>
  <c r="G361" i="25"/>
  <c r="F361" i="25"/>
  <c r="E361" i="25"/>
  <c r="D361" i="25"/>
  <c r="M360" i="25"/>
  <c r="D360" i="25"/>
  <c r="K360" i="25"/>
  <c r="J360" i="25"/>
  <c r="I360" i="25"/>
  <c r="G360" i="25"/>
  <c r="F360" i="25"/>
  <c r="E360" i="25"/>
  <c r="M359" i="25"/>
  <c r="D359" i="25"/>
  <c r="K359" i="25"/>
  <c r="J359" i="25"/>
  <c r="I359" i="25"/>
  <c r="G359" i="25"/>
  <c r="F359" i="25"/>
  <c r="E359" i="25"/>
  <c r="M358" i="25"/>
  <c r="D358" i="25"/>
  <c r="K358" i="25"/>
  <c r="J358" i="25"/>
  <c r="I358" i="25"/>
  <c r="G358" i="25"/>
  <c r="F358" i="25"/>
  <c r="E358" i="25"/>
  <c r="M357" i="25"/>
  <c r="D357" i="25"/>
  <c r="K357" i="25"/>
  <c r="J357" i="25"/>
  <c r="I357" i="25"/>
  <c r="G357" i="25"/>
  <c r="F357" i="25"/>
  <c r="E357" i="25"/>
  <c r="M356" i="25"/>
  <c r="D356" i="25"/>
  <c r="K356" i="25"/>
  <c r="J356" i="25"/>
  <c r="I356" i="25"/>
  <c r="G356" i="25"/>
  <c r="F356" i="25"/>
  <c r="E356" i="25"/>
  <c r="M355" i="25"/>
  <c r="K355" i="25"/>
  <c r="J355" i="25"/>
  <c r="I355" i="25"/>
  <c r="G355" i="25"/>
  <c r="F355" i="25"/>
  <c r="E355" i="25"/>
  <c r="D355" i="25"/>
  <c r="M354" i="25"/>
  <c r="D354" i="25"/>
  <c r="K354" i="25"/>
  <c r="J354" i="25"/>
  <c r="I354" i="25"/>
  <c r="G354" i="25"/>
  <c r="F354" i="25"/>
  <c r="E354" i="25"/>
  <c r="M353" i="25"/>
  <c r="D353" i="25"/>
  <c r="K353" i="25"/>
  <c r="J353" i="25"/>
  <c r="I353" i="25"/>
  <c r="G353" i="25"/>
  <c r="F353" i="25"/>
  <c r="E353" i="25"/>
  <c r="M352" i="25"/>
  <c r="N352" i="25" s="1"/>
  <c r="D352" i="25"/>
  <c r="K352" i="25"/>
  <c r="J352" i="25"/>
  <c r="I352" i="25"/>
  <c r="G352" i="25"/>
  <c r="F352" i="25"/>
  <c r="E352" i="25"/>
  <c r="M351" i="25"/>
  <c r="D351" i="25"/>
  <c r="K351" i="25"/>
  <c r="J351" i="25"/>
  <c r="I351" i="25"/>
  <c r="G351" i="25"/>
  <c r="F351" i="25"/>
  <c r="E351" i="25"/>
  <c r="M350" i="25"/>
  <c r="D350" i="25"/>
  <c r="K350" i="25"/>
  <c r="J350" i="25"/>
  <c r="I350" i="25"/>
  <c r="G350" i="25"/>
  <c r="F350" i="25"/>
  <c r="E350" i="25"/>
  <c r="M349" i="25"/>
  <c r="K349" i="25"/>
  <c r="J349" i="25"/>
  <c r="I349" i="25"/>
  <c r="G349" i="25"/>
  <c r="F349" i="25"/>
  <c r="E349" i="25"/>
  <c r="D349" i="25"/>
  <c r="M348" i="25"/>
  <c r="D348" i="25"/>
  <c r="K348" i="25"/>
  <c r="J348" i="25"/>
  <c r="I348" i="25"/>
  <c r="G348" i="25"/>
  <c r="F348" i="25"/>
  <c r="E348" i="25"/>
  <c r="M347" i="25"/>
  <c r="D347" i="25"/>
  <c r="K347" i="25"/>
  <c r="J347" i="25"/>
  <c r="I347" i="25"/>
  <c r="G347" i="25"/>
  <c r="F347" i="25"/>
  <c r="E347" i="25"/>
  <c r="M346" i="25"/>
  <c r="D346" i="25"/>
  <c r="K346" i="25"/>
  <c r="J346" i="25"/>
  <c r="I346" i="25"/>
  <c r="G346" i="25"/>
  <c r="F346" i="25"/>
  <c r="E346" i="25"/>
  <c r="M345" i="25"/>
  <c r="K345" i="25"/>
  <c r="J345" i="25"/>
  <c r="I345" i="25"/>
  <c r="G345" i="25"/>
  <c r="F345" i="25"/>
  <c r="E345" i="25"/>
  <c r="D345" i="25"/>
  <c r="M344" i="25"/>
  <c r="D344" i="25"/>
  <c r="K344" i="25"/>
  <c r="J344" i="25"/>
  <c r="I344" i="25"/>
  <c r="G344" i="25"/>
  <c r="F344" i="25"/>
  <c r="E344" i="25"/>
  <c r="M343" i="25"/>
  <c r="D343" i="25"/>
  <c r="K343" i="25"/>
  <c r="J343" i="25"/>
  <c r="I343" i="25"/>
  <c r="G343" i="25"/>
  <c r="F343" i="25"/>
  <c r="E343" i="25"/>
  <c r="M342" i="25"/>
  <c r="D342" i="25"/>
  <c r="K342" i="25"/>
  <c r="J342" i="25"/>
  <c r="I342" i="25"/>
  <c r="G342" i="25"/>
  <c r="F342" i="25"/>
  <c r="E342" i="25"/>
  <c r="M341" i="25"/>
  <c r="D341" i="25"/>
  <c r="K341" i="25"/>
  <c r="J341" i="25"/>
  <c r="I341" i="25"/>
  <c r="G341" i="25"/>
  <c r="F341" i="25"/>
  <c r="E341" i="25"/>
  <c r="M340" i="25"/>
  <c r="D340" i="25"/>
  <c r="K340" i="25"/>
  <c r="J340" i="25"/>
  <c r="I340" i="25"/>
  <c r="G340" i="25"/>
  <c r="F340" i="25"/>
  <c r="E340" i="25"/>
  <c r="M339" i="25"/>
  <c r="D339" i="25"/>
  <c r="K339" i="25"/>
  <c r="J339" i="25"/>
  <c r="I339" i="25"/>
  <c r="G339" i="25"/>
  <c r="F339" i="25"/>
  <c r="E339" i="25"/>
  <c r="M338" i="25"/>
  <c r="D338" i="25"/>
  <c r="K338" i="25"/>
  <c r="J338" i="25"/>
  <c r="I338" i="25"/>
  <c r="G338" i="25"/>
  <c r="F338" i="25"/>
  <c r="E338" i="25"/>
  <c r="M337" i="25"/>
  <c r="D337" i="25"/>
  <c r="K337" i="25"/>
  <c r="J337" i="25"/>
  <c r="I337" i="25"/>
  <c r="G337" i="25"/>
  <c r="F337" i="25"/>
  <c r="E337" i="25"/>
  <c r="M336" i="25"/>
  <c r="D336" i="25"/>
  <c r="K336" i="25"/>
  <c r="J336" i="25"/>
  <c r="I336" i="25"/>
  <c r="G336" i="25"/>
  <c r="F336" i="25"/>
  <c r="E336" i="25"/>
  <c r="M335" i="25"/>
  <c r="K335" i="25"/>
  <c r="J335" i="25"/>
  <c r="I335" i="25"/>
  <c r="G335" i="25"/>
  <c r="F335" i="25"/>
  <c r="E335" i="25"/>
  <c r="D335" i="25"/>
  <c r="M334" i="25"/>
  <c r="K334" i="25"/>
  <c r="J334" i="25"/>
  <c r="I334" i="25"/>
  <c r="G334" i="25"/>
  <c r="F334" i="25"/>
  <c r="E334" i="25"/>
  <c r="D334" i="25"/>
  <c r="M333" i="25"/>
  <c r="K333" i="25"/>
  <c r="J333" i="25"/>
  <c r="I333" i="25"/>
  <c r="G333" i="25"/>
  <c r="F333" i="25"/>
  <c r="E333" i="25"/>
  <c r="D333" i="25"/>
  <c r="M332" i="25"/>
  <c r="D332" i="25"/>
  <c r="K332" i="25"/>
  <c r="J332" i="25"/>
  <c r="I332" i="25"/>
  <c r="G332" i="25"/>
  <c r="F332" i="25"/>
  <c r="E332" i="25"/>
  <c r="M331" i="25"/>
  <c r="D331" i="25"/>
  <c r="K331" i="25"/>
  <c r="J331" i="25"/>
  <c r="I331" i="25"/>
  <c r="G331" i="25"/>
  <c r="F331" i="25"/>
  <c r="E331" i="25"/>
  <c r="M330" i="25"/>
  <c r="K330" i="25"/>
  <c r="J330" i="25"/>
  <c r="I330" i="25"/>
  <c r="G330" i="25"/>
  <c r="F330" i="25"/>
  <c r="E330" i="25"/>
  <c r="D330" i="25"/>
  <c r="M329" i="25"/>
  <c r="D329" i="25"/>
  <c r="K329" i="25"/>
  <c r="J329" i="25"/>
  <c r="I329" i="25"/>
  <c r="G329" i="25"/>
  <c r="F329" i="25"/>
  <c r="E329" i="25"/>
  <c r="M328" i="25"/>
  <c r="D328" i="25"/>
  <c r="K328" i="25"/>
  <c r="J328" i="25"/>
  <c r="I328" i="25"/>
  <c r="G328" i="25"/>
  <c r="F328" i="25"/>
  <c r="E328" i="25"/>
  <c r="M327" i="25"/>
  <c r="D327" i="25"/>
  <c r="K327" i="25"/>
  <c r="J327" i="25"/>
  <c r="I327" i="25"/>
  <c r="G327" i="25"/>
  <c r="F327" i="25"/>
  <c r="E327" i="25"/>
  <c r="M326" i="25"/>
  <c r="D326" i="25"/>
  <c r="K326" i="25"/>
  <c r="J326" i="25"/>
  <c r="I326" i="25"/>
  <c r="G326" i="25"/>
  <c r="F326" i="25"/>
  <c r="E326" i="25"/>
  <c r="M325" i="25"/>
  <c r="K325" i="25"/>
  <c r="J325" i="25"/>
  <c r="I325" i="25"/>
  <c r="G325" i="25"/>
  <c r="F325" i="25"/>
  <c r="E325" i="25"/>
  <c r="D325" i="25"/>
  <c r="M324" i="25"/>
  <c r="D324" i="25"/>
  <c r="K324" i="25"/>
  <c r="J324" i="25"/>
  <c r="I324" i="25"/>
  <c r="G324" i="25"/>
  <c r="F324" i="25"/>
  <c r="E324" i="25"/>
  <c r="M323" i="25"/>
  <c r="D323" i="25"/>
  <c r="K323" i="25"/>
  <c r="J323" i="25"/>
  <c r="I323" i="25"/>
  <c r="G323" i="25"/>
  <c r="F323" i="25"/>
  <c r="E323" i="25"/>
  <c r="M322" i="25"/>
  <c r="D322" i="25"/>
  <c r="K322" i="25"/>
  <c r="J322" i="25"/>
  <c r="I322" i="25"/>
  <c r="G322" i="25"/>
  <c r="F322" i="25"/>
  <c r="E322" i="25"/>
  <c r="M321" i="25"/>
  <c r="D321" i="25"/>
  <c r="K321" i="25"/>
  <c r="J321" i="25"/>
  <c r="I321" i="25"/>
  <c r="G321" i="25"/>
  <c r="F321" i="25"/>
  <c r="E321" i="25"/>
  <c r="M320" i="25"/>
  <c r="D320" i="25"/>
  <c r="K320" i="25"/>
  <c r="J320" i="25"/>
  <c r="I320" i="25"/>
  <c r="G320" i="25"/>
  <c r="F320" i="25"/>
  <c r="E320" i="25"/>
  <c r="M319" i="25"/>
  <c r="K319" i="25"/>
  <c r="J319" i="25"/>
  <c r="I319" i="25"/>
  <c r="G319" i="25"/>
  <c r="F319" i="25"/>
  <c r="E319" i="25"/>
  <c r="D319" i="25"/>
  <c r="M318" i="25"/>
  <c r="D318" i="25"/>
  <c r="K318" i="25"/>
  <c r="J318" i="25"/>
  <c r="I318" i="25"/>
  <c r="G318" i="25"/>
  <c r="F318" i="25"/>
  <c r="E318" i="25"/>
  <c r="M317" i="25"/>
  <c r="D317" i="25"/>
  <c r="K317" i="25"/>
  <c r="J317" i="25"/>
  <c r="I317" i="25"/>
  <c r="G317" i="25"/>
  <c r="F317" i="25"/>
  <c r="E317" i="25"/>
  <c r="M316" i="25"/>
  <c r="K316" i="25"/>
  <c r="J316" i="25"/>
  <c r="I316" i="25"/>
  <c r="G316" i="25"/>
  <c r="F316" i="25"/>
  <c r="E316" i="25"/>
  <c r="D316" i="25"/>
  <c r="M315" i="25"/>
  <c r="D315" i="25"/>
  <c r="K315" i="25"/>
  <c r="J315" i="25"/>
  <c r="I315" i="25"/>
  <c r="G315" i="25"/>
  <c r="F315" i="25"/>
  <c r="E315" i="25"/>
  <c r="M314" i="25"/>
  <c r="D314" i="25"/>
  <c r="K314" i="25"/>
  <c r="J314" i="25"/>
  <c r="I314" i="25"/>
  <c r="G314" i="25"/>
  <c r="F314" i="25"/>
  <c r="E314" i="25"/>
  <c r="M313" i="25"/>
  <c r="D313" i="25"/>
  <c r="K313" i="25"/>
  <c r="J313" i="25"/>
  <c r="I313" i="25"/>
  <c r="G313" i="25"/>
  <c r="F313" i="25"/>
  <c r="E313" i="25"/>
  <c r="M312" i="25"/>
  <c r="D312" i="25"/>
  <c r="K312" i="25"/>
  <c r="J312" i="25"/>
  <c r="I312" i="25"/>
  <c r="G312" i="25"/>
  <c r="F312" i="25"/>
  <c r="E312" i="25"/>
  <c r="M311" i="25"/>
  <c r="D311" i="25"/>
  <c r="K311" i="25"/>
  <c r="J311" i="25"/>
  <c r="I311" i="25"/>
  <c r="G311" i="25"/>
  <c r="F311" i="25"/>
  <c r="E311" i="25"/>
  <c r="M310" i="25"/>
  <c r="D310" i="25"/>
  <c r="K310" i="25"/>
  <c r="J310" i="25"/>
  <c r="I310" i="25"/>
  <c r="G310" i="25"/>
  <c r="F310" i="25"/>
  <c r="E310" i="25"/>
  <c r="M309" i="25"/>
  <c r="D309" i="25"/>
  <c r="K309" i="25"/>
  <c r="J309" i="25"/>
  <c r="I309" i="25"/>
  <c r="G309" i="25"/>
  <c r="F309" i="25"/>
  <c r="E309" i="25"/>
  <c r="M308" i="25"/>
  <c r="D308" i="25"/>
  <c r="K308" i="25"/>
  <c r="J308" i="25"/>
  <c r="I308" i="25"/>
  <c r="G308" i="25"/>
  <c r="F308" i="25"/>
  <c r="E308" i="25"/>
  <c r="M307" i="25"/>
  <c r="D307" i="25"/>
  <c r="K307" i="25"/>
  <c r="J307" i="25"/>
  <c r="I307" i="25"/>
  <c r="G307" i="25"/>
  <c r="F307" i="25"/>
  <c r="E307" i="25"/>
  <c r="M306" i="25"/>
  <c r="D306" i="25"/>
  <c r="K306" i="25"/>
  <c r="J306" i="25"/>
  <c r="I306" i="25"/>
  <c r="G306" i="25"/>
  <c r="F306" i="25"/>
  <c r="E306" i="25"/>
  <c r="M305" i="25"/>
  <c r="D305" i="25"/>
  <c r="K305" i="25"/>
  <c r="J305" i="25"/>
  <c r="I305" i="25"/>
  <c r="G305" i="25"/>
  <c r="F305" i="25"/>
  <c r="E305" i="25"/>
  <c r="M304" i="25"/>
  <c r="D304" i="25"/>
  <c r="K304" i="25"/>
  <c r="J304" i="25"/>
  <c r="I304" i="25"/>
  <c r="G304" i="25"/>
  <c r="F304" i="25"/>
  <c r="E304" i="25"/>
  <c r="M303" i="25"/>
  <c r="D303" i="25"/>
  <c r="K303" i="25"/>
  <c r="J303" i="25"/>
  <c r="I303" i="25"/>
  <c r="G303" i="25"/>
  <c r="F303" i="25"/>
  <c r="E303" i="25"/>
  <c r="M302" i="25"/>
  <c r="D302" i="25"/>
  <c r="K302" i="25"/>
  <c r="J302" i="25"/>
  <c r="I302" i="25"/>
  <c r="G302" i="25"/>
  <c r="F302" i="25"/>
  <c r="E302" i="25"/>
  <c r="M301" i="25"/>
  <c r="D301" i="25"/>
  <c r="K301" i="25"/>
  <c r="J301" i="25"/>
  <c r="I301" i="25"/>
  <c r="G301" i="25"/>
  <c r="F301" i="25"/>
  <c r="E301" i="25"/>
  <c r="M300" i="25"/>
  <c r="D300" i="25"/>
  <c r="K300" i="25"/>
  <c r="J300" i="25"/>
  <c r="I300" i="25"/>
  <c r="G300" i="25"/>
  <c r="F300" i="25"/>
  <c r="E300" i="25"/>
  <c r="M299" i="25"/>
  <c r="D299" i="25"/>
  <c r="K299" i="25"/>
  <c r="J299" i="25"/>
  <c r="I299" i="25"/>
  <c r="G299" i="25"/>
  <c r="F299" i="25"/>
  <c r="E299" i="25"/>
  <c r="M298" i="25"/>
  <c r="D298" i="25"/>
  <c r="K298" i="25"/>
  <c r="J298" i="25"/>
  <c r="I298" i="25"/>
  <c r="G298" i="25"/>
  <c r="F298" i="25"/>
  <c r="E298" i="25"/>
  <c r="M297" i="25"/>
  <c r="D297" i="25"/>
  <c r="K297" i="25"/>
  <c r="J297" i="25"/>
  <c r="I297" i="25"/>
  <c r="G297" i="25"/>
  <c r="F297" i="25"/>
  <c r="E297" i="25"/>
  <c r="M296" i="25"/>
  <c r="D296" i="25"/>
  <c r="K296" i="25"/>
  <c r="J296" i="25"/>
  <c r="I296" i="25"/>
  <c r="G296" i="25"/>
  <c r="F296" i="25"/>
  <c r="E296" i="25"/>
  <c r="M295" i="25"/>
  <c r="K295" i="25"/>
  <c r="J295" i="25"/>
  <c r="I295" i="25"/>
  <c r="G295" i="25"/>
  <c r="F295" i="25"/>
  <c r="E295" i="25"/>
  <c r="D295" i="25"/>
  <c r="M294" i="25"/>
  <c r="D294" i="25"/>
  <c r="K294" i="25"/>
  <c r="J294" i="25"/>
  <c r="I294" i="25"/>
  <c r="G294" i="25"/>
  <c r="F294" i="25"/>
  <c r="E294" i="25"/>
  <c r="M293" i="25"/>
  <c r="D293" i="25"/>
  <c r="K293" i="25"/>
  <c r="J293" i="25"/>
  <c r="I293" i="25"/>
  <c r="G293" i="25"/>
  <c r="F293" i="25"/>
  <c r="E293" i="25"/>
  <c r="M292" i="25"/>
  <c r="D292" i="25"/>
  <c r="K292" i="25"/>
  <c r="J292" i="25"/>
  <c r="I292" i="25"/>
  <c r="G292" i="25"/>
  <c r="F292" i="25"/>
  <c r="E292" i="25"/>
  <c r="M291" i="25"/>
  <c r="K291" i="25"/>
  <c r="J291" i="25"/>
  <c r="I291" i="25"/>
  <c r="G291" i="25"/>
  <c r="F291" i="25"/>
  <c r="E291" i="25"/>
  <c r="D291" i="25"/>
  <c r="M290" i="25"/>
  <c r="D290" i="25"/>
  <c r="K290" i="25"/>
  <c r="J290" i="25"/>
  <c r="I290" i="25"/>
  <c r="G290" i="25"/>
  <c r="F290" i="25"/>
  <c r="E290" i="25"/>
  <c r="M289" i="25"/>
  <c r="K289" i="25"/>
  <c r="J289" i="25"/>
  <c r="I289" i="25"/>
  <c r="G289" i="25"/>
  <c r="F289" i="25"/>
  <c r="E289" i="25"/>
  <c r="D289" i="25"/>
  <c r="M288" i="25"/>
  <c r="D288" i="25"/>
  <c r="K288" i="25"/>
  <c r="J288" i="25"/>
  <c r="I288" i="25"/>
  <c r="G288" i="25"/>
  <c r="F288" i="25"/>
  <c r="E288" i="25"/>
  <c r="M287" i="25"/>
  <c r="D287" i="25"/>
  <c r="K287" i="25"/>
  <c r="J287" i="25"/>
  <c r="I287" i="25"/>
  <c r="G287" i="25"/>
  <c r="F287" i="25"/>
  <c r="E287" i="25"/>
  <c r="M286" i="25"/>
  <c r="D286" i="25"/>
  <c r="K286" i="25"/>
  <c r="J286" i="25"/>
  <c r="I286" i="25"/>
  <c r="G286" i="25"/>
  <c r="F286" i="25"/>
  <c r="E286" i="25"/>
  <c r="M285" i="25"/>
  <c r="D285" i="25"/>
  <c r="K285" i="25"/>
  <c r="J285" i="25"/>
  <c r="I285" i="25"/>
  <c r="G285" i="25"/>
  <c r="F285" i="25"/>
  <c r="E285" i="25"/>
  <c r="M284" i="25"/>
  <c r="D284" i="25"/>
  <c r="K284" i="25"/>
  <c r="J284" i="25"/>
  <c r="I284" i="25"/>
  <c r="G284" i="25"/>
  <c r="F284" i="25"/>
  <c r="E284" i="25"/>
  <c r="D283" i="25"/>
  <c r="M283" i="25"/>
  <c r="K283" i="25"/>
  <c r="J283" i="25"/>
  <c r="I283" i="25"/>
  <c r="G283" i="25"/>
  <c r="F283" i="25"/>
  <c r="E283" i="25"/>
  <c r="M282" i="25"/>
  <c r="D282" i="25"/>
  <c r="K282" i="25"/>
  <c r="J282" i="25"/>
  <c r="I282" i="25"/>
  <c r="G282" i="25"/>
  <c r="F282" i="25"/>
  <c r="E282" i="25"/>
  <c r="M281" i="25"/>
  <c r="D281" i="25"/>
  <c r="K281" i="25"/>
  <c r="J281" i="25"/>
  <c r="I281" i="25"/>
  <c r="G281" i="25"/>
  <c r="F281" i="25"/>
  <c r="E281" i="25"/>
  <c r="M280" i="25"/>
  <c r="K280" i="25"/>
  <c r="J280" i="25"/>
  <c r="I280" i="25"/>
  <c r="G280" i="25"/>
  <c r="F280" i="25"/>
  <c r="E280" i="25"/>
  <c r="D280" i="25"/>
  <c r="M279" i="25"/>
  <c r="K279" i="25"/>
  <c r="J279" i="25"/>
  <c r="I279" i="25"/>
  <c r="G279" i="25"/>
  <c r="F279" i="25"/>
  <c r="E279" i="25"/>
  <c r="D279" i="25"/>
  <c r="M278" i="25"/>
  <c r="K278" i="25"/>
  <c r="J278" i="25"/>
  <c r="I278" i="25"/>
  <c r="G278" i="25"/>
  <c r="F278" i="25"/>
  <c r="E278" i="25"/>
  <c r="D278" i="25"/>
  <c r="M277" i="25"/>
  <c r="D277" i="25"/>
  <c r="K277" i="25"/>
  <c r="J277" i="25"/>
  <c r="I277" i="25"/>
  <c r="G277" i="25"/>
  <c r="F277" i="25"/>
  <c r="E277" i="25"/>
  <c r="M276" i="25"/>
  <c r="D276" i="25"/>
  <c r="K276" i="25"/>
  <c r="J276" i="25"/>
  <c r="I276" i="25"/>
  <c r="G276" i="25"/>
  <c r="F276" i="25"/>
  <c r="E276" i="25"/>
  <c r="M275" i="25"/>
  <c r="D275" i="25"/>
  <c r="K275" i="25"/>
  <c r="J275" i="25"/>
  <c r="I275" i="25"/>
  <c r="G275" i="25"/>
  <c r="F275" i="25"/>
  <c r="E275" i="25"/>
  <c r="M274" i="25"/>
  <c r="D274" i="25"/>
  <c r="K274" i="25"/>
  <c r="J274" i="25"/>
  <c r="I274" i="25"/>
  <c r="G274" i="25"/>
  <c r="F274" i="25"/>
  <c r="E274" i="25"/>
  <c r="M273" i="25"/>
  <c r="D273" i="25"/>
  <c r="K273" i="25"/>
  <c r="J273" i="25"/>
  <c r="I273" i="25"/>
  <c r="G273" i="25"/>
  <c r="F273" i="25"/>
  <c r="E273" i="25"/>
  <c r="M272" i="25"/>
  <c r="D272" i="25"/>
  <c r="K272" i="25"/>
  <c r="J272" i="25"/>
  <c r="I272" i="25"/>
  <c r="G272" i="25"/>
  <c r="F272" i="25"/>
  <c r="E272" i="25"/>
  <c r="M271" i="25"/>
  <c r="N271" i="25" s="1"/>
  <c r="K271" i="25"/>
  <c r="J271" i="25"/>
  <c r="I271" i="25"/>
  <c r="G271" i="25"/>
  <c r="F271" i="25"/>
  <c r="E271" i="25"/>
  <c r="D271" i="25"/>
  <c r="M270" i="25"/>
  <c r="D270" i="25"/>
  <c r="K270" i="25"/>
  <c r="J270" i="25"/>
  <c r="I270" i="25"/>
  <c r="G270" i="25"/>
  <c r="F270" i="25"/>
  <c r="E270" i="25"/>
  <c r="M269" i="25"/>
  <c r="D269" i="25"/>
  <c r="K269" i="25"/>
  <c r="J269" i="25"/>
  <c r="I269" i="25"/>
  <c r="G269" i="25"/>
  <c r="F269" i="25"/>
  <c r="E269" i="25"/>
  <c r="M268" i="25"/>
  <c r="K268" i="25"/>
  <c r="J268" i="25"/>
  <c r="I268" i="25"/>
  <c r="G268" i="25"/>
  <c r="F268" i="25"/>
  <c r="E268" i="25"/>
  <c r="D268" i="25"/>
  <c r="M267" i="25"/>
  <c r="D267" i="25"/>
  <c r="K267" i="25"/>
  <c r="J267" i="25"/>
  <c r="I267" i="25"/>
  <c r="G267" i="25"/>
  <c r="F267" i="25"/>
  <c r="E267" i="25"/>
  <c r="M266" i="25"/>
  <c r="D266" i="25"/>
  <c r="K266" i="25"/>
  <c r="J266" i="25"/>
  <c r="I266" i="25"/>
  <c r="G266" i="25"/>
  <c r="F266" i="25"/>
  <c r="E266" i="25"/>
  <c r="M265" i="25"/>
  <c r="D265" i="25"/>
  <c r="K265" i="25"/>
  <c r="J265" i="25"/>
  <c r="I265" i="25"/>
  <c r="G265" i="25"/>
  <c r="F265" i="25"/>
  <c r="E265" i="25"/>
  <c r="M264" i="25"/>
  <c r="D264" i="25"/>
  <c r="K264" i="25"/>
  <c r="J264" i="25"/>
  <c r="I264" i="25"/>
  <c r="G264" i="25"/>
  <c r="F264" i="25"/>
  <c r="E264" i="25"/>
  <c r="M263" i="25"/>
  <c r="D263" i="25"/>
  <c r="K263" i="25"/>
  <c r="J263" i="25"/>
  <c r="I263" i="25"/>
  <c r="G263" i="25"/>
  <c r="F263" i="25"/>
  <c r="E263" i="25"/>
  <c r="M262" i="25"/>
  <c r="D262" i="25"/>
  <c r="K262" i="25"/>
  <c r="J262" i="25"/>
  <c r="I262" i="25"/>
  <c r="G262" i="25"/>
  <c r="F262" i="25"/>
  <c r="E262" i="25"/>
  <c r="M261" i="25"/>
  <c r="D261" i="25"/>
  <c r="K261" i="25"/>
  <c r="J261" i="25"/>
  <c r="I261" i="25"/>
  <c r="G261" i="25"/>
  <c r="F261" i="25"/>
  <c r="E261" i="25"/>
  <c r="M260" i="25"/>
  <c r="D260" i="25"/>
  <c r="K260" i="25"/>
  <c r="J260" i="25"/>
  <c r="I260" i="25"/>
  <c r="G260" i="25"/>
  <c r="F260" i="25"/>
  <c r="E260" i="25"/>
  <c r="M259" i="25"/>
  <c r="D259" i="25"/>
  <c r="K259" i="25"/>
  <c r="J259" i="25"/>
  <c r="I259" i="25"/>
  <c r="G259" i="25"/>
  <c r="F259" i="25"/>
  <c r="E259" i="25"/>
  <c r="M258" i="25"/>
  <c r="D258" i="25"/>
  <c r="K258" i="25"/>
  <c r="J258" i="25"/>
  <c r="I258" i="25"/>
  <c r="G258" i="25"/>
  <c r="F258" i="25"/>
  <c r="E258" i="25"/>
  <c r="M257" i="25"/>
  <c r="D257" i="25"/>
  <c r="K257" i="25"/>
  <c r="J257" i="25"/>
  <c r="I257" i="25"/>
  <c r="G257" i="25"/>
  <c r="F257" i="25"/>
  <c r="E257" i="25"/>
  <c r="M256" i="25"/>
  <c r="K256" i="25"/>
  <c r="J256" i="25"/>
  <c r="I256" i="25"/>
  <c r="G256" i="25"/>
  <c r="F256" i="25"/>
  <c r="E256" i="25"/>
  <c r="D256" i="25"/>
  <c r="M255" i="25"/>
  <c r="D255" i="25"/>
  <c r="K255" i="25"/>
  <c r="J255" i="25"/>
  <c r="I255" i="25"/>
  <c r="G255" i="25"/>
  <c r="F255" i="25"/>
  <c r="E255" i="25"/>
  <c r="M254" i="25"/>
  <c r="D254" i="25"/>
  <c r="K254" i="25"/>
  <c r="J254" i="25"/>
  <c r="I254" i="25"/>
  <c r="G254" i="25"/>
  <c r="F254" i="25"/>
  <c r="E254" i="25"/>
  <c r="M253" i="25"/>
  <c r="D253" i="25"/>
  <c r="K253" i="25"/>
  <c r="J253" i="25"/>
  <c r="I253" i="25"/>
  <c r="G253" i="25"/>
  <c r="F253" i="25"/>
  <c r="E253" i="25"/>
  <c r="M252" i="25"/>
  <c r="D252" i="25"/>
  <c r="K252" i="25"/>
  <c r="J252" i="25"/>
  <c r="I252" i="25"/>
  <c r="G252" i="25"/>
  <c r="F252" i="25"/>
  <c r="E252" i="25"/>
  <c r="M251" i="25"/>
  <c r="D251" i="25"/>
  <c r="K251" i="25"/>
  <c r="J251" i="25"/>
  <c r="I251" i="25"/>
  <c r="G251" i="25"/>
  <c r="F251" i="25"/>
  <c r="E251" i="25"/>
  <c r="M250" i="25"/>
  <c r="D250" i="25"/>
  <c r="K250" i="25"/>
  <c r="J250" i="25"/>
  <c r="I250" i="25"/>
  <c r="G250" i="25"/>
  <c r="F250" i="25"/>
  <c r="E250" i="25"/>
  <c r="M249" i="25"/>
  <c r="D249" i="25"/>
  <c r="K249" i="25"/>
  <c r="J249" i="25"/>
  <c r="I249" i="25"/>
  <c r="G249" i="25"/>
  <c r="F249" i="25"/>
  <c r="E249" i="25"/>
  <c r="M248" i="25"/>
  <c r="D248" i="25"/>
  <c r="K248" i="25"/>
  <c r="J248" i="25"/>
  <c r="I248" i="25"/>
  <c r="G248" i="25"/>
  <c r="F248" i="25"/>
  <c r="E248" i="25"/>
  <c r="M247" i="25"/>
  <c r="D247" i="25"/>
  <c r="K247" i="25"/>
  <c r="J247" i="25"/>
  <c r="I247" i="25"/>
  <c r="G247" i="25"/>
  <c r="F247" i="25"/>
  <c r="E247" i="25"/>
  <c r="M246" i="25"/>
  <c r="D246" i="25"/>
  <c r="K246" i="25"/>
  <c r="J246" i="25"/>
  <c r="I246" i="25"/>
  <c r="G246" i="25"/>
  <c r="F246" i="25"/>
  <c r="E246" i="25"/>
  <c r="M245" i="25"/>
  <c r="D245" i="25"/>
  <c r="K245" i="25"/>
  <c r="J245" i="25"/>
  <c r="I245" i="25"/>
  <c r="G245" i="25"/>
  <c r="F245" i="25"/>
  <c r="E245" i="25"/>
  <c r="M244" i="25"/>
  <c r="D244" i="25"/>
  <c r="K244" i="25"/>
  <c r="J244" i="25"/>
  <c r="I244" i="25"/>
  <c r="G244" i="25"/>
  <c r="F244" i="25"/>
  <c r="E244" i="25"/>
  <c r="M243" i="25"/>
  <c r="D243" i="25"/>
  <c r="K243" i="25"/>
  <c r="J243" i="25"/>
  <c r="I243" i="25"/>
  <c r="G243" i="25"/>
  <c r="F243" i="25"/>
  <c r="E243" i="25"/>
  <c r="M242" i="25"/>
  <c r="D242" i="25"/>
  <c r="K242" i="25"/>
  <c r="J242" i="25"/>
  <c r="I242" i="25"/>
  <c r="G242" i="25"/>
  <c r="F242" i="25"/>
  <c r="E242" i="25"/>
  <c r="M241" i="25"/>
  <c r="D241" i="25"/>
  <c r="K241" i="25"/>
  <c r="J241" i="25"/>
  <c r="I241" i="25"/>
  <c r="G241" i="25"/>
  <c r="F241" i="25"/>
  <c r="E241" i="25"/>
  <c r="M240" i="25"/>
  <c r="D240" i="25"/>
  <c r="K240" i="25"/>
  <c r="J240" i="25"/>
  <c r="I240" i="25"/>
  <c r="G240" i="25"/>
  <c r="F240" i="25"/>
  <c r="E240" i="25"/>
  <c r="M239" i="25"/>
  <c r="D239" i="25"/>
  <c r="K239" i="25"/>
  <c r="J239" i="25"/>
  <c r="I239" i="25"/>
  <c r="G239" i="25"/>
  <c r="F239" i="25"/>
  <c r="E239" i="25"/>
  <c r="M238" i="25"/>
  <c r="D238" i="25"/>
  <c r="K238" i="25"/>
  <c r="J238" i="25"/>
  <c r="I238" i="25"/>
  <c r="G238" i="25"/>
  <c r="F238" i="25"/>
  <c r="E238" i="25"/>
  <c r="M237" i="25"/>
  <c r="D237" i="25"/>
  <c r="K237" i="25"/>
  <c r="J237" i="25"/>
  <c r="I237" i="25"/>
  <c r="G237" i="25"/>
  <c r="F237" i="25"/>
  <c r="E237" i="25"/>
  <c r="M236" i="25"/>
  <c r="D236" i="25"/>
  <c r="K236" i="25"/>
  <c r="J236" i="25"/>
  <c r="I236" i="25"/>
  <c r="G236" i="25"/>
  <c r="F236" i="25"/>
  <c r="E236" i="25"/>
  <c r="M235" i="25"/>
  <c r="D235" i="25"/>
  <c r="K235" i="25"/>
  <c r="J235" i="25"/>
  <c r="I235" i="25"/>
  <c r="G235" i="25"/>
  <c r="F235" i="25"/>
  <c r="E235" i="25"/>
  <c r="M234" i="25"/>
  <c r="D234" i="25"/>
  <c r="K234" i="25"/>
  <c r="J234" i="25"/>
  <c r="I234" i="25"/>
  <c r="G234" i="25"/>
  <c r="F234" i="25"/>
  <c r="E234" i="25"/>
  <c r="M233" i="25"/>
  <c r="D233" i="25"/>
  <c r="K233" i="25"/>
  <c r="J233" i="25"/>
  <c r="I233" i="25"/>
  <c r="G233" i="25"/>
  <c r="F233" i="25"/>
  <c r="E233" i="25"/>
  <c r="M232" i="25"/>
  <c r="D232" i="25"/>
  <c r="K232" i="25"/>
  <c r="J232" i="25"/>
  <c r="I232" i="25"/>
  <c r="G232" i="25"/>
  <c r="F232" i="25"/>
  <c r="E232" i="25"/>
  <c r="M231" i="25"/>
  <c r="D231" i="25"/>
  <c r="K231" i="25"/>
  <c r="J231" i="25"/>
  <c r="I231" i="25"/>
  <c r="G231" i="25"/>
  <c r="F231" i="25"/>
  <c r="E231" i="25"/>
  <c r="M230" i="25"/>
  <c r="D230" i="25"/>
  <c r="K230" i="25"/>
  <c r="J230" i="25"/>
  <c r="I230" i="25"/>
  <c r="G230" i="25"/>
  <c r="F230" i="25"/>
  <c r="E230" i="25"/>
  <c r="M229" i="25"/>
  <c r="D229" i="25"/>
  <c r="K229" i="25"/>
  <c r="J229" i="25"/>
  <c r="I229" i="25"/>
  <c r="G229" i="25"/>
  <c r="F229" i="25"/>
  <c r="E229" i="25"/>
  <c r="M228" i="25"/>
  <c r="D228" i="25"/>
  <c r="K228" i="25"/>
  <c r="J228" i="25"/>
  <c r="I228" i="25"/>
  <c r="G228" i="25"/>
  <c r="F228" i="25"/>
  <c r="E228" i="25"/>
  <c r="M227" i="25"/>
  <c r="D227" i="25"/>
  <c r="K227" i="25"/>
  <c r="J227" i="25"/>
  <c r="I227" i="25"/>
  <c r="G227" i="25"/>
  <c r="F227" i="25"/>
  <c r="E227" i="25"/>
  <c r="M226" i="25"/>
  <c r="D226" i="25"/>
  <c r="K226" i="25"/>
  <c r="J226" i="25"/>
  <c r="I226" i="25"/>
  <c r="G226" i="25"/>
  <c r="F226" i="25"/>
  <c r="E226" i="25"/>
  <c r="M225" i="25"/>
  <c r="D225" i="25"/>
  <c r="K225" i="25"/>
  <c r="J225" i="25"/>
  <c r="I225" i="25"/>
  <c r="G225" i="25"/>
  <c r="F225" i="25"/>
  <c r="E225" i="25"/>
  <c r="M224" i="25"/>
  <c r="D224" i="25"/>
  <c r="K224" i="25"/>
  <c r="J224" i="25"/>
  <c r="I224" i="25"/>
  <c r="G224" i="25"/>
  <c r="F224" i="25"/>
  <c r="E224" i="25"/>
  <c r="M223" i="25"/>
  <c r="D223" i="25"/>
  <c r="K223" i="25"/>
  <c r="J223" i="25"/>
  <c r="I223" i="25"/>
  <c r="G223" i="25"/>
  <c r="F223" i="25"/>
  <c r="E223" i="25"/>
  <c r="D222" i="25"/>
  <c r="E222" i="25" s="1"/>
  <c r="D221" i="25"/>
  <c r="E221" i="25" s="1"/>
  <c r="D220" i="25"/>
  <c r="D219" i="25"/>
  <c r="E219" i="25" s="1"/>
  <c r="D218" i="25"/>
  <c r="D196" i="25"/>
  <c r="E196" i="25" s="1"/>
  <c r="D217" i="25"/>
  <c r="E217" i="25" s="1"/>
  <c r="D216" i="25"/>
  <c r="D215" i="25"/>
  <c r="E215" i="25" s="1"/>
  <c r="D214" i="25"/>
  <c r="E214" i="25" s="1"/>
  <c r="D213" i="25"/>
  <c r="E213" i="25" s="1"/>
  <c r="D212" i="25"/>
  <c r="E212" i="25" s="1"/>
  <c r="D211" i="25"/>
  <c r="E211" i="25" s="1"/>
  <c r="D210" i="25"/>
  <c r="E210" i="25" s="1"/>
  <c r="D209" i="25"/>
  <c r="E209" i="25" s="1"/>
  <c r="D208" i="25"/>
  <c r="E208" i="25" s="1"/>
  <c r="D207" i="25"/>
  <c r="D206" i="25"/>
  <c r="E206" i="25" s="1"/>
  <c r="D205" i="25"/>
  <c r="D204" i="25"/>
  <c r="E204" i="25" s="1"/>
  <c r="D203" i="25"/>
  <c r="E203" i="25" s="1"/>
  <c r="D202" i="25"/>
  <c r="D201" i="25"/>
  <c r="D200" i="25"/>
  <c r="E200" i="25" s="1"/>
  <c r="D199" i="25"/>
  <c r="E199" i="25" s="1"/>
  <c r="D198" i="25"/>
  <c r="E198" i="25" s="1"/>
  <c r="D197" i="25"/>
  <c r="D195" i="25"/>
  <c r="D194" i="25"/>
  <c r="E194" i="25" s="1"/>
  <c r="D193" i="25"/>
  <c r="E193" i="25" s="1"/>
  <c r="D192" i="25"/>
  <c r="E192" i="25" s="1"/>
  <c r="D191" i="25"/>
  <c r="E191" i="25" s="1"/>
  <c r="D190" i="25"/>
  <c r="E190" i="25" s="1"/>
  <c r="D189" i="25"/>
  <c r="E189" i="25" s="1"/>
  <c r="D188" i="25"/>
  <c r="E188" i="25" s="1"/>
  <c r="D187" i="25"/>
  <c r="E187" i="25" s="1"/>
  <c r="D186" i="25"/>
  <c r="E186" i="25" s="1"/>
  <c r="D185" i="25"/>
  <c r="E185" i="25" s="1"/>
  <c r="D184" i="25"/>
  <c r="E184" i="25" s="1"/>
  <c r="D183" i="25"/>
  <c r="E183" i="25" s="1"/>
  <c r="D182" i="25"/>
  <c r="L182" i="25" s="1"/>
  <c r="M182" i="25" s="1"/>
  <c r="N182" i="25" s="1"/>
  <c r="D181" i="25"/>
  <c r="E181" i="25" s="1"/>
  <c r="D180" i="25"/>
  <c r="D179" i="25"/>
  <c r="E179" i="25" s="1"/>
  <c r="D178" i="25"/>
  <c r="E178" i="25" s="1"/>
  <c r="D177" i="25"/>
  <c r="E177" i="25" s="1"/>
  <c r="D176" i="25"/>
  <c r="E176" i="25" s="1"/>
  <c r="D175" i="25"/>
  <c r="D174" i="25"/>
  <c r="E174" i="25" s="1"/>
  <c r="D173" i="25"/>
  <c r="E173" i="25" s="1"/>
  <c r="D172" i="25"/>
  <c r="E172" i="25" s="1"/>
  <c r="D171" i="25"/>
  <c r="E171" i="25" s="1"/>
  <c r="D170" i="25"/>
  <c r="E170" i="25" s="1"/>
  <c r="D169" i="25"/>
  <c r="D168" i="25"/>
  <c r="E168" i="25" s="1"/>
  <c r="D167" i="25"/>
  <c r="L167" i="25" s="1"/>
  <c r="M167" i="25" s="1"/>
  <c r="N167" i="25" s="1"/>
  <c r="D166" i="25"/>
  <c r="E166" i="25" s="1"/>
  <c r="D165" i="25"/>
  <c r="E165" i="25" s="1"/>
  <c r="D164" i="25"/>
  <c r="E164" i="25" s="1"/>
  <c r="D163" i="25"/>
  <c r="E163" i="25" s="1"/>
  <c r="D162" i="25"/>
  <c r="E162" i="25" s="1"/>
  <c r="D161" i="25"/>
  <c r="E161" i="25" s="1"/>
  <c r="D160" i="25"/>
  <c r="D159" i="25"/>
  <c r="E159" i="25" s="1"/>
  <c r="D158" i="25"/>
  <c r="E158" i="25" s="1"/>
  <c r="D157" i="25"/>
  <c r="E157" i="25" s="1"/>
  <c r="D156" i="25"/>
  <c r="L156" i="25" s="1"/>
  <c r="M156" i="25" s="1"/>
  <c r="N156" i="25" s="1"/>
  <c r="D155" i="25"/>
  <c r="E155" i="25" s="1"/>
  <c r="D154" i="25"/>
  <c r="E154" i="25" s="1"/>
  <c r="D153" i="25"/>
  <c r="E153" i="25" s="1"/>
  <c r="D152" i="25"/>
  <c r="E152" i="25" s="1"/>
  <c r="D151" i="25"/>
  <c r="D150" i="25"/>
  <c r="E150" i="25" s="1"/>
  <c r="D149" i="25"/>
  <c r="E149" i="25" s="1"/>
  <c r="D148" i="25"/>
  <c r="D139" i="25"/>
  <c r="E139" i="25" s="1"/>
  <c r="D140" i="25"/>
  <c r="E140" i="25" s="1"/>
  <c r="D141" i="25"/>
  <c r="E141" i="25" s="1"/>
  <c r="D142" i="25"/>
  <c r="E142" i="25" s="1"/>
  <c r="D143" i="25"/>
  <c r="D144" i="25"/>
  <c r="D145" i="25"/>
  <c r="E145" i="25" s="1"/>
  <c r="D146" i="25"/>
  <c r="E146" i="25" s="1"/>
  <c r="D147" i="25"/>
  <c r="D118" i="25"/>
  <c r="L118" i="25" s="1"/>
  <c r="M118" i="25" s="1"/>
  <c r="N118" i="25" s="1"/>
  <c r="D119" i="25"/>
  <c r="E119" i="25" s="1"/>
  <c r="D120" i="25"/>
  <c r="E120" i="25" s="1"/>
  <c r="D121" i="25"/>
  <c r="E121" i="25" s="1"/>
  <c r="D122" i="25"/>
  <c r="D123" i="25"/>
  <c r="E123" i="25" s="1"/>
  <c r="D124" i="25"/>
  <c r="E124" i="25" s="1"/>
  <c r="D125" i="25"/>
  <c r="E125" i="25" s="1"/>
  <c r="D126" i="25"/>
  <c r="E126" i="25" s="1"/>
  <c r="D127" i="25"/>
  <c r="E127" i="25" s="1"/>
  <c r="D128" i="25"/>
  <c r="E128" i="25" s="1"/>
  <c r="D65" i="25"/>
  <c r="E65" i="25" s="1"/>
  <c r="D136" i="25"/>
  <c r="E136" i="25" s="1"/>
  <c r="D129" i="25"/>
  <c r="E129" i="25" s="1"/>
  <c r="D130" i="25"/>
  <c r="E130" i="25" s="1"/>
  <c r="D131" i="25"/>
  <c r="E131" i="25" s="1"/>
  <c r="D132" i="25"/>
  <c r="E132" i="25" s="1"/>
  <c r="D133" i="25"/>
  <c r="E133" i="25" s="1"/>
  <c r="D134" i="25"/>
  <c r="D135" i="25"/>
  <c r="E135" i="25" s="1"/>
  <c r="D137" i="25"/>
  <c r="D138" i="25"/>
  <c r="L138" i="25" s="1"/>
  <c r="M138" i="25" s="1"/>
  <c r="N138" i="25" s="1"/>
  <c r="D116" i="25"/>
  <c r="E116" i="25" s="1"/>
  <c r="D117" i="25"/>
  <c r="E117" i="25" s="1"/>
  <c r="A7" i="37"/>
  <c r="D115" i="25"/>
  <c r="E115" i="25" s="1"/>
  <c r="D114" i="25"/>
  <c r="E114" i="25" s="1"/>
  <c r="D113" i="25"/>
  <c r="E113" i="25" s="1"/>
  <c r="D112" i="25"/>
  <c r="E112" i="25" s="1"/>
  <c r="D111" i="25"/>
  <c r="E111" i="25" s="1"/>
  <c r="D100" i="25"/>
  <c r="D99" i="25"/>
  <c r="D98" i="25"/>
  <c r="E98" i="25" s="1"/>
  <c r="D97" i="25"/>
  <c r="E97" i="25" s="1"/>
  <c r="D96" i="25"/>
  <c r="E96" i="25" s="1"/>
  <c r="D95" i="25"/>
  <c r="E95" i="25" s="1"/>
  <c r="D94" i="25"/>
  <c r="E94" i="25" s="1"/>
  <c r="D93" i="25"/>
  <c r="E93" i="25" s="1"/>
  <c r="D92" i="25"/>
  <c r="E92" i="25" s="1"/>
  <c r="D91" i="25"/>
  <c r="D90" i="25"/>
  <c r="E90" i="25" s="1"/>
  <c r="D89" i="25"/>
  <c r="D88" i="25"/>
  <c r="D85" i="25"/>
  <c r="E85" i="25" s="1"/>
  <c r="D84" i="25"/>
  <c r="E84" i="25" s="1"/>
  <c r="D83" i="25"/>
  <c r="D79" i="25"/>
  <c r="E79" i="25" s="1"/>
  <c r="D4" i="25"/>
  <c r="E4" i="25" s="1"/>
  <c r="D110" i="25"/>
  <c r="E110" i="25" s="1"/>
  <c r="D109" i="25"/>
  <c r="E109" i="25" s="1"/>
  <c r="D108" i="25"/>
  <c r="E108" i="25" s="1"/>
  <c r="D107" i="25"/>
  <c r="E107" i="25" s="1"/>
  <c r="D106" i="25"/>
  <c r="E106" i="25" s="1"/>
  <c r="D105" i="25"/>
  <c r="E105" i="25" s="1"/>
  <c r="D104" i="25"/>
  <c r="E104" i="25" s="1"/>
  <c r="D103" i="25"/>
  <c r="E103" i="25" s="1"/>
  <c r="D102" i="25"/>
  <c r="E102" i="25" s="1"/>
  <c r="D101" i="25"/>
  <c r="E101" i="25" s="1"/>
  <c r="D87" i="25"/>
  <c r="E87" i="25" s="1"/>
  <c r="D86" i="25"/>
  <c r="E86" i="25" s="1"/>
  <c r="D82" i="25"/>
  <c r="E82" i="25" s="1"/>
  <c r="D81" i="25"/>
  <c r="D80" i="25"/>
  <c r="E80" i="25" s="1"/>
  <c r="D78" i="25"/>
  <c r="E78" i="25" s="1"/>
  <c r="D77" i="25"/>
  <c r="E77" i="25" s="1"/>
  <c r="D76" i="25"/>
  <c r="E76" i="25" s="1"/>
  <c r="D75" i="25"/>
  <c r="E75" i="25" s="1"/>
  <c r="D74" i="25"/>
  <c r="E74" i="25" s="1"/>
  <c r="D73" i="25"/>
  <c r="E73" i="25" s="1"/>
  <c r="D72" i="25"/>
  <c r="E72" i="25" s="1"/>
  <c r="D61" i="25"/>
  <c r="E61" i="25" s="1"/>
  <c r="D71" i="25"/>
  <c r="E71" i="25" s="1"/>
  <c r="D70" i="25"/>
  <c r="E70" i="25" s="1"/>
  <c r="D69" i="25"/>
  <c r="G2" i="25"/>
  <c r="F2" i="25"/>
  <c r="F1" i="25"/>
  <c r="M2" i="25"/>
  <c r="L2" i="25"/>
  <c r="J2" i="25"/>
  <c r="D68" i="25"/>
  <c r="E68" i="25" s="1"/>
  <c r="D67" i="25"/>
  <c r="E67" i="25" s="1"/>
  <c r="D66" i="25"/>
  <c r="E66" i="25" s="1"/>
  <c r="D64" i="25"/>
  <c r="E64" i="25" s="1"/>
  <c r="D63" i="25"/>
  <c r="E63" i="25" s="1"/>
  <c r="D62" i="25"/>
  <c r="E62" i="25" s="1"/>
  <c r="D60" i="25"/>
  <c r="E60" i="25" s="1"/>
  <c r="D59" i="25"/>
  <c r="D58" i="25"/>
  <c r="E58" i="25" s="1"/>
  <c r="D57" i="25"/>
  <c r="E57" i="25" s="1"/>
  <c r="D56" i="25"/>
  <c r="E56" i="25" s="1"/>
  <c r="D55" i="25"/>
  <c r="L55" i="25" s="1"/>
  <c r="M55" i="25" s="1"/>
  <c r="N55" i="25" s="1"/>
  <c r="D54" i="25"/>
  <c r="E54" i="25" s="1"/>
  <c r="D53" i="25"/>
  <c r="E53" i="25" s="1"/>
  <c r="D52" i="25"/>
  <c r="E52" i="25" s="1"/>
  <c r="D51" i="25"/>
  <c r="D50" i="25"/>
  <c r="E50" i="25" s="1"/>
  <c r="D49" i="25"/>
  <c r="E49" i="25" s="1"/>
  <c r="D48" i="25"/>
  <c r="D47" i="25"/>
  <c r="E47" i="25" s="1"/>
  <c r="D46" i="25"/>
  <c r="E46" i="25" s="1"/>
  <c r="D45" i="25"/>
  <c r="E45" i="25" s="1"/>
  <c r="D44" i="25"/>
  <c r="E44" i="25" s="1"/>
  <c r="D36" i="25"/>
  <c r="D37" i="25"/>
  <c r="E37" i="25" s="1"/>
  <c r="D38" i="25"/>
  <c r="D39" i="25"/>
  <c r="E39" i="25" s="1"/>
  <c r="D40" i="25"/>
  <c r="E40" i="25" s="1"/>
  <c r="D41" i="25"/>
  <c r="D42" i="25"/>
  <c r="E42" i="25" s="1"/>
  <c r="D43" i="25"/>
  <c r="E43" i="25" s="1"/>
  <c r="I2" i="25"/>
  <c r="I1" i="25"/>
  <c r="D31" i="25"/>
  <c r="D30" i="25"/>
  <c r="E30" i="25" s="1"/>
  <c r="D35" i="25"/>
  <c r="D34" i="25"/>
  <c r="E34" i="25" s="1"/>
  <c r="D33" i="25"/>
  <c r="E33" i="25" s="1"/>
  <c r="D32" i="25"/>
  <c r="E32" i="25" s="1"/>
  <c r="D29" i="25"/>
  <c r="D28" i="25"/>
  <c r="E28" i="25" s="1"/>
  <c r="D27" i="25"/>
  <c r="E27" i="25" s="1"/>
  <c r="D22" i="25"/>
  <c r="E22" i="25" s="1"/>
  <c r="D16" i="25"/>
  <c r="E16" i="25" s="1"/>
  <c r="D9" i="25"/>
  <c r="E9" i="25" s="1"/>
  <c r="D10" i="25"/>
  <c r="E10" i="25" s="1"/>
  <c r="D11" i="25"/>
  <c r="E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E51" i="25"/>
  <c r="L86" i="25"/>
  <c r="M86" i="25" s="1"/>
  <c r="N86" i="25" s="1"/>
  <c r="E180" i="25"/>
  <c r="E143" i="25"/>
  <c r="L193" i="25"/>
  <c r="M193" i="25" s="1"/>
  <c r="N193" i="25" s="1"/>
  <c r="L217" i="25"/>
  <c r="M217" i="25" s="1"/>
  <c r="N217" i="25" s="1"/>
  <c r="L117" i="25"/>
  <c r="M117" i="25" s="1"/>
  <c r="N117" i="25" s="1"/>
  <c r="L185" i="25"/>
  <c r="M185" i="25" s="1"/>
  <c r="N185" i="25" s="1"/>
  <c r="L68" i="25"/>
  <c r="M68" i="25" s="1"/>
  <c r="N68" i="25" s="1"/>
  <c r="L98" i="25"/>
  <c r="M98" i="25" s="1"/>
  <c r="N98" i="25" s="1"/>
  <c r="N631" i="25"/>
  <c r="I41" i="16"/>
  <c r="J41" i="16"/>
  <c r="I45" i="16"/>
  <c r="J45" i="16" s="1"/>
  <c r="I9" i="16"/>
  <c r="J9" i="16" s="1"/>
  <c r="I25" i="16"/>
  <c r="J25" i="16" s="1"/>
  <c r="I33" i="16"/>
  <c r="J33" i="16" s="1"/>
  <c r="I49" i="16"/>
  <c r="J49" i="16" s="1"/>
  <c r="I18" i="16"/>
  <c r="J18" i="16" s="1"/>
  <c r="I22" i="16"/>
  <c r="J22" i="16" s="1"/>
  <c r="I39" i="16"/>
  <c r="J39" i="16"/>
  <c r="I43" i="16"/>
  <c r="J43" i="16" s="1"/>
  <c r="I62" i="16"/>
  <c r="J62" i="16" s="1"/>
  <c r="I66" i="16"/>
  <c r="J66" i="16" s="1"/>
  <c r="I11" i="16"/>
  <c r="J11" i="16" s="1"/>
  <c r="I23" i="16"/>
  <c r="J23" i="16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28" i="16"/>
  <c r="J28" i="16"/>
  <c r="I50" i="16"/>
  <c r="J50" i="16" s="1"/>
  <c r="I54" i="16"/>
  <c r="J54" i="16" s="1"/>
  <c r="I61" i="16"/>
  <c r="J61" i="16" s="1"/>
  <c r="I15" i="16"/>
  <c r="J15" i="16" s="1"/>
  <c r="I58" i="16"/>
  <c r="J58" i="16" s="1"/>
  <c r="I68" i="16"/>
  <c r="J68" i="16" s="1"/>
  <c r="I72" i="16"/>
  <c r="J72" i="16" s="1"/>
  <c r="G10" i="16"/>
  <c r="K10" i="16" s="1"/>
  <c r="G9" i="16"/>
  <c r="K9" i="16" s="1"/>
  <c r="G7" i="16"/>
  <c r="K7" i="16" s="1"/>
  <c r="I7" i="16"/>
  <c r="J7" i="16" s="1"/>
  <c r="I51" i="16"/>
  <c r="J51" i="16" s="1"/>
  <c r="I16" i="16"/>
  <c r="J16" i="16" s="1"/>
  <c r="I55" i="16"/>
  <c r="J55" i="16" s="1"/>
  <c r="I59" i="16"/>
  <c r="J59" i="16" s="1"/>
  <c r="I69" i="16"/>
  <c r="J69" i="16"/>
  <c r="I79" i="16"/>
  <c r="J79" i="16" s="1"/>
  <c r="I74" i="16"/>
  <c r="J74" i="16"/>
  <c r="I70" i="16"/>
  <c r="J70" i="16" s="1"/>
  <c r="I56" i="16"/>
  <c r="J56" i="16" s="1"/>
  <c r="I77" i="16"/>
  <c r="J77" i="16" s="1"/>
  <c r="I80" i="16"/>
  <c r="J80" i="16" s="1"/>
  <c r="I37" i="16"/>
  <c r="J37" i="16" s="1"/>
  <c r="I60" i="16"/>
  <c r="J60" i="16" s="1"/>
  <c r="I67" i="16"/>
  <c r="J67" i="16" s="1"/>
  <c r="I75" i="16"/>
  <c r="J75" i="16" s="1"/>
  <c r="I53" i="16"/>
  <c r="J53" i="16" s="1"/>
  <c r="I57" i="16"/>
  <c r="J57" i="16"/>
  <c r="I64" i="16"/>
  <c r="J64" i="16" s="1"/>
  <c r="I71" i="16"/>
  <c r="J71" i="16" s="1"/>
  <c r="N489" i="25" l="1"/>
  <c r="N493" i="25"/>
  <c r="N513" i="25"/>
  <c r="N517" i="25"/>
  <c r="N525" i="25"/>
  <c r="L113" i="25"/>
  <c r="M113" i="25" s="1"/>
  <c r="N113" i="25" s="1"/>
  <c r="N512" i="25"/>
  <c r="N540" i="25"/>
  <c r="N560" i="25"/>
  <c r="N624" i="25"/>
  <c r="L92" i="25"/>
  <c r="M92" i="25" s="1"/>
  <c r="N92" i="25" s="1"/>
  <c r="E118" i="25"/>
  <c r="N529" i="25"/>
  <c r="N533" i="25"/>
  <c r="N537" i="25"/>
  <c r="N541" i="25"/>
  <c r="N549" i="25"/>
  <c r="N581" i="25"/>
  <c r="N585" i="25"/>
  <c r="N589" i="25"/>
  <c r="E182" i="25"/>
  <c r="N411" i="25"/>
  <c r="N423" i="25"/>
  <c r="N463" i="25"/>
  <c r="N471" i="25"/>
  <c r="N475" i="25"/>
  <c r="N603" i="25"/>
  <c r="N643" i="25"/>
  <c r="N671" i="25"/>
  <c r="N444" i="25"/>
  <c r="N632" i="25"/>
  <c r="N305" i="25"/>
  <c r="N314" i="25"/>
  <c r="N320" i="25"/>
  <c r="N329" i="25"/>
  <c r="N338" i="25"/>
  <c r="N341" i="25"/>
  <c r="N344" i="25"/>
  <c r="N347" i="25"/>
  <c r="N380" i="25"/>
  <c r="N383" i="25"/>
  <c r="N527" i="25"/>
  <c r="N627" i="25"/>
  <c r="N651" i="25"/>
  <c r="N667" i="25"/>
  <c r="N675" i="25"/>
  <c r="N403" i="25"/>
  <c r="N448" i="25"/>
  <c r="N484" i="25"/>
  <c r="N500" i="25"/>
  <c r="N520" i="25"/>
  <c r="N532" i="25"/>
  <c r="N620" i="25"/>
  <c r="N636" i="25"/>
  <c r="N648" i="25"/>
  <c r="N656" i="25"/>
  <c r="N664" i="25"/>
  <c r="N676" i="25"/>
  <c r="N680" i="25"/>
  <c r="N684" i="25"/>
  <c r="N688" i="25"/>
  <c r="N458" i="25"/>
  <c r="N470" i="25"/>
  <c r="N474" i="25"/>
  <c r="N498" i="25"/>
  <c r="N502" i="25"/>
  <c r="N545" i="25"/>
  <c r="N557" i="25"/>
  <c r="N597" i="25"/>
  <c r="N601" i="25"/>
  <c r="N605" i="25"/>
  <c r="N653" i="25"/>
  <c r="N657" i="25"/>
  <c r="N665" i="25"/>
  <c r="N669" i="25"/>
  <c r="N681" i="25"/>
  <c r="N330" i="25"/>
  <c r="N442" i="25"/>
  <c r="N446" i="25"/>
  <c r="N454" i="25"/>
  <c r="N478" i="25"/>
  <c r="N566" i="25"/>
  <c r="N614" i="25"/>
  <c r="N642" i="25"/>
  <c r="N666" i="25"/>
  <c r="N313" i="25"/>
  <c r="N328" i="25"/>
  <c r="N337" i="25"/>
  <c r="N343" i="25"/>
  <c r="N346" i="25"/>
  <c r="N450" i="25"/>
  <c r="N546" i="25"/>
  <c r="N558" i="25"/>
  <c r="N570" i="25"/>
  <c r="N574" i="25"/>
  <c r="N594" i="25"/>
  <c r="N602" i="25"/>
  <c r="N654" i="25"/>
  <c r="N662" i="25"/>
  <c r="N670" i="25"/>
  <c r="N674" i="25"/>
  <c r="N682" i="25"/>
  <c r="N686" i="25"/>
  <c r="N694" i="25"/>
  <c r="N698" i="25"/>
  <c r="N303" i="25"/>
  <c r="L140" i="25"/>
  <c r="M140" i="25" s="1"/>
  <c r="N140" i="25" s="1"/>
  <c r="N424" i="25"/>
  <c r="N456" i="25"/>
  <c r="N528" i="25"/>
  <c r="N576" i="25"/>
  <c r="N588" i="25"/>
  <c r="N616" i="25"/>
  <c r="N288" i="25"/>
  <c r="N294" i="25"/>
  <c r="N300" i="25"/>
  <c r="N387" i="25"/>
  <c r="M15" i="25"/>
  <c r="N15" i="25" s="1"/>
  <c r="L159" i="25"/>
  <c r="M159" i="25" s="1"/>
  <c r="N159" i="25" s="1"/>
  <c r="N569" i="25"/>
  <c r="N649" i="25"/>
  <c r="N362" i="25"/>
  <c r="L33" i="25"/>
  <c r="M33" i="25" s="1"/>
  <c r="N33" i="25" s="1"/>
  <c r="L176" i="25"/>
  <c r="M176" i="25" s="1"/>
  <c r="N176" i="25" s="1"/>
  <c r="L74" i="25"/>
  <c r="M74" i="25" s="1"/>
  <c r="N74" i="25" s="1"/>
  <c r="L214" i="25"/>
  <c r="M214" i="25" s="1"/>
  <c r="N214" i="25" s="1"/>
  <c r="L194" i="25"/>
  <c r="M194" i="25" s="1"/>
  <c r="N194" i="25" s="1"/>
  <c r="L163" i="25"/>
  <c r="M163" i="25" s="1"/>
  <c r="N163" i="25" s="1"/>
  <c r="E167" i="25"/>
  <c r="L201" i="25"/>
  <c r="M201" i="25" s="1"/>
  <c r="N201" i="25" s="1"/>
  <c r="N480" i="25"/>
  <c r="N516" i="25"/>
  <c r="N564" i="25"/>
  <c r="N652" i="25"/>
  <c r="L165" i="25"/>
  <c r="M165" i="25" s="1"/>
  <c r="N165" i="25" s="1"/>
  <c r="L97" i="25"/>
  <c r="M97" i="25" s="1"/>
  <c r="N97" i="25" s="1"/>
  <c r="L105" i="25"/>
  <c r="M105" i="25" s="1"/>
  <c r="N105" i="25" s="1"/>
  <c r="L208" i="25"/>
  <c r="M208" i="25" s="1"/>
  <c r="N208" i="25" s="1"/>
  <c r="L180" i="25"/>
  <c r="M180" i="25" s="1"/>
  <c r="N180" i="25" s="1"/>
  <c r="L152" i="25"/>
  <c r="M152" i="25" s="1"/>
  <c r="N152" i="25" s="1"/>
  <c r="L121" i="25"/>
  <c r="M121" i="25" s="1"/>
  <c r="N121" i="25" s="1"/>
  <c r="L81" i="25"/>
  <c r="M81" i="25" s="1"/>
  <c r="N81" i="25" s="1"/>
  <c r="L169" i="25"/>
  <c r="M169" i="25" s="1"/>
  <c r="N169" i="25" s="1"/>
  <c r="N279" i="25"/>
  <c r="N333" i="25"/>
  <c r="L115" i="25"/>
  <c r="M115" i="25" s="1"/>
  <c r="N115" i="25" s="1"/>
  <c r="L186" i="25"/>
  <c r="M186" i="25" s="1"/>
  <c r="N186" i="25" s="1"/>
  <c r="L102" i="25"/>
  <c r="M102" i="25" s="1"/>
  <c r="N102" i="25" s="1"/>
  <c r="L101" i="25"/>
  <c r="M101" i="25" s="1"/>
  <c r="N101" i="25" s="1"/>
  <c r="L35" i="25"/>
  <c r="M35" i="25" s="1"/>
  <c r="N35" i="25" s="1"/>
  <c r="E55" i="25"/>
  <c r="N483" i="25"/>
  <c r="N487" i="25"/>
  <c r="N499" i="25"/>
  <c r="N507" i="25"/>
  <c r="N511" i="25"/>
  <c r="N523" i="25"/>
  <c r="N539" i="25"/>
  <c r="N543" i="25"/>
  <c r="N547" i="25"/>
  <c r="N555" i="25"/>
  <c r="N559" i="25"/>
  <c r="N563" i="25"/>
  <c r="L47" i="25"/>
  <c r="M47" i="25" s="1"/>
  <c r="N47" i="25" s="1"/>
  <c r="L49" i="25"/>
  <c r="M49" i="25" s="1"/>
  <c r="N49" i="25" s="1"/>
  <c r="L50" i="25"/>
  <c r="M50" i="25" s="1"/>
  <c r="N50" i="25" s="1"/>
  <c r="L198" i="25"/>
  <c r="M198" i="25" s="1"/>
  <c r="N198" i="25" s="1"/>
  <c r="L154" i="25"/>
  <c r="M154" i="25" s="1"/>
  <c r="N154" i="25" s="1"/>
  <c r="L78" i="25"/>
  <c r="M78" i="25" s="1"/>
  <c r="N78" i="25" s="1"/>
  <c r="L31" i="25"/>
  <c r="M31" i="25" s="1"/>
  <c r="N31" i="25" s="1"/>
  <c r="L207" i="25"/>
  <c r="M207" i="25" s="1"/>
  <c r="N207" i="25" s="1"/>
  <c r="L218" i="25"/>
  <c r="M218" i="25" s="1"/>
  <c r="N218" i="25" s="1"/>
  <c r="N310" i="25"/>
  <c r="N422" i="25"/>
  <c r="N426" i="25"/>
  <c r="L206" i="25"/>
  <c r="M206" i="25" s="1"/>
  <c r="N206" i="25" s="1"/>
  <c r="L109" i="25"/>
  <c r="M109" i="25" s="1"/>
  <c r="N109" i="25" s="1"/>
  <c r="L79" i="25"/>
  <c r="M79" i="25" s="1"/>
  <c r="N79" i="25" s="1"/>
  <c r="L114" i="25"/>
  <c r="M114" i="25" s="1"/>
  <c r="N114" i="25" s="1"/>
  <c r="L197" i="25"/>
  <c r="M197" i="25" s="1"/>
  <c r="N197" i="25" s="1"/>
  <c r="N407" i="25"/>
  <c r="N427" i="25"/>
  <c r="N431" i="25"/>
  <c r="E201" i="25"/>
  <c r="L48" i="25"/>
  <c r="M48" i="25" s="1"/>
  <c r="N48" i="25" s="1"/>
  <c r="L175" i="25"/>
  <c r="M175" i="25" s="1"/>
  <c r="N175" i="25" s="1"/>
  <c r="N312" i="25"/>
  <c r="N324" i="25"/>
  <c r="N327" i="25"/>
  <c r="N348" i="25"/>
  <c r="N351" i="25"/>
  <c r="N357" i="25"/>
  <c r="N360" i="25"/>
  <c r="N363" i="25"/>
  <c r="N372" i="25"/>
  <c r="N375" i="25"/>
  <c r="N378" i="25"/>
  <c r="N381" i="25"/>
  <c r="N461" i="25"/>
  <c r="N465" i="25"/>
  <c r="N469" i="25"/>
  <c r="L88" i="25"/>
  <c r="M88" i="25" s="1"/>
  <c r="N88" i="25" s="1"/>
  <c r="L100" i="25"/>
  <c r="M100" i="25" s="1"/>
  <c r="N100" i="25" s="1"/>
  <c r="L134" i="25"/>
  <c r="M134" i="25" s="1"/>
  <c r="N134" i="25" s="1"/>
  <c r="N289" i="25"/>
  <c r="N349" i="25"/>
  <c r="N355" i="25"/>
  <c r="N416" i="25"/>
  <c r="N432" i="25"/>
  <c r="L72" i="25"/>
  <c r="M72" i="25" s="1"/>
  <c r="N72" i="25" s="1"/>
  <c r="L141" i="25"/>
  <c r="M141" i="25" s="1"/>
  <c r="N141" i="25" s="1"/>
  <c r="N415" i="25"/>
  <c r="N419" i="25"/>
  <c r="N613" i="25"/>
  <c r="N625" i="25"/>
  <c r="N629" i="25"/>
  <c r="N633" i="25"/>
  <c r="N637" i="25"/>
  <c r="N661" i="25"/>
  <c r="N677" i="25"/>
  <c r="N685" i="25"/>
  <c r="N693" i="25"/>
  <c r="N697" i="25"/>
  <c r="L30" i="25"/>
  <c r="M30" i="25" s="1"/>
  <c r="N30" i="25" s="1"/>
  <c r="G23" i="16"/>
  <c r="K23" i="16" s="1"/>
  <c r="E100" i="25"/>
  <c r="N388" i="25"/>
  <c r="N571" i="25"/>
  <c r="N587" i="25"/>
  <c r="N591" i="25"/>
  <c r="N615" i="25"/>
  <c r="N623" i="25"/>
  <c r="N635" i="25"/>
  <c r="N647" i="25"/>
  <c r="N695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L183" i="25"/>
  <c r="M183" i="25" s="1"/>
  <c r="N183" i="25" s="1"/>
  <c r="L77" i="25"/>
  <c r="M77" i="25" s="1"/>
  <c r="N77" i="25" s="1"/>
  <c r="E156" i="25"/>
  <c r="L112" i="25"/>
  <c r="M112" i="25" s="1"/>
  <c r="N112" i="25" s="1"/>
  <c r="E31" i="25"/>
  <c r="N267" i="25"/>
  <c r="N270" i="25"/>
  <c r="N276" i="25"/>
  <c r="N285" i="25"/>
  <c r="N297" i="25"/>
  <c r="N402" i="25"/>
  <c r="N406" i="25"/>
  <c r="I91" i="16"/>
  <c r="J91" i="16" s="1"/>
  <c r="L136" i="25"/>
  <c r="M136" i="25" s="1"/>
  <c r="N136" i="25" s="1"/>
  <c r="L155" i="25"/>
  <c r="M155" i="25" s="1"/>
  <c r="N155" i="25" s="1"/>
  <c r="L181" i="25"/>
  <c r="M181" i="25" s="1"/>
  <c r="N181" i="25" s="1"/>
  <c r="N405" i="25"/>
  <c r="N409" i="25"/>
  <c r="N413" i="25"/>
  <c r="N417" i="25"/>
  <c r="N421" i="25"/>
  <c r="N425" i="25"/>
  <c r="N429" i="25"/>
  <c r="N447" i="25"/>
  <c r="N451" i="25"/>
  <c r="N455" i="25"/>
  <c r="N459" i="25"/>
  <c r="N479" i="25"/>
  <c r="N486" i="25"/>
  <c r="N490" i="25"/>
  <c r="N494" i="25"/>
  <c r="N506" i="25"/>
  <c r="N514" i="25"/>
  <c r="N518" i="25"/>
  <c r="N522" i="25"/>
  <c r="N538" i="25"/>
  <c r="N542" i="25"/>
  <c r="N562" i="25"/>
  <c r="L110" i="25"/>
  <c r="M110" i="25" s="1"/>
  <c r="N110" i="25" s="1"/>
  <c r="N565" i="25"/>
  <c r="N573" i="25"/>
  <c r="N577" i="25"/>
  <c r="N350" i="25"/>
  <c r="N353" i="25"/>
  <c r="N356" i="25"/>
  <c r="N359" i="25"/>
  <c r="N365" i="25"/>
  <c r="N368" i="25"/>
  <c r="N371" i="25"/>
  <c r="N374" i="25"/>
  <c r="N377" i="25"/>
  <c r="L66" i="25"/>
  <c r="M66" i="25" s="1"/>
  <c r="N66" i="25" s="1"/>
  <c r="G8" i="16"/>
  <c r="K8" i="16" s="1"/>
  <c r="N274" i="25"/>
  <c r="N286" i="25"/>
  <c r="N292" i="25"/>
  <c r="N301" i="25"/>
  <c r="N304" i="25"/>
  <c r="N452" i="25"/>
  <c r="N464" i="25"/>
  <c r="N468" i="25"/>
  <c r="N476" i="25"/>
  <c r="I26" i="16"/>
  <c r="J26" i="16" s="1"/>
  <c r="I30" i="16"/>
  <c r="J30" i="16" s="1"/>
  <c r="I38" i="16"/>
  <c r="J38" i="16" s="1"/>
  <c r="L189" i="25"/>
  <c r="M189" i="25" s="1"/>
  <c r="N189" i="25" s="1"/>
  <c r="E197" i="25"/>
  <c r="E88" i="25"/>
  <c r="L119" i="25"/>
  <c r="M119" i="25" s="1"/>
  <c r="N119" i="25" s="1"/>
  <c r="E169" i="25"/>
  <c r="L179" i="25"/>
  <c r="M179" i="25" s="1"/>
  <c r="N179" i="25" s="1"/>
  <c r="N412" i="25"/>
  <c r="N436" i="25"/>
  <c r="N535" i="25"/>
  <c r="N596" i="25"/>
  <c r="N612" i="25"/>
  <c r="N644" i="25"/>
  <c r="N660" i="25"/>
  <c r="N668" i="25"/>
  <c r="N672" i="25"/>
  <c r="N696" i="25"/>
  <c r="N700" i="25"/>
  <c r="L34" i="25"/>
  <c r="M34" i="25" s="1"/>
  <c r="N34" i="25" s="1"/>
  <c r="L204" i="25"/>
  <c r="M204" i="25" s="1"/>
  <c r="N204" i="25" s="1"/>
  <c r="L104" i="25"/>
  <c r="M104" i="25" s="1"/>
  <c r="N104" i="25" s="1"/>
  <c r="L95" i="25"/>
  <c r="M95" i="25" s="1"/>
  <c r="N95" i="25" s="1"/>
  <c r="L37" i="25"/>
  <c r="M37" i="25" s="1"/>
  <c r="N37" i="25" s="1"/>
  <c r="L70" i="25"/>
  <c r="M70" i="25" s="1"/>
  <c r="N70" i="25" s="1"/>
  <c r="L171" i="25"/>
  <c r="M171" i="25" s="1"/>
  <c r="N171" i="25" s="1"/>
  <c r="L213" i="25"/>
  <c r="M213" i="25" s="1"/>
  <c r="N213" i="25" s="1"/>
  <c r="L60" i="25"/>
  <c r="M60" i="25" s="1"/>
  <c r="N60" i="25" s="1"/>
  <c r="N336" i="25"/>
  <c r="N339" i="25"/>
  <c r="N342" i="25"/>
  <c r="N345" i="25"/>
  <c r="N414" i="25"/>
  <c r="N488" i="25"/>
  <c r="N496" i="25"/>
  <c r="N524" i="25"/>
  <c r="N536" i="25"/>
  <c r="N544" i="25"/>
  <c r="N548" i="25"/>
  <c r="L32" i="25"/>
  <c r="M32" i="25" s="1"/>
  <c r="N32" i="25" s="1"/>
  <c r="L168" i="25"/>
  <c r="M168" i="25" s="1"/>
  <c r="N168" i="25" s="1"/>
  <c r="L75" i="25"/>
  <c r="M75" i="25" s="1"/>
  <c r="N75" i="25" s="1"/>
  <c r="L187" i="25"/>
  <c r="M187" i="25" s="1"/>
  <c r="N187" i="25" s="1"/>
  <c r="L212" i="25"/>
  <c r="M212" i="25" s="1"/>
  <c r="N212" i="25" s="1"/>
  <c r="L184" i="25"/>
  <c r="M184" i="25" s="1"/>
  <c r="N184" i="25" s="1"/>
  <c r="L211" i="25"/>
  <c r="M211" i="25" s="1"/>
  <c r="N211" i="25" s="1"/>
  <c r="L192" i="25"/>
  <c r="M192" i="25" s="1"/>
  <c r="N192" i="25" s="1"/>
  <c r="L90" i="25"/>
  <c r="M90" i="25" s="1"/>
  <c r="N90" i="25" s="1"/>
  <c r="E138" i="25"/>
  <c r="N266" i="25"/>
  <c r="N269" i="25"/>
  <c r="N272" i="25"/>
  <c r="N275" i="25"/>
  <c r="N281" i="25"/>
  <c r="N287" i="25"/>
  <c r="N290" i="25"/>
  <c r="N299" i="25"/>
  <c r="N302" i="25"/>
  <c r="N316" i="25"/>
  <c r="N334" i="25"/>
  <c r="N396" i="25"/>
  <c r="M20" i="25"/>
  <c r="N20" i="25" s="1"/>
  <c r="N534" i="25"/>
  <c r="N568" i="25"/>
  <c r="N595" i="25"/>
  <c r="N607" i="25"/>
  <c r="N611" i="25"/>
  <c r="N659" i="25"/>
  <c r="L56" i="25"/>
  <c r="M56" i="25" s="1"/>
  <c r="N56" i="25" s="1"/>
  <c r="L151" i="25"/>
  <c r="M151" i="25" s="1"/>
  <c r="N151" i="25" s="1"/>
  <c r="L205" i="25"/>
  <c r="M205" i="25" s="1"/>
  <c r="N205" i="25" s="1"/>
  <c r="N437" i="25"/>
  <c r="N441" i="25"/>
  <c r="N491" i="25"/>
  <c r="N515" i="25"/>
  <c r="L51" i="25"/>
  <c r="M51" i="25" s="1"/>
  <c r="N51" i="25" s="1"/>
  <c r="L111" i="25"/>
  <c r="M111" i="25" s="1"/>
  <c r="N111" i="25" s="1"/>
  <c r="L174" i="25"/>
  <c r="M174" i="25" s="1"/>
  <c r="N174" i="25" s="1"/>
  <c r="E151" i="25"/>
  <c r="L157" i="25"/>
  <c r="M157" i="25" s="1"/>
  <c r="N157" i="25" s="1"/>
  <c r="L71" i="25"/>
  <c r="M71" i="25" s="1"/>
  <c r="N71" i="25" s="1"/>
  <c r="L124" i="25"/>
  <c r="M124" i="25" s="1"/>
  <c r="N124" i="25" s="1"/>
  <c r="L128" i="25"/>
  <c r="M128" i="25" s="1"/>
  <c r="N128" i="25" s="1"/>
  <c r="E134" i="25"/>
  <c r="E3" i="25"/>
  <c r="E81" i="25"/>
  <c r="N335" i="25"/>
  <c r="N418" i="25"/>
  <c r="N434" i="25"/>
  <c r="N473" i="25"/>
  <c r="N481" i="25"/>
  <c r="N501" i="25"/>
  <c r="N505" i="25"/>
  <c r="N567" i="25"/>
  <c r="N586" i="25"/>
  <c r="N606" i="25"/>
  <c r="L94" i="25"/>
  <c r="M94" i="25" s="1"/>
  <c r="N94" i="25" s="1"/>
  <c r="L219" i="25"/>
  <c r="M219" i="25" s="1"/>
  <c r="N219" i="25" s="1"/>
  <c r="N256" i="25"/>
  <c r="N268" i="25"/>
  <c r="N280" i="25"/>
  <c r="N530" i="25"/>
  <c r="N609" i="25"/>
  <c r="N621" i="25"/>
  <c r="L120" i="25"/>
  <c r="M120" i="25" s="1"/>
  <c r="N120" i="25" s="1"/>
  <c r="L108" i="25"/>
  <c r="M108" i="25" s="1"/>
  <c r="N108" i="25" s="1"/>
  <c r="L29" i="25"/>
  <c r="M29" i="25" s="1"/>
  <c r="N29" i="25" s="1"/>
  <c r="L166" i="25"/>
  <c r="M166" i="25" s="1"/>
  <c r="N166" i="25" s="1"/>
  <c r="L46" i="25"/>
  <c r="M46" i="25" s="1"/>
  <c r="N46" i="25" s="1"/>
  <c r="L215" i="25"/>
  <c r="M215" i="25" s="1"/>
  <c r="N215" i="25" s="1"/>
  <c r="L161" i="25"/>
  <c r="M161" i="25" s="1"/>
  <c r="N161" i="25" s="1"/>
  <c r="E175" i="25"/>
  <c r="L199" i="25"/>
  <c r="M199" i="25" s="1"/>
  <c r="N199" i="25" s="1"/>
  <c r="N331" i="25"/>
  <c r="L162" i="25"/>
  <c r="M162" i="25" s="1"/>
  <c r="N162" i="25" s="1"/>
  <c r="L196" i="25"/>
  <c r="M196" i="25" s="1"/>
  <c r="N196" i="25" s="1"/>
  <c r="L203" i="25"/>
  <c r="M203" i="25" s="1"/>
  <c r="N203" i="25" s="1"/>
  <c r="L142" i="25"/>
  <c r="M142" i="25" s="1"/>
  <c r="N142" i="25" s="1"/>
  <c r="L178" i="25"/>
  <c r="M178" i="25" s="1"/>
  <c r="N178" i="25" s="1"/>
  <c r="L107" i="25"/>
  <c r="M107" i="25" s="1"/>
  <c r="N107" i="25" s="1"/>
  <c r="L76" i="25"/>
  <c r="M76" i="25" s="1"/>
  <c r="N76" i="25" s="1"/>
  <c r="L191" i="25"/>
  <c r="M191" i="25" s="1"/>
  <c r="N191" i="25" s="1"/>
  <c r="L145" i="25"/>
  <c r="M145" i="25" s="1"/>
  <c r="N145" i="25" s="1"/>
  <c r="E48" i="25"/>
  <c r="L106" i="25"/>
  <c r="M106" i="25" s="1"/>
  <c r="N106" i="25" s="1"/>
  <c r="L210" i="25"/>
  <c r="M210" i="25" s="1"/>
  <c r="N210" i="25" s="1"/>
  <c r="L130" i="25"/>
  <c r="M130" i="25" s="1"/>
  <c r="N130" i="25" s="1"/>
  <c r="L200" i="25"/>
  <c r="M200" i="25" s="1"/>
  <c r="N200" i="25" s="1"/>
  <c r="L62" i="25"/>
  <c r="M62" i="25" s="1"/>
  <c r="N62" i="25" s="1"/>
  <c r="L153" i="25"/>
  <c r="M153" i="25" s="1"/>
  <c r="N153" i="25" s="1"/>
  <c r="L146" i="25"/>
  <c r="M146" i="25" s="1"/>
  <c r="N146" i="25" s="1"/>
  <c r="L57" i="25"/>
  <c r="M57" i="25" s="1"/>
  <c r="N57" i="25" s="1"/>
  <c r="L54" i="25"/>
  <c r="M54" i="25" s="1"/>
  <c r="N54" i="25" s="1"/>
  <c r="L122" i="25"/>
  <c r="M122" i="25" s="1"/>
  <c r="N122" i="25" s="1"/>
  <c r="N673" i="25"/>
  <c r="L80" i="25"/>
  <c r="M80" i="25" s="1"/>
  <c r="N80" i="25" s="1"/>
  <c r="L149" i="25"/>
  <c r="M149" i="25" s="1"/>
  <c r="N149" i="25" s="1"/>
  <c r="L93" i="25"/>
  <c r="M93" i="25" s="1"/>
  <c r="N93" i="25" s="1"/>
  <c r="L42" i="25"/>
  <c r="M42" i="25" s="1"/>
  <c r="N42" i="25" s="1"/>
  <c r="L65" i="25"/>
  <c r="M65" i="25" s="1"/>
  <c r="N65" i="25" s="1"/>
  <c r="L158" i="25"/>
  <c r="M158" i="25" s="1"/>
  <c r="N158" i="25" s="1"/>
  <c r="L123" i="25"/>
  <c r="M123" i="25" s="1"/>
  <c r="N123" i="25" s="1"/>
  <c r="L129" i="25"/>
  <c r="M129" i="25" s="1"/>
  <c r="N129" i="25" s="1"/>
  <c r="L39" i="25"/>
  <c r="M39" i="25" s="1"/>
  <c r="N39" i="25" s="1"/>
  <c r="L222" i="25"/>
  <c r="M222" i="25" s="1"/>
  <c r="N222" i="25" s="1"/>
  <c r="L73" i="25"/>
  <c r="M73" i="25" s="1"/>
  <c r="N73" i="25" s="1"/>
  <c r="L58" i="25"/>
  <c r="M58" i="25" s="1"/>
  <c r="N58" i="25" s="1"/>
  <c r="L64" i="25"/>
  <c r="M64" i="25" s="1"/>
  <c r="N64" i="25" s="1"/>
  <c r="L85" i="25"/>
  <c r="M85" i="25" s="1"/>
  <c r="N85" i="25" s="1"/>
  <c r="N358" i="25"/>
  <c r="N361" i="25"/>
  <c r="N364" i="25"/>
  <c r="N367" i="25"/>
  <c r="N370" i="25"/>
  <c r="N373" i="25"/>
  <c r="N376" i="25"/>
  <c r="N379" i="25"/>
  <c r="N382" i="25"/>
  <c r="N497" i="25"/>
  <c r="E218" i="25"/>
  <c r="E38" i="25"/>
  <c r="L38" i="25"/>
  <c r="M38" i="25" s="1"/>
  <c r="N38" i="25" s="1"/>
  <c r="E148" i="25"/>
  <c r="L148" i="25"/>
  <c r="M148" i="25" s="1"/>
  <c r="N148" i="25" s="1"/>
  <c r="L67" i="25"/>
  <c r="M67" i="25" s="1"/>
  <c r="N67" i="25" s="1"/>
  <c r="E160" i="25"/>
  <c r="L160" i="25"/>
  <c r="M160" i="25" s="1"/>
  <c r="N160" i="25" s="1"/>
  <c r="L61" i="25"/>
  <c r="M61" i="25" s="1"/>
  <c r="N61" i="25" s="1"/>
  <c r="E35" i="25"/>
  <c r="E99" i="25"/>
  <c r="L99" i="25"/>
  <c r="M99" i="25" s="1"/>
  <c r="N99" i="25" s="1"/>
  <c r="L147" i="25"/>
  <c r="M147" i="25" s="1"/>
  <c r="N147" i="25" s="1"/>
  <c r="E147" i="25"/>
  <c r="E207" i="25"/>
  <c r="E91" i="25"/>
  <c r="L91" i="25"/>
  <c r="M91" i="25" s="1"/>
  <c r="N91" i="25" s="1"/>
  <c r="E216" i="25"/>
  <c r="L216" i="25"/>
  <c r="M216" i="25" s="1"/>
  <c r="N216" i="25" s="1"/>
  <c r="E195" i="25"/>
  <c r="L195" i="25"/>
  <c r="M195" i="25" s="1"/>
  <c r="N195" i="25" s="1"/>
  <c r="L83" i="25"/>
  <c r="M83" i="25" s="1"/>
  <c r="N83" i="25" s="1"/>
  <c r="E83" i="25"/>
  <c r="E205" i="25"/>
  <c r="L137" i="25"/>
  <c r="M137" i="25" s="1"/>
  <c r="N137" i="25" s="1"/>
  <c r="E137" i="25"/>
  <c r="E69" i="25"/>
  <c r="L69" i="25"/>
  <c r="M69" i="25" s="1"/>
  <c r="N69" i="25" s="1"/>
  <c r="L103" i="25"/>
  <c r="M103" i="25" s="1"/>
  <c r="N103" i="25" s="1"/>
  <c r="N598" i="25"/>
  <c r="N645" i="25"/>
  <c r="I83" i="16"/>
  <c r="J83" i="16" s="1"/>
  <c r="N224" i="25"/>
  <c r="N227" i="25"/>
  <c r="N230" i="25"/>
  <c r="N233" i="25"/>
  <c r="N236" i="25"/>
  <c r="N239" i="25"/>
  <c r="N242" i="25"/>
  <c r="N245" i="25"/>
  <c r="N248" i="25"/>
  <c r="N251" i="25"/>
  <c r="N254" i="25"/>
  <c r="N257" i="25"/>
  <c r="N260" i="25"/>
  <c r="N263" i="25"/>
  <c r="N293" i="25"/>
  <c r="N296" i="25"/>
  <c r="M5" i="25"/>
  <c r="N5" i="25" s="1"/>
  <c r="M23" i="25"/>
  <c r="N23" i="25" s="1"/>
  <c r="N572" i="25"/>
  <c r="N608" i="25"/>
  <c r="N690" i="25"/>
  <c r="N315" i="25"/>
  <c r="N318" i="25"/>
  <c r="N321" i="25"/>
  <c r="M18" i="25"/>
  <c r="N18" i="25" s="1"/>
  <c r="N404" i="25"/>
  <c r="N462" i="25"/>
  <c r="N510" i="25"/>
  <c r="N640" i="25"/>
  <c r="N519" i="25"/>
  <c r="L126" i="25"/>
  <c r="M126" i="25" s="1"/>
  <c r="N126" i="25" s="1"/>
  <c r="N235" i="25"/>
  <c r="N241" i="25"/>
  <c r="N253" i="25"/>
  <c r="N262" i="25"/>
  <c r="N265" i="25"/>
  <c r="N283" i="25"/>
  <c r="L173" i="25"/>
  <c r="M173" i="25" s="1"/>
  <c r="N173" i="25" s="1"/>
  <c r="N278" i="25"/>
  <c r="N317" i="25"/>
  <c r="N323" i="25"/>
  <c r="N326" i="25"/>
  <c r="N332" i="25"/>
  <c r="M7" i="25"/>
  <c r="N7" i="25" s="1"/>
  <c r="M25" i="25"/>
  <c r="N25" i="25" s="1"/>
  <c r="N466" i="25"/>
  <c r="N509" i="25"/>
  <c r="N521" i="25"/>
  <c r="N554" i="25"/>
  <c r="N580" i="25"/>
  <c r="N223" i="25"/>
  <c r="N226" i="25"/>
  <c r="N229" i="25"/>
  <c r="N232" i="25"/>
  <c r="N238" i="25"/>
  <c r="N244" i="25"/>
  <c r="N247" i="25"/>
  <c r="N250" i="25"/>
  <c r="N259" i="25"/>
  <c r="N277" i="25"/>
  <c r="N298" i="25"/>
  <c r="N384" i="25"/>
  <c r="N393" i="25"/>
  <c r="N399" i="25"/>
  <c r="N449" i="25"/>
  <c r="N453" i="25"/>
  <c r="N457" i="25"/>
  <c r="N579" i="25"/>
  <c r="N583" i="25"/>
  <c r="G14" i="16"/>
  <c r="K14" i="16" s="1"/>
  <c r="L170" i="25"/>
  <c r="M170" i="25" s="1"/>
  <c r="N170" i="25" s="1"/>
  <c r="G37" i="16"/>
  <c r="K37" i="16" s="1"/>
  <c r="L84" i="25"/>
  <c r="M84" i="25" s="1"/>
  <c r="N84" i="25" s="1"/>
  <c r="L135" i="25"/>
  <c r="M135" i="25" s="1"/>
  <c r="N135" i="25" s="1"/>
  <c r="N307" i="25"/>
  <c r="N551" i="25"/>
  <c r="N582" i="25"/>
  <c r="N590" i="25"/>
  <c r="I73" i="16"/>
  <c r="J73" i="16" s="1"/>
  <c r="I85" i="16"/>
  <c r="J85" i="16" s="1"/>
  <c r="N366" i="25"/>
  <c r="M24" i="25"/>
  <c r="N24" i="25" s="1"/>
  <c r="N308" i="25"/>
  <c r="M6" i="25"/>
  <c r="N6" i="25" s="1"/>
  <c r="N401" i="25"/>
  <c r="N420" i="25"/>
  <c r="N526" i="25"/>
  <c r="N689" i="25"/>
  <c r="G75" i="16"/>
  <c r="L45" i="25"/>
  <c r="M45" i="25" s="1"/>
  <c r="N45" i="25" s="1"/>
  <c r="N472" i="25"/>
  <c r="G40" i="16"/>
  <c r="K40" i="16" s="1"/>
  <c r="L87" i="25"/>
  <c r="M87" i="25" s="1"/>
  <c r="N87" i="25" s="1"/>
  <c r="E29" i="25"/>
  <c r="N386" i="25"/>
  <c r="N389" i="25"/>
  <c r="N392" i="25"/>
  <c r="N395" i="25"/>
  <c r="N398" i="25"/>
  <c r="N410" i="25"/>
  <c r="N435" i="25"/>
  <c r="N439" i="25"/>
  <c r="N443" i="25"/>
  <c r="N504" i="25"/>
  <c r="N508" i="25"/>
  <c r="N553" i="25"/>
  <c r="N622" i="25"/>
  <c r="N626" i="25"/>
  <c r="I82" i="16"/>
  <c r="J82" i="16" s="1"/>
  <c r="M16" i="25"/>
  <c r="N16" i="25" s="1"/>
  <c r="N460" i="25"/>
  <c r="G30" i="16"/>
  <c r="K30" i="16" s="1"/>
  <c r="L131" i="25"/>
  <c r="M131" i="25" s="1"/>
  <c r="N131" i="25" s="1"/>
  <c r="N295" i="25"/>
  <c r="N325" i="25"/>
  <c r="N340" i="25"/>
  <c r="M11" i="25"/>
  <c r="N11" i="25" s="1"/>
  <c r="N658" i="25"/>
  <c r="N679" i="25"/>
  <c r="N683" i="25"/>
  <c r="N687" i="25"/>
  <c r="N691" i="25"/>
  <c r="I86" i="16"/>
  <c r="J86" i="16" s="1"/>
  <c r="N306" i="25"/>
  <c r="N309" i="25"/>
  <c r="N495" i="25"/>
  <c r="N552" i="25"/>
  <c r="N556" i="25"/>
  <c r="N593" i="25"/>
  <c r="N617" i="25"/>
  <c r="N692" i="25"/>
  <c r="F8" i="28"/>
  <c r="J8" i="28" s="1"/>
  <c r="L8" i="28" s="1"/>
  <c r="F9" i="28"/>
  <c r="J9" i="28" s="1"/>
  <c r="L9" i="28" s="1"/>
  <c r="G9" i="28"/>
  <c r="K9" i="28" s="1"/>
  <c r="M9" i="28" s="1"/>
  <c r="L59" i="25"/>
  <c r="M59" i="25" s="1"/>
  <c r="N59" i="25" s="1"/>
  <c r="E59" i="25"/>
  <c r="E220" i="25"/>
  <c r="L220" i="25"/>
  <c r="M220" i="25" s="1"/>
  <c r="N220" i="25" s="1"/>
  <c r="L202" i="25"/>
  <c r="M202" i="25" s="1"/>
  <c r="N202" i="25" s="1"/>
  <c r="E202" i="25"/>
  <c r="L44" i="25"/>
  <c r="M44" i="25" s="1"/>
  <c r="N44" i="25" s="1"/>
  <c r="L177" i="25"/>
  <c r="M177" i="25" s="1"/>
  <c r="N177" i="25" s="1"/>
  <c r="L132" i="25"/>
  <c r="M132" i="25" s="1"/>
  <c r="N132" i="25" s="1"/>
  <c r="L63" i="25"/>
  <c r="M63" i="25" s="1"/>
  <c r="N63" i="25" s="1"/>
  <c r="L127" i="25"/>
  <c r="M127" i="25" s="1"/>
  <c r="N127" i="25" s="1"/>
  <c r="L188" i="25"/>
  <c r="M188" i="25" s="1"/>
  <c r="N188" i="25" s="1"/>
  <c r="L209" i="25"/>
  <c r="M209" i="25" s="1"/>
  <c r="N209" i="25" s="1"/>
  <c r="L164" i="25"/>
  <c r="M164" i="25" s="1"/>
  <c r="N164" i="25" s="1"/>
  <c r="L133" i="25"/>
  <c r="M133" i="25" s="1"/>
  <c r="N133" i="25" s="1"/>
  <c r="L116" i="25"/>
  <c r="M116" i="25" s="1"/>
  <c r="N116" i="25" s="1"/>
  <c r="L150" i="25"/>
  <c r="M150" i="25" s="1"/>
  <c r="N150" i="25" s="1"/>
  <c r="L53" i="25"/>
  <c r="M53" i="25" s="1"/>
  <c r="N53" i="25" s="1"/>
  <c r="E122" i="25"/>
  <c r="L221" i="25"/>
  <c r="M221" i="25" s="1"/>
  <c r="N221" i="25" s="1"/>
  <c r="M21" i="25"/>
  <c r="N21" i="25" s="1"/>
  <c r="L52" i="25"/>
  <c r="M52" i="25" s="1"/>
  <c r="N52" i="25" s="1"/>
  <c r="L96" i="25"/>
  <c r="M96" i="25" s="1"/>
  <c r="N96" i="25" s="1"/>
  <c r="L125" i="25"/>
  <c r="M125" i="25" s="1"/>
  <c r="N125" i="25" s="1"/>
  <c r="I44" i="16"/>
  <c r="J44" i="16" s="1"/>
  <c r="L36" i="25"/>
  <c r="M36" i="25" s="1"/>
  <c r="N36" i="25" s="1"/>
  <c r="E36" i="25"/>
  <c r="N354" i="25"/>
  <c r="M12" i="25"/>
  <c r="N12" i="25" s="1"/>
  <c r="N485" i="25"/>
  <c r="N531" i="25"/>
  <c r="E89" i="25"/>
  <c r="L89" i="25"/>
  <c r="M89" i="25" s="1"/>
  <c r="N89" i="25" s="1"/>
  <c r="N291" i="25"/>
  <c r="N390" i="25"/>
  <c r="N428" i="25"/>
  <c r="N592" i="25"/>
  <c r="I12" i="16"/>
  <c r="J12" i="16" s="1"/>
  <c r="L144" i="25"/>
  <c r="M144" i="25" s="1"/>
  <c r="N144" i="25" s="1"/>
  <c r="E144" i="25"/>
  <c r="L43" i="25"/>
  <c r="M43" i="25" s="1"/>
  <c r="N43" i="25" s="1"/>
  <c r="L143" i="25"/>
  <c r="M143" i="25" s="1"/>
  <c r="N143" i="25" s="1"/>
  <c r="N430" i="25"/>
  <c r="N561" i="25"/>
  <c r="N628" i="25"/>
  <c r="N655" i="25"/>
  <c r="L172" i="25"/>
  <c r="M172" i="25" s="1"/>
  <c r="N172" i="25" s="1"/>
  <c r="E41" i="25"/>
  <c r="L41" i="25"/>
  <c r="M41" i="25" s="1"/>
  <c r="N41" i="25" s="1"/>
  <c r="N408" i="25"/>
  <c r="G7" i="28"/>
  <c r="K7" i="28" s="1"/>
  <c r="M7" i="28" s="1"/>
  <c r="L40" i="25"/>
  <c r="M40" i="25" s="1"/>
  <c r="N40" i="25" s="1"/>
  <c r="L82" i="25"/>
  <c r="M82" i="25" s="1"/>
  <c r="N82" i="25" s="1"/>
  <c r="L139" i="25"/>
  <c r="M139" i="25" s="1"/>
  <c r="N139" i="25" s="1"/>
  <c r="L190" i="25"/>
  <c r="M190" i="25" s="1"/>
  <c r="N190" i="25" s="1"/>
  <c r="N641" i="25"/>
  <c r="N225" i="25"/>
  <c r="N228" i="25"/>
  <c r="N231" i="25"/>
  <c r="N234" i="25"/>
  <c r="N237" i="25"/>
  <c r="N240" i="25"/>
  <c r="N243" i="25"/>
  <c r="N246" i="25"/>
  <c r="N249" i="25"/>
  <c r="N252" i="25"/>
  <c r="N255" i="25"/>
  <c r="N258" i="25"/>
  <c r="N261" i="25"/>
  <c r="N264" i="25"/>
  <c r="N273" i="25"/>
  <c r="N385" i="25"/>
  <c r="M17" i="25"/>
  <c r="N17" i="25" s="1"/>
  <c r="M22" i="25"/>
  <c r="N22" i="25" s="1"/>
  <c r="M26" i="25"/>
  <c r="N26" i="25" s="1"/>
  <c r="N438" i="25"/>
  <c r="N619" i="25"/>
  <c r="N699" i="25"/>
  <c r="M27" i="25"/>
  <c r="N27" i="25" s="1"/>
  <c r="N282" i="25"/>
  <c r="N319" i="25"/>
  <c r="N322" i="25"/>
  <c r="N369" i="25"/>
  <c r="N391" i="25"/>
  <c r="N394" i="25"/>
  <c r="N397" i="25"/>
  <c r="M13" i="25"/>
  <c r="N13" i="25" s="1"/>
  <c r="M28" i="25"/>
  <c r="N28" i="25" s="1"/>
  <c r="N433" i="25"/>
  <c r="N467" i="25"/>
  <c r="N492" i="25"/>
  <c r="I14" i="16"/>
  <c r="J14" i="16" s="1"/>
  <c r="I29" i="16"/>
  <c r="J29" i="16" s="1"/>
  <c r="I81" i="16"/>
  <c r="J81" i="16" s="1"/>
  <c r="I84" i="16"/>
  <c r="J84" i="16" s="1"/>
  <c r="G89" i="16"/>
  <c r="N311" i="25"/>
  <c r="M9" i="25"/>
  <c r="N9" i="25" s="1"/>
  <c r="M14" i="25"/>
  <c r="N14" i="25" s="1"/>
  <c r="M19" i="25"/>
  <c r="N19" i="25" s="1"/>
  <c r="N445" i="25"/>
  <c r="N584" i="25"/>
  <c r="N630" i="25"/>
  <c r="N638" i="25"/>
  <c r="F3" i="16" a="1"/>
  <c r="F3" i="16" s="1"/>
  <c r="N284" i="25"/>
  <c r="M3" i="25"/>
  <c r="N3" i="25" s="1"/>
  <c r="M8" i="25"/>
  <c r="N8" i="25" s="1"/>
  <c r="N440" i="25"/>
  <c r="N477" i="25"/>
  <c r="N503" i="25"/>
  <c r="N575" i="25"/>
  <c r="N600" i="25"/>
  <c r="N604" i="25"/>
  <c r="N646" i="25"/>
  <c r="N663" i="25"/>
  <c r="G90" i="16"/>
  <c r="K90" i="16" s="1"/>
  <c r="G150" i="16"/>
  <c r="G149" i="16"/>
  <c r="G148" i="16"/>
  <c r="G147" i="16"/>
  <c r="K147" i="16" s="1"/>
  <c r="G146" i="16"/>
  <c r="G145" i="16"/>
  <c r="G144" i="16"/>
  <c r="G143" i="16"/>
  <c r="K143" i="16" s="1"/>
  <c r="G142" i="16"/>
  <c r="G141" i="16"/>
  <c r="G140" i="16"/>
  <c r="G139" i="16"/>
  <c r="G137" i="16"/>
  <c r="G138" i="16"/>
  <c r="G136" i="16"/>
  <c r="G135" i="16"/>
  <c r="K135" i="16" s="1"/>
  <c r="G134" i="16"/>
  <c r="G133" i="16"/>
  <c r="G132" i="16"/>
  <c r="G131" i="16"/>
  <c r="G130" i="16"/>
  <c r="G129" i="16"/>
  <c r="K129" i="16" s="1"/>
  <c r="G128" i="16"/>
  <c r="G127" i="16"/>
  <c r="K127" i="16" s="1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K115" i="16" s="1"/>
  <c r="G114" i="16"/>
  <c r="G113" i="16"/>
  <c r="G112" i="16"/>
  <c r="G111" i="16"/>
  <c r="G110" i="16"/>
  <c r="G109" i="16"/>
  <c r="G107" i="16"/>
  <c r="G108" i="16"/>
  <c r="G106" i="16"/>
  <c r="G105" i="16"/>
  <c r="G104" i="16"/>
  <c r="G103" i="16"/>
  <c r="K103" i="16" s="1"/>
  <c r="G102" i="16"/>
  <c r="G101" i="16"/>
  <c r="G100" i="16"/>
  <c r="G99" i="16"/>
  <c r="G98" i="16"/>
  <c r="G97" i="16"/>
  <c r="G96" i="16"/>
  <c r="G95" i="16"/>
  <c r="M4" i="25"/>
  <c r="N4" i="25" s="1"/>
  <c r="M10" i="25"/>
  <c r="N10" i="25" s="1"/>
  <c r="G51" i="16"/>
  <c r="K51" i="16" s="1"/>
  <c r="G85" i="16"/>
  <c r="G82" i="16"/>
  <c r="I10" i="16"/>
  <c r="J10" i="16" s="1"/>
  <c r="G74" i="16"/>
  <c r="G25" i="16"/>
  <c r="K25" i="16" s="1"/>
  <c r="G79" i="16"/>
  <c r="G80" i="16"/>
  <c r="G69" i="16"/>
  <c r="K69" i="16" s="1"/>
  <c r="G12" i="16"/>
  <c r="K12" i="16" s="1"/>
  <c r="G92" i="16"/>
  <c r="G13" i="16"/>
  <c r="K13" i="16" s="1"/>
  <c r="G63" i="16"/>
  <c r="K63" i="16" s="1"/>
  <c r="G18" i="16"/>
  <c r="K18" i="16" s="1"/>
  <c r="G11" i="16"/>
  <c r="K11" i="16" s="1"/>
  <c r="G19" i="16"/>
  <c r="K19" i="16" s="1"/>
  <c r="G86" i="16"/>
  <c r="K86" i="16" s="1"/>
  <c r="G28" i="16"/>
  <c r="K28" i="16" s="1"/>
  <c r="G49" i="16"/>
  <c r="K49" i="16" s="1"/>
  <c r="G81" i="16"/>
  <c r="G17" i="16"/>
  <c r="K17" i="16" s="1"/>
  <c r="G61" i="16"/>
  <c r="G24" i="16"/>
  <c r="K24" i="16" s="1"/>
  <c r="G91" i="16"/>
  <c r="G15" i="16"/>
  <c r="K15" i="16" s="1"/>
  <c r="G64" i="16"/>
  <c r="G42" i="16"/>
  <c r="K42" i="16" s="1"/>
  <c r="G20" i="16"/>
  <c r="K20" i="16" s="1"/>
  <c r="G22" i="16"/>
  <c r="K22" i="16" s="1"/>
  <c r="G36" i="16"/>
  <c r="K36" i="16" s="1"/>
  <c r="G94" i="16"/>
  <c r="G93" i="16"/>
  <c r="G26" i="16"/>
  <c r="K26" i="16" s="1"/>
  <c r="G87" i="16"/>
  <c r="H3" i="16" a="1"/>
  <c r="H3" i="16" s="1"/>
  <c r="G41" i="16"/>
  <c r="K41" i="16" s="1"/>
  <c r="G54" i="16"/>
  <c r="K54" i="16" s="1"/>
  <c r="G31" i="16"/>
  <c r="K31" i="16" s="1"/>
  <c r="G21" i="16"/>
  <c r="K21" i="16" s="1"/>
  <c r="G35" i="16"/>
  <c r="K35" i="16" s="1"/>
  <c r="G48" i="16"/>
  <c r="K48" i="16" s="1"/>
  <c r="G52" i="16"/>
  <c r="K52" i="16" s="1"/>
  <c r="G27" i="16"/>
  <c r="K27" i="16" s="1"/>
  <c r="G66" i="16"/>
  <c r="G34" i="16"/>
  <c r="K34" i="16" s="1"/>
  <c r="G60" i="16"/>
  <c r="G38" i="16"/>
  <c r="K38" i="16" s="1"/>
  <c r="G76" i="16"/>
  <c r="G32" i="16"/>
  <c r="K32" i="16" s="1"/>
  <c r="G47" i="16"/>
  <c r="K47" i="16" s="1"/>
  <c r="G73" i="16"/>
  <c r="K73" i="16" s="1"/>
  <c r="G53" i="16"/>
  <c r="G43" i="16"/>
  <c r="K43" i="16" s="1"/>
  <c r="G44" i="16"/>
  <c r="K44" i="16" s="1"/>
  <c r="G33" i="16"/>
  <c r="K33" i="16" s="1"/>
  <c r="G46" i="16"/>
  <c r="K46" i="16" s="1"/>
  <c r="G59" i="16"/>
  <c r="G72" i="16"/>
  <c r="K72" i="16" s="1"/>
  <c r="E3" i="16" a="1"/>
  <c r="E3" i="16" s="1"/>
  <c r="G39" i="16"/>
  <c r="K39" i="16" s="1"/>
  <c r="G78" i="16"/>
  <c r="K78" i="16" s="1"/>
  <c r="G56" i="16"/>
  <c r="G58" i="16"/>
  <c r="K58" i="16" s="1"/>
  <c r="G84" i="16"/>
  <c r="K84" i="16" s="1"/>
  <c r="G29" i="16"/>
  <c r="K29" i="16" s="1"/>
  <c r="G50" i="16"/>
  <c r="K50" i="16" s="1"/>
  <c r="G88" i="16"/>
  <c r="K88" i="16" s="1"/>
  <c r="G65" i="16"/>
  <c r="G55" i="16"/>
  <c r="K55" i="16" s="1"/>
  <c r="G45" i="16"/>
  <c r="K45" i="16" s="1"/>
  <c r="G71" i="16"/>
  <c r="K71" i="16" s="1"/>
  <c r="G16" i="16"/>
  <c r="K16" i="16" s="1"/>
  <c r="I3" i="16" a="1"/>
  <c r="I3" i="16" s="1"/>
  <c r="G77" i="16"/>
  <c r="G67" i="16"/>
  <c r="G68" i="16"/>
  <c r="G57" i="16"/>
  <c r="G70" i="16"/>
  <c r="G83" i="16"/>
  <c r="K83" i="16" s="1"/>
  <c r="G62" i="16"/>
  <c r="K62" i="16" s="1"/>
  <c r="A8" i="37"/>
  <c r="C7" i="37"/>
  <c r="I85" i="25"/>
  <c r="I84" i="25"/>
  <c r="I90" i="25"/>
  <c r="F39" i="25"/>
  <c r="I122" i="25"/>
  <c r="E7" i="28"/>
  <c r="F64" i="25"/>
  <c r="F79" i="25"/>
  <c r="F203" i="25"/>
  <c r="I186" i="25"/>
  <c r="F17" i="25"/>
  <c r="F201" i="25"/>
  <c r="I9" i="28"/>
  <c r="F212" i="25"/>
  <c r="F6" i="25"/>
  <c r="F70" i="25"/>
  <c r="F66" i="25"/>
  <c r="I24" i="25"/>
  <c r="I137" i="25"/>
  <c r="I130" i="25"/>
  <c r="I194" i="25"/>
  <c r="I182" i="25"/>
  <c r="F186" i="25"/>
  <c r="F98" i="25"/>
  <c r="I153" i="25"/>
  <c r="F53" i="25"/>
  <c r="I155" i="25"/>
  <c r="E9" i="28"/>
  <c r="I10" i="25"/>
  <c r="F187" i="25"/>
  <c r="F63" i="25"/>
  <c r="I48" i="25"/>
  <c r="F152" i="25"/>
  <c r="I210" i="25"/>
  <c r="F129" i="25"/>
  <c r="I205" i="25"/>
  <c r="F209" i="25"/>
  <c r="F205" i="25"/>
  <c r="F153" i="25"/>
  <c r="F166" i="25"/>
  <c r="F50" i="25"/>
  <c r="I178" i="25"/>
  <c r="I83" i="25"/>
  <c r="I49" i="25"/>
  <c r="F89" i="25"/>
  <c r="F136" i="25"/>
  <c r="I221" i="25"/>
  <c r="F132" i="25"/>
  <c r="I188" i="25"/>
  <c r="F139" i="25"/>
  <c r="F67" i="25"/>
  <c r="F14" i="25"/>
  <c r="I6" i="25"/>
  <c r="F97" i="25"/>
  <c r="F140" i="25"/>
  <c r="F222" i="25"/>
  <c r="I107" i="25"/>
  <c r="F85" i="25"/>
  <c r="F101" i="25"/>
  <c r="F134" i="25"/>
  <c r="I109" i="25"/>
  <c r="F219" i="25"/>
  <c r="I142" i="25"/>
  <c r="F47" i="25"/>
  <c r="I144" i="25"/>
  <c r="F72" i="25"/>
  <c r="I110" i="25"/>
  <c r="F25" i="25"/>
  <c r="F9" i="25"/>
  <c r="I215" i="25"/>
  <c r="I166" i="25"/>
  <c r="F73" i="25"/>
  <c r="F33" i="25"/>
  <c r="F86" i="25"/>
  <c r="I152" i="25"/>
  <c r="I198" i="25"/>
  <c r="I160" i="25"/>
  <c r="F164" i="25"/>
  <c r="I87" i="25"/>
  <c r="F94" i="25"/>
  <c r="E8" i="28"/>
  <c r="F114" i="25"/>
  <c r="I213" i="25"/>
  <c r="F8" i="25"/>
  <c r="I7" i="25"/>
  <c r="I30" i="25"/>
  <c r="I25" i="25"/>
  <c r="I45" i="25"/>
  <c r="F123" i="25"/>
  <c r="F49" i="25"/>
  <c r="I96" i="25"/>
  <c r="I125" i="25"/>
  <c r="I68" i="25"/>
  <c r="I76" i="25"/>
  <c r="I204" i="25"/>
  <c r="I200" i="25"/>
  <c r="F214" i="25"/>
  <c r="F200" i="25"/>
  <c r="F37" i="25"/>
  <c r="F143" i="25"/>
  <c r="I77" i="25"/>
  <c r="I79" i="25"/>
  <c r="F15" i="25"/>
  <c r="F184" i="25"/>
  <c r="F57" i="25"/>
  <c r="F29" i="25"/>
  <c r="I52" i="25"/>
  <c r="F138" i="25"/>
  <c r="F20" i="25"/>
  <c r="F156" i="25"/>
  <c r="I75" i="25"/>
  <c r="F95" i="25"/>
  <c r="F177" i="25"/>
  <c r="I147" i="25"/>
  <c r="I162" i="25"/>
  <c r="F217" i="25"/>
  <c r="F183" i="25"/>
  <c r="F118" i="25"/>
  <c r="I70" i="25"/>
  <c r="I95" i="25"/>
  <c r="I156" i="25"/>
  <c r="I140" i="25"/>
  <c r="I179" i="25"/>
  <c r="I55" i="25"/>
  <c r="F3" i="25"/>
  <c r="I97" i="25"/>
  <c r="F163" i="25"/>
  <c r="F155" i="25"/>
  <c r="I59" i="25"/>
  <c r="F104" i="25"/>
  <c r="I218" i="25"/>
  <c r="I13" i="25"/>
  <c r="F135" i="25"/>
  <c r="I129" i="25"/>
  <c r="F124" i="25"/>
  <c r="I158" i="25"/>
  <c r="F19" i="25"/>
  <c r="F145" i="25"/>
  <c r="I51" i="25"/>
  <c r="H8" i="28"/>
  <c r="I54" i="25"/>
  <c r="F167" i="25"/>
  <c r="F92" i="25"/>
  <c r="F23" i="25"/>
  <c r="I175" i="25"/>
  <c r="I201" i="25"/>
  <c r="I133" i="25"/>
  <c r="I114" i="25"/>
  <c r="I154" i="25"/>
  <c r="I57" i="25"/>
  <c r="F126" i="25"/>
  <c r="I100" i="25"/>
  <c r="I94" i="25"/>
  <c r="F185" i="25"/>
  <c r="I40" i="25"/>
  <c r="I105" i="25"/>
  <c r="I72" i="25"/>
  <c r="F68" i="25"/>
  <c r="I44" i="25"/>
  <c r="F106" i="25"/>
  <c r="I177" i="25"/>
  <c r="F69" i="25"/>
  <c r="I98" i="25"/>
  <c r="F31" i="25"/>
  <c r="I191" i="25"/>
  <c r="F43" i="25"/>
  <c r="F176" i="25"/>
  <c r="F121" i="25"/>
  <c r="F62" i="25"/>
  <c r="F93" i="25"/>
  <c r="F208" i="25"/>
  <c r="F125" i="25"/>
  <c r="F190" i="25"/>
  <c r="F61" i="25"/>
  <c r="F151" i="25"/>
  <c r="I37" i="25"/>
  <c r="F159" i="25"/>
  <c r="F11" i="25"/>
  <c r="F181" i="25"/>
  <c r="I159" i="25"/>
  <c r="I47" i="25"/>
  <c r="I208" i="25"/>
  <c r="I197" i="25"/>
  <c r="I180" i="25"/>
  <c r="I189" i="25"/>
  <c r="F119" i="25"/>
  <c r="I214" i="25"/>
  <c r="I112" i="25"/>
  <c r="I61" i="25"/>
  <c r="I35" i="25"/>
  <c r="I66" i="25"/>
  <c r="F26" i="25"/>
  <c r="I31" i="25"/>
  <c r="I11" i="25"/>
  <c r="F178" i="25"/>
  <c r="F128" i="25"/>
  <c r="I116" i="25"/>
  <c r="I121" i="25"/>
  <c r="F198" i="25"/>
  <c r="I26" i="25"/>
  <c r="F192" i="25"/>
  <c r="I65" i="25"/>
  <c r="I141" i="25"/>
  <c r="I145" i="25"/>
  <c r="F56" i="25"/>
  <c r="I185" i="25"/>
  <c r="F51" i="25"/>
  <c r="I60" i="25"/>
  <c r="I99" i="25"/>
  <c r="F170" i="25"/>
  <c r="I206" i="25"/>
  <c r="I3" i="25"/>
  <c r="F46" i="25"/>
  <c r="I132" i="25"/>
  <c r="F80" i="25"/>
  <c r="F207" i="25"/>
  <c r="F130" i="25"/>
  <c r="I15" i="25"/>
  <c r="I164" i="25"/>
  <c r="I216" i="25"/>
  <c r="F142" i="25"/>
  <c r="I34" i="25"/>
  <c r="F65" i="25"/>
  <c r="I78" i="25"/>
  <c r="F91" i="25"/>
  <c r="I165" i="25"/>
  <c r="H9" i="28"/>
  <c r="I91" i="25"/>
  <c r="F13" i="25"/>
  <c r="I20" i="25"/>
  <c r="F16" i="25"/>
  <c r="F158" i="25"/>
  <c r="F36" i="25"/>
  <c r="I139" i="25"/>
  <c r="F4" i="25"/>
  <c r="F165" i="25"/>
  <c r="F117" i="25"/>
  <c r="I5" i="25"/>
  <c r="I53" i="25"/>
  <c r="I108" i="25"/>
  <c r="I111" i="25"/>
  <c r="I50" i="25"/>
  <c r="I9" i="25"/>
  <c r="F149" i="25"/>
  <c r="I126" i="25"/>
  <c r="D8" i="28"/>
  <c r="F210" i="25"/>
  <c r="I81" i="25"/>
  <c r="I138" i="25"/>
  <c r="I220" i="25"/>
  <c r="I124" i="25"/>
  <c r="I16" i="25"/>
  <c r="I209" i="25"/>
  <c r="F137" i="25"/>
  <c r="F81" i="25"/>
  <c r="F109" i="25"/>
  <c r="F120" i="25"/>
  <c r="I181" i="25"/>
  <c r="I193" i="25"/>
  <c r="I123" i="25"/>
  <c r="I196" i="25"/>
  <c r="F179" i="25"/>
  <c r="I202" i="25"/>
  <c r="F84" i="25"/>
  <c r="F32" i="25"/>
  <c r="I168" i="25"/>
  <c r="F131" i="25"/>
  <c r="I43" i="25"/>
  <c r="F7" i="25"/>
  <c r="I8" i="25"/>
  <c r="F115" i="25"/>
  <c r="F30" i="25"/>
  <c r="I4" i="25"/>
  <c r="I22" i="25"/>
  <c r="F196" i="25"/>
  <c r="F204" i="25"/>
  <c r="F105" i="25"/>
  <c r="I104" i="25"/>
  <c r="I195" i="25"/>
  <c r="I184" i="25"/>
  <c r="I7" i="28"/>
  <c r="F40" i="25"/>
  <c r="I173" i="25"/>
  <c r="I46" i="25"/>
  <c r="F21" i="25"/>
  <c r="I21" i="25"/>
  <c r="F173" i="25"/>
  <c r="F216" i="25"/>
  <c r="I36" i="25"/>
  <c r="F193" i="25"/>
  <c r="F133" i="25"/>
  <c r="I80" i="25"/>
  <c r="I89" i="25"/>
  <c r="F213" i="25"/>
  <c r="F154" i="25"/>
  <c r="F113" i="25"/>
  <c r="F99" i="25"/>
  <c r="F191" i="25"/>
  <c r="I117" i="25"/>
  <c r="I157" i="25"/>
  <c r="I41" i="25"/>
  <c r="I82" i="25"/>
  <c r="I143" i="25"/>
  <c r="I119" i="25"/>
  <c r="F188" i="25"/>
  <c r="I148" i="25"/>
  <c r="F202" i="25"/>
  <c r="I203" i="25"/>
  <c r="I146" i="25"/>
  <c r="I169" i="25"/>
  <c r="F22" i="25"/>
  <c r="F110" i="25"/>
  <c r="I88" i="25"/>
  <c r="F116" i="25"/>
  <c r="I67" i="25"/>
  <c r="I92" i="25"/>
  <c r="I211" i="25"/>
  <c r="F42" i="25"/>
  <c r="F127" i="25"/>
  <c r="F111" i="25"/>
  <c r="I183" i="25"/>
  <c r="F58" i="25"/>
  <c r="F218" i="25"/>
  <c r="I207" i="25"/>
  <c r="F71" i="25"/>
  <c r="F5" i="25"/>
  <c r="F90" i="25"/>
  <c r="F175" i="25"/>
  <c r="I33" i="25"/>
  <c r="I172" i="25"/>
  <c r="I58" i="25"/>
  <c r="F108" i="25"/>
  <c r="F103" i="25"/>
  <c r="F12" i="25"/>
  <c r="I219" i="25"/>
  <c r="F88" i="25"/>
  <c r="F96" i="25"/>
  <c r="I27" i="25"/>
  <c r="I131" i="25"/>
  <c r="I128" i="25"/>
  <c r="F199" i="25"/>
  <c r="F59" i="25"/>
  <c r="I113" i="25"/>
  <c r="I101" i="25"/>
  <c r="F77" i="25"/>
  <c r="F10" i="25"/>
  <c r="F169" i="25"/>
  <c r="I134" i="25"/>
  <c r="F161" i="25"/>
  <c r="F141" i="25"/>
  <c r="F75" i="25"/>
  <c r="F174" i="25"/>
  <c r="F24" i="25"/>
  <c r="I29" i="25"/>
  <c r="F160" i="25"/>
  <c r="I118" i="25"/>
  <c r="D7" i="28"/>
  <c r="I28" i="25"/>
  <c r="F41" i="25"/>
  <c r="F100" i="25"/>
  <c r="F194" i="25"/>
  <c r="F189" i="25"/>
  <c r="F27" i="25"/>
  <c r="F18" i="25"/>
  <c r="F147" i="25"/>
  <c r="I171" i="25"/>
  <c r="I71" i="25"/>
  <c r="I103" i="25"/>
  <c r="F112" i="25"/>
  <c r="F172" i="25"/>
  <c r="F221" i="25"/>
  <c r="F35" i="25"/>
  <c r="I135" i="25"/>
  <c r="I73" i="25"/>
  <c r="I187" i="25"/>
  <c r="I190" i="25"/>
  <c r="I42" i="25"/>
  <c r="F34" i="25"/>
  <c r="I106" i="25"/>
  <c r="F74" i="25"/>
  <c r="I102" i="25"/>
  <c r="I19" i="25"/>
  <c r="I174" i="25"/>
  <c r="I12" i="25"/>
  <c r="I217" i="25"/>
  <c r="I222" i="25"/>
  <c r="F107" i="25"/>
  <c r="I63" i="25"/>
  <c r="I150" i="25"/>
  <c r="I120" i="25"/>
  <c r="I192" i="25"/>
  <c r="I161" i="25"/>
  <c r="I86" i="25"/>
  <c r="I39" i="25"/>
  <c r="F182" i="25"/>
  <c r="F45" i="25"/>
  <c r="I23" i="25"/>
  <c r="F44" i="25"/>
  <c r="I38" i="25"/>
  <c r="F206" i="25"/>
  <c r="F215" i="25"/>
  <c r="F157" i="25"/>
  <c r="F162" i="25"/>
  <c r="I170" i="25"/>
  <c r="F82" i="25"/>
  <c r="I93" i="25"/>
  <c r="F168" i="25"/>
  <c r="I115" i="25"/>
  <c r="I32" i="25"/>
  <c r="I56" i="25"/>
  <c r="F144" i="25"/>
  <c r="F146" i="25"/>
  <c r="I149" i="25"/>
  <c r="I69" i="25"/>
  <c r="I199" i="25"/>
  <c r="F38" i="25"/>
  <c r="F83" i="25"/>
  <c r="F171" i="25"/>
  <c r="I62" i="25"/>
  <c r="F76" i="25"/>
  <c r="F78" i="25"/>
  <c r="F211" i="25"/>
  <c r="I64" i="25"/>
  <c r="F220" i="25"/>
  <c r="F122" i="25"/>
  <c r="I163" i="25"/>
  <c r="F28" i="25"/>
  <c r="I14" i="25"/>
  <c r="I8" i="28"/>
  <c r="H7" i="28"/>
  <c r="I176" i="25"/>
  <c r="F148" i="25"/>
  <c r="F54" i="25"/>
  <c r="F48" i="25"/>
  <c r="F55" i="25"/>
  <c r="F87" i="25"/>
  <c r="F195" i="25"/>
  <c r="I74" i="25"/>
  <c r="F180" i="25"/>
  <c r="F150" i="25"/>
  <c r="F52" i="25"/>
  <c r="I212" i="25"/>
  <c r="F102" i="25"/>
  <c r="I127" i="25"/>
  <c r="D9" i="28"/>
  <c r="I167" i="25"/>
  <c r="I151" i="25"/>
  <c r="I17" i="25"/>
  <c r="F197" i="25"/>
  <c r="F60" i="25"/>
  <c r="I18" i="25"/>
  <c r="I136" i="25"/>
  <c r="K57" i="16" l="1"/>
  <c r="K154" i="16"/>
  <c r="K155" i="16"/>
  <c r="K91" i="16"/>
  <c r="K156" i="16"/>
  <c r="K157" i="16"/>
  <c r="K158" i="16"/>
  <c r="K159" i="16"/>
  <c r="K81" i="16"/>
  <c r="K160" i="16"/>
  <c r="K94" i="16"/>
  <c r="K79" i="16"/>
  <c r="K97" i="16"/>
  <c r="K109" i="16"/>
  <c r="K121" i="16"/>
  <c r="K133" i="16"/>
  <c r="K145" i="16"/>
  <c r="K161" i="16"/>
  <c r="K139" i="16"/>
  <c r="K162" i="16"/>
  <c r="K152" i="16"/>
  <c r="K151" i="16"/>
  <c r="K67" i="16"/>
  <c r="K82" i="16"/>
  <c r="K101" i="16"/>
  <c r="K113" i="16"/>
  <c r="K149" i="16"/>
  <c r="K153" i="16"/>
  <c r="K125" i="16"/>
  <c r="K138" i="16"/>
  <c r="K70" i="16"/>
  <c r="K98" i="16"/>
  <c r="K110" i="16"/>
  <c r="K122" i="16"/>
  <c r="K134" i="16"/>
  <c r="K146" i="16"/>
  <c r="K74" i="16"/>
  <c r="K99" i="16"/>
  <c r="K111" i="16"/>
  <c r="K123" i="16"/>
  <c r="K68" i="16"/>
  <c r="K53" i="16"/>
  <c r="K100" i="16"/>
  <c r="K112" i="16"/>
  <c r="K124" i="16"/>
  <c r="K136" i="16"/>
  <c r="K148" i="16"/>
  <c r="K89" i="16"/>
  <c r="K75" i="16"/>
  <c r="K77" i="16"/>
  <c r="K56" i="16"/>
  <c r="K64" i="16"/>
  <c r="K85" i="16"/>
  <c r="K102" i="16"/>
  <c r="K114" i="16"/>
  <c r="K126" i="16"/>
  <c r="K137" i="16"/>
  <c r="K150" i="16"/>
  <c r="K92" i="16"/>
  <c r="K105" i="16"/>
  <c r="K117" i="16"/>
  <c r="K141" i="16"/>
  <c r="K60" i="16"/>
  <c r="K87" i="16"/>
  <c r="K61" i="16"/>
  <c r="K106" i="16"/>
  <c r="K118" i="16"/>
  <c r="K130" i="16"/>
  <c r="K142" i="16"/>
  <c r="K104" i="16"/>
  <c r="K140" i="16"/>
  <c r="K59" i="16"/>
  <c r="K95" i="16"/>
  <c r="K108" i="16"/>
  <c r="K119" i="16"/>
  <c r="K131" i="16"/>
  <c r="K76" i="16"/>
  <c r="K116" i="16"/>
  <c r="K128" i="16"/>
  <c r="K65" i="16"/>
  <c r="K66" i="16"/>
  <c r="K93" i="16"/>
  <c r="K80" i="16"/>
  <c r="K96" i="16"/>
  <c r="K107" i="16"/>
  <c r="K120" i="16"/>
  <c r="K132" i="16"/>
  <c r="K144" i="16"/>
  <c r="J21" i="25"/>
  <c r="K21" i="25" s="1"/>
  <c r="G121" i="25"/>
  <c r="H121" i="25" s="1"/>
  <c r="G21" i="25"/>
  <c r="H21" i="25" s="1"/>
  <c r="G159" i="25"/>
  <c r="H159" i="25" s="1"/>
  <c r="J60" i="25"/>
  <c r="K60" i="25" s="1"/>
  <c r="G95" i="25"/>
  <c r="H95" i="25" s="1"/>
  <c r="J98" i="25"/>
  <c r="K98" i="25" s="1"/>
  <c r="J205" i="25"/>
  <c r="K205" i="25" s="1"/>
  <c r="J17" i="25"/>
  <c r="K17" i="25" s="1"/>
  <c r="J95" i="25"/>
  <c r="K95" i="25" s="1"/>
  <c r="G141" i="25"/>
  <c r="H141" i="25" s="1"/>
  <c r="G45" i="25"/>
  <c r="H45" i="25" s="1"/>
  <c r="J4" i="25"/>
  <c r="K4" i="25" s="1"/>
  <c r="J50" i="25"/>
  <c r="K50" i="25" s="1"/>
  <c r="J71" i="25"/>
  <c r="K71" i="25" s="1"/>
  <c r="G142" i="25"/>
  <c r="H142" i="25" s="1"/>
  <c r="G49" i="25"/>
  <c r="H49" i="25" s="1"/>
  <c r="G20" i="25"/>
  <c r="H20" i="25" s="1"/>
  <c r="G46" i="25"/>
  <c r="H46" i="25" s="1"/>
  <c r="G70" i="25"/>
  <c r="H70" i="25" s="1"/>
  <c r="G17" i="25"/>
  <c r="H17" i="25" s="1"/>
  <c r="J33" i="25"/>
  <c r="K33" i="25" s="1"/>
  <c r="G64" i="25"/>
  <c r="H64" i="25" s="1"/>
  <c r="G124" i="25"/>
  <c r="H124" i="25" s="1"/>
  <c r="J70" i="25"/>
  <c r="K70" i="25" s="1"/>
  <c r="G4" i="25"/>
  <c r="H4" i="25" s="1"/>
  <c r="G173" i="25"/>
  <c r="H173" i="25" s="1"/>
  <c r="J24" i="25"/>
  <c r="K24" i="25" s="1"/>
  <c r="J31" i="25"/>
  <c r="K31" i="25" s="1"/>
  <c r="J113" i="25"/>
  <c r="K113" i="25" s="1"/>
  <c r="G172" i="25"/>
  <c r="H172" i="25" s="1"/>
  <c r="G153" i="25"/>
  <c r="H153" i="25" s="1"/>
  <c r="G87" i="25"/>
  <c r="H87" i="25" s="1"/>
  <c r="J143" i="25"/>
  <c r="K143" i="25" s="1"/>
  <c r="J80" i="25"/>
  <c r="K80" i="25" s="1"/>
  <c r="G56" i="25"/>
  <c r="H56" i="25" s="1"/>
  <c r="G103" i="25"/>
  <c r="H103" i="25" s="1"/>
  <c r="J130" i="25"/>
  <c r="K130" i="25" s="1"/>
  <c r="J68" i="25"/>
  <c r="K68" i="25" s="1"/>
  <c r="G194" i="25"/>
  <c r="H194" i="25" s="1"/>
  <c r="G3" i="25"/>
  <c r="H3" i="25" s="1"/>
  <c r="G26" i="25"/>
  <c r="H26" i="25" s="1"/>
  <c r="J27" i="25"/>
  <c r="K27" i="25" s="1"/>
  <c r="G89" i="25"/>
  <c r="H89" i="25" s="1"/>
  <c r="J49" i="25"/>
  <c r="K49" i="25" s="1"/>
  <c r="J202" i="25"/>
  <c r="K202" i="25" s="1"/>
  <c r="J37" i="25"/>
  <c r="K37" i="25" s="1"/>
  <c r="G136" i="25"/>
  <c r="H136" i="25" s="1"/>
  <c r="J90" i="25"/>
  <c r="K90" i="25" s="1"/>
  <c r="G117" i="25"/>
  <c r="H117" i="25" s="1"/>
  <c r="G98" i="25"/>
  <c r="H98" i="25" s="1"/>
  <c r="J62" i="25"/>
  <c r="K62" i="25" s="1"/>
  <c r="J159" i="25"/>
  <c r="K159" i="25" s="1"/>
  <c r="J174" i="25"/>
  <c r="K174" i="25" s="1"/>
  <c r="G57" i="25"/>
  <c r="H57" i="25" s="1"/>
  <c r="J88" i="25"/>
  <c r="K88" i="25" s="1"/>
  <c r="G59" i="25"/>
  <c r="H59" i="25" s="1"/>
  <c r="J161" i="25"/>
  <c r="K161" i="25" s="1"/>
  <c r="J197" i="25"/>
  <c r="K197" i="25" s="1"/>
  <c r="J172" i="25"/>
  <c r="K172" i="25" s="1"/>
  <c r="G155" i="25"/>
  <c r="H155" i="25" s="1"/>
  <c r="G187" i="25"/>
  <c r="H187" i="25" s="1"/>
  <c r="G135" i="25"/>
  <c r="H135" i="25" s="1"/>
  <c r="J220" i="25"/>
  <c r="K220" i="25" s="1"/>
  <c r="J156" i="25"/>
  <c r="K156" i="25" s="1"/>
  <c r="G114" i="25"/>
  <c r="H114" i="25" s="1"/>
  <c r="J44" i="25"/>
  <c r="K44" i="25" s="1"/>
  <c r="G149" i="25"/>
  <c r="H149" i="25" s="1"/>
  <c r="O8" i="28"/>
  <c r="J97" i="25"/>
  <c r="K97" i="25" s="1"/>
  <c r="J208" i="25"/>
  <c r="K208" i="25" s="1"/>
  <c r="G186" i="25"/>
  <c r="H186" i="25" s="1"/>
  <c r="G177" i="25"/>
  <c r="H177" i="25" s="1"/>
  <c r="G165" i="25"/>
  <c r="H165" i="25" s="1"/>
  <c r="G204" i="25"/>
  <c r="H204" i="25" s="1"/>
  <c r="G190" i="25"/>
  <c r="H190" i="25" s="1"/>
  <c r="G52" i="25"/>
  <c r="H52" i="25" s="1"/>
  <c r="J151" i="25"/>
  <c r="K151" i="25" s="1"/>
  <c r="J140" i="25"/>
  <c r="K140" i="25" s="1"/>
  <c r="G164" i="25"/>
  <c r="H164" i="25" s="1"/>
  <c r="J64" i="25"/>
  <c r="K64" i="25" s="1"/>
  <c r="J168" i="25"/>
  <c r="K168" i="25" s="1"/>
  <c r="G219" i="25"/>
  <c r="H219" i="25" s="1"/>
  <c r="G30" i="25"/>
  <c r="H30" i="25" s="1"/>
  <c r="G118" i="25"/>
  <c r="H118" i="25" s="1"/>
  <c r="J75" i="25"/>
  <c r="K75" i="25" s="1"/>
  <c r="G180" i="25"/>
  <c r="H180" i="25" s="1"/>
  <c r="G166" i="25"/>
  <c r="H166" i="25" s="1"/>
  <c r="G62" i="25"/>
  <c r="H62" i="25" s="1"/>
  <c r="J55" i="25"/>
  <c r="K55" i="25" s="1"/>
  <c r="J108" i="25"/>
  <c r="K108" i="25" s="1"/>
  <c r="J25" i="25"/>
  <c r="K25" i="25" s="1"/>
  <c r="G208" i="25"/>
  <c r="H208" i="25" s="1"/>
  <c r="G79" i="25"/>
  <c r="H79" i="25" s="1"/>
  <c r="J11" i="25"/>
  <c r="K11" i="25" s="1"/>
  <c r="G167" i="25"/>
  <c r="H167" i="25" s="1"/>
  <c r="J20" i="25"/>
  <c r="K20" i="25" s="1"/>
  <c r="J200" i="25"/>
  <c r="K200" i="25" s="1"/>
  <c r="G169" i="25"/>
  <c r="H169" i="25" s="1"/>
  <c r="J164" i="25"/>
  <c r="K164" i="25" s="1"/>
  <c r="J77" i="25"/>
  <c r="K77" i="25" s="1"/>
  <c r="G221" i="25"/>
  <c r="H221" i="25" s="1"/>
  <c r="J43" i="25"/>
  <c r="K43" i="25" s="1"/>
  <c r="G140" i="25"/>
  <c r="H140" i="25" s="1"/>
  <c r="G92" i="25"/>
  <c r="H92" i="25" s="1"/>
  <c r="J217" i="25"/>
  <c r="K217" i="25" s="1"/>
  <c r="J216" i="25"/>
  <c r="K216" i="25" s="1"/>
  <c r="G183" i="25"/>
  <c r="H183" i="25" s="1"/>
  <c r="J209" i="25"/>
  <c r="K209" i="25" s="1"/>
  <c r="G58" i="25"/>
  <c r="H58" i="25" s="1"/>
  <c r="J7" i="25"/>
  <c r="K7" i="25" s="1"/>
  <c r="J176" i="25"/>
  <c r="K176" i="25" s="1"/>
  <c r="G63" i="25"/>
  <c r="H63" i="25" s="1"/>
  <c r="G179" i="25"/>
  <c r="H179" i="25" s="1"/>
  <c r="J19" i="25"/>
  <c r="K19" i="25" s="1"/>
  <c r="J16" i="25"/>
  <c r="K16" i="25" s="1"/>
  <c r="J179" i="25"/>
  <c r="K179" i="25" s="1"/>
  <c r="G80" i="25"/>
  <c r="H80" i="25" s="1"/>
  <c r="G72" i="25"/>
  <c r="H72" i="25" s="1"/>
  <c r="J48" i="25"/>
  <c r="K48" i="25" s="1"/>
  <c r="G55" i="25"/>
  <c r="H55" i="25" s="1"/>
  <c r="G43" i="25"/>
  <c r="H43" i="25" s="1"/>
  <c r="J138" i="25"/>
  <c r="K138" i="25" s="1"/>
  <c r="J47" i="25"/>
  <c r="K47" i="25" s="1"/>
  <c r="G157" i="25"/>
  <c r="H157" i="25" s="1"/>
  <c r="G206" i="25"/>
  <c r="H206" i="25" s="1"/>
  <c r="G195" i="25"/>
  <c r="H195" i="25" s="1"/>
  <c r="G35" i="25"/>
  <c r="H35" i="25" s="1"/>
  <c r="G110" i="25"/>
  <c r="H110" i="25" s="1"/>
  <c r="J201" i="25"/>
  <c r="K201" i="25" s="1"/>
  <c r="G105" i="25"/>
  <c r="H105" i="25" s="1"/>
  <c r="G152" i="25"/>
  <c r="H152" i="25" s="1"/>
  <c r="J109" i="25"/>
  <c r="K109" i="25" s="1"/>
  <c r="J221" i="25"/>
  <c r="K221" i="25" s="1"/>
  <c r="G65" i="25"/>
  <c r="H65" i="25" s="1"/>
  <c r="J206" i="25"/>
  <c r="K206" i="25" s="1"/>
  <c r="G13" i="25"/>
  <c r="H13" i="25" s="1"/>
  <c r="J72" i="25"/>
  <c r="K72" i="25" s="1"/>
  <c r="G200" i="25"/>
  <c r="H200" i="25" s="1"/>
  <c r="G93" i="25"/>
  <c r="H93" i="25" s="1"/>
  <c r="J112" i="25"/>
  <c r="K112" i="25" s="1"/>
  <c r="G19" i="25"/>
  <c r="H19" i="25" s="1"/>
  <c r="J137" i="25"/>
  <c r="K137" i="25" s="1"/>
  <c r="J193" i="25"/>
  <c r="K193" i="25" s="1"/>
  <c r="J65" i="25"/>
  <c r="K65" i="25" s="1"/>
  <c r="G148" i="25"/>
  <c r="H148" i="25" s="1"/>
  <c r="G146" i="25"/>
  <c r="H146" i="25" s="1"/>
  <c r="J46" i="25"/>
  <c r="K46" i="25" s="1"/>
  <c r="G144" i="25"/>
  <c r="H144" i="25" s="1"/>
  <c r="G189" i="25"/>
  <c r="H189" i="25" s="1"/>
  <c r="N7" i="28"/>
  <c r="J59" i="25"/>
  <c r="K59" i="25" s="1"/>
  <c r="J132" i="25"/>
  <c r="K132" i="25" s="1"/>
  <c r="J181" i="25"/>
  <c r="K181" i="25" s="1"/>
  <c r="G196" i="25"/>
  <c r="H196" i="25" s="1"/>
  <c r="G9" i="25"/>
  <c r="H9" i="25" s="1"/>
  <c r="J32" i="25"/>
  <c r="K32" i="25" s="1"/>
  <c r="N8" i="28"/>
  <c r="J73" i="25"/>
  <c r="K73" i="25" s="1"/>
  <c r="J63" i="25"/>
  <c r="K63" i="25" s="1"/>
  <c r="G104" i="25"/>
  <c r="H104" i="25" s="1"/>
  <c r="G209" i="25"/>
  <c r="H209" i="25" s="1"/>
  <c r="G25" i="25"/>
  <c r="H25" i="25" s="1"/>
  <c r="J119" i="25"/>
  <c r="K119" i="25" s="1"/>
  <c r="G38" i="25"/>
  <c r="H38" i="25" s="1"/>
  <c r="J106" i="25"/>
  <c r="K106" i="25" s="1"/>
  <c r="J83" i="25"/>
  <c r="K83" i="25" s="1"/>
  <c r="J194" i="25"/>
  <c r="K194" i="25" s="1"/>
  <c r="G170" i="25"/>
  <c r="H170" i="25" s="1"/>
  <c r="J196" i="25"/>
  <c r="K196" i="25" s="1"/>
  <c r="J54" i="25"/>
  <c r="K54" i="25" s="1"/>
  <c r="J210" i="25"/>
  <c r="K210" i="25" s="1"/>
  <c r="G174" i="25"/>
  <c r="H174" i="25" s="1"/>
  <c r="J22" i="25"/>
  <c r="K22" i="25" s="1"/>
  <c r="J165" i="25"/>
  <c r="K165" i="25" s="1"/>
  <c r="J154" i="25"/>
  <c r="K154" i="25" s="1"/>
  <c r="J157" i="25"/>
  <c r="K157" i="25" s="1"/>
  <c r="J173" i="25"/>
  <c r="K173" i="25" s="1"/>
  <c r="J180" i="25"/>
  <c r="K180" i="25" s="1"/>
  <c r="J74" i="25"/>
  <c r="K74" i="25" s="1"/>
  <c r="G115" i="25"/>
  <c r="H115" i="25" s="1"/>
  <c r="G14" i="25"/>
  <c r="H14" i="25" s="1"/>
  <c r="G158" i="25"/>
  <c r="H158" i="25" s="1"/>
  <c r="G67" i="25"/>
  <c r="H67" i="25" s="1"/>
  <c r="G102" i="25"/>
  <c r="H102" i="25" s="1"/>
  <c r="J28" i="25"/>
  <c r="K28" i="25" s="1"/>
  <c r="G112" i="25"/>
  <c r="H112" i="25" s="1"/>
  <c r="G123" i="25"/>
  <c r="H123" i="25" s="1"/>
  <c r="J182" i="25"/>
  <c r="K182" i="25" s="1"/>
  <c r="J5" i="25"/>
  <c r="K5" i="25" s="1"/>
  <c r="G15" i="25"/>
  <c r="H15" i="25" s="1"/>
  <c r="G96" i="25"/>
  <c r="H96" i="25" s="1"/>
  <c r="J93" i="25"/>
  <c r="K93" i="25" s="1"/>
  <c r="G214" i="25"/>
  <c r="H214" i="25" s="1"/>
  <c r="G184" i="25"/>
  <c r="H184" i="25" s="1"/>
  <c r="O7" i="28"/>
  <c r="G210" i="25"/>
  <c r="H210" i="25" s="1"/>
  <c r="G32" i="25"/>
  <c r="H32" i="25" s="1"/>
  <c r="G28" i="25"/>
  <c r="H28" i="25" s="1"/>
  <c r="G77" i="25"/>
  <c r="H77" i="25" s="1"/>
  <c r="G6" i="25"/>
  <c r="H6" i="25" s="1"/>
  <c r="G220" i="25"/>
  <c r="H220" i="25" s="1"/>
  <c r="G24" i="25"/>
  <c r="H24" i="25" s="1"/>
  <c r="J81" i="25"/>
  <c r="K81" i="25" s="1"/>
  <c r="G10" i="25"/>
  <c r="H10" i="25" s="1"/>
  <c r="G86" i="25"/>
  <c r="H86" i="25" s="1"/>
  <c r="G160" i="25"/>
  <c r="H160" i="25" s="1"/>
  <c r="G156" i="25"/>
  <c r="H156" i="25" s="1"/>
  <c r="G108" i="25"/>
  <c r="H108" i="25" s="1"/>
  <c r="G68" i="25"/>
  <c r="H68" i="25" s="1"/>
  <c r="G163" i="25"/>
  <c r="H163" i="25" s="1"/>
  <c r="J148" i="25"/>
  <c r="K148" i="25" s="1"/>
  <c r="G145" i="25"/>
  <c r="H145" i="25" s="1"/>
  <c r="G85" i="25"/>
  <c r="H85" i="25" s="1"/>
  <c r="J191" i="25"/>
  <c r="K191" i="25" s="1"/>
  <c r="J203" i="25"/>
  <c r="K203" i="25" s="1"/>
  <c r="J120" i="25"/>
  <c r="K120" i="25" s="1"/>
  <c r="G211" i="25"/>
  <c r="H211" i="25" s="1"/>
  <c r="G130" i="25"/>
  <c r="H130" i="25" s="1"/>
  <c r="J144" i="25"/>
  <c r="K144" i="25" s="1"/>
  <c r="J213" i="25"/>
  <c r="K213" i="25" s="1"/>
  <c r="G78" i="25"/>
  <c r="H78" i="25" s="1"/>
  <c r="J13" i="25"/>
  <c r="K13" i="25" s="1"/>
  <c r="J51" i="25"/>
  <c r="K51" i="25" s="1"/>
  <c r="J211" i="25"/>
  <c r="K211" i="25" s="1"/>
  <c r="J61" i="25"/>
  <c r="K61" i="25" s="1"/>
  <c r="J36" i="25"/>
  <c r="K36" i="25" s="1"/>
  <c r="J30" i="25"/>
  <c r="K30" i="25" s="1"/>
  <c r="G74" i="25"/>
  <c r="H74" i="25" s="1"/>
  <c r="G168" i="25"/>
  <c r="H168" i="25" s="1"/>
  <c r="G171" i="25"/>
  <c r="H171" i="25" s="1"/>
  <c r="J56" i="25"/>
  <c r="K56" i="25" s="1"/>
  <c r="J218" i="25"/>
  <c r="K218" i="25" s="1"/>
  <c r="G119" i="25"/>
  <c r="H119" i="25" s="1"/>
  <c r="G162" i="25"/>
  <c r="H162" i="25" s="1"/>
  <c r="G191" i="25"/>
  <c r="H191" i="25" s="1"/>
  <c r="G138" i="25"/>
  <c r="H138" i="25" s="1"/>
  <c r="J222" i="25"/>
  <c r="K222" i="25" s="1"/>
  <c r="G215" i="25"/>
  <c r="H215" i="25" s="1"/>
  <c r="G212" i="25"/>
  <c r="H212" i="25" s="1"/>
  <c r="J34" i="25"/>
  <c r="K34" i="25" s="1"/>
  <c r="J29" i="25"/>
  <c r="K29" i="25" s="1"/>
  <c r="J6" i="25"/>
  <c r="K6" i="25" s="1"/>
  <c r="G181" i="25"/>
  <c r="H181" i="25" s="1"/>
  <c r="J67" i="25"/>
  <c r="K67" i="25" s="1"/>
  <c r="G100" i="25"/>
  <c r="H100" i="25" s="1"/>
  <c r="G83" i="25"/>
  <c r="H83" i="25" s="1"/>
  <c r="J129" i="25"/>
  <c r="K129" i="25" s="1"/>
  <c r="J166" i="25"/>
  <c r="K166" i="25" s="1"/>
  <c r="J184" i="25"/>
  <c r="K184" i="25" s="1"/>
  <c r="G54" i="25"/>
  <c r="H54" i="25" s="1"/>
  <c r="G37" i="25"/>
  <c r="H37" i="25" s="1"/>
  <c r="G60" i="25"/>
  <c r="H60" i="25" s="1"/>
  <c r="G39" i="25"/>
  <c r="H39" i="25" s="1"/>
  <c r="G91" i="25"/>
  <c r="H91" i="25" s="1"/>
  <c r="J38" i="25"/>
  <c r="K38" i="25" s="1"/>
  <c r="J124" i="25"/>
  <c r="K124" i="25" s="1"/>
  <c r="J58" i="25"/>
  <c r="K58" i="25" s="1"/>
  <c r="G109" i="25"/>
  <c r="H109" i="25" s="1"/>
  <c r="J82" i="25"/>
  <c r="K82" i="25" s="1"/>
  <c r="G61" i="25"/>
  <c r="H61" i="25" s="1"/>
  <c r="G51" i="25"/>
  <c r="H51" i="25" s="1"/>
  <c r="G197" i="25"/>
  <c r="H197" i="25" s="1"/>
  <c r="J39" i="25"/>
  <c r="K39" i="25" s="1"/>
  <c r="J15" i="25"/>
  <c r="K15" i="25" s="1"/>
  <c r="G132" i="25"/>
  <c r="H132" i="25" s="1"/>
  <c r="G128" i="25"/>
  <c r="H128" i="25" s="1"/>
  <c r="G137" i="25"/>
  <c r="H137" i="25" s="1"/>
  <c r="G107" i="25"/>
  <c r="H107" i="25" s="1"/>
  <c r="G8" i="25"/>
  <c r="H8" i="25" s="1"/>
  <c r="J212" i="25"/>
  <c r="K212" i="25" s="1"/>
  <c r="G131" i="25"/>
  <c r="H131" i="25" s="1"/>
  <c r="G126" i="25"/>
  <c r="H126" i="25" s="1"/>
  <c r="J92" i="25"/>
  <c r="K92" i="25" s="1"/>
  <c r="G150" i="25"/>
  <c r="H150" i="25" s="1"/>
  <c r="J104" i="25"/>
  <c r="K104" i="25" s="1"/>
  <c r="J199" i="25"/>
  <c r="K199" i="25" s="1"/>
  <c r="J204" i="25"/>
  <c r="K204" i="25" s="1"/>
  <c r="G53" i="25"/>
  <c r="H53" i="25" s="1"/>
  <c r="J41" i="25"/>
  <c r="K41" i="25" s="1"/>
  <c r="G81" i="25"/>
  <c r="H81" i="25" s="1"/>
  <c r="G84" i="25"/>
  <c r="H84" i="25" s="1"/>
  <c r="J100" i="25"/>
  <c r="K100" i="25" s="1"/>
  <c r="G76" i="25"/>
  <c r="H76" i="25" s="1"/>
  <c r="J78" i="25"/>
  <c r="K78" i="25" s="1"/>
  <c r="G99" i="25"/>
  <c r="H99" i="25" s="1"/>
  <c r="J192" i="25"/>
  <c r="K192" i="25" s="1"/>
  <c r="G143" i="25"/>
  <c r="H143" i="25" s="1"/>
  <c r="J107" i="25"/>
  <c r="K107" i="25" s="1"/>
  <c r="G44" i="25"/>
  <c r="H44" i="25" s="1"/>
  <c r="G7" i="25"/>
  <c r="H7" i="25" s="1"/>
  <c r="G201" i="25"/>
  <c r="H201" i="25" s="1"/>
  <c r="J189" i="25"/>
  <c r="K189" i="25" s="1"/>
  <c r="J35" i="25"/>
  <c r="K35" i="25" s="1"/>
  <c r="J190" i="25"/>
  <c r="K190" i="25" s="1"/>
  <c r="G41" i="25"/>
  <c r="H41" i="25" s="1"/>
  <c r="J150" i="25"/>
  <c r="K150" i="25" s="1"/>
  <c r="G218" i="25"/>
  <c r="H218" i="25" s="1"/>
  <c r="G22" i="25"/>
  <c r="H22" i="25" s="1"/>
  <c r="J69" i="25"/>
  <c r="K69" i="25" s="1"/>
  <c r="J86" i="25"/>
  <c r="K86" i="25" s="1"/>
  <c r="G193" i="25"/>
  <c r="H193" i="25" s="1"/>
  <c r="J125" i="25"/>
  <c r="K125" i="25" s="1"/>
  <c r="J133" i="25"/>
  <c r="K133" i="25" s="1"/>
  <c r="J9" i="25"/>
  <c r="K9" i="25" s="1"/>
  <c r="J14" i="25"/>
  <c r="K14" i="25" s="1"/>
  <c r="J102" i="25"/>
  <c r="K102" i="25" s="1"/>
  <c r="G97" i="25"/>
  <c r="H97" i="25" s="1"/>
  <c r="J170" i="25"/>
  <c r="K170" i="25" s="1"/>
  <c r="J171" i="25"/>
  <c r="K171" i="25" s="1"/>
  <c r="J42" i="25"/>
  <c r="K42" i="25" s="1"/>
  <c r="J114" i="25"/>
  <c r="K114" i="25" s="1"/>
  <c r="J160" i="25"/>
  <c r="K160" i="25" s="1"/>
  <c r="G133" i="25"/>
  <c r="H133" i="25" s="1"/>
  <c r="G73" i="25"/>
  <c r="H73" i="25" s="1"/>
  <c r="J126" i="25"/>
  <c r="K126" i="25" s="1"/>
  <c r="J110" i="25"/>
  <c r="K110" i="25" s="1"/>
  <c r="J84" i="25"/>
  <c r="K84" i="25" s="1"/>
  <c r="G147" i="25"/>
  <c r="H147" i="25" s="1"/>
  <c r="J158" i="25"/>
  <c r="K158" i="25" s="1"/>
  <c r="G47" i="25"/>
  <c r="H47" i="25" s="1"/>
  <c r="J215" i="25"/>
  <c r="K215" i="25" s="1"/>
  <c r="J146" i="25"/>
  <c r="K146" i="25" s="1"/>
  <c r="J219" i="25"/>
  <c r="K219" i="25" s="1"/>
  <c r="J10" i="25"/>
  <c r="K10" i="25" s="1"/>
  <c r="G36" i="25"/>
  <c r="H36" i="25" s="1"/>
  <c r="J8" i="25"/>
  <c r="K8" i="25" s="1"/>
  <c r="J134" i="25"/>
  <c r="K134" i="25" s="1"/>
  <c r="J87" i="25"/>
  <c r="K87" i="25" s="1"/>
  <c r="J91" i="25"/>
  <c r="K91" i="25" s="1"/>
  <c r="G16" i="25"/>
  <c r="H16" i="25" s="1"/>
  <c r="G202" i="25"/>
  <c r="H202" i="25" s="1"/>
  <c r="J99" i="25"/>
  <c r="K99" i="25" s="1"/>
  <c r="J142" i="25"/>
  <c r="K142" i="25" s="1"/>
  <c r="J26" i="25"/>
  <c r="K26" i="25" s="1"/>
  <c r="J53" i="25"/>
  <c r="K53" i="25" s="1"/>
  <c r="G82" i="25"/>
  <c r="H82" i="25" s="1"/>
  <c r="J198" i="25"/>
  <c r="K198" i="25" s="1"/>
  <c r="J135" i="25"/>
  <c r="K135" i="25" s="1"/>
  <c r="J127" i="25"/>
  <c r="K127" i="25" s="1"/>
  <c r="J195" i="25"/>
  <c r="K195" i="25" s="1"/>
  <c r="G139" i="25"/>
  <c r="H139" i="25" s="1"/>
  <c r="J117" i="25"/>
  <c r="K117" i="25" s="1"/>
  <c r="J111" i="25"/>
  <c r="K111" i="25" s="1"/>
  <c r="G88" i="25"/>
  <c r="H88" i="25" s="1"/>
  <c r="G151" i="25"/>
  <c r="H151" i="25" s="1"/>
  <c r="J103" i="25"/>
  <c r="K103" i="25" s="1"/>
  <c r="J101" i="25"/>
  <c r="K101" i="25" s="1"/>
  <c r="G175" i="25"/>
  <c r="H175" i="25" s="1"/>
  <c r="G154" i="25"/>
  <c r="H154" i="25" s="1"/>
  <c r="J66" i="25"/>
  <c r="K66" i="25" s="1"/>
  <c r="J149" i="25"/>
  <c r="K149" i="25" s="1"/>
  <c r="G213" i="25"/>
  <c r="H213" i="25" s="1"/>
  <c r="G69" i="25"/>
  <c r="H69" i="25" s="1"/>
  <c r="J128" i="25"/>
  <c r="K128" i="25" s="1"/>
  <c r="J105" i="25"/>
  <c r="K105" i="25" s="1"/>
  <c r="G127" i="25"/>
  <c r="H127" i="25" s="1"/>
  <c r="J183" i="25"/>
  <c r="K183" i="25" s="1"/>
  <c r="G42" i="25"/>
  <c r="H42" i="25" s="1"/>
  <c r="G12" i="25"/>
  <c r="H12" i="25" s="1"/>
  <c r="J40" i="25"/>
  <c r="K40" i="25" s="1"/>
  <c r="G113" i="25"/>
  <c r="H113" i="25" s="1"/>
  <c r="G205" i="25"/>
  <c r="H205" i="25" s="1"/>
  <c r="J118" i="25"/>
  <c r="K118" i="25" s="1"/>
  <c r="J141" i="25"/>
  <c r="K141" i="25" s="1"/>
  <c r="G111" i="25"/>
  <c r="H111" i="25" s="1"/>
  <c r="G40" i="25"/>
  <c r="H40" i="25" s="1"/>
  <c r="G217" i="25"/>
  <c r="H217" i="25" s="1"/>
  <c r="J89" i="25"/>
  <c r="K89" i="25" s="1"/>
  <c r="G203" i="25"/>
  <c r="H203" i="25" s="1"/>
  <c r="J52" i="25"/>
  <c r="K52" i="25" s="1"/>
  <c r="J163" i="25"/>
  <c r="K163" i="25" s="1"/>
  <c r="J207" i="25"/>
  <c r="K207" i="25" s="1"/>
  <c r="G185" i="25"/>
  <c r="H185" i="25" s="1"/>
  <c r="J3" i="25"/>
  <c r="K3" i="25" s="1"/>
  <c r="J57" i="25"/>
  <c r="K57" i="25" s="1"/>
  <c r="G199" i="25"/>
  <c r="H199" i="25" s="1"/>
  <c r="G134" i="25"/>
  <c r="H134" i="25" s="1"/>
  <c r="J178" i="25"/>
  <c r="K178" i="25" s="1"/>
  <c r="J185" i="25"/>
  <c r="K185" i="25" s="1"/>
  <c r="G120" i="25"/>
  <c r="H120" i="25" s="1"/>
  <c r="G29" i="25"/>
  <c r="H29" i="25" s="1"/>
  <c r="J186" i="25"/>
  <c r="K186" i="25" s="1"/>
  <c r="G122" i="25"/>
  <c r="H122" i="25" s="1"/>
  <c r="G48" i="25"/>
  <c r="H48" i="25" s="1"/>
  <c r="G94" i="25"/>
  <c r="H94" i="25" s="1"/>
  <c r="J85" i="25"/>
  <c r="K85" i="25" s="1"/>
  <c r="J147" i="25"/>
  <c r="K147" i="25" s="1"/>
  <c r="G66" i="25"/>
  <c r="H66" i="25" s="1"/>
  <c r="G192" i="25"/>
  <c r="H192" i="25" s="1"/>
  <c r="J175" i="25"/>
  <c r="K175" i="25" s="1"/>
  <c r="G116" i="25"/>
  <c r="H116" i="25" s="1"/>
  <c r="J121" i="25"/>
  <c r="K121" i="25" s="1"/>
  <c r="J139" i="25"/>
  <c r="K139" i="25" s="1"/>
  <c r="J18" i="25"/>
  <c r="K18" i="25" s="1"/>
  <c r="J145" i="25"/>
  <c r="K145" i="25" s="1"/>
  <c r="G207" i="25"/>
  <c r="H207" i="25" s="1"/>
  <c r="J96" i="25"/>
  <c r="K96" i="25" s="1"/>
  <c r="J76" i="25"/>
  <c r="K76" i="25" s="1"/>
  <c r="J94" i="25"/>
  <c r="K94" i="25" s="1"/>
  <c r="G188" i="25"/>
  <c r="H188" i="25" s="1"/>
  <c r="G50" i="25"/>
  <c r="H50" i="25" s="1"/>
  <c r="G101" i="25"/>
  <c r="H101" i="25" s="1"/>
  <c r="J122" i="25"/>
  <c r="K122" i="25" s="1"/>
  <c r="G71" i="25"/>
  <c r="H71" i="25" s="1"/>
  <c r="G125" i="25"/>
  <c r="H125" i="25" s="1"/>
  <c r="J23" i="25"/>
  <c r="K23" i="25" s="1"/>
  <c r="G11" i="25"/>
  <c r="H11" i="25" s="1"/>
  <c r="G31" i="25"/>
  <c r="H31" i="25" s="1"/>
  <c r="G216" i="25"/>
  <c r="H216" i="25" s="1"/>
  <c r="G161" i="25"/>
  <c r="H161" i="25" s="1"/>
  <c r="J131" i="25"/>
  <c r="K131" i="25" s="1"/>
  <c r="J123" i="25"/>
  <c r="K123" i="25" s="1"/>
  <c r="G178" i="25"/>
  <c r="H178" i="25" s="1"/>
  <c r="O9" i="28"/>
  <c r="G182" i="25"/>
  <c r="H182" i="25" s="1"/>
  <c r="G198" i="25"/>
  <c r="H198" i="25" s="1"/>
  <c r="J214" i="25"/>
  <c r="K214" i="25" s="1"/>
  <c r="G34" i="25"/>
  <c r="H34" i="25" s="1"/>
  <c r="J167" i="25"/>
  <c r="K167" i="25" s="1"/>
  <c r="G18" i="25"/>
  <c r="H18" i="25" s="1"/>
  <c r="J153" i="25"/>
  <c r="K153" i="25" s="1"/>
  <c r="J152" i="25"/>
  <c r="K152" i="25" s="1"/>
  <c r="J155" i="25"/>
  <c r="K155" i="25" s="1"/>
  <c r="G90" i="25"/>
  <c r="H90" i="25" s="1"/>
  <c r="J162" i="25"/>
  <c r="K162" i="25" s="1"/>
  <c r="N9" i="28"/>
  <c r="J79" i="25"/>
  <c r="K79" i="25" s="1"/>
  <c r="J136" i="25"/>
  <c r="K136" i="25" s="1"/>
  <c r="J116" i="25"/>
  <c r="K116" i="25" s="1"/>
  <c r="J188" i="25"/>
  <c r="K188" i="25" s="1"/>
  <c r="G222" i="25"/>
  <c r="H222" i="25" s="1"/>
  <c r="J187" i="25"/>
  <c r="K187" i="25" s="1"/>
  <c r="J177" i="25"/>
  <c r="K177" i="25" s="1"/>
  <c r="J12" i="25"/>
  <c r="K12" i="25" s="1"/>
  <c r="J169" i="25"/>
  <c r="K169" i="25" s="1"/>
  <c r="G33" i="25"/>
  <c r="H33" i="25" s="1"/>
  <c r="J45" i="25"/>
  <c r="K45" i="25" s="1"/>
  <c r="G129" i="25"/>
  <c r="H129" i="25" s="1"/>
  <c r="G23" i="25"/>
  <c r="H23" i="25" s="1"/>
  <c r="G75" i="25"/>
  <c r="H75" i="25" s="1"/>
  <c r="G5" i="25"/>
  <c r="H5" i="25" s="1"/>
  <c r="J115" i="25"/>
  <c r="K115" i="25" s="1"/>
  <c r="G27" i="25"/>
  <c r="H27" i="25" s="1"/>
  <c r="G176" i="25"/>
  <c r="H176" i="25" s="1"/>
  <c r="G106" i="25"/>
  <c r="H106" i="25" s="1"/>
  <c r="J3" i="16"/>
  <c r="C8" i="37"/>
  <c r="A9" i="37"/>
  <c r="A10" i="37" l="1"/>
  <c r="C9" i="37"/>
  <c r="C10" i="37" l="1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A32" i="37" l="1"/>
  <c r="C31" i="37"/>
  <c r="A33" i="37" l="1"/>
  <c r="C32" i="37"/>
  <c r="A34" i="37" l="1"/>
  <c r="C33" i="37"/>
  <c r="A35" i="37" l="1"/>
  <c r="C34" i="37"/>
  <c r="D1" i="37" l="1"/>
  <c r="F1" i="37"/>
  <c r="A36" i="37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<sst xmlns="http://schemas.openxmlformats.org/spreadsheetml/2006/main" count="1025" uniqueCount="296">
  <si>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</si>
  <si>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</si>
  <si>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</si>
  <si>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</si>
  <si>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</si>
  <si>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</si>
  <si>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</si>
  <si>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</si>
  <si>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</si>
  <si>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</si>
  <si>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</si>
  <si>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</si>
  <si>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</si>
  <si>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</si>
  <si>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</si>
  <si>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</si>
  <si>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</si>
  <si>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前</t>
  </si>
  <si>
    <t>後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</si>
  <si>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</si>
  <si>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</si>
  <si>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</si>
  <si>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</si>
  <si>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</si>
  <si>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</si>
  <si>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</si>
  <si>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</si>
  <si>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</si>
  <si>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</si>
  <si>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</si>
  <si>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</si>
  <si>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</si>
  <si>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</si>
  <si>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</si>
  <si>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</si>
  <si>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</si>
  <si>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</si>
  <si>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</si>
  <si>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</si>
  <si>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</si>
  <si>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</si>
  <si>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</si>
  <si>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</si>
  <si>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</si>
  <si>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</si>
  <si>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</si>
  <si>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</si>
  <si>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</si>
  <si>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</si>
  <si>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</si>
  <si>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</si>
  <si>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</si>
  <si>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</si>
  <si>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</si>
  <si>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</si>
  <si>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</si>
  <si>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</si>
  <si>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</si>
  <si>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</si>
  <si>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</si>
  <si>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</si>
  <si>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</si>
  <si>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</si>
  <si>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</si>
  <si>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</si>
  <si>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</si>
  <si>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</si>
  <si>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</si>
  <si>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</si>
  <si>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</si>
  <si>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</si>
  <si>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</si>
  <si>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</si>
  <si>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</si>
  <si>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</si>
  <si>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</si>
  <si>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</si>
  <si>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</si>
  <si>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</si>
  <si>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</si>
  <si>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</si>
  <si>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</si>
  <si>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</si>
  <si>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</si>
  <si>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</si>
  <si>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</si>
  <si>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</si>
  <si>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</si>
  <si>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</si>
  <si>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</si>
  <si>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</si>
  <si>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</si>
  <si>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</si>
  <si>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</si>
  <si>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</si>
  <si>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</si>
  <si>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</si>
  <si>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</si>
  <si>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</si>
  <si>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</si>
  <si>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</si>
  <si>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</si>
  <si>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</si>
  <si>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</si>
  <si>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</si>
  <si>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</si>
  <si>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</si>
  <si>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</si>
  <si>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</si>
  <si>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</si>
  <si>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</si>
  <si>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</si>
  <si>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</si>
  <si>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</si>
  <si>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</si>
  <si>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</si>
  <si>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</si>
  <si>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</si>
  <si>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</si>
  <si>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</si>
  <si>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</si>
  <si>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</si>
  <si>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</si>
  <si>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</si>
  <si>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</si>
  <si>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</si>
  <si>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</si>
  <si>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</si>
  <si>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</si>
  <si>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</si>
  <si>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</si>
  <si>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</si>
  <si>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</si>
  <si>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</si>
  <si>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</si>
  <si>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</si>
  <si>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</si>
  <si>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</si>
  <si>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</si>
  <si>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</si>
  <si>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</si>
  <si>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</si>
  <si>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</si>
  <si>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</si>
  <si>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</si>
  <si>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</si>
  <si>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</si>
  <si>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</si>
  <si>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</si>
  <si>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</si>
  <si>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</si>
  <si>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</si>
  <si>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</si>
  <si>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</si>
  <si>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</si>
  <si>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</si>
  <si>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</si>
  <si>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</si>
  <si>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</si>
  <si>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</si>
  <si>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</si>
  <si>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</si>
  <si>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</si>
  <si>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</si>
  <si>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</si>
  <si>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</si>
  <si>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</si>
  <si>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</si>
  <si>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</si>
  <si>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</si>
  <si>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</si>
  <si>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</si>
  <si>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</si>
  <si>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</si>
  <si>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龍絆拉契希、泳裝花開、泳裝筱雅、泳裝諾斯敦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</si>
  <si>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</si>
  <si>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</si>
  <si>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</si>
  <si>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</si>
  <si>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</si>
  <si>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</si>
  <si>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</si>
  <si>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</si>
  <si>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</si>
  <si>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</si>
  <si>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</si>
  <si>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涅因、琵儂、索爾(x2)、雷米爾</t>
  </si>
  <si>
    <t>龍絆日、暗牙共鬥</t>
  </si>
  <si>
    <t>高火牙</t>
  </si>
  <si>
    <t>Start</t>
  </si>
  <si>
    <t>End</t>
  </si>
  <si>
    <t>高暗牙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</si>
  <si>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</si>
  <si>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</si>
  <si>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</si>
  <si>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</si>
  <si>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</si>
  <si>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</si>
  <si>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</si>
  <si>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</si>
  <si>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</si>
  <si>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</si>
  <si>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</si>
  <si>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</si>
  <si>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</si>
  <si>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</si>
  <si>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</si>
  <si>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</si>
  <si>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</si>
  <si>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</si>
  <si>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</si>
  <si>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</si>
  <si>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</si>
  <si>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</si>
  <si>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</si>
  <si>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</si>
  <si>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</si>
  <si>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</si>
  <si>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</si>
  <si>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</si>
  <si>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</si>
  <si>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</si>
  <si>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</si>
  <si>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</si>
  <si>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</si>
  <si>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</si>
  <si>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</si>
  <si>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</si>
  <si>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</si>
  <si>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</si>
  <si>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</si>
  <si>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</si>
  <si>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</si>
  <si>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</si>
  <si>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</si>
  <si>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</si>
  <si>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</si>
  <si>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</si>
  <si>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</si>
  <si>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</si>
  <si>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</si>
  <si>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</si>
  <si>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</si>
  <si>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</si>
  <si>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</si>
  <si>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</si>
  <si>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</si>
  <si>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</si>
  <si>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</si>
  <si>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</si>
  <si>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</si>
  <si>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</si>
  <si>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</si>
  <si>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</si>
  <si>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</si>
  <si>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</si>
  <si>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</si>
  <si>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</si>
  <si>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</si>
  <si>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</si>
  <si>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</si>
  <si>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</si>
  <si>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</si>
  <si>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</si>
  <si>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</si>
  <si>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</si>
  <si>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</si>
  <si>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</si>
  <si>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</si>
  <si>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</si>
  <si>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</si>
  <si>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</si>
  <si>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可精煉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</si>
  <si>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</si>
  <si>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</si>
  <si>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</si>
  <si>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</si>
  <si>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</si>
  <si>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</si>
  <si>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</si>
  <si>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</si>
  <si>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龍絆潔那、梅涅、耶夢零</t>
  </si>
  <si>
    <t>農虛空、二周年龍絆日</t>
  </si>
  <si>
    <t>天井</t>
  </si>
  <si>
    <t>農龍</t>
  </si>
  <si>
    <t>初見</t>
  </si>
  <si>
    <t>二周年龍絆日</t>
  </si>
  <si>
    <t>初見、農</t>
  </si>
  <si>
    <t>舊趣</t>
  </si>
  <si>
    <t>伊利亞</t>
  </si>
  <si>
    <t>伊莉亞</t>
  </si>
  <si>
    <t>農高風</t>
  </si>
  <si>
    <t>農超水</t>
  </si>
  <si>
    <t>農高火</t>
  </si>
  <si>
    <t>每日</t>
  </si>
  <si>
    <t>農超水牙、兩倍包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</si>
</sst>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4" formatCode="_(&quot;$&quot;* #,##0.00_);_(&quot;$&quot;* \(#,##0.00\);_(&quot;$&quot;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6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7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/>
    <xf numFmtId="182" fontId="0" fillId="0" borderId="0" xfId="0" applyNumberFormat="1"/>
    <xf numFmtId="0" fontId="1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18" fillId="12" borderId="0" xfId="0" applyFont="1" applyFill="1" applyBorder="1" applyAlignment="1">
      <alignment horizontal="center" vertical="center"/>
    </xf>
    <xf numFmtId="0" fontId="19" fillId="11" borderId="3" xfId="0" applyFont="1" applyFill="1" applyBorder="1" applyAlignment="1">
      <alignment horizontal="center" vertical="center"/>
    </xf>
    <xf numFmtId="0" fontId="19" fillId="11" borderId="4" xfId="0" applyFont="1" applyFill="1" applyBorder="1" applyAlignment="1">
      <alignment horizontal="center" vertical="center"/>
    </xf>
    <xf numFmtId="0" fontId="19" fillId="11" borderId="0" xfId="0" applyFont="1" applyFill="1" applyBorder="1" applyAlignment="1">
      <alignment horizontal="center" vertical="center"/>
    </xf>
    <xf numFmtId="0" fontId="19" fillId="11" borderId="9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12" borderId="0" xfId="0" applyFont="1" applyFill="1" applyBorder="1" applyAlignment="1">
      <alignment horizontal="center" vertical="center"/>
    </xf>
    <xf numFmtId="0" fontId="19" fillId="12" borderId="9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center" vertical="center"/>
    </xf>
    <xf numFmtId="0" fontId="23" fillId="13" borderId="1" xfId="0" applyFont="1" applyFill="1" applyBorder="1" applyAlignment="1">
      <alignment horizontal="center" vertical="center"/>
    </xf>
    <xf numFmtId="0" fontId="23" fillId="13" borderId="6" xfId="0" applyFont="1" applyFill="1" applyBorder="1" applyAlignment="1">
      <alignment horizontal="center" vertical="center"/>
    </xf>
    <xf numFmtId="0" fontId="18" fillId="14" borderId="1" xfId="0" applyFont="1" applyFill="1" applyBorder="1" applyAlignment="1">
      <alignment horizontal="center" vertical="center"/>
    </xf>
    <xf numFmtId="0" fontId="23" fillId="14" borderId="1" xfId="0" applyFont="1" applyFill="1" applyBorder="1" applyAlignment="1">
      <alignment horizontal="center" vertical="center"/>
    </xf>
    <xf numFmtId="0" fontId="23" fillId="14" borderId="6" xfId="0" applyFont="1" applyFill="1" applyBorder="1" applyAlignment="1">
      <alignment horizontal="center" vertical="center"/>
    </xf>
    <xf numFmtId="0" fontId="18" fillId="15" borderId="1" xfId="0" applyFont="1" applyFill="1" applyBorder="1" applyAlignment="1">
      <alignment horizontal="center" vertical="center"/>
    </xf>
    <xf numFmtId="0" fontId="23" fillId="15" borderId="1" xfId="0" applyFont="1" applyFill="1" applyBorder="1" applyAlignment="1">
      <alignment horizontal="center" vertical="center"/>
    </xf>
    <xf numFmtId="0" fontId="23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166" fontId="13" fillId="0" borderId="0" xfId="0" applyNumberFormat="1" applyFont="1" applyBorder="1" applyAlignment="1">
      <alignment horizontal="center" vertical="center"/>
    </xf>
    <xf numFmtId="0" fontId="26" fillId="5" borderId="0" xfId="0" applyFont="1" applyFill="1" applyBorder="1" applyAlignment="1">
      <alignment horizontal="center" vertical="center"/>
    </xf>
    <xf numFmtId="0" fontId="26" fillId="7" borderId="0" xfId="0" applyFont="1" applyFill="1" applyBorder="1" applyAlignment="1">
      <alignment horizontal="center" vertical="center"/>
    </xf>
    <xf numFmtId="0" fontId="26" fillId="8" borderId="0" xfId="0" applyFont="1" applyFill="1" applyBorder="1" applyAlignment="1">
      <alignment horizontal="center" vertical="center"/>
    </xf>
    <xf numFmtId="0" fontId="26" fillId="6" borderId="0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12" fillId="8" borderId="18" xfId="0" applyFont="1" applyFill="1" applyBorder="1" applyAlignment="1">
      <alignment horizontal="center" vertical="center"/>
    </xf>
    <xf numFmtId="0" fontId="26" fillId="5" borderId="15" xfId="0" applyFont="1" applyFill="1" applyBorder="1" applyAlignment="1">
      <alignment horizontal="center" vertical="center"/>
    </xf>
    <xf numFmtId="0" fontId="26" fillId="6" borderId="15" xfId="0" applyFont="1" applyFill="1" applyBorder="1" applyAlignment="1">
      <alignment horizontal="center" vertical="center"/>
    </xf>
    <xf numFmtId="0" fontId="26" fillId="7" borderId="15" xfId="0" applyFont="1" applyFill="1" applyBorder="1" applyAlignment="1">
      <alignment horizontal="center" vertical="center"/>
    </xf>
    <xf numFmtId="0" fontId="26" fillId="8" borderId="15" xfId="0" applyFont="1" applyFill="1" applyBorder="1" applyAlignment="1">
      <alignment horizontal="center" vertical="center"/>
    </xf>
    <xf numFmtId="0" fontId="26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6" fillId="4" borderId="15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2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6" fillId="9" borderId="12" xfId="0" applyFont="1" applyFill="1" applyBorder="1" applyAlignment="1">
      <alignment horizontal="center" vertical="center"/>
    </xf>
    <xf numFmtId="0" fontId="26" fillId="9" borderId="24" xfId="0" applyFont="1" applyFill="1" applyBorder="1" applyAlignment="1">
      <alignment horizontal="center" vertical="center"/>
    </xf>
    <xf numFmtId="0" fontId="12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3" fillId="0" borderId="0" xfId="0" applyNumberFormat="1" applyFont="1" applyBorder="1" applyAlignment="1">
      <alignment horizontal="center" vertical="center"/>
    </xf>
    <xf numFmtId="1" fontId="13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6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1" fontId="13" fillId="0" borderId="15" xfId="0" applyNumberFormat="1" applyFont="1" applyBorder="1" applyAlignment="1">
      <alignment horizontal="center" vertical="center"/>
    </xf>
    <xf numFmtId="166" fontId="13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8" fillId="0" borderId="9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30" fillId="0" borderId="9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9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181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81" fontId="0" fillId="0" borderId="15" xfId="0" applyNumberFormat="1" applyBorder="1" applyAlignment="1">
      <alignment vertical="center"/>
    </xf>
    <xf numFmtId="0" fontId="0" fillId="0" borderId="15" xfId="0" applyNumberFormat="1" applyFon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2" borderId="18" xfId="2" applyNumberFormat="1" applyFont="1" applyFill="1" applyBorder="1" applyAlignment="1">
      <alignment horizontal="center" vertical="center"/>
    </xf>
    <xf numFmtId="0" fontId="12" fillId="2" borderId="19" xfId="2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8" fillId="12" borderId="8" xfId="0" applyFont="1" applyFill="1" applyBorder="1" applyAlignment="1">
      <alignment horizontal="center" vertical="center"/>
    </xf>
    <xf numFmtId="0" fontId="18" fillId="12" borderId="5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46" fontId="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Alignment="1">
      <alignment horizontal="center" vertical="center"/>
    </xf>
    <xf numFmtId="46" fontId="6" fillId="0" borderId="0" xfId="0" applyNumberFormat="1" applyFont="1" applyFill="1" applyAlignment="1">
      <alignment horizontal="center" vertical="center"/>
    </xf>
    <xf numFmtId="10" fontId="14" fillId="0" borderId="0" xfId="1" applyNumberFormat="1" applyFont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8037B7"/>
      <color rgb="FFD0B9FF"/>
      <color rgb="FFFFF2CC"/>
      <color rgb="FFE2EFDA"/>
      <color rgb="FFDDEBF7"/>
      <color rgb="FFFFBDBD"/>
      <color rgb="FFBDFFBD"/>
      <color rgb="FFFFFFBD"/>
      <color rgb="FFE2FFDA"/>
      <color rgb="FFFF0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chartsheet" Target="chartsheets/sheet4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4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3.xml"/><Relationship Id="rId20" Type="http://schemas.openxmlformats.org/officeDocument/2006/relationships/worksheet" Target="worksheets/sheet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23" Type="http://schemas.openxmlformats.org/officeDocument/2006/relationships/sharedStrings" Target="sharedStrings.xml"/><Relationship Id="rId10" Type="http://schemas.openxmlformats.org/officeDocument/2006/relationships/chartsheet" Target="chartsheets/sheet1.xml"/><Relationship Id="rId19" Type="http://schemas.openxmlformats.org/officeDocument/2006/relationships/chartsheet" Target="chartsheets/sheet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2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 / Monthly Gems Growth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25360</c:v>
                </c:pt>
                <c:pt idx="39">
                  <c:v>25585</c:v>
                </c:pt>
                <c:pt idx="40">
                  <c:v>26360</c:v>
                </c:pt>
                <c:pt idx="41">
                  <c:v>31660</c:v>
                </c:pt>
                <c:pt idx="42">
                  <c:v>32335</c:v>
                </c:pt>
                <c:pt idx="43">
                  <c:v>32785</c:v>
                </c:pt>
                <c:pt idx="44">
                  <c:v>32960</c:v>
                </c:pt>
                <c:pt idx="45">
                  <c:v>30285</c:v>
                </c:pt>
                <c:pt idx="46">
                  <c:v>30385</c:v>
                </c:pt>
                <c:pt idx="47">
                  <c:v>27980</c:v>
                </c:pt>
                <c:pt idx="48">
                  <c:v>29805</c:v>
                </c:pt>
                <c:pt idx="49">
                  <c:v>25625</c:v>
                </c:pt>
                <c:pt idx="50">
                  <c:v>24660</c:v>
                </c:pt>
                <c:pt idx="51">
                  <c:v>25535</c:v>
                </c:pt>
                <c:pt idx="52">
                  <c:v>24735</c:v>
                </c:pt>
                <c:pt idx="53">
                  <c:v>24735</c:v>
                </c:pt>
                <c:pt idx="54">
                  <c:v>25220</c:v>
                </c:pt>
                <c:pt idx="55">
                  <c:v>25355</c:v>
                </c:pt>
                <c:pt idx="56">
                  <c:v>22640</c:v>
                </c:pt>
                <c:pt idx="57">
                  <c:v>23615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23215</c:v>
                </c:pt>
                <c:pt idx="63">
                  <c:v>23240</c:v>
                </c:pt>
                <c:pt idx="64">
                  <c:v>20255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25170</c:v>
                </c:pt>
                <c:pt idx="69">
                  <c:v>25095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23545</c:v>
                </c:pt>
                <c:pt idx="74">
                  <c:v>21295</c:v>
                </c:pt>
                <c:pt idx="75">
                  <c:v>21095</c:v>
                </c:pt>
                <c:pt idx="76">
                  <c:v>21545</c:v>
                </c:pt>
                <c:pt idx="77">
                  <c:v>21035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18860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20890</c:v>
                </c:pt>
                <c:pt idx="87">
                  <c:v>24335</c:v>
                </c:pt>
                <c:pt idx="88">
                  <c:v>20720</c:v>
                </c:pt>
                <c:pt idx="89">
                  <c:v>21195</c:v>
                </c:pt>
                <c:pt idx="90">
                  <c:v>21320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23320</c:v>
                </c:pt>
                <c:pt idx="95">
                  <c:v>16980</c:v>
                </c:pt>
                <c:pt idx="96">
                  <c:v>17080</c:v>
                </c:pt>
                <c:pt idx="97">
                  <c:v>16630</c:v>
                </c:pt>
                <c:pt idx="98">
                  <c:v>16855</c:v>
                </c:pt>
                <c:pt idx="99">
                  <c:v>16430</c:v>
                </c:pt>
                <c:pt idx="100">
                  <c:v>16280</c:v>
                </c:pt>
                <c:pt idx="101">
                  <c:v>16480</c:v>
                </c:pt>
                <c:pt idx="102">
                  <c:v>16980</c:v>
                </c:pt>
                <c:pt idx="103">
                  <c:v>17205</c:v>
                </c:pt>
                <c:pt idx="104">
                  <c:v>16605</c:v>
                </c:pt>
                <c:pt idx="105">
                  <c:v>16455</c:v>
                </c:pt>
                <c:pt idx="106">
                  <c:v>16725</c:v>
                </c:pt>
                <c:pt idx="107">
                  <c:v>16500</c:v>
                </c:pt>
                <c:pt idx="108">
                  <c:v>17075</c:v>
                </c:pt>
                <c:pt idx="109">
                  <c:v>17775</c:v>
                </c:pt>
                <c:pt idx="110">
                  <c:v>17350</c:v>
                </c:pt>
                <c:pt idx="111">
                  <c:v>19350</c:v>
                </c:pt>
                <c:pt idx="112">
                  <c:v>20675</c:v>
                </c:pt>
                <c:pt idx="113">
                  <c:v>15955</c:v>
                </c:pt>
                <c:pt idx="114">
                  <c:v>15605</c:v>
                </c:pt>
                <c:pt idx="115">
                  <c:v>15630</c:v>
                </c:pt>
                <c:pt idx="116">
                  <c:v>14630</c:v>
                </c:pt>
                <c:pt idx="117">
                  <c:v>15355</c:v>
                </c:pt>
                <c:pt idx="118">
                  <c:v>15355</c:v>
                </c:pt>
                <c:pt idx="119">
                  <c:v>15765</c:v>
                </c:pt>
                <c:pt idx="120">
                  <c:v>16090</c:v>
                </c:pt>
                <c:pt idx="121">
                  <c:v>16290</c:v>
                </c:pt>
                <c:pt idx="122">
                  <c:v>16290</c:v>
                </c:pt>
                <c:pt idx="123">
                  <c:v>16590</c:v>
                </c:pt>
                <c:pt idx="124">
                  <c:v>16165</c:v>
                </c:pt>
                <c:pt idx="125">
                  <c:v>15865</c:v>
                </c:pt>
                <c:pt idx="126">
                  <c:v>16040</c:v>
                </c:pt>
                <c:pt idx="127">
                  <c:v>17110</c:v>
                </c:pt>
                <c:pt idx="128">
                  <c:v>17110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19970</c:v>
                </c:pt>
                <c:pt idx="133">
                  <c:v>17845</c:v>
                </c:pt>
                <c:pt idx="134">
                  <c:v>18495</c:v>
                </c:pt>
                <c:pt idx="135">
                  <c:v>14695</c:v>
                </c:pt>
                <c:pt idx="136">
                  <c:v>14520</c:v>
                </c:pt>
                <c:pt idx="137">
                  <c:v>14945</c:v>
                </c:pt>
                <c:pt idx="138">
                  <c:v>14395</c:v>
                </c:pt>
                <c:pt idx="139">
                  <c:v>16120</c:v>
                </c:pt>
                <c:pt idx="140">
                  <c:v>14195</c:v>
                </c:pt>
                <c:pt idx="141">
                  <c:v>14520</c:v>
                </c:pt>
                <c:pt idx="142">
                  <c:v>14265</c:v>
                </c:pt>
                <c:pt idx="143">
                  <c:v>13940</c:v>
                </c:pt>
                <c:pt idx="144">
                  <c:v>13515</c:v>
                </c:pt>
                <c:pt idx="145">
                  <c:v>13915</c:v>
                </c:pt>
                <c:pt idx="146">
                  <c:v>13615</c:v>
                </c:pt>
                <c:pt idx="147">
                  <c:v>13990</c:v>
                </c:pt>
                <c:pt idx="148">
                  <c:v>13640</c:v>
                </c:pt>
                <c:pt idx="149">
                  <c:v>13640</c:v>
                </c:pt>
                <c:pt idx="150">
                  <c:v>14345</c:v>
                </c:pt>
                <c:pt idx="151">
                  <c:v>14345</c:v>
                </c:pt>
                <c:pt idx="152">
                  <c:v>14405</c:v>
                </c:pt>
                <c:pt idx="153">
                  <c:v>13555</c:v>
                </c:pt>
                <c:pt idx="154">
                  <c:v>13625</c:v>
                </c:pt>
                <c:pt idx="155">
                  <c:v>13605</c:v>
                </c:pt>
                <c:pt idx="156">
                  <c:v>13665</c:v>
                </c:pt>
                <c:pt idx="157">
                  <c:v>10275</c:v>
                </c:pt>
                <c:pt idx="158">
                  <c:v>10210</c:v>
                </c:pt>
                <c:pt idx="159">
                  <c:v>11135</c:v>
                </c:pt>
                <c:pt idx="160">
                  <c:v>11460</c:v>
                </c:pt>
                <c:pt idx="161">
                  <c:v>10560</c:v>
                </c:pt>
                <c:pt idx="162">
                  <c:v>10310</c:v>
                </c:pt>
                <c:pt idx="163">
                  <c:v>11675</c:v>
                </c:pt>
                <c:pt idx="164">
                  <c:v>11960</c:v>
                </c:pt>
                <c:pt idx="165">
                  <c:v>11960</c:v>
                </c:pt>
                <c:pt idx="166">
                  <c:v>12610</c:v>
                </c:pt>
                <c:pt idx="167">
                  <c:v>9835</c:v>
                </c:pt>
                <c:pt idx="168">
                  <c:v>9835</c:v>
                </c:pt>
                <c:pt idx="169">
                  <c:v>10035</c:v>
                </c:pt>
                <c:pt idx="170">
                  <c:v>10745</c:v>
                </c:pt>
                <c:pt idx="171">
                  <c:v>10745</c:v>
                </c:pt>
                <c:pt idx="172">
                  <c:v>11745</c:v>
                </c:pt>
                <c:pt idx="173">
                  <c:v>11745</c:v>
                </c:pt>
                <c:pt idx="174">
                  <c:v>13960</c:v>
                </c:pt>
                <c:pt idx="175">
                  <c:v>14085</c:v>
                </c:pt>
                <c:pt idx="176">
                  <c:v>13430</c:v>
                </c:pt>
                <c:pt idx="177">
                  <c:v>14430</c:v>
                </c:pt>
                <c:pt idx="178">
                  <c:v>14330</c:v>
                </c:pt>
                <c:pt idx="179">
                  <c:v>16790</c:v>
                </c:pt>
                <c:pt idx="180">
                  <c:v>16790</c:v>
                </c:pt>
                <c:pt idx="181">
                  <c:v>17365</c:v>
                </c:pt>
                <c:pt idx="182">
                  <c:v>16965</c:v>
                </c:pt>
                <c:pt idx="183">
                  <c:v>16965</c:v>
                </c:pt>
                <c:pt idx="184">
                  <c:v>17065</c:v>
                </c:pt>
                <c:pt idx="185">
                  <c:v>16450</c:v>
                </c:pt>
                <c:pt idx="186">
                  <c:v>16450</c:v>
                </c:pt>
                <c:pt idx="18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</c:numCache>
            </c:numRef>
          </c:xVal>
          <c:yVal>
            <c:numRef>
              <c:f>鑽量!$I$6:$I$10001</c:f>
              <c:numCache>
                <c:formatCode>[Color50]\+0;[Red]\-0;0</c:formatCode>
                <c:ptCount val="9996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1000</c:v>
                </c:pt>
                <c:pt idx="173">
                  <c:v>-2460</c:v>
                </c:pt>
                <c:pt idx="174">
                  <c:v>2560</c:v>
                </c:pt>
                <c:pt idx="175">
                  <c:v>145</c:v>
                </c:pt>
                <c:pt idx="176">
                  <c:v>120</c:v>
                </c:pt>
                <c:pt idx="177">
                  <c:v>1000</c:v>
                </c:pt>
                <c:pt idx="178">
                  <c:v>-26430</c:v>
                </c:pt>
                <c:pt idx="179">
                  <c:v>3060</c:v>
                </c:pt>
                <c:pt idx="180">
                  <c:v>-3300</c:v>
                </c:pt>
                <c:pt idx="181">
                  <c:v>595</c:v>
                </c:pt>
                <c:pt idx="182">
                  <c:v>-4655</c:v>
                </c:pt>
                <c:pt idx="183">
                  <c:v>-720</c:v>
                </c:pt>
                <c:pt idx="184">
                  <c:v>100</c:v>
                </c:pt>
                <c:pt idx="185">
                  <c:v>-4400</c:v>
                </c:pt>
                <c:pt idx="186">
                  <c:v>-1320</c:v>
                </c:pt>
                <c:pt idx="187">
                  <c:v>-380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102" workbookViewId="0" zoomToFit="1"/>
  </sheetViews>
  <customSheetViews>
    <customSheetView guid="{08C637BE-E872-40BC-8927-2CE89A71D70E}" scale="96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7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939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workbookViewId="0">
      <selection activeCell="I10" sqref="I10"/>
    </sheetView>
  </sheetViews>
  <sheetFormatPr defaultRowHeight="15.75" customHeight="1" x14ac:dyDescent="0.25"/>
  <cols>
    <col min="1" max="2" width="7.140625" style="34" customWidth="1"/>
    <col min="3" max="3" width="7.140625" style="77" customWidth="1"/>
    <col min="4" max="4" width="4.140625" style="34" customWidth="1"/>
    <col min="5" max="8" width="6.42578125" style="34" customWidth="1"/>
    <col min="9" max="9" width="3.140625" style="76" customWidth="1"/>
    <col min="10" max="19" width="4.7109375" style="285" customWidth="1"/>
    <col min="20" max="20" width="7.7109375" style="285" customWidth="1"/>
    <col min="21" max="21" width="3.5703125" style="76" customWidth="1"/>
    <col min="22" max="26" width="5.5703125" style="285" customWidth="1"/>
    <col min="27" max="27" width="7.85546875" style="285" customWidth="1"/>
    <col min="28" max="28" width="3.5703125" style="76" customWidth="1"/>
    <col min="29" max="37" width="3.5703125" style="285" customWidth="1"/>
    <col min="38" max="38" width="7" style="76" customWidth="1"/>
    <col min="39" max="39" width="6.85546875" style="34" customWidth="1"/>
    <col min="40" max="40" width="6.85546875" style="235" customWidth="1"/>
    <col min="41" max="42" width="6.85546875" style="34" customWidth="1"/>
    <col min="43" max="43" width="6.85546875" style="235" customWidth="1"/>
    <col min="44" max="44" width="6.85546875" style="34" customWidth="1"/>
    <col min="45" max="45" width="4" style="76" customWidth="1"/>
    <col min="46" max="51" width="9.140625" style="191"/>
    <col min="52" max="52" width="9.140625" style="78"/>
    <col min="53" max="53" width="4.7109375" style="76" customWidth="1"/>
    <col min="54" max="54" width="4.7109375" style="34" customWidth="1"/>
    <col min="55" max="62" width="7.28515625" style="34" customWidth="1"/>
    <col min="63" max="63" width="7.28515625" style="77" customWidth="1"/>
    <col min="64" max="16384" width="9.140625" style="34"/>
  </cols>
  <sheetData>
    <row r="1" spans="1:63" ht="30" customHeight="1" x14ac:dyDescent="0.25">
      <c r="A1" s="365" t="s">
        <v>228</v>
      </c>
      <c r="B1" s="366"/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  <c r="O1" s="366"/>
      <c r="P1" s="366"/>
      <c r="Q1" s="366"/>
      <c r="R1" s="366"/>
      <c r="S1" s="366"/>
      <c r="T1" s="366"/>
      <c r="U1" s="366"/>
      <c r="V1" s="366"/>
      <c r="W1" s="366"/>
      <c r="X1" s="366"/>
      <c r="Y1" s="366"/>
      <c r="Z1" s="366"/>
      <c r="AA1" s="366"/>
      <c r="AB1" s="366"/>
      <c r="AC1" s="366"/>
      <c r="AD1" s="366"/>
      <c r="AE1" s="366"/>
      <c r="AF1" s="366"/>
      <c r="AG1" s="366"/>
      <c r="AH1" s="366"/>
      <c r="AI1" s="366"/>
      <c r="AJ1" s="366"/>
      <c r="AK1" s="366"/>
      <c r="AL1" s="373" t="s">
        <v>240</v>
      </c>
      <c r="AM1" s="374"/>
      <c r="AN1" s="374"/>
      <c r="AO1" s="374"/>
      <c r="AP1" s="374"/>
      <c r="AQ1" s="374"/>
      <c r="AR1" s="374"/>
      <c r="AS1" s="374"/>
      <c r="AT1" s="374"/>
      <c r="AU1" s="374"/>
      <c r="AV1" s="374"/>
      <c r="AW1" s="374"/>
      <c r="AX1" s="374"/>
      <c r="AY1" s="374"/>
      <c r="AZ1" s="374"/>
      <c r="BA1" s="374"/>
      <c r="BB1" s="374"/>
      <c r="BC1" s="374"/>
      <c r="BD1" s="374"/>
      <c r="BE1" s="374"/>
      <c r="BF1" s="374"/>
      <c r="BG1" s="374"/>
      <c r="BH1" s="374"/>
      <c r="BI1" s="374"/>
      <c r="BJ1" s="374"/>
      <c r="BK1" s="375"/>
    </row>
    <row r="2" spans="1:63" s="198" customFormat="1" ht="15.75" customHeight="1" x14ac:dyDescent="0.25">
      <c r="A2" s="371" t="s">
        <v>234</v>
      </c>
      <c r="B2" s="371"/>
      <c r="C2" s="372"/>
      <c r="D2" s="370" t="s">
        <v>62</v>
      </c>
      <c r="E2" s="371"/>
      <c r="F2" s="371"/>
      <c r="G2" s="371"/>
      <c r="H2" s="372"/>
      <c r="I2" s="377" t="s">
        <v>246</v>
      </c>
      <c r="J2" s="378"/>
      <c r="K2" s="378"/>
      <c r="L2" s="378"/>
      <c r="M2" s="378"/>
      <c r="N2" s="378"/>
      <c r="O2" s="378"/>
      <c r="P2" s="378"/>
      <c r="Q2" s="378"/>
      <c r="R2" s="378"/>
      <c r="S2" s="378"/>
      <c r="T2" s="379"/>
      <c r="U2" s="377" t="s">
        <v>269</v>
      </c>
      <c r="V2" s="378"/>
      <c r="W2" s="378"/>
      <c r="X2" s="378"/>
      <c r="Y2" s="378"/>
      <c r="Z2" s="378"/>
      <c r="AA2" s="379"/>
      <c r="AB2" s="377" t="s">
        <v>254</v>
      </c>
      <c r="AC2" s="378"/>
      <c r="AD2" s="378"/>
      <c r="AE2" s="378"/>
      <c r="AF2" s="378"/>
      <c r="AG2" s="378"/>
      <c r="AH2" s="378"/>
      <c r="AI2" s="378"/>
      <c r="AJ2" s="378"/>
      <c r="AK2" s="379"/>
      <c r="AL2" s="370" t="s">
        <v>239</v>
      </c>
      <c r="AM2" s="371"/>
      <c r="AN2" s="371"/>
      <c r="AO2" s="371"/>
      <c r="AP2" s="371"/>
      <c r="AQ2" s="371"/>
      <c r="AR2" s="372"/>
      <c r="AS2" s="370" t="s">
        <v>232</v>
      </c>
      <c r="AT2" s="371"/>
      <c r="AU2" s="371"/>
      <c r="AV2" s="371"/>
      <c r="AW2" s="371"/>
      <c r="AX2" s="371"/>
      <c r="AY2" s="371"/>
      <c r="AZ2" s="372"/>
      <c r="BA2" s="371" t="s">
        <v>233</v>
      </c>
      <c r="BB2" s="371"/>
      <c r="BC2" s="371"/>
      <c r="BD2" s="371"/>
      <c r="BE2" s="371"/>
      <c r="BF2" s="371"/>
      <c r="BG2" s="371"/>
      <c r="BH2" s="371"/>
      <c r="BI2" s="371"/>
      <c r="BJ2" s="371"/>
      <c r="BK2" s="372"/>
    </row>
    <row r="3" spans="1:63" ht="15.75" customHeight="1" x14ac:dyDescent="0.25">
      <c r="A3" s="328"/>
      <c r="B3" s="329" t="s">
        <v>69</v>
      </c>
      <c r="C3" s="330" t="s">
        <v>73</v>
      </c>
      <c r="D3" s="271"/>
      <c r="E3" s="222" t="s">
        <v>68</v>
      </c>
      <c r="F3" s="222" t="s">
        <v>71</v>
      </c>
      <c r="G3" s="222" t="s">
        <v>72</v>
      </c>
      <c r="H3" s="292" t="s">
        <v>231</v>
      </c>
      <c r="I3" s="282" t="s">
        <v>253</v>
      </c>
      <c r="J3" s="283" t="s">
        <v>247</v>
      </c>
      <c r="K3" s="283" t="s">
        <v>248</v>
      </c>
      <c r="L3" s="283" t="s">
        <v>268</v>
      </c>
      <c r="M3" s="283" t="s">
        <v>249</v>
      </c>
      <c r="N3" s="283" t="s">
        <v>227</v>
      </c>
      <c r="O3" s="283" t="s">
        <v>263</v>
      </c>
      <c r="P3" s="283" t="s">
        <v>264</v>
      </c>
      <c r="Q3" s="283" t="s">
        <v>252</v>
      </c>
      <c r="R3" s="283" t="s">
        <v>265</v>
      </c>
      <c r="S3" s="283" t="s">
        <v>266</v>
      </c>
      <c r="T3" s="283" t="s">
        <v>267</v>
      </c>
      <c r="U3" s="282"/>
      <c r="V3" s="283" t="s">
        <v>68</v>
      </c>
      <c r="W3" s="283" t="s">
        <v>71</v>
      </c>
      <c r="X3" s="283" t="s">
        <v>72</v>
      </c>
      <c r="Y3" s="283" t="s">
        <v>231</v>
      </c>
      <c r="Z3" s="283" t="s">
        <v>70</v>
      </c>
      <c r="AA3" s="284" t="s">
        <v>94</v>
      </c>
      <c r="AB3" s="282"/>
      <c r="AC3" s="283" t="s">
        <v>55</v>
      </c>
      <c r="AD3" s="283" t="s">
        <v>2</v>
      </c>
      <c r="AE3" s="283" t="s">
        <v>74</v>
      </c>
      <c r="AF3" s="283" t="s">
        <v>0</v>
      </c>
      <c r="AG3" s="283" t="s">
        <v>5</v>
      </c>
      <c r="AH3" s="283" t="s">
        <v>8</v>
      </c>
      <c r="AI3" s="283" t="s">
        <v>225</v>
      </c>
      <c r="AJ3" s="283" t="s">
        <v>131</v>
      </c>
      <c r="AK3" s="284" t="s">
        <v>226</v>
      </c>
      <c r="AL3" s="290" t="s">
        <v>69</v>
      </c>
      <c r="AM3" s="291" t="s">
        <v>223</v>
      </c>
      <c r="AN3" s="291" t="s">
        <v>14</v>
      </c>
      <c r="AO3" s="291" t="s">
        <v>224</v>
      </c>
      <c r="AP3" s="222" t="s">
        <v>88</v>
      </c>
      <c r="AQ3" s="222" t="s">
        <v>14</v>
      </c>
      <c r="AR3" s="292" t="s">
        <v>224</v>
      </c>
      <c r="AS3" s="368" t="s">
        <v>238</v>
      </c>
      <c r="AT3" s="376"/>
      <c r="AU3" s="187" t="s">
        <v>9</v>
      </c>
      <c r="AV3" s="188" t="s">
        <v>7</v>
      </c>
      <c r="AW3" s="192" t="s">
        <v>6</v>
      </c>
      <c r="AX3" s="189" t="s">
        <v>4</v>
      </c>
      <c r="AY3" s="75" t="s">
        <v>3</v>
      </c>
      <c r="AZ3" s="227" t="s">
        <v>66</v>
      </c>
      <c r="BA3" s="380" t="s">
        <v>68</v>
      </c>
      <c r="BB3" s="174"/>
      <c r="BC3" s="174" t="s">
        <v>55</v>
      </c>
      <c r="BD3" s="174" t="s">
        <v>2</v>
      </c>
      <c r="BE3" s="174" t="s">
        <v>74</v>
      </c>
      <c r="BF3" s="174" t="s">
        <v>0</v>
      </c>
      <c r="BG3" s="174" t="s">
        <v>5</v>
      </c>
      <c r="BH3" s="174" t="s">
        <v>8</v>
      </c>
      <c r="BI3" s="174" t="s">
        <v>225</v>
      </c>
      <c r="BJ3" s="174" t="s">
        <v>131</v>
      </c>
      <c r="BK3" s="175" t="s">
        <v>226</v>
      </c>
    </row>
    <row r="4" spans="1:63" ht="15.75" customHeight="1" x14ac:dyDescent="0.25">
      <c r="A4" s="274" t="s">
        <v>223</v>
      </c>
      <c r="B4" s="277">
        <v>30</v>
      </c>
      <c r="C4" s="278">
        <v>40</v>
      </c>
      <c r="D4" s="276" t="s">
        <v>9</v>
      </c>
      <c r="E4" s="74">
        <v>11429</v>
      </c>
      <c r="F4" s="74">
        <v>5354</v>
      </c>
      <c r="G4" s="74">
        <v>1108</v>
      </c>
      <c r="H4" s="323">
        <v>219</v>
      </c>
      <c r="I4" s="76">
        <v>0</v>
      </c>
      <c r="J4" s="277" t="s">
        <v>230</v>
      </c>
      <c r="K4" s="277" t="s">
        <v>230</v>
      </c>
      <c r="L4" s="277" t="s">
        <v>230</v>
      </c>
      <c r="M4" s="277" t="s">
        <v>230</v>
      </c>
      <c r="N4" s="277" t="s">
        <v>230</v>
      </c>
      <c r="O4" s="277">
        <v>500</v>
      </c>
      <c r="P4" s="277">
        <v>360</v>
      </c>
      <c r="Q4" s="277">
        <v>90</v>
      </c>
      <c r="R4" s="277">
        <v>80</v>
      </c>
      <c r="S4" s="277">
        <v>46</v>
      </c>
      <c r="T4" s="343">
        <v>25000000</v>
      </c>
      <c r="U4" s="317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47">
        <f t="shared" si="0"/>
        <v>140000000</v>
      </c>
      <c r="AB4" s="276" t="s">
        <v>9</v>
      </c>
      <c r="AC4" s="303">
        <v>6</v>
      </c>
      <c r="AD4" s="303">
        <v>6</v>
      </c>
      <c r="AE4" s="303">
        <v>6</v>
      </c>
      <c r="AF4" s="303">
        <v>6</v>
      </c>
      <c r="AG4" s="303">
        <v>6</v>
      </c>
      <c r="AH4" s="303">
        <v>6</v>
      </c>
      <c r="AI4" s="303">
        <v>6</v>
      </c>
      <c r="AJ4" s="303">
        <v>6</v>
      </c>
      <c r="AK4" s="304">
        <v>0</v>
      </c>
      <c r="AL4" s="272" t="s">
        <v>68</v>
      </c>
      <c r="AM4" s="203">
        <f>AVERAGE(D真龍!A:A)+AVERAGE(D真龍!D:D)</f>
        <v>8</v>
      </c>
      <c r="AN4" s="256">
        <f>COUNT(D真龍!A:A)</f>
        <v>1</v>
      </c>
      <c r="AO4" s="203">
        <f>$B$4/AM4</f>
        <v>3.75</v>
      </c>
      <c r="AP4" s="115">
        <f>AVERAGE(D真龍!F:F)+AVERAGE(D真龍!I:I)</f>
        <v>10.984126984126984</v>
      </c>
      <c r="AQ4" s="257">
        <f>COUNT(D真龍!F:F)</f>
        <v>315</v>
      </c>
      <c r="AR4" s="114">
        <f>$B$5/AP4</f>
        <v>2.7312138728323698</v>
      </c>
      <c r="AS4" s="367" t="s">
        <v>68</v>
      </c>
      <c r="AT4" s="222" t="s">
        <v>229</v>
      </c>
      <c r="AU4" s="208">
        <f>MAX(SUM(BC4:BK4) - E4 + V4,0)</f>
        <v>0</v>
      </c>
      <c r="AV4" s="209">
        <f>MAX(SUM(BC5:BK5) - E5 + V5,0)</f>
        <v>0</v>
      </c>
      <c r="AW4" s="210">
        <f>MAX(SUM(BC6:BK6) - E6 + V6,0)</f>
        <v>0</v>
      </c>
      <c r="AX4" s="211">
        <f>MAX(SUM(BC7:BK7) - E7 + V7,0)</f>
        <v>0</v>
      </c>
      <c r="AY4" s="223">
        <f>MAX(SUM(BC8:BK8) - E8 + V8,0)</f>
        <v>1030</v>
      </c>
      <c r="AZ4" s="228">
        <f>SUM(AU4:AY4)</f>
        <v>1030</v>
      </c>
      <c r="BA4" s="381"/>
      <c r="BB4" s="179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102" t="s">
        <v>88</v>
      </c>
      <c r="B5" s="314">
        <v>30</v>
      </c>
      <c r="C5" s="331">
        <v>40</v>
      </c>
      <c r="D5" s="275" t="s">
        <v>7</v>
      </c>
      <c r="E5" s="71">
        <v>12142</v>
      </c>
      <c r="F5" s="71">
        <v>3990</v>
      </c>
      <c r="G5" s="71">
        <v>5389</v>
      </c>
      <c r="H5" s="324">
        <v>2005</v>
      </c>
      <c r="I5" s="76">
        <v>1</v>
      </c>
      <c r="J5" s="277" t="s">
        <v>241</v>
      </c>
      <c r="K5" s="277" t="s">
        <v>230</v>
      </c>
      <c r="L5" s="277" t="s">
        <v>230</v>
      </c>
      <c r="M5" s="277" t="s">
        <v>230</v>
      </c>
      <c r="N5" s="277" t="s">
        <v>230</v>
      </c>
      <c r="O5" s="277">
        <v>475</v>
      </c>
      <c r="P5" s="277">
        <v>342</v>
      </c>
      <c r="Q5" s="277">
        <v>90</v>
      </c>
      <c r="R5" s="277">
        <v>75</v>
      </c>
      <c r="S5" s="277">
        <v>45</v>
      </c>
      <c r="T5" s="343">
        <v>23800000</v>
      </c>
      <c r="U5" s="318" t="s">
        <v>7</v>
      </c>
      <c r="V5" s="36">
        <f t="shared" ref="V5:AA8" si="2">O$8*8</f>
        <v>2600</v>
      </c>
      <c r="W5" s="36">
        <f t="shared" si="2"/>
        <v>1840</v>
      </c>
      <c r="X5" s="36">
        <f t="shared" si="2"/>
        <v>480</v>
      </c>
      <c r="Y5" s="36">
        <f t="shared" si="2"/>
        <v>360</v>
      </c>
      <c r="Z5" s="36">
        <f t="shared" si="2"/>
        <v>304</v>
      </c>
      <c r="AA5" s="347">
        <f t="shared" si="2"/>
        <v>140000000</v>
      </c>
      <c r="AB5" s="275" t="s">
        <v>7</v>
      </c>
      <c r="AC5" s="305">
        <v>6</v>
      </c>
      <c r="AD5" s="305">
        <v>6</v>
      </c>
      <c r="AE5" s="305">
        <v>6</v>
      </c>
      <c r="AF5" s="305">
        <v>6</v>
      </c>
      <c r="AG5" s="305">
        <v>6</v>
      </c>
      <c r="AH5" s="305">
        <v>6</v>
      </c>
      <c r="AI5" s="305">
        <v>6</v>
      </c>
      <c r="AJ5" s="305">
        <v>6</v>
      </c>
      <c r="AK5" s="306">
        <v>0</v>
      </c>
      <c r="AL5" s="272" t="s">
        <v>71</v>
      </c>
      <c r="AM5" s="203">
        <f>AVERAGE(D真龍!C:C)+AVERAGE(D真龍!E:E)</f>
        <v>4</v>
      </c>
      <c r="AN5" s="256">
        <f>COUNT(D真龍!C:C)</f>
        <v>1</v>
      </c>
      <c r="AO5" s="203">
        <f>$B$4/AM5</f>
        <v>7.5</v>
      </c>
      <c r="AP5" s="115">
        <f>AVERAGE(D真龍!H:H)+AVERAGE(D真龍!J:J)</f>
        <v>6.3206349206349204</v>
      </c>
      <c r="AQ5" s="257">
        <f>COUNT(D真龍!H:H)</f>
        <v>315</v>
      </c>
      <c r="AR5" s="114">
        <f>$B$5/AP5</f>
        <v>4.7463586137619291</v>
      </c>
      <c r="AS5" s="368"/>
      <c r="AT5" s="185" t="s">
        <v>76</v>
      </c>
      <c r="AU5" s="74">
        <f>ROUNDUP(AU4/$AP$4,0)</f>
        <v>0</v>
      </c>
      <c r="AV5" s="71">
        <f>ROUNDUP(AV4/$AP$4,0)</f>
        <v>0</v>
      </c>
      <c r="AW5" s="72">
        <f>ROUNDUP(AW4/$AP$4,0)</f>
        <v>0</v>
      </c>
      <c r="AX5" s="131">
        <f>ROUNDUP(AX4/$AP$4,0)</f>
        <v>0</v>
      </c>
      <c r="AY5" s="73">
        <f>ROUNDUP(AY4/$AP$4,0)</f>
        <v>94</v>
      </c>
      <c r="AZ5" s="229">
        <f t="shared" ref="AZ5:AZ17" si="3">SUM(AU5:AY5)</f>
        <v>94</v>
      </c>
      <c r="BA5" s="381"/>
      <c r="BB5" s="180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94">
        <f t="shared" si="1"/>
        <v>500</v>
      </c>
    </row>
    <row r="6" spans="1:63" ht="15.75" customHeight="1" x14ac:dyDescent="0.25">
      <c r="D6" s="281" t="s">
        <v>6</v>
      </c>
      <c r="E6" s="72">
        <v>10043</v>
      </c>
      <c r="F6" s="72">
        <v>4205</v>
      </c>
      <c r="G6" s="72">
        <v>1884</v>
      </c>
      <c r="H6" s="325">
        <v>4923</v>
      </c>
      <c r="I6" s="76">
        <v>2</v>
      </c>
      <c r="J6" s="277" t="s">
        <v>241</v>
      </c>
      <c r="K6" s="277" t="s">
        <v>241</v>
      </c>
      <c r="L6" s="277" t="s">
        <v>230</v>
      </c>
      <c r="M6" s="277" t="s">
        <v>230</v>
      </c>
      <c r="N6" s="277" t="s">
        <v>230</v>
      </c>
      <c r="O6" s="277">
        <v>425</v>
      </c>
      <c r="P6" s="277">
        <v>302</v>
      </c>
      <c r="Q6" s="277">
        <v>60</v>
      </c>
      <c r="R6" s="277">
        <v>65</v>
      </c>
      <c r="S6" s="277">
        <v>42</v>
      </c>
      <c r="T6" s="343">
        <v>22300000</v>
      </c>
      <c r="U6" s="319" t="s">
        <v>6</v>
      </c>
      <c r="V6" s="36">
        <f t="shared" si="2"/>
        <v>2600</v>
      </c>
      <c r="W6" s="36">
        <f t="shared" si="2"/>
        <v>1840</v>
      </c>
      <c r="X6" s="36">
        <f t="shared" si="2"/>
        <v>480</v>
      </c>
      <c r="Y6" s="36">
        <f t="shared" si="2"/>
        <v>360</v>
      </c>
      <c r="Z6" s="36">
        <f t="shared" si="2"/>
        <v>304</v>
      </c>
      <c r="AA6" s="347">
        <f t="shared" si="2"/>
        <v>140000000</v>
      </c>
      <c r="AB6" s="281" t="s">
        <v>6</v>
      </c>
      <c r="AC6" s="307">
        <v>6</v>
      </c>
      <c r="AD6" s="307">
        <v>6</v>
      </c>
      <c r="AE6" s="307">
        <v>6</v>
      </c>
      <c r="AF6" s="307">
        <v>6</v>
      </c>
      <c r="AG6" s="307">
        <v>6</v>
      </c>
      <c r="AH6" s="307">
        <v>6</v>
      </c>
      <c r="AI6" s="307">
        <v>6</v>
      </c>
      <c r="AJ6" s="307">
        <v>6</v>
      </c>
      <c r="AK6" s="308">
        <v>0</v>
      </c>
      <c r="AL6" s="272" t="s">
        <v>70</v>
      </c>
      <c r="AM6" s="203" t="e">
        <f>AVERAGE(D真龍!B:B)</f>
        <v>#DIV/0!</v>
      </c>
      <c r="AN6" s="256">
        <f>COUNT(D真龍!B:B)</f>
        <v>0</v>
      </c>
      <c r="AO6" s="255" t="e">
        <f>$B$4/AM6</f>
        <v>#DIV/0!</v>
      </c>
      <c r="AP6" s="115">
        <f>AVERAGE(D真龍!G:G)</f>
        <v>0.3983739837398374</v>
      </c>
      <c r="AQ6" s="257">
        <f>COUNT(D真龍!G:G)</f>
        <v>123</v>
      </c>
      <c r="AR6" s="293">
        <f>$B$5/AP6</f>
        <v>75.306122448979593</v>
      </c>
      <c r="AS6" s="368"/>
      <c r="AT6" s="185" t="s">
        <v>236</v>
      </c>
      <c r="AU6" s="204">
        <f>ROUNDUP(AU5/(RECOVER_AP / $B$5)*RECOVER_DIAMS,0)</f>
        <v>0</v>
      </c>
      <c r="AV6" s="207">
        <f>ROUNDUP(AV5/(RECOVER_AP / $B$5)*RECOVER_DIAMS,0)</f>
        <v>0</v>
      </c>
      <c r="AW6" s="205">
        <f>ROUNDUP(AW5/(RECOVER_AP / $B$5)*RECOVER_DIAMS,0)</f>
        <v>0</v>
      </c>
      <c r="AX6" s="206">
        <f>ROUNDUP(AX5/(RECOVER_AP / $B$5)*RECOVER_DIAMS,0)</f>
        <v>0</v>
      </c>
      <c r="AY6" s="220">
        <f>ROUNDUP(AY5/(RECOVER_AP / $B$5)*RECOVER_DIAMS,0)</f>
        <v>705</v>
      </c>
      <c r="AZ6" s="230">
        <f t="shared" si="3"/>
        <v>705</v>
      </c>
      <c r="BA6" s="381"/>
      <c r="BB6" s="192" t="s">
        <v>6</v>
      </c>
      <c r="BC6" s="193">
        <f t="shared" si="1"/>
        <v>0</v>
      </c>
      <c r="BD6" s="193">
        <f t="shared" si="1"/>
        <v>0</v>
      </c>
      <c r="BE6" s="193">
        <f t="shared" si="1"/>
        <v>0</v>
      </c>
      <c r="BF6" s="193">
        <f t="shared" si="1"/>
        <v>0</v>
      </c>
      <c r="BG6" s="193">
        <f t="shared" si="1"/>
        <v>0</v>
      </c>
      <c r="BH6" s="193">
        <f t="shared" si="1"/>
        <v>0</v>
      </c>
      <c r="BI6" s="193">
        <f t="shared" si="1"/>
        <v>0</v>
      </c>
      <c r="BJ6" s="193">
        <f t="shared" si="1"/>
        <v>0</v>
      </c>
      <c r="BK6" s="195">
        <f t="shared" si="1"/>
        <v>500</v>
      </c>
    </row>
    <row r="7" spans="1:63" ht="15.75" customHeight="1" x14ac:dyDescent="0.25">
      <c r="D7" s="280" t="s">
        <v>4</v>
      </c>
      <c r="E7" s="131">
        <v>3563</v>
      </c>
      <c r="F7" s="131">
        <v>989</v>
      </c>
      <c r="G7" s="131">
        <v>1657</v>
      </c>
      <c r="H7" s="326">
        <v>3976</v>
      </c>
      <c r="I7" s="76">
        <v>3</v>
      </c>
      <c r="J7" s="277" t="s">
        <v>241</v>
      </c>
      <c r="K7" s="277" t="s">
        <v>230</v>
      </c>
      <c r="L7" s="277" t="s">
        <v>241</v>
      </c>
      <c r="M7" s="277" t="s">
        <v>230</v>
      </c>
      <c r="N7" s="277" t="s">
        <v>230</v>
      </c>
      <c r="O7" s="277">
        <v>375</v>
      </c>
      <c r="P7" s="277">
        <v>270</v>
      </c>
      <c r="Q7" s="277">
        <v>90</v>
      </c>
      <c r="R7" s="277">
        <v>55</v>
      </c>
      <c r="S7" s="277">
        <v>41</v>
      </c>
      <c r="T7" s="343">
        <v>19000000</v>
      </c>
      <c r="U7" s="320" t="s">
        <v>4</v>
      </c>
      <c r="V7" s="36">
        <f t="shared" si="2"/>
        <v>2600</v>
      </c>
      <c r="W7" s="36">
        <f t="shared" si="2"/>
        <v>1840</v>
      </c>
      <c r="X7" s="36">
        <f t="shared" si="2"/>
        <v>480</v>
      </c>
      <c r="Y7" s="36">
        <f t="shared" si="2"/>
        <v>360</v>
      </c>
      <c r="Z7" s="36">
        <f t="shared" si="2"/>
        <v>304</v>
      </c>
      <c r="AA7" s="347">
        <f t="shared" si="2"/>
        <v>140000000</v>
      </c>
      <c r="AB7" s="280" t="s">
        <v>4</v>
      </c>
      <c r="AC7" s="309">
        <v>6</v>
      </c>
      <c r="AD7" s="309">
        <v>6</v>
      </c>
      <c r="AE7" s="309">
        <v>6</v>
      </c>
      <c r="AF7" s="309">
        <v>6</v>
      </c>
      <c r="AG7" s="309">
        <v>6</v>
      </c>
      <c r="AH7" s="309">
        <v>6</v>
      </c>
      <c r="AI7" s="309">
        <v>6</v>
      </c>
      <c r="AJ7" s="309">
        <v>6</v>
      </c>
      <c r="AK7" s="310">
        <v>6</v>
      </c>
      <c r="AL7" s="201" t="s">
        <v>73</v>
      </c>
      <c r="AM7" s="202" t="s">
        <v>223</v>
      </c>
      <c r="AN7" s="202" t="s">
        <v>14</v>
      </c>
      <c r="AO7" s="202" t="s">
        <v>224</v>
      </c>
      <c r="AP7" s="233" t="s">
        <v>88</v>
      </c>
      <c r="AQ7" s="258" t="s">
        <v>14</v>
      </c>
      <c r="AR7" s="294" t="s">
        <v>224</v>
      </c>
      <c r="AS7" s="368"/>
      <c r="AT7" s="185" t="s">
        <v>116</v>
      </c>
      <c r="AU7" s="74">
        <f>ROUNDUP(AU4/$AP$8,0)</f>
        <v>0</v>
      </c>
      <c r="AV7" s="71">
        <f>ROUNDUP(AV4/$AP$8,0)</f>
        <v>0</v>
      </c>
      <c r="AW7" s="72">
        <f>ROUNDUP(AW4/$AP$8,0)</f>
        <v>0</v>
      </c>
      <c r="AX7" s="131">
        <f>ROUNDUP(AX4/$AP$8,0)</f>
        <v>0</v>
      </c>
      <c r="AY7" s="73">
        <f>ROUNDUP(AY4/$AP$8,0)</f>
        <v>86</v>
      </c>
      <c r="AZ7" s="229">
        <f t="shared" si="3"/>
        <v>86</v>
      </c>
      <c r="BA7" s="381"/>
      <c r="BB7" s="181" t="s">
        <v>4</v>
      </c>
      <c r="BC7" s="130">
        <f t="shared" si="1"/>
        <v>0</v>
      </c>
      <c r="BD7" s="130">
        <f t="shared" si="1"/>
        <v>0</v>
      </c>
      <c r="BE7" s="130">
        <f t="shared" si="1"/>
        <v>0</v>
      </c>
      <c r="BF7" s="130">
        <f t="shared" si="1"/>
        <v>0</v>
      </c>
      <c r="BG7" s="130">
        <f t="shared" si="1"/>
        <v>0</v>
      </c>
      <c r="BH7" s="130">
        <f t="shared" si="1"/>
        <v>0</v>
      </c>
      <c r="BI7" s="130">
        <f t="shared" si="1"/>
        <v>0</v>
      </c>
      <c r="BJ7" s="130">
        <f t="shared" si="1"/>
        <v>0</v>
      </c>
      <c r="BK7" s="196">
        <f t="shared" si="1"/>
        <v>0</v>
      </c>
    </row>
    <row r="8" spans="1:63" ht="15.75" customHeight="1" x14ac:dyDescent="0.25">
      <c r="D8" s="279" t="s">
        <v>3</v>
      </c>
      <c r="E8" s="73">
        <v>2070</v>
      </c>
      <c r="F8" s="73">
        <v>428</v>
      </c>
      <c r="G8" s="73">
        <v>1168</v>
      </c>
      <c r="H8" s="327">
        <v>2935</v>
      </c>
      <c r="I8" s="76">
        <v>4</v>
      </c>
      <c r="J8" s="277" t="s">
        <v>241</v>
      </c>
      <c r="K8" s="277" t="s">
        <v>241</v>
      </c>
      <c r="L8" s="277" t="s">
        <v>241</v>
      </c>
      <c r="M8" s="277" t="s">
        <v>230</v>
      </c>
      <c r="N8" s="277" t="s">
        <v>230</v>
      </c>
      <c r="O8" s="277">
        <v>325</v>
      </c>
      <c r="P8" s="277">
        <v>230</v>
      </c>
      <c r="Q8" s="277">
        <v>60</v>
      </c>
      <c r="R8" s="277">
        <v>45</v>
      </c>
      <c r="S8" s="277">
        <v>38</v>
      </c>
      <c r="T8" s="343">
        <v>17500000</v>
      </c>
      <c r="U8" s="321" t="s">
        <v>3</v>
      </c>
      <c r="V8" s="322">
        <f t="shared" si="2"/>
        <v>2600</v>
      </c>
      <c r="W8" s="322">
        <f t="shared" si="2"/>
        <v>1840</v>
      </c>
      <c r="X8" s="322">
        <f t="shared" si="2"/>
        <v>480</v>
      </c>
      <c r="Y8" s="322">
        <f t="shared" si="2"/>
        <v>360</v>
      </c>
      <c r="Z8" s="322">
        <f t="shared" si="2"/>
        <v>304</v>
      </c>
      <c r="AA8" s="348">
        <f t="shared" si="2"/>
        <v>140000000</v>
      </c>
      <c r="AB8" s="267" t="s">
        <v>3</v>
      </c>
      <c r="AC8" s="311">
        <v>6</v>
      </c>
      <c r="AD8" s="311">
        <v>6</v>
      </c>
      <c r="AE8" s="311">
        <v>6</v>
      </c>
      <c r="AF8" s="311">
        <v>6</v>
      </c>
      <c r="AG8" s="311">
        <v>6</v>
      </c>
      <c r="AH8" s="311">
        <v>6</v>
      </c>
      <c r="AI8" s="311">
        <v>6</v>
      </c>
      <c r="AJ8" s="311">
        <v>6</v>
      </c>
      <c r="AK8" s="312">
        <v>0</v>
      </c>
      <c r="AL8" s="272" t="s">
        <v>68</v>
      </c>
      <c r="AM8" s="203">
        <f>AVERAGE(D真龍!K:K)</f>
        <v>9</v>
      </c>
      <c r="AN8" s="256">
        <f>COUNT(D真龍!K:K)</f>
        <v>2</v>
      </c>
      <c r="AO8" s="203">
        <f>$C$4/AM8</f>
        <v>4.4444444444444446</v>
      </c>
      <c r="AP8" s="115">
        <f>AVERAGE(D真龍!Q:Q)</f>
        <v>12.03125</v>
      </c>
      <c r="AQ8" s="257">
        <f>COUNT(D真龍!Q:Q)</f>
        <v>704</v>
      </c>
      <c r="AR8" s="114">
        <f>$C$5/AP8</f>
        <v>3.3246753246753249</v>
      </c>
      <c r="AS8" s="369"/>
      <c r="AT8" s="224" t="s">
        <v>237</v>
      </c>
      <c r="AU8" s="216">
        <f>ROUNDUP(AU7/(RECOVER_AP / $C$5)*RECOVER_DIAMS,0)</f>
        <v>0</v>
      </c>
      <c r="AV8" s="217">
        <f>ROUNDUP(AV7/(RECOVER_AP / $C$5)*RECOVER_DIAMS,0)</f>
        <v>0</v>
      </c>
      <c r="AW8" s="218">
        <f>ROUNDUP(AW7/(RECOVER_AP / $C$5)*RECOVER_DIAMS,0)</f>
        <v>0</v>
      </c>
      <c r="AX8" s="219">
        <f>ROUNDUP(AX7/(RECOVER_AP / $C$5)*RECOVER_DIAMS,0)</f>
        <v>0</v>
      </c>
      <c r="AY8" s="225">
        <f>ROUNDUP(AY7/(RECOVER_AP / $C$5)*RECOVER_DIAMS,0)</f>
        <v>860</v>
      </c>
      <c r="AZ8" s="231">
        <f t="shared" si="3"/>
        <v>860</v>
      </c>
      <c r="BA8" s="382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13">
        <f t="shared" si="1"/>
        <v>500</v>
      </c>
    </row>
    <row r="9" spans="1:63" ht="15.75" customHeight="1" x14ac:dyDescent="0.25">
      <c r="D9" s="368" t="s">
        <v>235</v>
      </c>
      <c r="E9" s="376"/>
      <c r="F9" s="376"/>
      <c r="G9" s="385">
        <v>2230</v>
      </c>
      <c r="H9" s="386"/>
      <c r="I9" s="76">
        <v>5</v>
      </c>
      <c r="J9" s="277" t="s">
        <v>241</v>
      </c>
      <c r="K9" s="277" t="s">
        <v>241</v>
      </c>
      <c r="L9" s="277" t="s">
        <v>241</v>
      </c>
      <c r="M9" s="277" t="s">
        <v>241</v>
      </c>
      <c r="N9" s="277" t="s">
        <v>230</v>
      </c>
      <c r="O9" s="277">
        <v>150</v>
      </c>
      <c r="P9" s="277">
        <v>100</v>
      </c>
      <c r="Q9" s="277">
        <v>30</v>
      </c>
      <c r="R9" s="277">
        <v>10</v>
      </c>
      <c r="S9" s="277">
        <v>30</v>
      </c>
      <c r="T9" s="343">
        <v>10000000</v>
      </c>
      <c r="U9" s="315"/>
      <c r="V9" s="300"/>
      <c r="W9" s="300"/>
      <c r="X9" s="300"/>
      <c r="Y9" s="300"/>
      <c r="Z9" s="300"/>
      <c r="AA9" s="300"/>
      <c r="AL9" s="272" t="s">
        <v>71</v>
      </c>
      <c r="AM9" s="203">
        <f>AVERAGE(D真龍!M:M) + AVERAGE(D真龍!O:O)</f>
        <v>5</v>
      </c>
      <c r="AN9" s="256">
        <f>COUNT(D真龍!M:M)</f>
        <v>2</v>
      </c>
      <c r="AO9" s="203">
        <f>$C$4/AM9</f>
        <v>8</v>
      </c>
      <c r="AP9" s="115">
        <f>AVERAGE(D真龍!S:S)+AVERAGE(D真龍!U:U)</f>
        <v>6.936079545454545</v>
      </c>
      <c r="AQ9" s="257">
        <f>COUNT(D真龍!S:S)</f>
        <v>704</v>
      </c>
      <c r="AR9" s="114">
        <f>$C$5/AP9</f>
        <v>5.7669465492525092</v>
      </c>
      <c r="AS9" s="367" t="s">
        <v>71</v>
      </c>
      <c r="AT9" s="222" t="s">
        <v>229</v>
      </c>
      <c r="AU9" s="208">
        <f>MAX(SUM(BC10:BK10) - F4 + W4,0)</f>
        <v>0</v>
      </c>
      <c r="AV9" s="209">
        <f>MAX(SUM(BC11:BK11) - F5 + W5,0)</f>
        <v>0</v>
      </c>
      <c r="AW9" s="210">
        <f>MAX(SUM(BC12:BK12) - F6 + W6,0)</f>
        <v>0</v>
      </c>
      <c r="AX9" s="211">
        <f>MAX(SUM(BC13:BK13) - F7 + W7,0)</f>
        <v>851</v>
      </c>
      <c r="AY9" s="223">
        <f>MAX(SUM(BC14:BK14) - F8 + W8,0)</f>
        <v>1772</v>
      </c>
      <c r="AZ9" s="228">
        <f t="shared" si="3"/>
        <v>2623</v>
      </c>
      <c r="BA9" s="380" t="s">
        <v>71</v>
      </c>
      <c r="BB9" s="176"/>
      <c r="BC9" s="176" t="s">
        <v>55</v>
      </c>
      <c r="BD9" s="176" t="s">
        <v>2</v>
      </c>
      <c r="BE9" s="176" t="s">
        <v>74</v>
      </c>
      <c r="BF9" s="176" t="s">
        <v>0</v>
      </c>
      <c r="BG9" s="176" t="s">
        <v>5</v>
      </c>
      <c r="BH9" s="176" t="s">
        <v>8</v>
      </c>
      <c r="BI9" s="176" t="s">
        <v>225</v>
      </c>
      <c r="BJ9" s="176" t="s">
        <v>131</v>
      </c>
      <c r="BK9" s="177" t="s">
        <v>226</v>
      </c>
    </row>
    <row r="10" spans="1:63" ht="15.75" customHeight="1" x14ac:dyDescent="0.25">
      <c r="D10" s="361" t="s">
        <v>245</v>
      </c>
      <c r="E10" s="362"/>
      <c r="F10" s="363">
        <v>140138020</v>
      </c>
      <c r="G10" s="363"/>
      <c r="H10" s="364"/>
      <c r="I10" s="313">
        <v>6</v>
      </c>
      <c r="J10" s="314" t="s">
        <v>241</v>
      </c>
      <c r="K10" s="314" t="s">
        <v>241</v>
      </c>
      <c r="L10" s="314" t="s">
        <v>241</v>
      </c>
      <c r="M10" s="314" t="s">
        <v>241</v>
      </c>
      <c r="N10" s="314" t="s">
        <v>241</v>
      </c>
      <c r="O10" s="314">
        <v>0</v>
      </c>
      <c r="P10" s="314">
        <v>0</v>
      </c>
      <c r="Q10" s="314">
        <v>0</v>
      </c>
      <c r="R10" s="314">
        <v>0</v>
      </c>
      <c r="S10" s="314">
        <v>0</v>
      </c>
      <c r="T10" s="344">
        <v>0</v>
      </c>
      <c r="U10" s="315"/>
      <c r="V10" s="300"/>
      <c r="W10" s="300"/>
      <c r="X10" s="300"/>
      <c r="Y10" s="300"/>
      <c r="Z10" s="300"/>
      <c r="AA10" s="300"/>
      <c r="AL10" s="272" t="s">
        <v>72</v>
      </c>
      <c r="AM10" s="203">
        <f>AVERAGE(D真龍!N:N) + AVERAGE(D真龍!P:P)</f>
        <v>5</v>
      </c>
      <c r="AN10" s="256">
        <f>COUNT(D真龍!N:N)</f>
        <v>2</v>
      </c>
      <c r="AO10" s="203">
        <f>$C$4/AM10</f>
        <v>8</v>
      </c>
      <c r="AP10" s="115">
        <f>AVERAGE(D真龍!T:T)+AVERAGE(D真龍!V:V)</f>
        <v>6.9261363636363642</v>
      </c>
      <c r="AQ10" s="257">
        <f>COUNT(D真龍!T:T)</f>
        <v>704</v>
      </c>
      <c r="AR10" s="114">
        <f>$C$5/AP10</f>
        <v>5.7752255947497941</v>
      </c>
      <c r="AS10" s="368"/>
      <c r="AT10" s="185" t="s">
        <v>76</v>
      </c>
      <c r="AU10" s="74">
        <f>ROUNDUP(AU9/$AP$5,0)</f>
        <v>0</v>
      </c>
      <c r="AV10" s="71">
        <f>ROUNDUP(AV9/$AP$5,0)</f>
        <v>0</v>
      </c>
      <c r="AW10" s="72">
        <f>ROUNDUP(AW9/$AP$5,0)</f>
        <v>0</v>
      </c>
      <c r="AX10" s="131">
        <f>ROUNDUP(AX9/$AP$5,0)</f>
        <v>135</v>
      </c>
      <c r="AY10" s="73">
        <f>ROUNDUP(AY9/$AP$5,0)</f>
        <v>281</v>
      </c>
      <c r="AZ10" s="229">
        <f t="shared" si="3"/>
        <v>416</v>
      </c>
      <c r="BA10" s="381"/>
      <c r="BB10" s="179" t="s">
        <v>9</v>
      </c>
      <c r="BC10" s="16">
        <f t="shared" ref="BC10:BK14" si="4">IF(ISBLANK(AC4),0,VLOOKUP(AC4,$I$4:$T$10,8,FALSE))</f>
        <v>0</v>
      </c>
      <c r="BD10" s="16">
        <f t="shared" si="4"/>
        <v>0</v>
      </c>
      <c r="BE10" s="16">
        <f t="shared" si="4"/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5">
        <f t="shared" si="4"/>
        <v>360</v>
      </c>
    </row>
    <row r="11" spans="1:63" ht="15.75" customHeight="1" x14ac:dyDescent="0.25">
      <c r="AL11" s="273" t="s">
        <v>70</v>
      </c>
      <c r="AM11" s="295">
        <f>AVERAGE(D真龍!L:L)</f>
        <v>1</v>
      </c>
      <c r="AN11" s="296">
        <f>COUNT(D真龍!L:L)</f>
        <v>1</v>
      </c>
      <c r="AO11" s="297">
        <f>$C$4/AM11</f>
        <v>40</v>
      </c>
      <c r="AP11" s="298">
        <f>AVERAGE(D真龍!R:R)</f>
        <v>1.1488095238095237</v>
      </c>
      <c r="AQ11" s="269">
        <f>COUNT(D真龍!R:R)</f>
        <v>672</v>
      </c>
      <c r="AR11" s="299">
        <f>$C$5/AP11</f>
        <v>34.818652849740936</v>
      </c>
      <c r="AS11" s="368"/>
      <c r="AT11" s="185" t="s">
        <v>236</v>
      </c>
      <c r="AU11" s="204">
        <f>ROUNDUP(AU10/(RECOVER_AP / $B$5)*RECOVER_DIAMS,0)</f>
        <v>0</v>
      </c>
      <c r="AV11" s="207">
        <f>ROUNDUP(AV10/(RECOVER_AP / $B$5)*RECOVER_DIAMS,0)</f>
        <v>0</v>
      </c>
      <c r="AW11" s="205">
        <f>ROUNDUP(AW10/(RECOVER_AP / $B$5)*RECOVER_DIAMS,0)</f>
        <v>0</v>
      </c>
      <c r="AX11" s="206">
        <f>ROUNDUP(AX10/(RECOVER_AP / $B$5)*RECOVER_DIAMS,0)</f>
        <v>1013</v>
      </c>
      <c r="AY11" s="220">
        <f>ROUNDUP(AY10/(RECOVER_AP / $B$5)*RECOVER_DIAMS,0)</f>
        <v>2108</v>
      </c>
      <c r="AZ11" s="230">
        <f t="shared" si="3"/>
        <v>3121</v>
      </c>
      <c r="BA11" s="381"/>
      <c r="BB11" s="180" t="s">
        <v>7</v>
      </c>
      <c r="BC11" s="33">
        <f t="shared" si="4"/>
        <v>0</v>
      </c>
      <c r="BD11" s="33">
        <f t="shared" si="4"/>
        <v>0</v>
      </c>
      <c r="BE11" s="33">
        <f t="shared" si="4"/>
        <v>0</v>
      </c>
      <c r="BF11" s="33">
        <f t="shared" si="4"/>
        <v>0</v>
      </c>
      <c r="BG11" s="33">
        <f t="shared" si="4"/>
        <v>0</v>
      </c>
      <c r="BH11" s="33">
        <f t="shared" si="4"/>
        <v>0</v>
      </c>
      <c r="BI11" s="33">
        <f t="shared" si="4"/>
        <v>0</v>
      </c>
      <c r="BJ11" s="33">
        <f t="shared" si="4"/>
        <v>0</v>
      </c>
      <c r="BK11" s="194">
        <f t="shared" si="4"/>
        <v>360</v>
      </c>
    </row>
    <row r="12" spans="1:63" ht="15.75" customHeight="1" x14ac:dyDescent="0.25">
      <c r="AS12" s="368"/>
      <c r="AT12" s="185" t="s">
        <v>116</v>
      </c>
      <c r="AU12" s="74">
        <f>ROUNDUP(AU9/$AP$9,0)</f>
        <v>0</v>
      </c>
      <c r="AV12" s="71">
        <f>ROUNDUP(AV9/$AP$9,0)</f>
        <v>0</v>
      </c>
      <c r="AW12" s="72">
        <f>ROUNDUP(AW9/$AP$9,0)</f>
        <v>0</v>
      </c>
      <c r="AX12" s="131">
        <f>ROUNDUP(AX9/$AP$9,0)</f>
        <v>123</v>
      </c>
      <c r="AY12" s="73">
        <f>ROUNDUP(AY9/$AP$9,0)</f>
        <v>256</v>
      </c>
      <c r="AZ12" s="229">
        <f t="shared" si="3"/>
        <v>379</v>
      </c>
      <c r="BA12" s="381"/>
      <c r="BB12" s="192" t="s">
        <v>6</v>
      </c>
      <c r="BC12" s="193">
        <f t="shared" si="4"/>
        <v>0</v>
      </c>
      <c r="BD12" s="193">
        <f t="shared" si="4"/>
        <v>0</v>
      </c>
      <c r="BE12" s="193">
        <f t="shared" si="4"/>
        <v>0</v>
      </c>
      <c r="BF12" s="193">
        <f t="shared" si="4"/>
        <v>0</v>
      </c>
      <c r="BG12" s="193">
        <f t="shared" si="4"/>
        <v>0</v>
      </c>
      <c r="BH12" s="193">
        <f t="shared" si="4"/>
        <v>0</v>
      </c>
      <c r="BI12" s="193">
        <f t="shared" si="4"/>
        <v>0</v>
      </c>
      <c r="BJ12" s="193">
        <f t="shared" si="4"/>
        <v>0</v>
      </c>
      <c r="BK12" s="195">
        <f t="shared" si="4"/>
        <v>360</v>
      </c>
    </row>
    <row r="13" spans="1:63" ht="15.75" customHeight="1" x14ac:dyDescent="0.25">
      <c r="AS13" s="369"/>
      <c r="AT13" s="224" t="s">
        <v>237</v>
      </c>
      <c r="AU13" s="216">
        <f>ROUNDUP(AU10/(RECOVER_AP / $C$5)*RECOVER_DIAMS,0)</f>
        <v>0</v>
      </c>
      <c r="AV13" s="217">
        <f>ROUNDUP(AV10/(RECOVER_AP / $C$5)*RECOVER_DIAMS,0)</f>
        <v>0</v>
      </c>
      <c r="AW13" s="218">
        <f>ROUNDUP(AW10/(RECOVER_AP / $C$5)*RECOVER_DIAMS,0)</f>
        <v>0</v>
      </c>
      <c r="AX13" s="219">
        <f>ROUNDUP(AX10/(RECOVER_AP / $C$5)*RECOVER_DIAMS,0)</f>
        <v>1350</v>
      </c>
      <c r="AY13" s="225">
        <f>ROUNDUP(AY10/(RECOVER_AP / $C$5)*RECOVER_DIAMS,0)</f>
        <v>2810</v>
      </c>
      <c r="AZ13" s="231">
        <f t="shared" si="3"/>
        <v>4160</v>
      </c>
      <c r="BA13" s="381"/>
      <c r="BB13" s="181" t="s">
        <v>4</v>
      </c>
      <c r="BC13" s="130">
        <f t="shared" si="4"/>
        <v>0</v>
      </c>
      <c r="BD13" s="130">
        <f t="shared" si="4"/>
        <v>0</v>
      </c>
      <c r="BE13" s="130">
        <f t="shared" si="4"/>
        <v>0</v>
      </c>
      <c r="BF13" s="130">
        <f t="shared" si="4"/>
        <v>0</v>
      </c>
      <c r="BG13" s="130">
        <f t="shared" si="4"/>
        <v>0</v>
      </c>
      <c r="BH13" s="130">
        <f t="shared" si="4"/>
        <v>0</v>
      </c>
      <c r="BI13" s="130">
        <f t="shared" si="4"/>
        <v>0</v>
      </c>
      <c r="BJ13" s="130">
        <f t="shared" si="4"/>
        <v>0</v>
      </c>
      <c r="BK13" s="196">
        <f t="shared" si="4"/>
        <v>0</v>
      </c>
    </row>
    <row r="14" spans="1:63" ht="15.75" customHeight="1" x14ac:dyDescent="0.25">
      <c r="AS14" s="367" t="s">
        <v>72</v>
      </c>
      <c r="AT14" s="222" t="s">
        <v>229</v>
      </c>
      <c r="AU14" s="208">
        <f>MAX(SUM(BC16:BK16) - G4 + X4,0)</f>
        <v>0</v>
      </c>
      <c r="AV14" s="209">
        <f>MAX(SUM(BC17:BK17) - G5 + X5,0)</f>
        <v>0</v>
      </c>
      <c r="AW14" s="210">
        <f>MAX(SUM(BC18:BK18) - G6 + X6,0)</f>
        <v>0</v>
      </c>
      <c r="AX14" s="211">
        <f>MAX(SUM(BC19:BK19) - G7 + X7,0)</f>
        <v>0</v>
      </c>
      <c r="AY14" s="223">
        <f>MAX(SUM(BC20:BK20) - G8 + X8,0)</f>
        <v>0</v>
      </c>
      <c r="AZ14" s="228">
        <f t="shared" si="3"/>
        <v>0</v>
      </c>
      <c r="BA14" s="382"/>
      <c r="BB14" s="12" t="s">
        <v>3</v>
      </c>
      <c r="BC14" s="13">
        <f t="shared" si="4"/>
        <v>0</v>
      </c>
      <c r="BD14" s="13">
        <f t="shared" si="4"/>
        <v>0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13">
        <f t="shared" si="4"/>
        <v>360</v>
      </c>
    </row>
    <row r="15" spans="1:63" ht="15.75" customHeight="1" x14ac:dyDescent="0.25">
      <c r="AS15" s="368"/>
      <c r="AT15" s="185" t="s">
        <v>116</v>
      </c>
      <c r="AU15" s="74">
        <f>ROUNDUP(AU14/$AP$10,0)</f>
        <v>0</v>
      </c>
      <c r="AV15" s="71">
        <f>ROUNDUP(AV14/$AP$10,0)</f>
        <v>0</v>
      </c>
      <c r="AW15" s="72">
        <f>ROUNDUP(AW14/$AP$10,0)</f>
        <v>0</v>
      </c>
      <c r="AX15" s="131">
        <f>ROUNDUP(AX14/$AP$10,0)</f>
        <v>0</v>
      </c>
      <c r="AY15" s="73">
        <f>ROUNDUP(AY14/$AP$10,0)</f>
        <v>0</v>
      </c>
      <c r="AZ15" s="229">
        <f t="shared" si="3"/>
        <v>0</v>
      </c>
      <c r="BA15" s="380" t="s">
        <v>72</v>
      </c>
      <c r="BB15" s="176"/>
      <c r="BC15" s="176" t="s">
        <v>55</v>
      </c>
      <c r="BD15" s="176" t="s">
        <v>2</v>
      </c>
      <c r="BE15" s="176" t="s">
        <v>74</v>
      </c>
      <c r="BF15" s="176" t="s">
        <v>0</v>
      </c>
      <c r="BG15" s="176" t="s">
        <v>5</v>
      </c>
      <c r="BH15" s="176" t="s">
        <v>8</v>
      </c>
      <c r="BI15" s="176" t="s">
        <v>225</v>
      </c>
      <c r="BJ15" s="176" t="s">
        <v>131</v>
      </c>
      <c r="BK15" s="177" t="s">
        <v>226</v>
      </c>
    </row>
    <row r="16" spans="1:63" ht="15.75" customHeight="1" x14ac:dyDescent="0.25">
      <c r="AS16" s="369"/>
      <c r="AT16" s="224" t="s">
        <v>237</v>
      </c>
      <c r="AU16" s="216">
        <f>ROUNDUP(AU15/(RECOVER_AP / $C$5)*RECOVER_DIAMS,0)</f>
        <v>0</v>
      </c>
      <c r="AV16" s="217">
        <f>ROUNDUP(AV15/3*30,0)</f>
        <v>0</v>
      </c>
      <c r="AW16" s="218">
        <f>ROUNDUP(AW15/3*30,0)</f>
        <v>0</v>
      </c>
      <c r="AX16" s="219">
        <f>ROUNDUP(AX15/3*30,0)</f>
        <v>0</v>
      </c>
      <c r="AY16" s="225">
        <f>ROUNDUP(AY15/3*30,0)</f>
        <v>0</v>
      </c>
      <c r="AZ16" s="231">
        <f t="shared" si="3"/>
        <v>0</v>
      </c>
      <c r="BA16" s="381"/>
      <c r="BB16" s="179" t="s">
        <v>9</v>
      </c>
      <c r="BC16" s="16">
        <f t="shared" ref="BC16:BK20" si="5">IF(ISBLANK(AC4),0,VLOOKUP(AC4,$I$4:$T$10,9,FALSE))</f>
        <v>0</v>
      </c>
      <c r="BD16" s="16">
        <f t="shared" si="5"/>
        <v>0</v>
      </c>
      <c r="BE16" s="16">
        <f t="shared" si="5"/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5">
        <f t="shared" si="5"/>
        <v>90</v>
      </c>
    </row>
    <row r="17" spans="45:63" ht="15.75" customHeight="1" x14ac:dyDescent="0.25">
      <c r="AS17" s="221" t="s">
        <v>231</v>
      </c>
      <c r="AT17" s="197" t="s">
        <v>229</v>
      </c>
      <c r="AU17" s="212">
        <f>MAX(SUM(BC22:BK22) - H4 + Z4,0)</f>
        <v>165</v>
      </c>
      <c r="AV17" s="213">
        <f>MAX(SUM(BC23:BK23) - H5 + Z5,0)</f>
        <v>0</v>
      </c>
      <c r="AW17" s="214">
        <f>MAX(SUM(BC24:BK24) - H6 + Z6,0)</f>
        <v>0</v>
      </c>
      <c r="AX17" s="215">
        <f>MAX(SUM(BC25:BK25) - H7 + Z7,0)</f>
        <v>0</v>
      </c>
      <c r="AY17" s="226">
        <f>MAX(SUM(BC26:BK26) - H8 + Z8,0)</f>
        <v>0</v>
      </c>
      <c r="AZ17" s="232">
        <f t="shared" si="3"/>
        <v>165</v>
      </c>
      <c r="BA17" s="381"/>
      <c r="BB17" s="180" t="s">
        <v>7</v>
      </c>
      <c r="BC17" s="33">
        <f t="shared" si="5"/>
        <v>0</v>
      </c>
      <c r="BD17" s="33">
        <f t="shared" si="5"/>
        <v>0</v>
      </c>
      <c r="BE17" s="33">
        <f t="shared" si="5"/>
        <v>0</v>
      </c>
      <c r="BF17" s="33">
        <f t="shared" si="5"/>
        <v>0</v>
      </c>
      <c r="BG17" s="33">
        <f t="shared" si="5"/>
        <v>0</v>
      </c>
      <c r="BH17" s="33">
        <f t="shared" si="5"/>
        <v>0</v>
      </c>
      <c r="BI17" s="33">
        <f t="shared" si="5"/>
        <v>0</v>
      </c>
      <c r="BJ17" s="33">
        <f t="shared" si="5"/>
        <v>0</v>
      </c>
      <c r="BK17" s="194">
        <f t="shared" si="5"/>
        <v>90</v>
      </c>
    </row>
    <row r="18" spans="45:63" ht="15.75" customHeight="1" x14ac:dyDescent="0.25">
      <c r="AS18" s="367" t="s">
        <v>70</v>
      </c>
      <c r="AT18" s="222" t="s">
        <v>229</v>
      </c>
      <c r="AU18" s="389">
        <f>MAX(SUM(BC28:BK32) - G9 + SUM(Z4:Z8),0)</f>
        <v>0</v>
      </c>
      <c r="AV18" s="389"/>
      <c r="AW18" s="389"/>
      <c r="AX18" s="389"/>
      <c r="AY18" s="389"/>
      <c r="AZ18" s="390"/>
      <c r="BA18" s="381"/>
      <c r="BB18" s="192" t="s">
        <v>6</v>
      </c>
      <c r="BC18" s="193">
        <f t="shared" si="5"/>
        <v>0</v>
      </c>
      <c r="BD18" s="193">
        <f t="shared" si="5"/>
        <v>0</v>
      </c>
      <c r="BE18" s="193">
        <f t="shared" si="5"/>
        <v>0</v>
      </c>
      <c r="BF18" s="193">
        <f t="shared" si="5"/>
        <v>0</v>
      </c>
      <c r="BG18" s="193">
        <f t="shared" si="5"/>
        <v>0</v>
      </c>
      <c r="BH18" s="193">
        <f t="shared" si="5"/>
        <v>0</v>
      </c>
      <c r="BI18" s="193">
        <f t="shared" si="5"/>
        <v>0</v>
      </c>
      <c r="BJ18" s="193">
        <f t="shared" si="5"/>
        <v>0</v>
      </c>
      <c r="BK18" s="195">
        <f t="shared" si="5"/>
        <v>90</v>
      </c>
    </row>
    <row r="19" spans="45:63" ht="15.75" customHeight="1" x14ac:dyDescent="0.25">
      <c r="AS19" s="368"/>
      <c r="AT19" s="185" t="s">
        <v>243</v>
      </c>
      <c r="AU19" s="359">
        <f>ROUNDUP(AU18/AP6,0)</f>
        <v>0</v>
      </c>
      <c r="AV19" s="359"/>
      <c r="AW19" s="359"/>
      <c r="AX19" s="359"/>
      <c r="AY19" s="359"/>
      <c r="AZ19" s="360"/>
      <c r="BA19" s="381"/>
      <c r="BB19" s="181" t="s">
        <v>4</v>
      </c>
      <c r="BC19" s="130">
        <f t="shared" si="5"/>
        <v>0</v>
      </c>
      <c r="BD19" s="130">
        <f t="shared" si="5"/>
        <v>0</v>
      </c>
      <c r="BE19" s="130">
        <f t="shared" si="5"/>
        <v>0</v>
      </c>
      <c r="BF19" s="130">
        <f t="shared" si="5"/>
        <v>0</v>
      </c>
      <c r="BG19" s="130">
        <f t="shared" si="5"/>
        <v>0</v>
      </c>
      <c r="BH19" s="130">
        <f t="shared" si="5"/>
        <v>0</v>
      </c>
      <c r="BI19" s="130">
        <f t="shared" si="5"/>
        <v>0</v>
      </c>
      <c r="BJ19" s="130">
        <f t="shared" si="5"/>
        <v>0</v>
      </c>
      <c r="BK19" s="196">
        <f t="shared" si="5"/>
        <v>0</v>
      </c>
    </row>
    <row r="20" spans="45:63" ht="15.75" customHeight="1" x14ac:dyDescent="0.25">
      <c r="AS20" s="368"/>
      <c r="AT20" s="224" t="s">
        <v>244</v>
      </c>
      <c r="AU20" s="387">
        <f>ROUNDUP(AU18/AP11,0)</f>
        <v>0</v>
      </c>
      <c r="AV20" s="387"/>
      <c r="AW20" s="387"/>
      <c r="AX20" s="387"/>
      <c r="AY20" s="387"/>
      <c r="AZ20" s="388"/>
      <c r="BA20" s="382"/>
      <c r="BB20" s="12" t="s">
        <v>3</v>
      </c>
      <c r="BC20" s="13">
        <f t="shared" si="5"/>
        <v>0</v>
      </c>
      <c r="BD20" s="13">
        <f t="shared" si="5"/>
        <v>0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13">
        <f t="shared" si="5"/>
        <v>90</v>
      </c>
    </row>
    <row r="21" spans="45:63" ht="15.75" customHeight="1" x14ac:dyDescent="0.25">
      <c r="AS21" s="221" t="s">
        <v>94</v>
      </c>
      <c r="AT21" s="197" t="s">
        <v>229</v>
      </c>
      <c r="AU21" s="383">
        <f>MAX(SUM(BC34:BK38) - F10 + SUM(AA4:AA8),0)</f>
        <v>659861980</v>
      </c>
      <c r="AV21" s="383"/>
      <c r="AW21" s="383"/>
      <c r="AX21" s="383"/>
      <c r="AY21" s="383"/>
      <c r="AZ21" s="384"/>
      <c r="BA21" s="380" t="s">
        <v>231</v>
      </c>
      <c r="BB21" s="176"/>
      <c r="BC21" s="176" t="s">
        <v>55</v>
      </c>
      <c r="BD21" s="176" t="s">
        <v>2</v>
      </c>
      <c r="BE21" s="176" t="s">
        <v>74</v>
      </c>
      <c r="BF21" s="176" t="s">
        <v>0</v>
      </c>
      <c r="BG21" s="176" t="s">
        <v>5</v>
      </c>
      <c r="BH21" s="176" t="s">
        <v>8</v>
      </c>
      <c r="BI21" s="176" t="s">
        <v>225</v>
      </c>
      <c r="BJ21" s="176" t="s">
        <v>131</v>
      </c>
      <c r="BK21" s="177" t="s">
        <v>226</v>
      </c>
    </row>
    <row r="22" spans="45:63" ht="15.75" customHeight="1" x14ac:dyDescent="0.25">
      <c r="BA22" s="381"/>
      <c r="BB22" s="179" t="s">
        <v>9</v>
      </c>
      <c r="BC22" s="16">
        <f t="shared" ref="BC22:BK26" si="6">IF(ISBLANK(AC4),0,VLOOKUP(AC4,$I$4:$T$10,10,FALSE))</f>
        <v>0</v>
      </c>
      <c r="BD22" s="16">
        <f t="shared" si="6"/>
        <v>0</v>
      </c>
      <c r="BE22" s="16">
        <f t="shared" si="6"/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5">
        <f t="shared" si="6"/>
        <v>80</v>
      </c>
    </row>
    <row r="23" spans="45:63" ht="15.75" customHeight="1" x14ac:dyDescent="0.25">
      <c r="BA23" s="381"/>
      <c r="BB23" s="180" t="s">
        <v>7</v>
      </c>
      <c r="BC23" s="33">
        <f t="shared" si="6"/>
        <v>0</v>
      </c>
      <c r="BD23" s="33">
        <f t="shared" si="6"/>
        <v>0</v>
      </c>
      <c r="BE23" s="33">
        <f t="shared" si="6"/>
        <v>0</v>
      </c>
      <c r="BF23" s="33">
        <f t="shared" si="6"/>
        <v>0</v>
      </c>
      <c r="BG23" s="33">
        <f t="shared" si="6"/>
        <v>0</v>
      </c>
      <c r="BH23" s="33">
        <f t="shared" si="6"/>
        <v>0</v>
      </c>
      <c r="BI23" s="33">
        <f t="shared" si="6"/>
        <v>0</v>
      </c>
      <c r="BJ23" s="33">
        <f t="shared" si="6"/>
        <v>0</v>
      </c>
      <c r="BK23" s="194">
        <f t="shared" si="6"/>
        <v>80</v>
      </c>
    </row>
    <row r="24" spans="45:63" ht="15.75" customHeight="1" x14ac:dyDescent="0.25">
      <c r="BA24" s="381"/>
      <c r="BB24" s="192" t="s">
        <v>6</v>
      </c>
      <c r="BC24" s="193">
        <f t="shared" si="6"/>
        <v>0</v>
      </c>
      <c r="BD24" s="193">
        <f t="shared" si="6"/>
        <v>0</v>
      </c>
      <c r="BE24" s="193">
        <f t="shared" si="6"/>
        <v>0</v>
      </c>
      <c r="BF24" s="193">
        <f t="shared" si="6"/>
        <v>0</v>
      </c>
      <c r="BG24" s="193">
        <f t="shared" si="6"/>
        <v>0</v>
      </c>
      <c r="BH24" s="193">
        <f t="shared" si="6"/>
        <v>0</v>
      </c>
      <c r="BI24" s="193">
        <f t="shared" si="6"/>
        <v>0</v>
      </c>
      <c r="BJ24" s="193">
        <f t="shared" si="6"/>
        <v>0</v>
      </c>
      <c r="BK24" s="195">
        <f t="shared" si="6"/>
        <v>80</v>
      </c>
    </row>
    <row r="25" spans="45:63" ht="15.75" customHeight="1" x14ac:dyDescent="0.25">
      <c r="BA25" s="381"/>
      <c r="BB25" s="181" t="s">
        <v>4</v>
      </c>
      <c r="BC25" s="130">
        <f t="shared" si="6"/>
        <v>0</v>
      </c>
      <c r="BD25" s="130">
        <f t="shared" si="6"/>
        <v>0</v>
      </c>
      <c r="BE25" s="130">
        <f t="shared" si="6"/>
        <v>0</v>
      </c>
      <c r="BF25" s="130">
        <f t="shared" si="6"/>
        <v>0</v>
      </c>
      <c r="BG25" s="130">
        <f t="shared" si="6"/>
        <v>0</v>
      </c>
      <c r="BH25" s="130">
        <f t="shared" si="6"/>
        <v>0</v>
      </c>
      <c r="BI25" s="130">
        <f t="shared" si="6"/>
        <v>0</v>
      </c>
      <c r="BJ25" s="130">
        <f t="shared" si="6"/>
        <v>0</v>
      </c>
      <c r="BK25" s="196">
        <f t="shared" si="6"/>
        <v>0</v>
      </c>
    </row>
    <row r="26" spans="45:63" ht="15.75" customHeight="1" x14ac:dyDescent="0.25">
      <c r="BA26" s="382"/>
      <c r="BB26" s="12" t="s">
        <v>3</v>
      </c>
      <c r="BC26" s="13">
        <f t="shared" si="6"/>
        <v>0</v>
      </c>
      <c r="BD26" s="13">
        <f t="shared" si="6"/>
        <v>0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13">
        <f t="shared" si="6"/>
        <v>80</v>
      </c>
    </row>
    <row r="27" spans="45:63" ht="15.75" customHeight="1" x14ac:dyDescent="0.25">
      <c r="BA27" s="380" t="s">
        <v>70</v>
      </c>
      <c r="BB27" s="176"/>
      <c r="BC27" s="176" t="s">
        <v>55</v>
      </c>
      <c r="BD27" s="176" t="s">
        <v>2</v>
      </c>
      <c r="BE27" s="176" t="s">
        <v>74</v>
      </c>
      <c r="BF27" s="176" t="s">
        <v>0</v>
      </c>
      <c r="BG27" s="176" t="s">
        <v>5</v>
      </c>
      <c r="BH27" s="176" t="s">
        <v>8</v>
      </c>
      <c r="BI27" s="176" t="s">
        <v>225</v>
      </c>
      <c r="BJ27" s="176" t="s">
        <v>131</v>
      </c>
      <c r="BK27" s="177" t="s">
        <v>226</v>
      </c>
    </row>
    <row r="28" spans="45:63" ht="15.75" customHeight="1" x14ac:dyDescent="0.25">
      <c r="BA28" s="381"/>
      <c r="BB28" s="179" t="s">
        <v>9</v>
      </c>
      <c r="BC28" s="16">
        <f t="shared" ref="BC28:BK32" si="7">IF(ISBLANK(AC4),0,VLOOKUP(AC4,$I$4:$T$10,11,FALSE))</f>
        <v>0</v>
      </c>
      <c r="BD28" s="16">
        <f t="shared" si="7"/>
        <v>0</v>
      </c>
      <c r="BE28" s="16">
        <f t="shared" si="7"/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5">
        <f t="shared" si="7"/>
        <v>46</v>
      </c>
    </row>
    <row r="29" spans="45:63" ht="15.75" customHeight="1" x14ac:dyDescent="0.25">
      <c r="BA29" s="381"/>
      <c r="BB29" s="180" t="s">
        <v>7</v>
      </c>
      <c r="BC29" s="33">
        <f t="shared" si="7"/>
        <v>0</v>
      </c>
      <c r="BD29" s="33">
        <f t="shared" si="7"/>
        <v>0</v>
      </c>
      <c r="BE29" s="33">
        <f t="shared" si="7"/>
        <v>0</v>
      </c>
      <c r="BF29" s="33">
        <f t="shared" si="7"/>
        <v>0</v>
      </c>
      <c r="BG29" s="33">
        <f t="shared" si="7"/>
        <v>0</v>
      </c>
      <c r="BH29" s="33">
        <f t="shared" si="7"/>
        <v>0</v>
      </c>
      <c r="BI29" s="33">
        <f t="shared" si="7"/>
        <v>0</v>
      </c>
      <c r="BJ29" s="33">
        <f t="shared" si="7"/>
        <v>0</v>
      </c>
      <c r="BK29" s="194">
        <f t="shared" si="7"/>
        <v>46</v>
      </c>
    </row>
    <row r="30" spans="45:63" ht="15.75" customHeight="1" x14ac:dyDescent="0.25">
      <c r="BA30" s="381"/>
      <c r="BB30" s="192" t="s">
        <v>6</v>
      </c>
      <c r="BC30" s="193">
        <f t="shared" si="7"/>
        <v>0</v>
      </c>
      <c r="BD30" s="193">
        <f t="shared" si="7"/>
        <v>0</v>
      </c>
      <c r="BE30" s="193">
        <f t="shared" si="7"/>
        <v>0</v>
      </c>
      <c r="BF30" s="193">
        <f t="shared" si="7"/>
        <v>0</v>
      </c>
      <c r="BG30" s="193">
        <f t="shared" si="7"/>
        <v>0</v>
      </c>
      <c r="BH30" s="193">
        <f t="shared" si="7"/>
        <v>0</v>
      </c>
      <c r="BI30" s="193">
        <f t="shared" si="7"/>
        <v>0</v>
      </c>
      <c r="BJ30" s="193">
        <f t="shared" si="7"/>
        <v>0</v>
      </c>
      <c r="BK30" s="195">
        <f t="shared" si="7"/>
        <v>46</v>
      </c>
    </row>
    <row r="31" spans="45:63" ht="15.75" customHeight="1" x14ac:dyDescent="0.25">
      <c r="BA31" s="381"/>
      <c r="BB31" s="181" t="s">
        <v>4</v>
      </c>
      <c r="BC31" s="130">
        <f t="shared" si="7"/>
        <v>0</v>
      </c>
      <c r="BD31" s="130">
        <f t="shared" si="7"/>
        <v>0</v>
      </c>
      <c r="BE31" s="130">
        <f t="shared" si="7"/>
        <v>0</v>
      </c>
      <c r="BF31" s="130">
        <f t="shared" si="7"/>
        <v>0</v>
      </c>
      <c r="BG31" s="130">
        <f t="shared" si="7"/>
        <v>0</v>
      </c>
      <c r="BH31" s="130">
        <f t="shared" si="7"/>
        <v>0</v>
      </c>
      <c r="BI31" s="130">
        <f t="shared" si="7"/>
        <v>0</v>
      </c>
      <c r="BJ31" s="130">
        <f t="shared" si="7"/>
        <v>0</v>
      </c>
      <c r="BK31" s="196">
        <f t="shared" si="7"/>
        <v>0</v>
      </c>
    </row>
    <row r="32" spans="45:63" ht="15.75" customHeight="1" x14ac:dyDescent="0.25">
      <c r="BA32" s="382"/>
      <c r="BB32" s="12" t="s">
        <v>3</v>
      </c>
      <c r="BC32" s="13">
        <f t="shared" si="7"/>
        <v>0</v>
      </c>
      <c r="BD32" s="13">
        <f t="shared" si="7"/>
        <v>0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13">
        <f t="shared" si="7"/>
        <v>46</v>
      </c>
    </row>
    <row r="33" spans="53:63" ht="15.75" customHeight="1" x14ac:dyDescent="0.25">
      <c r="BA33" s="380" t="s">
        <v>94</v>
      </c>
      <c r="BB33" s="283"/>
      <c r="BC33" s="283" t="s">
        <v>55</v>
      </c>
      <c r="BD33" s="283" t="s">
        <v>2</v>
      </c>
      <c r="BE33" s="283" t="s">
        <v>74</v>
      </c>
      <c r="BF33" s="283" t="s">
        <v>0</v>
      </c>
      <c r="BG33" s="283" t="s">
        <v>5</v>
      </c>
      <c r="BH33" s="283" t="s">
        <v>8</v>
      </c>
      <c r="BI33" s="283" t="s">
        <v>225</v>
      </c>
      <c r="BJ33" s="283" t="s">
        <v>131</v>
      </c>
      <c r="BK33" s="284" t="s">
        <v>226</v>
      </c>
    </row>
    <row r="34" spans="53:63" ht="15.75" customHeight="1" x14ac:dyDescent="0.25">
      <c r="BA34" s="381"/>
      <c r="BB34" s="286" t="s">
        <v>9</v>
      </c>
      <c r="BC34" s="333">
        <f t="shared" ref="BC34:BK38" si="8">IF(ISBLANK(AC4),0,VLOOKUP(AC4,$I$4:$T$10,12,FALSE))</f>
        <v>0</v>
      </c>
      <c r="BD34" s="333">
        <f t="shared" si="8"/>
        <v>0</v>
      </c>
      <c r="BE34" s="333">
        <f t="shared" si="8"/>
        <v>0</v>
      </c>
      <c r="BF34" s="333">
        <f t="shared" si="8"/>
        <v>0</v>
      </c>
      <c r="BG34" s="333">
        <f t="shared" si="8"/>
        <v>0</v>
      </c>
      <c r="BH34" s="333">
        <f t="shared" si="8"/>
        <v>0</v>
      </c>
      <c r="BI34" s="333">
        <f t="shared" si="8"/>
        <v>0</v>
      </c>
      <c r="BJ34" s="333">
        <f t="shared" si="8"/>
        <v>0</v>
      </c>
      <c r="BK34" s="334">
        <f t="shared" si="8"/>
        <v>25000000</v>
      </c>
    </row>
    <row r="35" spans="53:63" ht="15.75" customHeight="1" x14ac:dyDescent="0.25">
      <c r="BA35" s="381"/>
      <c r="BB35" s="287" t="s">
        <v>7</v>
      </c>
      <c r="BC35" s="335">
        <f t="shared" si="8"/>
        <v>0</v>
      </c>
      <c r="BD35" s="335">
        <f t="shared" si="8"/>
        <v>0</v>
      </c>
      <c r="BE35" s="335">
        <f t="shared" si="8"/>
        <v>0</v>
      </c>
      <c r="BF35" s="335">
        <f t="shared" si="8"/>
        <v>0</v>
      </c>
      <c r="BG35" s="335">
        <f t="shared" si="8"/>
        <v>0</v>
      </c>
      <c r="BH35" s="335">
        <f t="shared" si="8"/>
        <v>0</v>
      </c>
      <c r="BI35" s="335">
        <f t="shared" si="8"/>
        <v>0</v>
      </c>
      <c r="BJ35" s="335">
        <f t="shared" si="8"/>
        <v>0</v>
      </c>
      <c r="BK35" s="336">
        <f t="shared" si="8"/>
        <v>25000000</v>
      </c>
    </row>
    <row r="36" spans="53:63" ht="15.75" customHeight="1" x14ac:dyDescent="0.25">
      <c r="BA36" s="381"/>
      <c r="BB36" s="192" t="s">
        <v>6</v>
      </c>
      <c r="BC36" s="337">
        <f t="shared" si="8"/>
        <v>0</v>
      </c>
      <c r="BD36" s="337">
        <f t="shared" si="8"/>
        <v>0</v>
      </c>
      <c r="BE36" s="337">
        <f t="shared" si="8"/>
        <v>0</v>
      </c>
      <c r="BF36" s="337">
        <f t="shared" si="8"/>
        <v>0</v>
      </c>
      <c r="BG36" s="337">
        <f t="shared" si="8"/>
        <v>0</v>
      </c>
      <c r="BH36" s="337">
        <f t="shared" si="8"/>
        <v>0</v>
      </c>
      <c r="BI36" s="337">
        <f t="shared" si="8"/>
        <v>0</v>
      </c>
      <c r="BJ36" s="337">
        <f t="shared" si="8"/>
        <v>0</v>
      </c>
      <c r="BK36" s="338">
        <f t="shared" si="8"/>
        <v>25000000</v>
      </c>
    </row>
    <row r="37" spans="53:63" ht="15.75" customHeight="1" x14ac:dyDescent="0.25">
      <c r="BA37" s="381"/>
      <c r="BB37" s="288" t="s">
        <v>4</v>
      </c>
      <c r="BC37" s="339">
        <f t="shared" si="8"/>
        <v>0</v>
      </c>
      <c r="BD37" s="339">
        <f t="shared" si="8"/>
        <v>0</v>
      </c>
      <c r="BE37" s="339">
        <f t="shared" si="8"/>
        <v>0</v>
      </c>
      <c r="BF37" s="339">
        <f t="shared" si="8"/>
        <v>0</v>
      </c>
      <c r="BG37" s="339">
        <f t="shared" si="8"/>
        <v>0</v>
      </c>
      <c r="BH37" s="339">
        <f t="shared" si="8"/>
        <v>0</v>
      </c>
      <c r="BI37" s="339">
        <f t="shared" si="8"/>
        <v>0</v>
      </c>
      <c r="BJ37" s="339">
        <f t="shared" si="8"/>
        <v>0</v>
      </c>
      <c r="BK37" s="340">
        <f t="shared" si="8"/>
        <v>0</v>
      </c>
    </row>
    <row r="38" spans="53:63" ht="15.75" customHeight="1" x14ac:dyDescent="0.25">
      <c r="BA38" s="382"/>
      <c r="BB38" s="12" t="s">
        <v>3</v>
      </c>
      <c r="BC38" s="341">
        <f t="shared" si="8"/>
        <v>0</v>
      </c>
      <c r="BD38" s="341">
        <f t="shared" si="8"/>
        <v>0</v>
      </c>
      <c r="BE38" s="341">
        <f t="shared" si="8"/>
        <v>0</v>
      </c>
      <c r="BF38" s="341">
        <f t="shared" si="8"/>
        <v>0</v>
      </c>
      <c r="BG38" s="341">
        <f t="shared" si="8"/>
        <v>0</v>
      </c>
      <c r="BH38" s="341">
        <f t="shared" si="8"/>
        <v>0</v>
      </c>
      <c r="BI38" s="341">
        <f t="shared" si="8"/>
        <v>0</v>
      </c>
      <c r="BJ38" s="341">
        <f t="shared" si="8"/>
        <v>0</v>
      </c>
      <c r="BK38" s="342">
        <f t="shared" si="8"/>
        <v>25000000</v>
      </c>
    </row>
  </sheetData>
  <mergeCells count="29"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</mergeCells>
  <conditionalFormatting sqref="J4:N10">
    <cfRule type="cellIs" dxfId="8" priority="8" operator="equal">
      <formula>"X"</formula>
    </cfRule>
    <cfRule type="cellIs" dxfId="7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708"/>
  <sheetViews>
    <sheetView workbookViewId="0">
      <pane ySplit="4" topLeftCell="A659" activePane="bottomLeft" state="frozen"/>
      <selection pane="bottomLeft" activeCell="L720" sqref="L720:L721"/>
    </sheetView>
  </sheetViews>
  <sheetFormatPr defaultColWidth="6.7109375" defaultRowHeight="15" x14ac:dyDescent="0.25"/>
  <cols>
    <col min="1" max="1" width="6.7109375" style="173"/>
    <col min="2" max="2" width="6.7109375" style="234"/>
    <col min="3" max="6" width="6.7109375" style="173"/>
    <col min="7" max="7" width="6.7109375" style="184"/>
    <col min="8" max="8" width="6.7109375" style="173"/>
    <col min="9" max="10" width="6.7109375" style="1"/>
    <col min="11" max="11" width="6.7109375" style="173"/>
    <col min="12" max="12" width="6.7109375" style="234"/>
    <col min="13" max="17" width="6.7109375" style="173"/>
    <col min="18" max="18" width="6.7109375" style="184"/>
    <col min="19" max="20" width="6.7109375" style="173"/>
    <col min="21" max="16384" width="6.7109375" style="1"/>
  </cols>
  <sheetData>
    <row r="1" spans="1:23" s="178" customFormat="1" ht="15" customHeight="1" x14ac:dyDescent="0.25">
      <c r="A1" s="391" t="s">
        <v>69</v>
      </c>
      <c r="B1" s="391"/>
      <c r="C1" s="391"/>
      <c r="D1" s="391"/>
      <c r="E1" s="391"/>
      <c r="F1" s="391"/>
      <c r="G1" s="391"/>
      <c r="H1" s="391"/>
      <c r="I1" s="391"/>
      <c r="J1" s="391"/>
      <c r="K1" s="391" t="s">
        <v>73</v>
      </c>
      <c r="L1" s="391"/>
      <c r="M1" s="391"/>
      <c r="N1" s="391"/>
      <c r="O1" s="391"/>
      <c r="P1" s="391"/>
      <c r="Q1" s="391"/>
      <c r="R1" s="391"/>
      <c r="S1" s="391"/>
      <c r="T1" s="391"/>
      <c r="U1" s="391"/>
      <c r="V1" s="391"/>
      <c r="W1" s="21"/>
    </row>
    <row r="2" spans="1:23" s="178" customFormat="1" ht="15" customHeight="1" x14ac:dyDescent="0.25">
      <c r="A2" s="391" t="s">
        <v>223</v>
      </c>
      <c r="B2" s="391"/>
      <c r="C2" s="391"/>
      <c r="D2" s="391"/>
      <c r="E2" s="391"/>
      <c r="F2" s="391" t="s">
        <v>88</v>
      </c>
      <c r="G2" s="391"/>
      <c r="H2" s="391"/>
      <c r="I2" s="391"/>
      <c r="J2" s="391"/>
      <c r="K2" s="391" t="s">
        <v>223</v>
      </c>
      <c r="L2" s="391"/>
      <c r="M2" s="391"/>
      <c r="N2" s="391"/>
      <c r="O2" s="391"/>
      <c r="P2" s="391"/>
      <c r="Q2" s="391" t="s">
        <v>88</v>
      </c>
      <c r="R2" s="391"/>
      <c r="S2" s="391"/>
      <c r="T2" s="391"/>
      <c r="U2" s="391"/>
      <c r="V2" s="391"/>
      <c r="W2" s="21"/>
    </row>
    <row r="3" spans="1:23" s="178" customFormat="1" ht="15" customHeight="1" x14ac:dyDescent="0.25">
      <c r="A3" s="391" t="s">
        <v>221</v>
      </c>
      <c r="B3" s="391"/>
      <c r="C3" s="391"/>
      <c r="D3" s="391" t="s">
        <v>222</v>
      </c>
      <c r="E3" s="391"/>
      <c r="F3" s="391" t="s">
        <v>221</v>
      </c>
      <c r="G3" s="391"/>
      <c r="H3" s="391"/>
      <c r="I3" s="391" t="s">
        <v>222</v>
      </c>
      <c r="J3" s="391"/>
      <c r="K3" s="391" t="s">
        <v>221</v>
      </c>
      <c r="L3" s="391"/>
      <c r="M3" s="391"/>
      <c r="N3" s="391"/>
      <c r="O3" s="391" t="s">
        <v>222</v>
      </c>
      <c r="P3" s="391"/>
      <c r="Q3" s="391" t="s">
        <v>221</v>
      </c>
      <c r="R3" s="391"/>
      <c r="S3" s="391"/>
      <c r="T3" s="391"/>
      <c r="U3" s="391" t="s">
        <v>222</v>
      </c>
      <c r="V3" s="391"/>
      <c r="W3" s="21"/>
    </row>
    <row r="4" spans="1:23" s="178" customFormat="1" ht="15" customHeight="1" x14ac:dyDescent="0.25">
      <c r="A4" s="178" t="s">
        <v>68</v>
      </c>
      <c r="B4" s="236" t="s">
        <v>70</v>
      </c>
      <c r="C4" s="178" t="s">
        <v>71</v>
      </c>
      <c r="D4" s="178" t="s">
        <v>68</v>
      </c>
      <c r="E4" s="178" t="s">
        <v>71</v>
      </c>
      <c r="F4" s="178" t="s">
        <v>68</v>
      </c>
      <c r="G4" s="186" t="s">
        <v>70</v>
      </c>
      <c r="H4" s="178" t="s">
        <v>71</v>
      </c>
      <c r="I4" s="178" t="s">
        <v>68</v>
      </c>
      <c r="J4" s="178" t="s">
        <v>71</v>
      </c>
      <c r="K4" s="178" t="s">
        <v>68</v>
      </c>
      <c r="L4" s="236" t="s">
        <v>70</v>
      </c>
      <c r="M4" s="178" t="s">
        <v>71</v>
      </c>
      <c r="N4" s="178" t="s">
        <v>72</v>
      </c>
      <c r="O4" s="178" t="s">
        <v>71</v>
      </c>
      <c r="P4" s="178" t="s">
        <v>72</v>
      </c>
      <c r="Q4" s="178" t="s">
        <v>68</v>
      </c>
      <c r="R4" s="186" t="s">
        <v>70</v>
      </c>
      <c r="S4" s="178" t="s">
        <v>71</v>
      </c>
      <c r="T4" s="178" t="s">
        <v>72</v>
      </c>
      <c r="U4" s="178" t="s">
        <v>71</v>
      </c>
      <c r="V4" s="178" t="s">
        <v>72</v>
      </c>
    </row>
    <row r="5" spans="1:23" s="70" customFormat="1" ht="15.75" customHeight="1" x14ac:dyDescent="0.25">
      <c r="A5" s="182">
        <v>5</v>
      </c>
      <c r="B5" s="237"/>
      <c r="C5" s="182">
        <v>3</v>
      </c>
      <c r="D5" s="182">
        <v>3</v>
      </c>
      <c r="E5" s="182">
        <v>1</v>
      </c>
      <c r="F5" s="182">
        <v>7</v>
      </c>
      <c r="G5" s="190"/>
      <c r="H5" s="182">
        <v>5</v>
      </c>
      <c r="I5" s="70">
        <v>5</v>
      </c>
      <c r="J5" s="70">
        <v>1</v>
      </c>
      <c r="K5" s="182">
        <v>9</v>
      </c>
      <c r="L5" s="237"/>
      <c r="M5" s="182">
        <v>2</v>
      </c>
      <c r="N5" s="182">
        <v>4</v>
      </c>
      <c r="O5" s="182">
        <v>2</v>
      </c>
      <c r="P5" s="182">
        <v>1</v>
      </c>
      <c r="Q5" s="182">
        <v>13</v>
      </c>
      <c r="R5" s="190"/>
      <c r="S5" s="182">
        <v>4</v>
      </c>
      <c r="T5" s="182">
        <v>6</v>
      </c>
      <c r="U5" s="70">
        <v>4</v>
      </c>
      <c r="V5" s="70">
        <v>2</v>
      </c>
    </row>
    <row r="6" spans="1:23" x14ac:dyDescent="0.25">
      <c r="A6" s="34"/>
      <c r="B6" s="235"/>
      <c r="C6" s="34"/>
      <c r="F6" s="34">
        <v>7</v>
      </c>
      <c r="G6" s="191"/>
      <c r="H6" s="34">
        <v>5</v>
      </c>
      <c r="I6" s="1">
        <v>3</v>
      </c>
      <c r="J6" s="1">
        <v>1</v>
      </c>
      <c r="K6" s="173">
        <v>9</v>
      </c>
      <c r="L6" s="234">
        <v>1</v>
      </c>
      <c r="M6" s="173">
        <v>3</v>
      </c>
      <c r="N6" s="173">
        <v>4</v>
      </c>
      <c r="O6" s="173">
        <v>3</v>
      </c>
      <c r="P6" s="173">
        <v>1</v>
      </c>
      <c r="Q6" s="173">
        <v>12</v>
      </c>
      <c r="S6" s="173">
        <v>3</v>
      </c>
      <c r="T6" s="173">
        <v>4</v>
      </c>
      <c r="U6" s="1">
        <v>4</v>
      </c>
      <c r="V6" s="1">
        <v>3</v>
      </c>
    </row>
    <row r="7" spans="1:23" x14ac:dyDescent="0.25">
      <c r="A7" s="34"/>
      <c r="B7" s="235"/>
      <c r="C7" s="34"/>
      <c r="F7" s="34">
        <v>7</v>
      </c>
      <c r="G7" s="191"/>
      <c r="H7" s="34">
        <v>5</v>
      </c>
      <c r="I7" s="1">
        <v>5</v>
      </c>
      <c r="J7" s="1">
        <v>2</v>
      </c>
      <c r="Q7" s="173">
        <v>11</v>
      </c>
      <c r="S7" s="173">
        <v>4</v>
      </c>
      <c r="T7" s="173">
        <v>6</v>
      </c>
      <c r="U7" s="1">
        <v>4</v>
      </c>
      <c r="V7" s="1">
        <v>2</v>
      </c>
    </row>
    <row r="8" spans="1:23" x14ac:dyDescent="0.25">
      <c r="A8" s="34"/>
      <c r="B8" s="235"/>
      <c r="C8" s="34"/>
      <c r="F8" s="34">
        <v>7</v>
      </c>
      <c r="G8" s="191"/>
      <c r="H8" s="34">
        <v>5</v>
      </c>
      <c r="I8" s="1">
        <v>5</v>
      </c>
      <c r="J8" s="1">
        <v>1</v>
      </c>
      <c r="Q8" s="173">
        <v>12</v>
      </c>
      <c r="S8" s="173">
        <v>4</v>
      </c>
      <c r="T8" s="173">
        <v>5</v>
      </c>
      <c r="U8" s="1">
        <v>4</v>
      </c>
      <c r="V8" s="1">
        <v>2</v>
      </c>
    </row>
    <row r="9" spans="1:23" x14ac:dyDescent="0.25">
      <c r="A9" s="34"/>
      <c r="B9" s="235"/>
      <c r="C9" s="34"/>
      <c r="F9" s="34">
        <v>7</v>
      </c>
      <c r="G9" s="191"/>
      <c r="H9" s="34">
        <v>5</v>
      </c>
      <c r="I9" s="1">
        <v>3</v>
      </c>
      <c r="J9" s="1">
        <v>1</v>
      </c>
      <c r="Q9" s="173">
        <v>12</v>
      </c>
      <c r="S9" s="173">
        <v>4</v>
      </c>
      <c r="T9" s="173">
        <v>6</v>
      </c>
      <c r="U9" s="1">
        <v>3</v>
      </c>
      <c r="V9" s="1">
        <v>1</v>
      </c>
    </row>
    <row r="10" spans="1:23" x14ac:dyDescent="0.25">
      <c r="A10" s="34"/>
      <c r="B10" s="235"/>
      <c r="C10" s="34"/>
      <c r="F10" s="34">
        <v>7</v>
      </c>
      <c r="G10" s="191"/>
      <c r="H10" s="34">
        <v>5</v>
      </c>
      <c r="I10" s="1">
        <v>3</v>
      </c>
      <c r="J10" s="1">
        <v>1</v>
      </c>
      <c r="Q10" s="173">
        <v>12</v>
      </c>
      <c r="S10" s="173">
        <v>3</v>
      </c>
      <c r="T10" s="173">
        <v>5</v>
      </c>
      <c r="U10" s="1">
        <v>3</v>
      </c>
      <c r="V10" s="1">
        <v>2</v>
      </c>
    </row>
    <row r="11" spans="1:23" x14ac:dyDescent="0.25">
      <c r="A11" s="34"/>
      <c r="B11" s="235"/>
      <c r="C11" s="34"/>
      <c r="F11" s="34">
        <v>7</v>
      </c>
      <c r="G11" s="191"/>
      <c r="H11" s="34">
        <v>5</v>
      </c>
      <c r="I11" s="1">
        <v>5</v>
      </c>
      <c r="J11" s="1">
        <v>2</v>
      </c>
      <c r="Q11" s="173">
        <v>11</v>
      </c>
      <c r="S11" s="173">
        <v>3</v>
      </c>
      <c r="T11" s="173">
        <v>5</v>
      </c>
      <c r="U11" s="1">
        <v>3</v>
      </c>
      <c r="V11" s="1">
        <v>1</v>
      </c>
    </row>
    <row r="12" spans="1:23" x14ac:dyDescent="0.25">
      <c r="A12" s="34"/>
      <c r="B12" s="235"/>
      <c r="C12" s="34"/>
      <c r="F12" s="34">
        <v>7</v>
      </c>
      <c r="G12" s="191"/>
      <c r="H12" s="34">
        <v>5</v>
      </c>
      <c r="I12" s="1">
        <v>4</v>
      </c>
      <c r="J12" s="1">
        <v>1</v>
      </c>
      <c r="Q12" s="173">
        <v>12</v>
      </c>
      <c r="S12" s="173">
        <v>4</v>
      </c>
      <c r="T12" s="173">
        <v>5</v>
      </c>
      <c r="U12" s="1">
        <v>3</v>
      </c>
      <c r="V12" s="1">
        <v>2</v>
      </c>
    </row>
    <row r="13" spans="1:23" x14ac:dyDescent="0.25">
      <c r="A13" s="34"/>
      <c r="B13" s="235"/>
      <c r="C13" s="34"/>
      <c r="F13" s="34">
        <v>7</v>
      </c>
      <c r="G13" s="191"/>
      <c r="H13" s="34">
        <v>5</v>
      </c>
      <c r="I13" s="1">
        <v>4</v>
      </c>
      <c r="J13" s="1">
        <v>2</v>
      </c>
      <c r="Q13" s="173">
        <v>12</v>
      </c>
      <c r="S13" s="173">
        <v>4</v>
      </c>
      <c r="T13" s="173">
        <v>5</v>
      </c>
      <c r="U13" s="1">
        <v>4</v>
      </c>
      <c r="V13" s="1">
        <v>2</v>
      </c>
    </row>
    <row r="14" spans="1:23" x14ac:dyDescent="0.25">
      <c r="A14" s="34"/>
      <c r="B14" s="235"/>
      <c r="C14" s="34"/>
      <c r="F14" s="34">
        <v>7</v>
      </c>
      <c r="G14" s="191"/>
      <c r="H14" s="34">
        <v>5</v>
      </c>
      <c r="I14" s="1">
        <v>3</v>
      </c>
      <c r="J14" s="1">
        <v>2</v>
      </c>
      <c r="Q14" s="173">
        <v>12</v>
      </c>
      <c r="S14" s="173">
        <v>3</v>
      </c>
      <c r="T14" s="173">
        <v>5</v>
      </c>
      <c r="U14" s="1">
        <v>3</v>
      </c>
      <c r="V14" s="1">
        <v>2</v>
      </c>
    </row>
    <row r="15" spans="1:23" x14ac:dyDescent="0.25">
      <c r="A15" s="34"/>
      <c r="B15" s="235"/>
      <c r="C15" s="34"/>
      <c r="F15" s="34">
        <v>7</v>
      </c>
      <c r="G15" s="191"/>
      <c r="H15" s="34">
        <v>5</v>
      </c>
      <c r="I15" s="1">
        <v>5</v>
      </c>
      <c r="J15" s="1">
        <v>1</v>
      </c>
      <c r="Q15" s="173">
        <v>11</v>
      </c>
      <c r="S15" s="173">
        <v>4</v>
      </c>
      <c r="T15" s="173">
        <v>6</v>
      </c>
      <c r="U15" s="1">
        <v>4</v>
      </c>
      <c r="V15" s="1">
        <v>2</v>
      </c>
    </row>
    <row r="16" spans="1:23" x14ac:dyDescent="0.25">
      <c r="A16" s="34"/>
      <c r="B16" s="235"/>
      <c r="C16" s="34"/>
      <c r="F16" s="34">
        <v>7</v>
      </c>
      <c r="G16" s="191"/>
      <c r="H16" s="34">
        <v>5</v>
      </c>
      <c r="I16" s="1">
        <v>4</v>
      </c>
      <c r="J16" s="1">
        <v>2</v>
      </c>
      <c r="Q16" s="173">
        <v>13</v>
      </c>
      <c r="S16" s="173">
        <v>3</v>
      </c>
      <c r="T16" s="173">
        <v>5</v>
      </c>
      <c r="U16" s="1">
        <v>4</v>
      </c>
      <c r="V16" s="1">
        <v>2</v>
      </c>
    </row>
    <row r="17" spans="1:22" x14ac:dyDescent="0.25">
      <c r="A17" s="34"/>
      <c r="B17" s="235"/>
      <c r="C17" s="34"/>
      <c r="F17" s="34">
        <v>7</v>
      </c>
      <c r="G17" s="191"/>
      <c r="H17" s="34">
        <v>5</v>
      </c>
      <c r="I17" s="1">
        <v>3</v>
      </c>
      <c r="J17" s="1">
        <v>1</v>
      </c>
      <c r="Q17" s="173">
        <v>13</v>
      </c>
      <c r="S17" s="173">
        <v>3</v>
      </c>
      <c r="T17" s="173">
        <v>6</v>
      </c>
      <c r="U17" s="1">
        <v>3</v>
      </c>
      <c r="V17" s="1">
        <v>2</v>
      </c>
    </row>
    <row r="18" spans="1:22" x14ac:dyDescent="0.25">
      <c r="A18" s="34"/>
      <c r="B18" s="235"/>
      <c r="C18" s="34"/>
      <c r="F18" s="34">
        <v>7</v>
      </c>
      <c r="G18" s="191"/>
      <c r="H18" s="34">
        <v>5</v>
      </c>
      <c r="I18" s="1">
        <v>5</v>
      </c>
      <c r="J18" s="1">
        <v>2</v>
      </c>
      <c r="Q18" s="173">
        <v>11</v>
      </c>
      <c r="S18" s="173">
        <v>3</v>
      </c>
      <c r="T18" s="173">
        <v>6</v>
      </c>
      <c r="U18" s="1">
        <v>4</v>
      </c>
      <c r="V18" s="1">
        <v>1</v>
      </c>
    </row>
    <row r="19" spans="1:22" x14ac:dyDescent="0.25">
      <c r="F19" s="173">
        <v>7</v>
      </c>
      <c r="H19" s="173">
        <v>5</v>
      </c>
      <c r="I19" s="1">
        <v>3</v>
      </c>
      <c r="J19" s="1">
        <v>2</v>
      </c>
      <c r="Q19" s="173">
        <v>11</v>
      </c>
      <c r="S19" s="173">
        <v>3</v>
      </c>
      <c r="T19" s="173">
        <v>5</v>
      </c>
      <c r="U19" s="1">
        <v>3</v>
      </c>
      <c r="V19" s="1">
        <v>2</v>
      </c>
    </row>
    <row r="20" spans="1:22" x14ac:dyDescent="0.25">
      <c r="F20" s="173">
        <v>7</v>
      </c>
      <c r="H20" s="173">
        <v>5</v>
      </c>
      <c r="I20" s="1">
        <v>4</v>
      </c>
      <c r="J20" s="1">
        <v>1</v>
      </c>
      <c r="Q20" s="173">
        <v>11</v>
      </c>
      <c r="S20" s="173">
        <v>3</v>
      </c>
      <c r="T20" s="173">
        <v>5</v>
      </c>
      <c r="U20" s="1">
        <v>4</v>
      </c>
      <c r="V20" s="1">
        <v>2</v>
      </c>
    </row>
    <row r="21" spans="1:22" x14ac:dyDescent="0.25">
      <c r="F21" s="173">
        <v>7</v>
      </c>
      <c r="H21" s="173">
        <v>5</v>
      </c>
      <c r="I21" s="1">
        <v>5</v>
      </c>
      <c r="J21" s="1">
        <v>1</v>
      </c>
      <c r="Q21" s="173">
        <v>13</v>
      </c>
      <c r="S21" s="173">
        <v>4</v>
      </c>
      <c r="T21" s="173">
        <v>5</v>
      </c>
      <c r="U21" s="1">
        <v>4</v>
      </c>
      <c r="V21" s="1">
        <v>2</v>
      </c>
    </row>
    <row r="22" spans="1:22" x14ac:dyDescent="0.25">
      <c r="F22" s="173">
        <v>7</v>
      </c>
      <c r="H22" s="173">
        <v>5</v>
      </c>
      <c r="I22" s="1">
        <v>3</v>
      </c>
      <c r="J22" s="1">
        <v>2</v>
      </c>
      <c r="Q22" s="173">
        <v>11</v>
      </c>
      <c r="S22" s="173">
        <v>3</v>
      </c>
      <c r="T22" s="173">
        <v>5</v>
      </c>
      <c r="U22" s="1">
        <v>4</v>
      </c>
      <c r="V22" s="1">
        <v>2</v>
      </c>
    </row>
    <row r="23" spans="1:22" x14ac:dyDescent="0.25">
      <c r="F23" s="173">
        <v>7</v>
      </c>
      <c r="H23" s="173">
        <v>5</v>
      </c>
      <c r="I23" s="1">
        <v>3</v>
      </c>
      <c r="J23" s="1">
        <v>1</v>
      </c>
      <c r="Q23" s="173">
        <v>12</v>
      </c>
      <c r="S23" s="173">
        <v>3</v>
      </c>
      <c r="T23" s="173">
        <v>6</v>
      </c>
      <c r="U23" s="1">
        <v>3</v>
      </c>
      <c r="V23" s="1">
        <v>2</v>
      </c>
    </row>
    <row r="24" spans="1:22" x14ac:dyDescent="0.25">
      <c r="F24" s="173">
        <v>7</v>
      </c>
      <c r="H24" s="173">
        <v>5</v>
      </c>
      <c r="I24" s="1">
        <v>3</v>
      </c>
      <c r="J24" s="1">
        <v>2</v>
      </c>
      <c r="Q24" s="173">
        <v>11</v>
      </c>
      <c r="S24" s="173">
        <v>3</v>
      </c>
      <c r="T24" s="173">
        <v>6</v>
      </c>
      <c r="U24" s="1">
        <v>3</v>
      </c>
      <c r="V24" s="1">
        <v>1</v>
      </c>
    </row>
    <row r="25" spans="1:22" x14ac:dyDescent="0.25">
      <c r="F25" s="173">
        <v>7</v>
      </c>
      <c r="H25" s="173">
        <v>5</v>
      </c>
      <c r="I25" s="1">
        <v>5</v>
      </c>
      <c r="J25" s="1">
        <v>1</v>
      </c>
      <c r="Q25" s="173">
        <v>12</v>
      </c>
      <c r="S25" s="173">
        <v>4</v>
      </c>
      <c r="T25" s="173">
        <v>5</v>
      </c>
      <c r="U25" s="1">
        <v>3</v>
      </c>
      <c r="V25" s="1">
        <v>2</v>
      </c>
    </row>
    <row r="26" spans="1:22" x14ac:dyDescent="0.25">
      <c r="F26" s="173">
        <v>7</v>
      </c>
      <c r="H26" s="173">
        <v>5</v>
      </c>
      <c r="I26" s="1">
        <v>4</v>
      </c>
      <c r="J26" s="1">
        <v>2</v>
      </c>
      <c r="Q26" s="173">
        <v>12</v>
      </c>
      <c r="S26" s="173">
        <v>3</v>
      </c>
      <c r="T26" s="173">
        <v>6</v>
      </c>
      <c r="U26" s="1">
        <v>1</v>
      </c>
      <c r="V26" s="1">
        <v>2</v>
      </c>
    </row>
    <row r="27" spans="1:22" x14ac:dyDescent="0.25">
      <c r="F27" s="173">
        <v>7</v>
      </c>
      <c r="H27" s="173">
        <v>5</v>
      </c>
      <c r="I27" s="1">
        <v>3</v>
      </c>
      <c r="J27" s="1">
        <v>2</v>
      </c>
      <c r="Q27" s="173">
        <v>11</v>
      </c>
      <c r="S27" s="173">
        <v>3</v>
      </c>
      <c r="T27" s="173">
        <v>5</v>
      </c>
      <c r="U27" s="1">
        <v>3</v>
      </c>
      <c r="V27" s="1">
        <v>2</v>
      </c>
    </row>
    <row r="28" spans="1:22" x14ac:dyDescent="0.25">
      <c r="F28" s="173">
        <v>7</v>
      </c>
      <c r="H28" s="173">
        <v>5</v>
      </c>
      <c r="I28" s="1">
        <v>4</v>
      </c>
      <c r="J28" s="1">
        <v>2</v>
      </c>
      <c r="Q28" s="173">
        <v>11</v>
      </c>
      <c r="S28" s="173">
        <v>4</v>
      </c>
      <c r="T28" s="173">
        <v>5</v>
      </c>
      <c r="U28" s="1">
        <v>3</v>
      </c>
      <c r="V28" s="1">
        <v>2</v>
      </c>
    </row>
    <row r="29" spans="1:22" x14ac:dyDescent="0.25">
      <c r="F29" s="173">
        <v>7</v>
      </c>
      <c r="H29" s="173">
        <v>5</v>
      </c>
      <c r="I29" s="1">
        <v>3</v>
      </c>
      <c r="J29" s="1">
        <v>2</v>
      </c>
      <c r="Q29" s="173">
        <v>13</v>
      </c>
      <c r="S29" s="173">
        <v>3</v>
      </c>
      <c r="T29" s="173">
        <v>5</v>
      </c>
      <c r="U29" s="1">
        <v>4</v>
      </c>
      <c r="V29" s="1">
        <v>2</v>
      </c>
    </row>
    <row r="30" spans="1:22" x14ac:dyDescent="0.25">
      <c r="F30" s="173">
        <v>7</v>
      </c>
      <c r="H30" s="173">
        <v>5</v>
      </c>
      <c r="I30" s="1">
        <v>4</v>
      </c>
      <c r="J30" s="1">
        <v>1</v>
      </c>
      <c r="Q30" s="173">
        <v>13</v>
      </c>
      <c r="S30" s="173">
        <v>3</v>
      </c>
      <c r="T30" s="173">
        <v>6</v>
      </c>
      <c r="U30" s="1">
        <v>3</v>
      </c>
      <c r="V30" s="1">
        <v>2</v>
      </c>
    </row>
    <row r="31" spans="1:22" x14ac:dyDescent="0.25">
      <c r="F31" s="173">
        <v>7</v>
      </c>
      <c r="H31" s="173">
        <v>5</v>
      </c>
      <c r="I31" s="1">
        <v>5</v>
      </c>
      <c r="J31" s="1">
        <v>1</v>
      </c>
      <c r="Q31" s="173">
        <v>13</v>
      </c>
      <c r="S31" s="173">
        <v>3</v>
      </c>
      <c r="T31" s="173">
        <v>5</v>
      </c>
      <c r="U31" s="1">
        <v>3</v>
      </c>
      <c r="V31" s="1">
        <v>2</v>
      </c>
    </row>
    <row r="32" spans="1:22" x14ac:dyDescent="0.25">
      <c r="F32" s="173">
        <v>7</v>
      </c>
      <c r="H32" s="173">
        <v>5</v>
      </c>
      <c r="I32" s="1">
        <v>3</v>
      </c>
      <c r="J32" s="1">
        <v>1</v>
      </c>
      <c r="Q32" s="173">
        <v>12</v>
      </c>
      <c r="S32" s="173">
        <v>3</v>
      </c>
      <c r="T32" s="173">
        <v>5</v>
      </c>
      <c r="U32" s="1">
        <v>4</v>
      </c>
      <c r="V32" s="1">
        <v>2</v>
      </c>
    </row>
    <row r="33" spans="6:22" x14ac:dyDescent="0.25">
      <c r="F33" s="173">
        <v>7</v>
      </c>
      <c r="H33" s="173">
        <v>5</v>
      </c>
      <c r="I33" s="1">
        <v>3</v>
      </c>
      <c r="J33" s="1">
        <v>2</v>
      </c>
      <c r="Q33" s="173">
        <v>11</v>
      </c>
      <c r="S33" s="173">
        <v>3</v>
      </c>
      <c r="T33" s="173">
        <v>6</v>
      </c>
      <c r="U33" s="1">
        <v>3</v>
      </c>
      <c r="V33" s="1">
        <v>2</v>
      </c>
    </row>
    <row r="34" spans="6:22" x14ac:dyDescent="0.25">
      <c r="F34" s="173">
        <v>7</v>
      </c>
      <c r="H34" s="173">
        <v>5</v>
      </c>
      <c r="I34" s="1">
        <v>3</v>
      </c>
      <c r="J34" s="1">
        <v>2</v>
      </c>
      <c r="Q34" s="173">
        <v>12</v>
      </c>
      <c r="S34" s="173">
        <v>3</v>
      </c>
      <c r="T34" s="173">
        <v>5</v>
      </c>
      <c r="U34" s="1">
        <v>3</v>
      </c>
      <c r="V34" s="1">
        <v>1</v>
      </c>
    </row>
    <row r="35" spans="6:22" x14ac:dyDescent="0.25">
      <c r="F35" s="173">
        <v>7</v>
      </c>
      <c r="H35" s="173">
        <v>5</v>
      </c>
      <c r="I35" s="1">
        <v>3</v>
      </c>
      <c r="J35" s="1">
        <v>1</v>
      </c>
      <c r="Q35" s="173">
        <v>13</v>
      </c>
      <c r="S35" s="173">
        <v>3</v>
      </c>
      <c r="T35" s="173">
        <v>5</v>
      </c>
      <c r="U35" s="1">
        <v>3</v>
      </c>
      <c r="V35" s="1">
        <v>1</v>
      </c>
    </row>
    <row r="36" spans="6:22" x14ac:dyDescent="0.25">
      <c r="F36" s="173">
        <v>7</v>
      </c>
      <c r="H36" s="173">
        <v>5</v>
      </c>
      <c r="I36" s="1">
        <v>4</v>
      </c>
      <c r="J36" s="1">
        <v>2</v>
      </c>
      <c r="Q36" s="173">
        <v>12</v>
      </c>
      <c r="S36" s="173">
        <v>4</v>
      </c>
      <c r="T36" s="173">
        <v>5</v>
      </c>
      <c r="U36" s="1">
        <v>4</v>
      </c>
      <c r="V36" s="1">
        <v>2</v>
      </c>
    </row>
    <row r="37" spans="6:22" x14ac:dyDescent="0.25">
      <c r="F37" s="173">
        <v>7</v>
      </c>
      <c r="H37" s="173">
        <v>5</v>
      </c>
      <c r="I37" s="1">
        <v>3</v>
      </c>
      <c r="J37" s="1">
        <v>2</v>
      </c>
      <c r="Q37" s="173">
        <v>12</v>
      </c>
      <c r="R37" s="184">
        <v>2</v>
      </c>
      <c r="S37" s="173">
        <v>3</v>
      </c>
      <c r="T37" s="173">
        <v>5</v>
      </c>
      <c r="U37" s="1">
        <v>4</v>
      </c>
      <c r="V37" s="1">
        <v>2</v>
      </c>
    </row>
    <row r="38" spans="6:22" x14ac:dyDescent="0.25">
      <c r="F38" s="173">
        <v>7</v>
      </c>
      <c r="H38" s="173">
        <v>5</v>
      </c>
      <c r="I38" s="1">
        <v>4</v>
      </c>
      <c r="J38" s="1">
        <v>1</v>
      </c>
      <c r="Q38" s="173">
        <v>13</v>
      </c>
      <c r="R38" s="184">
        <v>1</v>
      </c>
      <c r="S38" s="173">
        <v>3</v>
      </c>
      <c r="T38" s="173">
        <v>5</v>
      </c>
      <c r="U38" s="1">
        <v>4</v>
      </c>
      <c r="V38" s="1">
        <v>2</v>
      </c>
    </row>
    <row r="39" spans="6:22" x14ac:dyDescent="0.25">
      <c r="F39" s="173">
        <v>7</v>
      </c>
      <c r="H39" s="173">
        <v>5</v>
      </c>
      <c r="I39" s="1">
        <v>3</v>
      </c>
      <c r="J39" s="1">
        <v>1</v>
      </c>
      <c r="Q39" s="173">
        <v>12</v>
      </c>
      <c r="R39" s="184">
        <v>1</v>
      </c>
      <c r="S39" s="173">
        <v>3</v>
      </c>
      <c r="T39" s="173">
        <v>5</v>
      </c>
      <c r="U39" s="1">
        <v>3</v>
      </c>
      <c r="V39" s="1">
        <v>2</v>
      </c>
    </row>
    <row r="40" spans="6:22" x14ac:dyDescent="0.25">
      <c r="F40" s="173">
        <v>7</v>
      </c>
      <c r="H40" s="173">
        <v>5</v>
      </c>
      <c r="I40" s="1">
        <v>3</v>
      </c>
      <c r="J40" s="1">
        <v>1</v>
      </c>
      <c r="Q40" s="173">
        <v>13</v>
      </c>
      <c r="R40" s="184">
        <v>1</v>
      </c>
      <c r="S40" s="173">
        <v>3</v>
      </c>
      <c r="T40" s="173">
        <v>5</v>
      </c>
      <c r="U40" s="1">
        <v>3</v>
      </c>
      <c r="V40" s="1">
        <v>1</v>
      </c>
    </row>
    <row r="41" spans="6:22" x14ac:dyDescent="0.25">
      <c r="F41" s="173">
        <v>7</v>
      </c>
      <c r="H41" s="173">
        <v>5</v>
      </c>
      <c r="I41" s="1">
        <v>3</v>
      </c>
      <c r="J41" s="1">
        <v>2</v>
      </c>
      <c r="Q41" s="173">
        <v>12</v>
      </c>
      <c r="R41" s="184">
        <v>2</v>
      </c>
      <c r="S41" s="173">
        <v>4</v>
      </c>
      <c r="T41" s="173">
        <v>5</v>
      </c>
      <c r="U41" s="1">
        <v>4</v>
      </c>
      <c r="V41" s="1">
        <v>2</v>
      </c>
    </row>
    <row r="42" spans="6:22" x14ac:dyDescent="0.25">
      <c r="F42" s="173">
        <v>7</v>
      </c>
      <c r="H42" s="173">
        <v>5</v>
      </c>
      <c r="I42" s="1">
        <v>4</v>
      </c>
      <c r="J42" s="1">
        <v>1</v>
      </c>
      <c r="Q42" s="173">
        <v>12</v>
      </c>
      <c r="R42" s="184">
        <v>0</v>
      </c>
      <c r="S42" s="173">
        <v>3</v>
      </c>
      <c r="T42" s="173">
        <v>5</v>
      </c>
      <c r="U42" s="1">
        <v>4</v>
      </c>
      <c r="V42" s="1">
        <v>1</v>
      </c>
    </row>
    <row r="43" spans="6:22" x14ac:dyDescent="0.25">
      <c r="F43" s="173">
        <v>7</v>
      </c>
      <c r="H43" s="173">
        <v>5</v>
      </c>
      <c r="I43" s="1">
        <v>3</v>
      </c>
      <c r="J43" s="1">
        <v>2</v>
      </c>
      <c r="Q43" s="173">
        <v>12</v>
      </c>
      <c r="R43" s="184">
        <v>2</v>
      </c>
      <c r="S43" s="173">
        <v>3</v>
      </c>
      <c r="T43" s="173">
        <v>5</v>
      </c>
      <c r="U43" s="1">
        <v>3</v>
      </c>
      <c r="V43" s="1">
        <v>2</v>
      </c>
    </row>
    <row r="44" spans="6:22" x14ac:dyDescent="0.25">
      <c r="F44" s="173">
        <v>7</v>
      </c>
      <c r="H44" s="173">
        <v>5</v>
      </c>
      <c r="I44" s="1">
        <v>3</v>
      </c>
      <c r="J44" s="1">
        <v>1</v>
      </c>
      <c r="Q44" s="173">
        <v>11</v>
      </c>
      <c r="R44" s="184">
        <v>2</v>
      </c>
      <c r="S44" s="173">
        <v>4</v>
      </c>
      <c r="T44" s="173">
        <v>5</v>
      </c>
      <c r="U44" s="1">
        <v>3</v>
      </c>
      <c r="V44" s="1">
        <v>2</v>
      </c>
    </row>
    <row r="45" spans="6:22" x14ac:dyDescent="0.25">
      <c r="F45" s="173">
        <v>7</v>
      </c>
      <c r="H45" s="173">
        <v>5</v>
      </c>
      <c r="I45" s="1">
        <v>4</v>
      </c>
      <c r="J45" s="1">
        <v>1</v>
      </c>
      <c r="Q45" s="173">
        <v>13</v>
      </c>
      <c r="R45" s="184">
        <v>1</v>
      </c>
      <c r="S45" s="173">
        <v>3</v>
      </c>
      <c r="T45" s="173">
        <v>5</v>
      </c>
      <c r="U45" s="1">
        <v>4</v>
      </c>
      <c r="V45" s="1">
        <v>2</v>
      </c>
    </row>
    <row r="46" spans="6:22" x14ac:dyDescent="0.25">
      <c r="F46" s="173">
        <v>7</v>
      </c>
      <c r="H46" s="173">
        <v>5</v>
      </c>
      <c r="I46" s="1">
        <v>4</v>
      </c>
      <c r="J46" s="1">
        <v>1</v>
      </c>
      <c r="Q46" s="173">
        <v>12</v>
      </c>
      <c r="R46" s="184">
        <v>1</v>
      </c>
      <c r="S46" s="173">
        <v>3</v>
      </c>
      <c r="T46" s="173">
        <v>5</v>
      </c>
      <c r="U46" s="1">
        <v>4</v>
      </c>
      <c r="V46" s="1">
        <v>1</v>
      </c>
    </row>
    <row r="47" spans="6:22" x14ac:dyDescent="0.25">
      <c r="F47" s="173">
        <v>7</v>
      </c>
      <c r="H47" s="173">
        <v>5</v>
      </c>
      <c r="I47" s="1">
        <v>4</v>
      </c>
      <c r="J47" s="1">
        <v>1</v>
      </c>
      <c r="Q47" s="173">
        <v>13</v>
      </c>
      <c r="R47" s="184">
        <v>1</v>
      </c>
      <c r="S47" s="173">
        <v>3</v>
      </c>
      <c r="T47" s="173">
        <v>6</v>
      </c>
      <c r="U47" s="1">
        <v>4</v>
      </c>
      <c r="V47" s="1">
        <v>2</v>
      </c>
    </row>
    <row r="48" spans="6:22" x14ac:dyDescent="0.25">
      <c r="F48" s="173">
        <v>7</v>
      </c>
      <c r="H48" s="173">
        <v>5</v>
      </c>
      <c r="I48" s="1">
        <v>5</v>
      </c>
      <c r="J48" s="1">
        <v>2</v>
      </c>
      <c r="Q48" s="173">
        <v>12</v>
      </c>
      <c r="R48" s="184">
        <v>1</v>
      </c>
      <c r="S48" s="173">
        <v>3</v>
      </c>
      <c r="T48" s="173">
        <v>5</v>
      </c>
      <c r="U48" s="1">
        <v>3</v>
      </c>
      <c r="V48" s="1">
        <v>1</v>
      </c>
    </row>
    <row r="49" spans="6:22" x14ac:dyDescent="0.25">
      <c r="F49" s="173">
        <v>7</v>
      </c>
      <c r="H49" s="173">
        <v>5</v>
      </c>
      <c r="I49" s="1">
        <v>3</v>
      </c>
      <c r="J49" s="1">
        <v>1</v>
      </c>
      <c r="Q49" s="173">
        <v>11</v>
      </c>
      <c r="R49" s="184">
        <v>1</v>
      </c>
      <c r="S49" s="173">
        <v>4</v>
      </c>
      <c r="T49" s="173">
        <v>5</v>
      </c>
      <c r="U49" s="1">
        <v>4</v>
      </c>
      <c r="V49" s="1">
        <v>2</v>
      </c>
    </row>
    <row r="50" spans="6:22" x14ac:dyDescent="0.25">
      <c r="F50" s="173">
        <v>7</v>
      </c>
      <c r="H50" s="173">
        <v>5</v>
      </c>
      <c r="I50" s="1">
        <v>3</v>
      </c>
      <c r="J50" s="1">
        <v>2</v>
      </c>
      <c r="Q50" s="173">
        <v>12</v>
      </c>
      <c r="R50" s="184">
        <v>1</v>
      </c>
      <c r="S50" s="173">
        <v>4</v>
      </c>
      <c r="T50" s="173">
        <v>5</v>
      </c>
      <c r="U50" s="1">
        <v>3</v>
      </c>
      <c r="V50" s="1">
        <v>1</v>
      </c>
    </row>
    <row r="51" spans="6:22" x14ac:dyDescent="0.25">
      <c r="F51" s="173">
        <v>7</v>
      </c>
      <c r="H51" s="173">
        <v>5</v>
      </c>
      <c r="I51" s="1">
        <v>5</v>
      </c>
      <c r="J51" s="1">
        <v>2</v>
      </c>
      <c r="Q51" s="173">
        <v>12</v>
      </c>
      <c r="R51" s="184">
        <v>1</v>
      </c>
      <c r="S51" s="173">
        <v>4</v>
      </c>
      <c r="T51" s="173">
        <v>5</v>
      </c>
      <c r="U51" s="1">
        <v>3</v>
      </c>
      <c r="V51" s="1">
        <v>2</v>
      </c>
    </row>
    <row r="52" spans="6:22" x14ac:dyDescent="0.25">
      <c r="F52" s="173">
        <v>7</v>
      </c>
      <c r="H52" s="173">
        <v>5</v>
      </c>
      <c r="I52" s="1">
        <v>3</v>
      </c>
      <c r="J52" s="1">
        <v>1</v>
      </c>
      <c r="Q52" s="173">
        <v>12</v>
      </c>
      <c r="R52" s="184">
        <v>2</v>
      </c>
      <c r="S52" s="173">
        <v>4</v>
      </c>
      <c r="T52" s="173">
        <v>5</v>
      </c>
      <c r="U52" s="1">
        <v>3</v>
      </c>
      <c r="V52" s="1">
        <v>2</v>
      </c>
    </row>
    <row r="53" spans="6:22" x14ac:dyDescent="0.25">
      <c r="F53" s="173">
        <v>7</v>
      </c>
      <c r="H53" s="173">
        <v>5</v>
      </c>
      <c r="I53" s="1">
        <v>3</v>
      </c>
      <c r="J53" s="1">
        <v>1</v>
      </c>
      <c r="Q53" s="173">
        <v>12</v>
      </c>
      <c r="R53" s="184">
        <v>1</v>
      </c>
      <c r="S53" s="173">
        <v>3</v>
      </c>
      <c r="T53" s="173">
        <v>5</v>
      </c>
      <c r="U53" s="1">
        <v>3</v>
      </c>
      <c r="V53" s="1">
        <v>2</v>
      </c>
    </row>
    <row r="54" spans="6:22" x14ac:dyDescent="0.25">
      <c r="F54" s="173">
        <f>7</f>
        <v>7</v>
      </c>
      <c r="H54" s="173">
        <v>5</v>
      </c>
      <c r="I54" s="1">
        <v>5</v>
      </c>
      <c r="J54" s="1">
        <v>2</v>
      </c>
      <c r="Q54" s="173">
        <v>11</v>
      </c>
      <c r="R54" s="184">
        <v>1</v>
      </c>
      <c r="S54" s="173">
        <v>4</v>
      </c>
      <c r="T54" s="173">
        <v>5</v>
      </c>
      <c r="U54" s="1">
        <v>4</v>
      </c>
      <c r="V54" s="1">
        <v>1</v>
      </c>
    </row>
    <row r="55" spans="6:22" x14ac:dyDescent="0.25">
      <c r="F55" s="173">
        <v>7</v>
      </c>
      <c r="H55" s="173">
        <v>5</v>
      </c>
      <c r="I55" s="1">
        <v>5</v>
      </c>
      <c r="J55" s="1">
        <v>2</v>
      </c>
      <c r="Q55" s="173">
        <v>11</v>
      </c>
      <c r="R55" s="184">
        <v>2</v>
      </c>
      <c r="S55" s="173">
        <v>3</v>
      </c>
      <c r="T55" s="173">
        <v>5</v>
      </c>
      <c r="U55" s="1">
        <v>4</v>
      </c>
      <c r="V55" s="1">
        <v>2</v>
      </c>
    </row>
    <row r="56" spans="6:22" x14ac:dyDescent="0.25">
      <c r="F56" s="173">
        <v>7</v>
      </c>
      <c r="H56" s="173">
        <v>5</v>
      </c>
      <c r="I56" s="1">
        <v>5</v>
      </c>
      <c r="J56" s="1">
        <v>1</v>
      </c>
      <c r="Q56" s="173">
        <v>11</v>
      </c>
      <c r="R56" s="184">
        <v>1</v>
      </c>
      <c r="S56" s="173">
        <v>4</v>
      </c>
      <c r="T56" s="173">
        <v>5</v>
      </c>
      <c r="U56" s="1">
        <v>3</v>
      </c>
      <c r="V56" s="1">
        <v>2</v>
      </c>
    </row>
    <row r="57" spans="6:22" x14ac:dyDescent="0.25">
      <c r="F57" s="173">
        <v>7</v>
      </c>
      <c r="H57" s="173">
        <v>5</v>
      </c>
      <c r="I57" s="1">
        <v>5</v>
      </c>
      <c r="J57" s="1">
        <v>2</v>
      </c>
      <c r="Q57" s="173">
        <v>13</v>
      </c>
      <c r="R57" s="184">
        <v>1</v>
      </c>
      <c r="S57" s="173">
        <v>3</v>
      </c>
      <c r="T57" s="173">
        <v>5</v>
      </c>
      <c r="U57" s="1">
        <v>3</v>
      </c>
      <c r="V57" s="1">
        <v>2</v>
      </c>
    </row>
    <row r="58" spans="6:22" x14ac:dyDescent="0.25">
      <c r="F58" s="173">
        <v>7</v>
      </c>
      <c r="H58" s="173">
        <v>5</v>
      </c>
      <c r="I58" s="1">
        <v>5</v>
      </c>
      <c r="J58" s="1">
        <v>2</v>
      </c>
      <c r="Q58" s="173">
        <v>11</v>
      </c>
      <c r="R58" s="184">
        <v>2</v>
      </c>
      <c r="S58" s="173">
        <v>3</v>
      </c>
      <c r="T58" s="173">
        <v>5</v>
      </c>
      <c r="U58" s="1">
        <v>3</v>
      </c>
      <c r="V58" s="1">
        <v>2</v>
      </c>
    </row>
    <row r="59" spans="6:22" x14ac:dyDescent="0.25">
      <c r="F59" s="173">
        <v>7</v>
      </c>
      <c r="H59" s="173">
        <v>5</v>
      </c>
      <c r="I59" s="1">
        <v>5</v>
      </c>
      <c r="J59" s="1">
        <v>1</v>
      </c>
      <c r="Q59" s="173">
        <v>13</v>
      </c>
      <c r="R59" s="184">
        <v>0</v>
      </c>
      <c r="S59" s="173">
        <v>4</v>
      </c>
      <c r="T59" s="173">
        <v>5</v>
      </c>
      <c r="U59" s="1">
        <v>4</v>
      </c>
      <c r="V59" s="1">
        <v>2</v>
      </c>
    </row>
    <row r="60" spans="6:22" x14ac:dyDescent="0.25">
      <c r="F60" s="173">
        <v>7</v>
      </c>
      <c r="H60" s="173">
        <v>5</v>
      </c>
      <c r="I60" s="1">
        <v>5</v>
      </c>
      <c r="J60" s="1">
        <v>1</v>
      </c>
      <c r="Q60" s="173">
        <v>12</v>
      </c>
      <c r="R60" s="184">
        <v>2</v>
      </c>
      <c r="S60" s="173">
        <v>3</v>
      </c>
      <c r="T60" s="173">
        <v>5</v>
      </c>
      <c r="U60" s="1">
        <v>3</v>
      </c>
      <c r="V60" s="1">
        <v>2</v>
      </c>
    </row>
    <row r="61" spans="6:22" x14ac:dyDescent="0.25">
      <c r="F61" s="173">
        <v>7</v>
      </c>
      <c r="H61" s="173">
        <v>5</v>
      </c>
      <c r="I61" s="1">
        <v>5</v>
      </c>
      <c r="J61" s="1">
        <v>1</v>
      </c>
      <c r="Q61" s="173">
        <v>12</v>
      </c>
      <c r="R61" s="184">
        <v>1</v>
      </c>
      <c r="S61" s="173">
        <v>4</v>
      </c>
      <c r="T61" s="173">
        <v>5</v>
      </c>
      <c r="U61" s="1">
        <v>3</v>
      </c>
      <c r="V61" s="1">
        <v>2</v>
      </c>
    </row>
    <row r="62" spans="6:22" x14ac:dyDescent="0.25">
      <c r="F62" s="173">
        <v>7</v>
      </c>
      <c r="H62" s="173">
        <v>5</v>
      </c>
      <c r="I62" s="1">
        <v>3</v>
      </c>
      <c r="J62" s="1">
        <v>1</v>
      </c>
      <c r="Q62" s="173">
        <v>11</v>
      </c>
      <c r="R62" s="184">
        <v>2</v>
      </c>
      <c r="S62" s="173">
        <v>3</v>
      </c>
      <c r="T62" s="173">
        <v>6</v>
      </c>
      <c r="U62" s="1">
        <v>4</v>
      </c>
      <c r="V62" s="1">
        <v>2</v>
      </c>
    </row>
    <row r="63" spans="6:22" x14ac:dyDescent="0.25">
      <c r="F63" s="173">
        <v>7</v>
      </c>
      <c r="H63" s="173">
        <v>5</v>
      </c>
      <c r="I63" s="1">
        <v>3</v>
      </c>
      <c r="J63" s="1">
        <v>1</v>
      </c>
      <c r="Q63" s="173">
        <v>12</v>
      </c>
      <c r="R63" s="184">
        <v>0</v>
      </c>
      <c r="S63" s="173">
        <v>4</v>
      </c>
      <c r="T63" s="173">
        <v>5</v>
      </c>
      <c r="U63" s="1">
        <v>3</v>
      </c>
      <c r="V63" s="1">
        <v>2</v>
      </c>
    </row>
    <row r="64" spans="6:22" x14ac:dyDescent="0.25">
      <c r="F64" s="173">
        <v>7</v>
      </c>
      <c r="H64" s="173">
        <v>5</v>
      </c>
      <c r="I64" s="1">
        <v>3</v>
      </c>
      <c r="J64" s="1">
        <v>1</v>
      </c>
      <c r="Q64" s="173">
        <v>12</v>
      </c>
      <c r="R64" s="184">
        <v>2</v>
      </c>
      <c r="S64" s="173">
        <v>3</v>
      </c>
      <c r="T64" s="173">
        <v>6</v>
      </c>
      <c r="U64" s="1">
        <v>3</v>
      </c>
      <c r="V64" s="1">
        <v>2</v>
      </c>
    </row>
    <row r="65" spans="6:22" x14ac:dyDescent="0.25">
      <c r="F65" s="173">
        <v>7</v>
      </c>
      <c r="H65" s="173">
        <v>5</v>
      </c>
      <c r="I65" s="1">
        <v>5</v>
      </c>
      <c r="J65" s="1">
        <v>1</v>
      </c>
      <c r="Q65" s="173">
        <v>13</v>
      </c>
      <c r="R65" s="184">
        <v>2</v>
      </c>
      <c r="S65" s="173">
        <v>3</v>
      </c>
      <c r="T65" s="173">
        <v>5</v>
      </c>
      <c r="U65" s="1">
        <v>4</v>
      </c>
      <c r="V65" s="1">
        <v>2</v>
      </c>
    </row>
    <row r="66" spans="6:22" x14ac:dyDescent="0.25">
      <c r="F66" s="173">
        <v>7</v>
      </c>
      <c r="H66" s="173">
        <v>5</v>
      </c>
      <c r="I66" s="1">
        <v>4</v>
      </c>
      <c r="J66" s="1">
        <v>1</v>
      </c>
      <c r="Q66" s="173">
        <v>12</v>
      </c>
      <c r="R66" s="184">
        <v>0</v>
      </c>
      <c r="S66" s="173">
        <v>3</v>
      </c>
      <c r="T66" s="173">
        <v>5</v>
      </c>
      <c r="U66" s="1">
        <v>3</v>
      </c>
      <c r="V66" s="1">
        <v>2</v>
      </c>
    </row>
    <row r="67" spans="6:22" x14ac:dyDescent="0.25">
      <c r="F67" s="173">
        <v>7</v>
      </c>
      <c r="H67" s="173">
        <v>5</v>
      </c>
      <c r="I67" s="1">
        <v>3</v>
      </c>
      <c r="J67" s="1">
        <v>2</v>
      </c>
      <c r="Q67" s="173">
        <v>12</v>
      </c>
      <c r="R67" s="184">
        <v>1</v>
      </c>
      <c r="S67" s="173">
        <v>4</v>
      </c>
      <c r="T67" s="173">
        <v>5</v>
      </c>
      <c r="U67" s="1">
        <v>4</v>
      </c>
      <c r="V67" s="1">
        <v>2</v>
      </c>
    </row>
    <row r="68" spans="6:22" x14ac:dyDescent="0.25">
      <c r="F68" s="173">
        <v>7</v>
      </c>
      <c r="H68" s="173">
        <v>5</v>
      </c>
      <c r="I68" s="1">
        <v>4</v>
      </c>
      <c r="J68" s="1">
        <v>1</v>
      </c>
      <c r="Q68" s="173">
        <v>12</v>
      </c>
      <c r="R68" s="184">
        <v>2</v>
      </c>
      <c r="S68" s="173">
        <v>3</v>
      </c>
      <c r="T68" s="173">
        <v>5</v>
      </c>
      <c r="U68" s="1">
        <v>4</v>
      </c>
      <c r="V68" s="1">
        <v>2</v>
      </c>
    </row>
    <row r="69" spans="6:22" x14ac:dyDescent="0.25">
      <c r="F69" s="173">
        <v>7</v>
      </c>
      <c r="H69" s="173">
        <v>5</v>
      </c>
      <c r="I69" s="1">
        <v>4</v>
      </c>
      <c r="J69" s="1">
        <v>1</v>
      </c>
      <c r="Q69" s="173">
        <v>13</v>
      </c>
      <c r="R69" s="184">
        <v>1</v>
      </c>
      <c r="S69" s="173">
        <v>3</v>
      </c>
      <c r="T69" s="173">
        <v>5</v>
      </c>
      <c r="U69" s="1">
        <v>4</v>
      </c>
      <c r="V69" s="1">
        <v>1</v>
      </c>
    </row>
    <row r="70" spans="6:22" x14ac:dyDescent="0.25">
      <c r="F70" s="173">
        <v>7</v>
      </c>
      <c r="H70" s="173">
        <v>5</v>
      </c>
      <c r="I70" s="1">
        <v>4</v>
      </c>
      <c r="J70" s="1">
        <v>1</v>
      </c>
      <c r="Q70" s="173">
        <v>12</v>
      </c>
      <c r="R70" s="184">
        <v>1</v>
      </c>
      <c r="S70" s="173">
        <v>3</v>
      </c>
      <c r="T70" s="173">
        <v>5</v>
      </c>
      <c r="U70" s="1">
        <v>4</v>
      </c>
      <c r="V70" s="1">
        <v>2</v>
      </c>
    </row>
    <row r="71" spans="6:22" x14ac:dyDescent="0.25">
      <c r="F71" s="173">
        <v>7</v>
      </c>
      <c r="H71" s="173">
        <v>5</v>
      </c>
      <c r="I71" s="1">
        <v>3</v>
      </c>
      <c r="J71" s="1">
        <v>1</v>
      </c>
      <c r="Q71" s="173">
        <v>12</v>
      </c>
      <c r="R71" s="184">
        <v>2</v>
      </c>
      <c r="S71" s="173">
        <v>3</v>
      </c>
      <c r="T71" s="173">
        <v>5</v>
      </c>
      <c r="U71" s="1">
        <v>3</v>
      </c>
      <c r="V71" s="1">
        <v>2</v>
      </c>
    </row>
    <row r="72" spans="6:22" x14ac:dyDescent="0.25">
      <c r="F72" s="173">
        <v>7</v>
      </c>
      <c r="H72" s="173">
        <v>5</v>
      </c>
      <c r="I72" s="1">
        <v>4</v>
      </c>
      <c r="J72" s="1">
        <v>2</v>
      </c>
      <c r="Q72" s="173">
        <v>12</v>
      </c>
      <c r="R72" s="184">
        <v>1</v>
      </c>
      <c r="S72" s="173">
        <v>3</v>
      </c>
      <c r="T72" s="173">
        <v>5</v>
      </c>
      <c r="U72" s="1">
        <v>4</v>
      </c>
      <c r="V72" s="1">
        <v>1</v>
      </c>
    </row>
    <row r="73" spans="6:22" x14ac:dyDescent="0.25">
      <c r="F73" s="173">
        <v>7</v>
      </c>
      <c r="H73" s="173">
        <v>5</v>
      </c>
      <c r="I73" s="1">
        <v>5</v>
      </c>
      <c r="J73" s="1">
        <v>1</v>
      </c>
      <c r="Q73" s="173">
        <v>12</v>
      </c>
      <c r="R73" s="184">
        <v>2</v>
      </c>
      <c r="S73" s="173">
        <v>4</v>
      </c>
      <c r="T73" s="173">
        <v>5</v>
      </c>
      <c r="U73" s="1">
        <v>4</v>
      </c>
      <c r="V73" s="1">
        <v>1</v>
      </c>
    </row>
    <row r="74" spans="6:22" x14ac:dyDescent="0.25">
      <c r="F74" s="173">
        <v>7</v>
      </c>
      <c r="H74" s="173">
        <v>5</v>
      </c>
      <c r="I74" s="1">
        <v>5</v>
      </c>
      <c r="J74" s="1">
        <v>2</v>
      </c>
      <c r="Q74" s="173">
        <v>12</v>
      </c>
      <c r="R74" s="184">
        <v>1</v>
      </c>
      <c r="S74" s="173">
        <v>4</v>
      </c>
      <c r="T74" s="173">
        <v>6</v>
      </c>
      <c r="U74" s="1">
        <v>3</v>
      </c>
      <c r="V74" s="1">
        <v>2</v>
      </c>
    </row>
    <row r="75" spans="6:22" x14ac:dyDescent="0.25">
      <c r="F75" s="173">
        <v>7</v>
      </c>
      <c r="H75" s="173">
        <v>5</v>
      </c>
      <c r="I75" s="1">
        <v>3</v>
      </c>
      <c r="J75" s="1">
        <v>1</v>
      </c>
      <c r="Q75" s="173">
        <v>12</v>
      </c>
      <c r="R75" s="184">
        <v>0</v>
      </c>
      <c r="S75" s="173">
        <v>4</v>
      </c>
      <c r="T75" s="173">
        <v>5</v>
      </c>
      <c r="U75" s="1">
        <v>4</v>
      </c>
      <c r="V75" s="1">
        <v>1</v>
      </c>
    </row>
    <row r="76" spans="6:22" x14ac:dyDescent="0.25">
      <c r="F76" s="173">
        <v>7</v>
      </c>
      <c r="H76" s="173">
        <v>5</v>
      </c>
      <c r="I76" s="1">
        <v>3</v>
      </c>
      <c r="J76" s="1">
        <v>2</v>
      </c>
      <c r="Q76" s="173">
        <v>12</v>
      </c>
      <c r="R76" s="184">
        <v>1</v>
      </c>
      <c r="S76" s="173">
        <v>3</v>
      </c>
      <c r="T76" s="173">
        <v>5</v>
      </c>
      <c r="U76" s="1">
        <v>4</v>
      </c>
      <c r="V76" s="1">
        <v>2</v>
      </c>
    </row>
    <row r="77" spans="6:22" x14ac:dyDescent="0.25">
      <c r="F77" s="173">
        <v>7</v>
      </c>
      <c r="H77" s="173">
        <v>5</v>
      </c>
      <c r="I77" s="1">
        <v>3</v>
      </c>
      <c r="J77" s="1">
        <v>1</v>
      </c>
      <c r="Q77" s="173">
        <v>12</v>
      </c>
      <c r="R77" s="184">
        <v>0</v>
      </c>
      <c r="S77" s="173">
        <v>4</v>
      </c>
      <c r="T77" s="173">
        <v>5</v>
      </c>
      <c r="U77" s="1">
        <v>4</v>
      </c>
      <c r="V77" s="1">
        <v>1</v>
      </c>
    </row>
    <row r="78" spans="6:22" x14ac:dyDescent="0.25">
      <c r="F78" s="173">
        <v>7</v>
      </c>
      <c r="H78" s="173">
        <v>5</v>
      </c>
      <c r="I78" s="1">
        <v>5</v>
      </c>
      <c r="J78" s="1">
        <v>1</v>
      </c>
      <c r="Q78" s="173">
        <v>13</v>
      </c>
      <c r="R78" s="184">
        <v>2</v>
      </c>
      <c r="S78" s="173">
        <v>4</v>
      </c>
      <c r="T78" s="173">
        <v>5</v>
      </c>
      <c r="U78" s="1">
        <v>1</v>
      </c>
      <c r="V78" s="1">
        <v>1</v>
      </c>
    </row>
    <row r="79" spans="6:22" x14ac:dyDescent="0.25">
      <c r="F79" s="173">
        <v>7</v>
      </c>
      <c r="H79" s="173">
        <v>5</v>
      </c>
      <c r="I79" s="1">
        <v>3</v>
      </c>
      <c r="J79" s="1">
        <v>2</v>
      </c>
      <c r="Q79" s="173">
        <v>13</v>
      </c>
      <c r="R79" s="184">
        <v>2</v>
      </c>
      <c r="S79" s="173">
        <v>4</v>
      </c>
      <c r="T79" s="173">
        <v>5</v>
      </c>
      <c r="U79" s="1">
        <v>4</v>
      </c>
      <c r="V79" s="1">
        <v>2</v>
      </c>
    </row>
    <row r="80" spans="6:22" x14ac:dyDescent="0.25">
      <c r="F80" s="173">
        <v>7</v>
      </c>
      <c r="H80" s="173">
        <v>5</v>
      </c>
      <c r="I80" s="1">
        <v>4</v>
      </c>
      <c r="J80" s="1">
        <v>1</v>
      </c>
      <c r="Q80" s="173">
        <v>13</v>
      </c>
      <c r="R80" s="184">
        <v>1</v>
      </c>
      <c r="S80" s="173">
        <v>4</v>
      </c>
      <c r="T80" s="173">
        <v>5</v>
      </c>
      <c r="U80" s="1">
        <v>4</v>
      </c>
      <c r="V80" s="1">
        <v>1</v>
      </c>
    </row>
    <row r="81" spans="6:22" x14ac:dyDescent="0.25">
      <c r="F81" s="173">
        <v>7</v>
      </c>
      <c r="H81" s="173">
        <v>5</v>
      </c>
      <c r="I81" s="1">
        <v>4</v>
      </c>
      <c r="J81" s="1">
        <v>2</v>
      </c>
      <c r="Q81" s="173">
        <v>13</v>
      </c>
      <c r="R81" s="184">
        <v>2</v>
      </c>
      <c r="S81" s="173">
        <v>4</v>
      </c>
      <c r="T81" s="173">
        <v>5</v>
      </c>
      <c r="U81" s="1">
        <v>3</v>
      </c>
      <c r="V81" s="1">
        <v>2</v>
      </c>
    </row>
    <row r="82" spans="6:22" x14ac:dyDescent="0.25">
      <c r="F82" s="173">
        <v>7</v>
      </c>
      <c r="H82" s="173">
        <v>5</v>
      </c>
      <c r="I82" s="1">
        <v>4</v>
      </c>
      <c r="J82" s="1">
        <v>2</v>
      </c>
      <c r="Q82" s="173">
        <v>11</v>
      </c>
      <c r="R82" s="184">
        <v>1</v>
      </c>
      <c r="S82" s="173">
        <v>4</v>
      </c>
      <c r="T82" s="173">
        <v>5</v>
      </c>
      <c r="U82" s="1">
        <v>3</v>
      </c>
      <c r="V82" s="1">
        <v>1</v>
      </c>
    </row>
    <row r="83" spans="6:22" x14ac:dyDescent="0.25">
      <c r="F83" s="173">
        <v>7</v>
      </c>
      <c r="H83" s="173">
        <v>5</v>
      </c>
      <c r="I83" s="1">
        <v>5</v>
      </c>
      <c r="J83" s="1">
        <v>1</v>
      </c>
      <c r="Q83" s="173">
        <v>13</v>
      </c>
      <c r="R83" s="184">
        <v>1</v>
      </c>
      <c r="S83" s="173">
        <v>3</v>
      </c>
      <c r="T83" s="173">
        <v>5</v>
      </c>
      <c r="U83" s="1">
        <v>3</v>
      </c>
      <c r="V83" s="1">
        <v>2</v>
      </c>
    </row>
    <row r="84" spans="6:22" x14ac:dyDescent="0.25">
      <c r="F84" s="173">
        <v>7</v>
      </c>
      <c r="H84" s="173">
        <v>5</v>
      </c>
      <c r="I84" s="1">
        <v>3</v>
      </c>
      <c r="J84" s="1">
        <v>1</v>
      </c>
      <c r="Q84" s="173">
        <v>12</v>
      </c>
      <c r="R84" s="184">
        <v>1</v>
      </c>
      <c r="S84" s="173">
        <v>3</v>
      </c>
      <c r="T84" s="173">
        <v>5</v>
      </c>
      <c r="U84" s="1">
        <v>4</v>
      </c>
      <c r="V84" s="1">
        <v>2</v>
      </c>
    </row>
    <row r="85" spans="6:22" x14ac:dyDescent="0.25">
      <c r="F85" s="173">
        <v>7</v>
      </c>
      <c r="H85" s="173">
        <v>5</v>
      </c>
      <c r="I85" s="1">
        <v>5</v>
      </c>
      <c r="J85" s="1">
        <v>1</v>
      </c>
      <c r="Q85" s="173">
        <v>11</v>
      </c>
      <c r="R85" s="184">
        <v>2</v>
      </c>
      <c r="S85" s="173">
        <v>3</v>
      </c>
      <c r="T85" s="173">
        <v>5</v>
      </c>
      <c r="U85" s="1">
        <v>4</v>
      </c>
      <c r="V85" s="1">
        <v>2</v>
      </c>
    </row>
    <row r="86" spans="6:22" x14ac:dyDescent="0.25">
      <c r="F86" s="173">
        <v>7</v>
      </c>
      <c r="H86" s="173">
        <v>5</v>
      </c>
      <c r="I86" s="1">
        <v>3</v>
      </c>
      <c r="J86" s="1">
        <v>2</v>
      </c>
      <c r="Q86" s="173">
        <v>11</v>
      </c>
      <c r="R86" s="184">
        <v>1</v>
      </c>
      <c r="S86" s="173">
        <v>3</v>
      </c>
      <c r="T86" s="173">
        <v>5</v>
      </c>
      <c r="U86" s="1">
        <v>4</v>
      </c>
      <c r="V86" s="1">
        <v>2</v>
      </c>
    </row>
    <row r="87" spans="6:22" x14ac:dyDescent="0.25">
      <c r="F87" s="173">
        <v>7</v>
      </c>
      <c r="H87" s="173">
        <v>5</v>
      </c>
      <c r="I87" s="1">
        <v>4</v>
      </c>
      <c r="J87" s="1">
        <v>1</v>
      </c>
      <c r="Q87" s="173">
        <v>12</v>
      </c>
      <c r="R87" s="184">
        <v>1</v>
      </c>
      <c r="S87" s="173">
        <v>3</v>
      </c>
      <c r="T87" s="173">
        <v>5</v>
      </c>
      <c r="U87" s="1">
        <v>4</v>
      </c>
      <c r="V87" s="1">
        <v>1</v>
      </c>
    </row>
    <row r="88" spans="6:22" x14ac:dyDescent="0.25">
      <c r="F88" s="173">
        <v>7</v>
      </c>
      <c r="H88" s="173">
        <v>5</v>
      </c>
      <c r="I88" s="1">
        <v>3</v>
      </c>
      <c r="J88" s="1">
        <v>1</v>
      </c>
      <c r="Q88" s="173">
        <v>13</v>
      </c>
      <c r="R88" s="184">
        <v>1</v>
      </c>
      <c r="S88" s="173">
        <v>4</v>
      </c>
      <c r="T88" s="173">
        <v>5</v>
      </c>
      <c r="U88" s="1">
        <v>3</v>
      </c>
      <c r="V88" s="1">
        <v>2</v>
      </c>
    </row>
    <row r="89" spans="6:22" x14ac:dyDescent="0.25">
      <c r="F89" s="173">
        <v>7</v>
      </c>
      <c r="H89" s="173">
        <v>5</v>
      </c>
      <c r="I89" s="1">
        <v>5</v>
      </c>
      <c r="J89" s="1">
        <v>1</v>
      </c>
      <c r="Q89" s="173">
        <v>11</v>
      </c>
      <c r="R89" s="184">
        <v>2</v>
      </c>
      <c r="S89" s="173">
        <v>3</v>
      </c>
      <c r="T89" s="173">
        <v>5</v>
      </c>
      <c r="U89" s="1">
        <v>3</v>
      </c>
      <c r="V89" s="1">
        <v>1</v>
      </c>
    </row>
    <row r="90" spans="6:22" x14ac:dyDescent="0.25">
      <c r="F90" s="173">
        <v>7</v>
      </c>
      <c r="H90" s="173">
        <v>5</v>
      </c>
      <c r="I90" s="1">
        <v>4</v>
      </c>
      <c r="J90" s="1">
        <v>1</v>
      </c>
      <c r="Q90" s="173">
        <v>12</v>
      </c>
      <c r="R90" s="184">
        <v>0</v>
      </c>
      <c r="S90" s="173">
        <v>4</v>
      </c>
      <c r="T90" s="173">
        <v>5</v>
      </c>
      <c r="U90" s="1">
        <v>4</v>
      </c>
      <c r="V90" s="1">
        <v>2</v>
      </c>
    </row>
    <row r="91" spans="6:22" x14ac:dyDescent="0.25">
      <c r="F91" s="173">
        <v>7</v>
      </c>
      <c r="H91" s="173">
        <v>5</v>
      </c>
      <c r="I91" s="1">
        <v>5</v>
      </c>
      <c r="J91" s="1">
        <v>1</v>
      </c>
      <c r="Q91" s="173">
        <v>13</v>
      </c>
      <c r="R91" s="184">
        <v>0</v>
      </c>
      <c r="S91" s="173">
        <v>3</v>
      </c>
      <c r="T91" s="173">
        <v>5</v>
      </c>
      <c r="U91" s="1">
        <v>4</v>
      </c>
      <c r="V91" s="1">
        <v>1</v>
      </c>
    </row>
    <row r="92" spans="6:22" x14ac:dyDescent="0.25">
      <c r="F92" s="173">
        <v>7</v>
      </c>
      <c r="H92" s="173">
        <v>5</v>
      </c>
      <c r="I92" s="1">
        <v>4</v>
      </c>
      <c r="J92" s="1">
        <v>1</v>
      </c>
      <c r="Q92" s="173">
        <v>13</v>
      </c>
      <c r="R92" s="184">
        <v>2</v>
      </c>
      <c r="S92" s="173">
        <v>3</v>
      </c>
      <c r="T92" s="173">
        <v>5</v>
      </c>
      <c r="U92" s="1">
        <v>3</v>
      </c>
      <c r="V92" s="1">
        <v>2</v>
      </c>
    </row>
    <row r="93" spans="6:22" x14ac:dyDescent="0.25">
      <c r="F93" s="173">
        <v>7</v>
      </c>
      <c r="H93" s="173">
        <v>5</v>
      </c>
      <c r="I93" s="1">
        <v>5</v>
      </c>
      <c r="J93" s="1">
        <v>2</v>
      </c>
      <c r="Q93" s="173">
        <v>12</v>
      </c>
      <c r="R93" s="184">
        <v>1</v>
      </c>
      <c r="S93" s="173">
        <v>3</v>
      </c>
      <c r="T93" s="173">
        <v>5</v>
      </c>
      <c r="U93" s="1">
        <v>3</v>
      </c>
      <c r="V93" s="1">
        <v>2</v>
      </c>
    </row>
    <row r="94" spans="6:22" x14ac:dyDescent="0.25">
      <c r="F94" s="173">
        <v>7</v>
      </c>
      <c r="H94" s="173">
        <v>5</v>
      </c>
      <c r="I94" s="1">
        <v>3</v>
      </c>
      <c r="J94" s="1">
        <v>2</v>
      </c>
      <c r="Q94" s="173">
        <v>11</v>
      </c>
      <c r="R94" s="184">
        <v>0</v>
      </c>
      <c r="S94" s="173">
        <v>4</v>
      </c>
      <c r="T94" s="173">
        <v>5</v>
      </c>
      <c r="U94" s="1">
        <v>4</v>
      </c>
      <c r="V94" s="1">
        <v>2</v>
      </c>
    </row>
    <row r="95" spans="6:22" x14ac:dyDescent="0.25">
      <c r="F95" s="173">
        <v>7</v>
      </c>
      <c r="H95" s="173">
        <v>5</v>
      </c>
      <c r="I95" s="1">
        <v>4</v>
      </c>
      <c r="J95" s="1">
        <v>1</v>
      </c>
      <c r="Q95" s="173">
        <v>11</v>
      </c>
      <c r="R95" s="184">
        <v>0</v>
      </c>
      <c r="S95" s="173">
        <v>4</v>
      </c>
      <c r="T95" s="173">
        <v>6</v>
      </c>
      <c r="U95" s="1">
        <v>4</v>
      </c>
      <c r="V95" s="1">
        <v>1</v>
      </c>
    </row>
    <row r="96" spans="6:22" x14ac:dyDescent="0.25">
      <c r="F96" s="173">
        <v>7</v>
      </c>
      <c r="H96" s="173">
        <v>5</v>
      </c>
      <c r="I96" s="1">
        <v>5</v>
      </c>
      <c r="J96" s="1">
        <v>1</v>
      </c>
      <c r="Q96" s="173">
        <v>13</v>
      </c>
      <c r="R96" s="184">
        <v>2</v>
      </c>
      <c r="S96" s="173">
        <v>3</v>
      </c>
      <c r="T96" s="173">
        <v>5</v>
      </c>
      <c r="U96" s="1">
        <v>4</v>
      </c>
      <c r="V96" s="1">
        <v>2</v>
      </c>
    </row>
    <row r="97" spans="6:22" x14ac:dyDescent="0.25">
      <c r="F97" s="173">
        <v>7</v>
      </c>
      <c r="H97" s="173">
        <v>5</v>
      </c>
      <c r="I97" s="1">
        <v>5</v>
      </c>
      <c r="J97" s="1">
        <v>1</v>
      </c>
      <c r="Q97" s="173">
        <v>12</v>
      </c>
      <c r="R97" s="184">
        <v>1</v>
      </c>
      <c r="S97" s="173">
        <v>4</v>
      </c>
      <c r="T97" s="173">
        <v>5</v>
      </c>
      <c r="U97" s="1">
        <v>3</v>
      </c>
      <c r="V97" s="1">
        <v>1</v>
      </c>
    </row>
    <row r="98" spans="6:22" x14ac:dyDescent="0.25">
      <c r="F98" s="173">
        <v>7</v>
      </c>
      <c r="H98" s="173">
        <v>5</v>
      </c>
      <c r="I98" s="1">
        <v>5</v>
      </c>
      <c r="J98" s="1">
        <v>2</v>
      </c>
      <c r="Q98" s="173">
        <v>12</v>
      </c>
      <c r="R98" s="184">
        <v>2</v>
      </c>
      <c r="S98" s="173">
        <v>3</v>
      </c>
      <c r="T98" s="173">
        <v>5</v>
      </c>
      <c r="U98" s="1">
        <v>4</v>
      </c>
      <c r="V98" s="1">
        <v>2</v>
      </c>
    </row>
    <row r="99" spans="6:22" x14ac:dyDescent="0.25">
      <c r="F99" s="173">
        <v>7</v>
      </c>
      <c r="H99" s="173">
        <v>5</v>
      </c>
      <c r="I99" s="1">
        <v>4</v>
      </c>
      <c r="J99" s="1">
        <v>2</v>
      </c>
      <c r="Q99" s="173">
        <v>13</v>
      </c>
      <c r="R99" s="184">
        <v>2</v>
      </c>
      <c r="S99" s="173">
        <v>3</v>
      </c>
      <c r="T99" s="173">
        <v>6</v>
      </c>
      <c r="U99" s="1">
        <v>3</v>
      </c>
      <c r="V99" s="1">
        <v>1</v>
      </c>
    </row>
    <row r="100" spans="6:22" x14ac:dyDescent="0.25">
      <c r="F100" s="173">
        <v>7</v>
      </c>
      <c r="H100" s="173">
        <v>5</v>
      </c>
      <c r="I100" s="1">
        <v>4</v>
      </c>
      <c r="J100" s="1">
        <v>1</v>
      </c>
      <c r="Q100" s="173">
        <v>12</v>
      </c>
      <c r="R100" s="184">
        <v>1</v>
      </c>
      <c r="S100" s="173">
        <v>4</v>
      </c>
      <c r="T100" s="173">
        <v>5</v>
      </c>
      <c r="U100" s="1">
        <v>3</v>
      </c>
      <c r="V100" s="1">
        <v>2</v>
      </c>
    </row>
    <row r="101" spans="6:22" x14ac:dyDescent="0.25">
      <c r="F101" s="173">
        <v>7</v>
      </c>
      <c r="H101" s="173">
        <v>5</v>
      </c>
      <c r="I101" s="1">
        <v>5</v>
      </c>
      <c r="J101" s="1">
        <v>1</v>
      </c>
      <c r="Q101" s="173">
        <v>13</v>
      </c>
      <c r="R101" s="184">
        <v>1</v>
      </c>
      <c r="S101" s="173">
        <v>4</v>
      </c>
      <c r="T101" s="173">
        <v>5</v>
      </c>
      <c r="U101" s="1">
        <v>4</v>
      </c>
      <c r="V101" s="1">
        <v>2</v>
      </c>
    </row>
    <row r="102" spans="6:22" x14ac:dyDescent="0.25">
      <c r="F102" s="173">
        <v>7</v>
      </c>
      <c r="H102" s="173">
        <v>5</v>
      </c>
      <c r="I102" s="1">
        <v>5</v>
      </c>
      <c r="J102" s="1">
        <v>1</v>
      </c>
      <c r="Q102" s="173">
        <v>12</v>
      </c>
      <c r="R102" s="184">
        <v>1</v>
      </c>
      <c r="S102" s="173">
        <v>4</v>
      </c>
      <c r="T102" s="173">
        <v>5</v>
      </c>
      <c r="U102" s="1">
        <v>3</v>
      </c>
      <c r="V102" s="1">
        <v>2</v>
      </c>
    </row>
    <row r="103" spans="6:22" x14ac:dyDescent="0.25">
      <c r="F103" s="173">
        <v>7</v>
      </c>
      <c r="H103" s="173">
        <v>5</v>
      </c>
      <c r="I103" s="1">
        <v>3</v>
      </c>
      <c r="J103" s="1">
        <v>1</v>
      </c>
      <c r="Q103" s="173">
        <v>12</v>
      </c>
      <c r="R103" s="184">
        <v>1</v>
      </c>
      <c r="S103" s="173">
        <v>3</v>
      </c>
      <c r="T103" s="173">
        <v>5</v>
      </c>
      <c r="U103" s="1">
        <v>3</v>
      </c>
      <c r="V103" s="1">
        <v>2</v>
      </c>
    </row>
    <row r="104" spans="6:22" x14ac:dyDescent="0.25">
      <c r="F104" s="173">
        <v>7</v>
      </c>
      <c r="H104" s="173">
        <v>5</v>
      </c>
      <c r="I104" s="1">
        <v>5</v>
      </c>
      <c r="J104" s="1">
        <v>1</v>
      </c>
      <c r="Q104" s="173">
        <v>13</v>
      </c>
      <c r="R104" s="184">
        <v>1</v>
      </c>
      <c r="S104" s="173">
        <v>4</v>
      </c>
      <c r="T104" s="173">
        <v>6</v>
      </c>
      <c r="U104" s="1">
        <v>4</v>
      </c>
      <c r="V104" s="1">
        <v>2</v>
      </c>
    </row>
    <row r="105" spans="6:22" x14ac:dyDescent="0.25">
      <c r="F105" s="173">
        <v>7</v>
      </c>
      <c r="H105" s="173">
        <v>5</v>
      </c>
      <c r="I105" s="1">
        <v>4</v>
      </c>
      <c r="J105" s="1">
        <v>1</v>
      </c>
      <c r="Q105" s="173">
        <v>11</v>
      </c>
      <c r="R105" s="184">
        <v>2</v>
      </c>
      <c r="S105" s="173">
        <v>3</v>
      </c>
      <c r="T105" s="173">
        <v>5</v>
      </c>
      <c r="U105" s="1">
        <v>3</v>
      </c>
      <c r="V105" s="1">
        <v>2</v>
      </c>
    </row>
    <row r="106" spans="6:22" x14ac:dyDescent="0.25">
      <c r="F106" s="173">
        <v>7</v>
      </c>
      <c r="H106" s="173">
        <v>5</v>
      </c>
      <c r="I106" s="1">
        <v>5</v>
      </c>
      <c r="J106" s="1">
        <v>2</v>
      </c>
      <c r="Q106" s="173">
        <v>13</v>
      </c>
      <c r="R106" s="184">
        <v>1</v>
      </c>
      <c r="S106" s="173">
        <v>4</v>
      </c>
      <c r="T106" s="173">
        <v>6</v>
      </c>
      <c r="U106" s="1">
        <v>4</v>
      </c>
      <c r="V106" s="1">
        <v>2</v>
      </c>
    </row>
    <row r="107" spans="6:22" x14ac:dyDescent="0.25">
      <c r="F107" s="173">
        <v>7</v>
      </c>
      <c r="H107" s="173">
        <v>5</v>
      </c>
      <c r="I107" s="1">
        <v>4</v>
      </c>
      <c r="J107" s="1">
        <v>1</v>
      </c>
      <c r="Q107" s="173">
        <v>12</v>
      </c>
      <c r="R107" s="184">
        <v>0</v>
      </c>
      <c r="S107" s="173">
        <v>3</v>
      </c>
      <c r="T107" s="173">
        <v>6</v>
      </c>
      <c r="U107" s="1">
        <v>3</v>
      </c>
      <c r="V107" s="1">
        <v>1</v>
      </c>
    </row>
    <row r="108" spans="6:22" x14ac:dyDescent="0.25">
      <c r="F108" s="173">
        <v>7</v>
      </c>
      <c r="H108" s="173">
        <v>5</v>
      </c>
      <c r="I108" s="1">
        <v>5</v>
      </c>
      <c r="J108" s="1">
        <v>1</v>
      </c>
      <c r="Q108" s="173">
        <v>12</v>
      </c>
      <c r="R108" s="184">
        <v>1</v>
      </c>
      <c r="S108" s="173">
        <v>3</v>
      </c>
      <c r="T108" s="173">
        <v>5</v>
      </c>
      <c r="U108" s="1">
        <v>3</v>
      </c>
      <c r="V108" s="1">
        <v>2</v>
      </c>
    </row>
    <row r="109" spans="6:22" x14ac:dyDescent="0.25">
      <c r="F109" s="173">
        <v>7</v>
      </c>
      <c r="H109" s="173">
        <v>5</v>
      </c>
      <c r="I109" s="1">
        <v>3</v>
      </c>
      <c r="J109" s="1">
        <v>1</v>
      </c>
      <c r="Q109" s="173">
        <v>12</v>
      </c>
      <c r="R109" s="184">
        <v>2</v>
      </c>
      <c r="S109" s="173">
        <v>3</v>
      </c>
      <c r="T109" s="173">
        <v>5</v>
      </c>
      <c r="U109" s="1">
        <v>4</v>
      </c>
      <c r="V109" s="1">
        <v>1</v>
      </c>
    </row>
    <row r="110" spans="6:22" x14ac:dyDescent="0.25">
      <c r="F110" s="173">
        <v>7</v>
      </c>
      <c r="H110" s="173">
        <v>5</v>
      </c>
      <c r="I110" s="1">
        <v>3</v>
      </c>
      <c r="J110" s="1">
        <v>1</v>
      </c>
      <c r="Q110" s="173">
        <v>12</v>
      </c>
      <c r="R110" s="184">
        <v>2</v>
      </c>
      <c r="S110" s="173">
        <v>3</v>
      </c>
      <c r="T110" s="173">
        <v>5</v>
      </c>
      <c r="U110" s="1">
        <v>4</v>
      </c>
      <c r="V110" s="1">
        <v>2</v>
      </c>
    </row>
    <row r="111" spans="6:22" x14ac:dyDescent="0.25">
      <c r="F111" s="173">
        <v>7</v>
      </c>
      <c r="H111" s="173">
        <v>5</v>
      </c>
      <c r="I111" s="1">
        <v>4</v>
      </c>
      <c r="J111" s="1">
        <v>1</v>
      </c>
      <c r="Q111" s="173">
        <v>12</v>
      </c>
      <c r="R111" s="184">
        <v>1</v>
      </c>
      <c r="S111" s="173">
        <v>3</v>
      </c>
      <c r="T111" s="173">
        <v>5</v>
      </c>
      <c r="U111" s="1">
        <v>3</v>
      </c>
      <c r="V111" s="1">
        <v>2</v>
      </c>
    </row>
    <row r="112" spans="6:22" x14ac:dyDescent="0.25">
      <c r="F112" s="173">
        <v>7</v>
      </c>
      <c r="H112" s="173">
        <v>5</v>
      </c>
      <c r="I112" s="1">
        <v>4</v>
      </c>
      <c r="J112" s="1">
        <v>1</v>
      </c>
      <c r="Q112" s="173">
        <v>12</v>
      </c>
      <c r="R112" s="184">
        <v>0</v>
      </c>
      <c r="S112" s="173">
        <v>4</v>
      </c>
      <c r="T112" s="173">
        <v>5</v>
      </c>
      <c r="U112" s="1">
        <v>3</v>
      </c>
      <c r="V112" s="1">
        <v>2</v>
      </c>
    </row>
    <row r="113" spans="6:22" x14ac:dyDescent="0.25">
      <c r="F113" s="173">
        <v>7</v>
      </c>
      <c r="H113" s="173">
        <v>5</v>
      </c>
      <c r="I113" s="1">
        <v>3</v>
      </c>
      <c r="J113" s="1">
        <v>2</v>
      </c>
      <c r="Q113" s="173">
        <v>12</v>
      </c>
      <c r="R113" s="184">
        <v>0</v>
      </c>
      <c r="S113" s="173">
        <v>4</v>
      </c>
      <c r="T113" s="173">
        <v>5</v>
      </c>
      <c r="U113" s="1">
        <v>3</v>
      </c>
      <c r="V113" s="1">
        <v>1</v>
      </c>
    </row>
    <row r="114" spans="6:22" x14ac:dyDescent="0.25">
      <c r="F114" s="173">
        <v>7</v>
      </c>
      <c r="H114" s="173">
        <v>5</v>
      </c>
      <c r="I114" s="1">
        <v>4</v>
      </c>
      <c r="J114" s="1">
        <v>1</v>
      </c>
      <c r="Q114" s="173">
        <v>12</v>
      </c>
      <c r="R114" s="184">
        <v>0</v>
      </c>
      <c r="S114" s="173">
        <v>3</v>
      </c>
      <c r="T114" s="173">
        <v>5</v>
      </c>
      <c r="U114" s="1">
        <v>3</v>
      </c>
      <c r="V114" s="1">
        <v>1</v>
      </c>
    </row>
    <row r="115" spans="6:22" x14ac:dyDescent="0.25">
      <c r="F115" s="173">
        <v>7</v>
      </c>
      <c r="H115" s="173">
        <v>5</v>
      </c>
      <c r="I115" s="1">
        <v>5</v>
      </c>
      <c r="J115" s="1">
        <v>1</v>
      </c>
      <c r="Q115" s="173">
        <v>13</v>
      </c>
      <c r="R115" s="184">
        <v>2</v>
      </c>
      <c r="S115" s="173">
        <v>4</v>
      </c>
      <c r="T115" s="173">
        <v>5</v>
      </c>
      <c r="U115" s="1">
        <v>4</v>
      </c>
      <c r="V115" s="1">
        <v>1</v>
      </c>
    </row>
    <row r="116" spans="6:22" x14ac:dyDescent="0.25">
      <c r="F116" s="173">
        <v>7</v>
      </c>
      <c r="H116" s="173">
        <v>5</v>
      </c>
      <c r="I116" s="1">
        <v>4</v>
      </c>
      <c r="J116" s="1">
        <v>1</v>
      </c>
      <c r="Q116" s="173">
        <v>13</v>
      </c>
      <c r="R116" s="184">
        <v>0</v>
      </c>
      <c r="S116" s="173">
        <v>4</v>
      </c>
      <c r="T116" s="173">
        <v>5</v>
      </c>
      <c r="U116" s="1">
        <v>3</v>
      </c>
      <c r="V116" s="1">
        <v>2</v>
      </c>
    </row>
    <row r="117" spans="6:22" x14ac:dyDescent="0.25">
      <c r="F117" s="173">
        <v>7</v>
      </c>
      <c r="H117" s="173">
        <v>5</v>
      </c>
      <c r="I117" s="1">
        <v>4</v>
      </c>
      <c r="J117" s="1">
        <v>1</v>
      </c>
      <c r="Q117" s="173">
        <v>12</v>
      </c>
      <c r="R117" s="184">
        <v>1</v>
      </c>
      <c r="S117" s="173">
        <v>3</v>
      </c>
      <c r="T117" s="173">
        <v>5</v>
      </c>
      <c r="U117" s="1">
        <v>3</v>
      </c>
      <c r="V117" s="1">
        <v>2</v>
      </c>
    </row>
    <row r="118" spans="6:22" x14ac:dyDescent="0.25">
      <c r="F118" s="173">
        <v>7</v>
      </c>
      <c r="H118" s="173">
        <v>5</v>
      </c>
      <c r="I118" s="1">
        <v>3</v>
      </c>
      <c r="J118" s="1">
        <v>1</v>
      </c>
      <c r="Q118" s="173">
        <v>11</v>
      </c>
      <c r="R118" s="184">
        <v>0</v>
      </c>
      <c r="S118" s="173">
        <v>3</v>
      </c>
      <c r="T118" s="173">
        <v>5</v>
      </c>
      <c r="U118" s="1">
        <v>3</v>
      </c>
      <c r="V118" s="1">
        <v>2</v>
      </c>
    </row>
    <row r="119" spans="6:22" x14ac:dyDescent="0.25">
      <c r="F119" s="173">
        <v>7</v>
      </c>
      <c r="H119" s="173">
        <v>5</v>
      </c>
      <c r="I119" s="1">
        <v>3</v>
      </c>
      <c r="J119" s="1">
        <v>1</v>
      </c>
      <c r="Q119" s="173">
        <v>11</v>
      </c>
      <c r="R119" s="184">
        <v>2</v>
      </c>
      <c r="S119" s="173">
        <v>3</v>
      </c>
      <c r="T119" s="173">
        <v>5</v>
      </c>
      <c r="U119" s="1">
        <v>3</v>
      </c>
      <c r="V119" s="1">
        <v>2</v>
      </c>
    </row>
    <row r="120" spans="6:22" x14ac:dyDescent="0.25">
      <c r="F120" s="173">
        <v>7</v>
      </c>
      <c r="H120" s="173">
        <v>5</v>
      </c>
      <c r="I120" s="1">
        <v>5</v>
      </c>
      <c r="J120" s="1">
        <v>1</v>
      </c>
      <c r="Q120" s="173">
        <v>13</v>
      </c>
      <c r="R120" s="184">
        <v>1</v>
      </c>
      <c r="S120" s="173">
        <v>4</v>
      </c>
      <c r="T120" s="173">
        <v>5</v>
      </c>
      <c r="U120" s="1">
        <v>4</v>
      </c>
      <c r="V120" s="1">
        <v>2</v>
      </c>
    </row>
    <row r="121" spans="6:22" x14ac:dyDescent="0.25">
      <c r="F121" s="173">
        <v>7</v>
      </c>
      <c r="H121" s="173">
        <v>5</v>
      </c>
      <c r="I121" s="1">
        <v>5</v>
      </c>
      <c r="J121" s="1">
        <v>2</v>
      </c>
      <c r="Q121" s="173">
        <v>13</v>
      </c>
      <c r="R121" s="184">
        <v>1</v>
      </c>
      <c r="S121" s="173">
        <v>4</v>
      </c>
      <c r="T121" s="173">
        <v>6</v>
      </c>
      <c r="U121" s="1">
        <v>3</v>
      </c>
      <c r="V121" s="1">
        <v>2</v>
      </c>
    </row>
    <row r="122" spans="6:22" x14ac:dyDescent="0.25">
      <c r="F122" s="173">
        <v>7</v>
      </c>
      <c r="H122" s="173">
        <v>5</v>
      </c>
      <c r="I122" s="1">
        <v>5</v>
      </c>
      <c r="J122" s="1">
        <v>2</v>
      </c>
      <c r="Q122" s="173">
        <v>13</v>
      </c>
      <c r="R122" s="184">
        <v>0</v>
      </c>
      <c r="S122" s="173">
        <v>3</v>
      </c>
      <c r="T122" s="173">
        <v>5</v>
      </c>
      <c r="U122" s="1">
        <v>3</v>
      </c>
      <c r="V122" s="1">
        <v>2</v>
      </c>
    </row>
    <row r="123" spans="6:22" x14ac:dyDescent="0.25">
      <c r="F123" s="173">
        <v>7</v>
      </c>
      <c r="H123" s="173">
        <v>5</v>
      </c>
      <c r="I123" s="1">
        <v>3</v>
      </c>
      <c r="J123" s="1">
        <v>1</v>
      </c>
      <c r="Q123" s="173">
        <v>12</v>
      </c>
      <c r="R123" s="184">
        <v>1</v>
      </c>
      <c r="S123" s="173">
        <v>4</v>
      </c>
      <c r="T123" s="173">
        <v>5</v>
      </c>
      <c r="U123" s="1">
        <v>4</v>
      </c>
      <c r="V123" s="1">
        <v>1</v>
      </c>
    </row>
    <row r="124" spans="6:22" x14ac:dyDescent="0.25">
      <c r="F124" s="173">
        <v>7</v>
      </c>
      <c r="H124" s="173">
        <v>5</v>
      </c>
      <c r="I124" s="1">
        <v>3</v>
      </c>
      <c r="J124" s="1">
        <v>1</v>
      </c>
      <c r="Q124" s="173">
        <v>13</v>
      </c>
      <c r="R124" s="184">
        <v>0</v>
      </c>
      <c r="S124" s="173">
        <v>3</v>
      </c>
      <c r="T124" s="173">
        <v>5</v>
      </c>
      <c r="U124" s="1">
        <v>4</v>
      </c>
      <c r="V124" s="1">
        <v>1</v>
      </c>
    </row>
    <row r="125" spans="6:22" x14ac:dyDescent="0.25">
      <c r="F125" s="173">
        <v>7</v>
      </c>
      <c r="H125" s="173">
        <v>5</v>
      </c>
      <c r="I125" s="1">
        <v>3</v>
      </c>
      <c r="J125" s="1">
        <v>1</v>
      </c>
      <c r="Q125" s="173">
        <v>11</v>
      </c>
      <c r="R125" s="184">
        <v>1</v>
      </c>
      <c r="S125" s="173">
        <v>3</v>
      </c>
      <c r="T125" s="173">
        <v>5</v>
      </c>
      <c r="U125" s="1">
        <v>3</v>
      </c>
      <c r="V125" s="1">
        <v>2</v>
      </c>
    </row>
    <row r="126" spans="6:22" x14ac:dyDescent="0.25">
      <c r="F126" s="173">
        <v>7</v>
      </c>
      <c r="H126" s="173">
        <v>5</v>
      </c>
      <c r="I126" s="1">
        <v>4</v>
      </c>
      <c r="J126" s="1">
        <v>1</v>
      </c>
      <c r="Q126" s="173">
        <v>12</v>
      </c>
      <c r="R126" s="184">
        <v>1</v>
      </c>
      <c r="S126" s="173">
        <v>3</v>
      </c>
      <c r="T126" s="173">
        <v>6</v>
      </c>
      <c r="U126" s="1">
        <v>4</v>
      </c>
      <c r="V126" s="1">
        <v>2</v>
      </c>
    </row>
    <row r="127" spans="6:22" x14ac:dyDescent="0.25">
      <c r="F127" s="173">
        <v>7</v>
      </c>
      <c r="H127" s="173">
        <v>5</v>
      </c>
      <c r="I127" s="1">
        <v>5</v>
      </c>
      <c r="J127" s="1">
        <v>1</v>
      </c>
      <c r="Q127" s="173">
        <v>12</v>
      </c>
      <c r="R127" s="184">
        <v>2</v>
      </c>
      <c r="S127" s="173">
        <v>4</v>
      </c>
      <c r="T127" s="173">
        <v>5</v>
      </c>
      <c r="U127" s="1">
        <v>3</v>
      </c>
      <c r="V127" s="1">
        <v>2</v>
      </c>
    </row>
    <row r="128" spans="6:22" x14ac:dyDescent="0.25">
      <c r="F128" s="173">
        <v>7</v>
      </c>
      <c r="H128" s="173">
        <v>5</v>
      </c>
      <c r="I128" s="1">
        <v>3</v>
      </c>
      <c r="J128" s="1">
        <v>1</v>
      </c>
      <c r="Q128" s="173">
        <v>12</v>
      </c>
      <c r="R128" s="184">
        <v>1</v>
      </c>
      <c r="S128" s="173">
        <v>3</v>
      </c>
      <c r="T128" s="173">
        <v>5</v>
      </c>
      <c r="U128" s="1">
        <v>4</v>
      </c>
      <c r="V128" s="1">
        <v>2</v>
      </c>
    </row>
    <row r="129" spans="6:22" x14ac:dyDescent="0.25">
      <c r="F129" s="173">
        <v>7</v>
      </c>
      <c r="H129" s="173">
        <v>5</v>
      </c>
      <c r="I129" s="1">
        <v>4</v>
      </c>
      <c r="J129" s="1">
        <v>1</v>
      </c>
      <c r="Q129" s="173">
        <v>12</v>
      </c>
      <c r="R129" s="184">
        <v>1</v>
      </c>
      <c r="S129" s="173">
        <v>3</v>
      </c>
      <c r="T129" s="173">
        <v>5</v>
      </c>
      <c r="U129" s="1">
        <v>3</v>
      </c>
      <c r="V129" s="1">
        <v>2</v>
      </c>
    </row>
    <row r="130" spans="6:22" x14ac:dyDescent="0.25">
      <c r="F130" s="173">
        <v>7</v>
      </c>
      <c r="H130" s="173">
        <v>5</v>
      </c>
      <c r="I130" s="1">
        <v>4</v>
      </c>
      <c r="J130" s="1">
        <v>2</v>
      </c>
      <c r="Q130" s="173">
        <v>12</v>
      </c>
      <c r="R130" s="184">
        <v>1</v>
      </c>
      <c r="S130" s="173">
        <v>3</v>
      </c>
      <c r="T130" s="173">
        <v>5</v>
      </c>
      <c r="U130" s="1">
        <v>4</v>
      </c>
      <c r="V130" s="1">
        <v>1</v>
      </c>
    </row>
    <row r="131" spans="6:22" x14ac:dyDescent="0.25">
      <c r="F131" s="173">
        <v>7</v>
      </c>
      <c r="H131" s="173">
        <v>5</v>
      </c>
      <c r="I131" s="1">
        <v>3</v>
      </c>
      <c r="J131" s="1">
        <v>2</v>
      </c>
      <c r="Q131" s="173">
        <v>12</v>
      </c>
      <c r="R131" s="184">
        <v>2</v>
      </c>
      <c r="S131" s="173">
        <v>3</v>
      </c>
      <c r="T131" s="173">
        <v>5</v>
      </c>
      <c r="U131" s="1">
        <v>3</v>
      </c>
      <c r="V131" s="1">
        <v>2</v>
      </c>
    </row>
    <row r="132" spans="6:22" x14ac:dyDescent="0.25">
      <c r="F132" s="173">
        <v>7</v>
      </c>
      <c r="H132" s="173">
        <v>5</v>
      </c>
      <c r="I132" s="1">
        <v>4</v>
      </c>
      <c r="J132" s="1">
        <v>1</v>
      </c>
      <c r="Q132" s="173">
        <v>12</v>
      </c>
      <c r="R132" s="184">
        <v>1</v>
      </c>
      <c r="S132" s="173">
        <v>4</v>
      </c>
      <c r="T132" s="173">
        <v>5</v>
      </c>
      <c r="U132" s="1">
        <v>4</v>
      </c>
      <c r="V132" s="1">
        <v>2</v>
      </c>
    </row>
    <row r="133" spans="6:22" x14ac:dyDescent="0.25">
      <c r="F133" s="173">
        <v>7</v>
      </c>
      <c r="H133" s="173">
        <v>5</v>
      </c>
      <c r="I133" s="1">
        <v>3</v>
      </c>
      <c r="J133" s="1">
        <v>2</v>
      </c>
      <c r="Q133" s="173">
        <v>12</v>
      </c>
      <c r="R133" s="184">
        <v>1</v>
      </c>
      <c r="S133" s="173">
        <v>3</v>
      </c>
      <c r="T133" s="173">
        <v>5</v>
      </c>
      <c r="U133" s="1">
        <v>4</v>
      </c>
      <c r="V133" s="1">
        <v>2</v>
      </c>
    </row>
    <row r="134" spans="6:22" x14ac:dyDescent="0.25">
      <c r="F134" s="173">
        <v>7</v>
      </c>
      <c r="H134" s="173">
        <v>5</v>
      </c>
      <c r="I134" s="1">
        <v>4</v>
      </c>
      <c r="J134" s="1">
        <v>1</v>
      </c>
      <c r="Q134" s="173">
        <v>12</v>
      </c>
      <c r="R134" s="184">
        <v>1</v>
      </c>
      <c r="S134" s="173">
        <v>4</v>
      </c>
      <c r="T134" s="173">
        <v>5</v>
      </c>
      <c r="U134" s="1">
        <v>4</v>
      </c>
      <c r="V134" s="1">
        <v>2</v>
      </c>
    </row>
    <row r="135" spans="6:22" x14ac:dyDescent="0.25">
      <c r="F135" s="173">
        <v>7</v>
      </c>
      <c r="H135" s="173">
        <v>5</v>
      </c>
      <c r="I135" s="1">
        <v>4</v>
      </c>
      <c r="J135" s="1">
        <v>2</v>
      </c>
      <c r="Q135" s="173">
        <v>12</v>
      </c>
      <c r="R135" s="184">
        <v>1</v>
      </c>
      <c r="S135" s="173">
        <v>3</v>
      </c>
      <c r="T135" s="173">
        <v>6</v>
      </c>
      <c r="U135" s="1">
        <v>4</v>
      </c>
      <c r="V135" s="1">
        <v>2</v>
      </c>
    </row>
    <row r="136" spans="6:22" x14ac:dyDescent="0.25">
      <c r="F136" s="173">
        <v>7</v>
      </c>
      <c r="H136" s="173">
        <v>5</v>
      </c>
      <c r="I136" s="1">
        <v>5</v>
      </c>
      <c r="J136" s="1">
        <v>1</v>
      </c>
      <c r="Q136" s="173">
        <v>11</v>
      </c>
      <c r="R136" s="184">
        <v>1</v>
      </c>
      <c r="S136" s="173">
        <v>4</v>
      </c>
      <c r="T136" s="173">
        <v>5</v>
      </c>
      <c r="U136" s="1">
        <v>4</v>
      </c>
      <c r="V136" s="1">
        <v>2</v>
      </c>
    </row>
    <row r="137" spans="6:22" x14ac:dyDescent="0.25">
      <c r="F137" s="173">
        <v>7</v>
      </c>
      <c r="H137" s="173">
        <v>5</v>
      </c>
      <c r="I137" s="1">
        <v>4</v>
      </c>
      <c r="J137" s="1">
        <v>2</v>
      </c>
      <c r="Q137" s="173">
        <v>11</v>
      </c>
      <c r="R137" s="184">
        <v>2</v>
      </c>
      <c r="S137" s="173">
        <v>3</v>
      </c>
      <c r="T137" s="173">
        <v>5</v>
      </c>
      <c r="U137" s="1">
        <v>4</v>
      </c>
      <c r="V137" s="1">
        <v>1</v>
      </c>
    </row>
    <row r="138" spans="6:22" x14ac:dyDescent="0.25">
      <c r="F138" s="173">
        <v>7</v>
      </c>
      <c r="H138" s="173">
        <v>5</v>
      </c>
      <c r="I138" s="1">
        <v>3</v>
      </c>
      <c r="J138" s="1">
        <v>1</v>
      </c>
      <c r="Q138" s="173">
        <v>11</v>
      </c>
      <c r="R138" s="184">
        <v>1</v>
      </c>
      <c r="S138" s="173">
        <v>4</v>
      </c>
      <c r="T138" s="173">
        <v>5</v>
      </c>
      <c r="U138" s="1">
        <v>3</v>
      </c>
      <c r="V138" s="1">
        <v>1</v>
      </c>
    </row>
    <row r="139" spans="6:22" x14ac:dyDescent="0.25">
      <c r="F139" s="173">
        <v>7</v>
      </c>
      <c r="H139" s="173">
        <v>5</v>
      </c>
      <c r="I139" s="1">
        <v>5</v>
      </c>
      <c r="J139" s="1">
        <v>2</v>
      </c>
      <c r="Q139" s="173">
        <v>11</v>
      </c>
      <c r="R139" s="184">
        <v>1</v>
      </c>
      <c r="S139" s="173">
        <v>3</v>
      </c>
      <c r="T139" s="173">
        <v>5</v>
      </c>
      <c r="U139" s="1">
        <v>3</v>
      </c>
      <c r="V139" s="1">
        <v>1</v>
      </c>
    </row>
    <row r="140" spans="6:22" x14ac:dyDescent="0.25">
      <c r="F140" s="173">
        <v>7</v>
      </c>
      <c r="H140" s="173">
        <v>5</v>
      </c>
      <c r="I140" s="1">
        <v>5</v>
      </c>
      <c r="J140" s="1">
        <v>1</v>
      </c>
      <c r="Q140" s="173">
        <v>11</v>
      </c>
      <c r="R140" s="184">
        <v>1</v>
      </c>
      <c r="S140" s="173">
        <v>3</v>
      </c>
      <c r="T140" s="173">
        <v>5</v>
      </c>
      <c r="U140" s="1">
        <v>4</v>
      </c>
      <c r="V140" s="1">
        <v>2</v>
      </c>
    </row>
    <row r="141" spans="6:22" x14ac:dyDescent="0.25">
      <c r="F141" s="173">
        <v>7</v>
      </c>
      <c r="H141" s="173">
        <v>5</v>
      </c>
      <c r="I141" s="1">
        <v>3</v>
      </c>
      <c r="J141" s="1">
        <v>2</v>
      </c>
      <c r="Q141" s="173">
        <v>12</v>
      </c>
      <c r="R141" s="184">
        <v>1</v>
      </c>
      <c r="S141" s="173">
        <v>3</v>
      </c>
      <c r="T141" s="173">
        <v>5</v>
      </c>
      <c r="U141" s="1">
        <v>3</v>
      </c>
      <c r="V141" s="1">
        <v>2</v>
      </c>
    </row>
    <row r="142" spans="6:22" x14ac:dyDescent="0.25">
      <c r="F142" s="173">
        <v>7</v>
      </c>
      <c r="H142" s="173">
        <v>5</v>
      </c>
      <c r="I142" s="1">
        <v>4</v>
      </c>
      <c r="J142" s="1">
        <v>1</v>
      </c>
      <c r="Q142" s="173">
        <v>12</v>
      </c>
      <c r="R142" s="184">
        <v>1</v>
      </c>
      <c r="S142" s="173">
        <v>4</v>
      </c>
      <c r="T142" s="173">
        <v>5</v>
      </c>
      <c r="U142" s="1">
        <v>4</v>
      </c>
      <c r="V142" s="1">
        <v>2</v>
      </c>
    </row>
    <row r="143" spans="6:22" x14ac:dyDescent="0.25">
      <c r="F143" s="173">
        <v>7</v>
      </c>
      <c r="H143" s="173">
        <v>5</v>
      </c>
      <c r="I143" s="1">
        <v>5</v>
      </c>
      <c r="J143" s="1">
        <v>2</v>
      </c>
      <c r="Q143" s="173">
        <v>13</v>
      </c>
      <c r="R143" s="184">
        <v>1</v>
      </c>
      <c r="S143" s="173">
        <v>4</v>
      </c>
      <c r="T143" s="173">
        <v>5</v>
      </c>
      <c r="U143" s="1">
        <v>4</v>
      </c>
      <c r="V143" s="1">
        <v>1</v>
      </c>
    </row>
    <row r="144" spans="6:22" x14ac:dyDescent="0.25">
      <c r="F144" s="173">
        <v>7</v>
      </c>
      <c r="H144" s="173">
        <v>5</v>
      </c>
      <c r="I144" s="1">
        <v>3</v>
      </c>
      <c r="J144" s="1">
        <v>1</v>
      </c>
      <c r="Q144" s="173">
        <v>11</v>
      </c>
      <c r="R144" s="184">
        <v>2</v>
      </c>
      <c r="S144" s="173">
        <v>3</v>
      </c>
      <c r="T144" s="173">
        <v>5</v>
      </c>
      <c r="U144" s="1">
        <v>3</v>
      </c>
      <c r="V144" s="1">
        <v>1</v>
      </c>
    </row>
    <row r="145" spans="6:22" x14ac:dyDescent="0.25">
      <c r="F145" s="173">
        <v>7</v>
      </c>
      <c r="H145" s="173">
        <v>5</v>
      </c>
      <c r="I145" s="1">
        <v>3</v>
      </c>
      <c r="J145" s="1">
        <v>1</v>
      </c>
      <c r="Q145" s="173">
        <v>13</v>
      </c>
      <c r="R145" s="184">
        <v>0</v>
      </c>
      <c r="S145" s="173">
        <v>3</v>
      </c>
      <c r="T145" s="173">
        <v>6</v>
      </c>
      <c r="U145" s="1">
        <v>4</v>
      </c>
      <c r="V145" s="1">
        <v>2</v>
      </c>
    </row>
    <row r="146" spans="6:22" x14ac:dyDescent="0.25">
      <c r="F146" s="173">
        <v>7</v>
      </c>
      <c r="H146" s="173">
        <v>5</v>
      </c>
      <c r="I146" s="1">
        <v>5</v>
      </c>
      <c r="J146" s="1">
        <v>1</v>
      </c>
      <c r="Q146" s="173">
        <v>11</v>
      </c>
      <c r="R146" s="184">
        <v>2</v>
      </c>
      <c r="S146" s="173">
        <v>3</v>
      </c>
      <c r="T146" s="173">
        <v>5</v>
      </c>
      <c r="U146" s="1">
        <v>3</v>
      </c>
      <c r="V146" s="1">
        <v>2</v>
      </c>
    </row>
    <row r="147" spans="6:22" x14ac:dyDescent="0.25">
      <c r="F147" s="173">
        <v>7</v>
      </c>
      <c r="H147" s="173">
        <v>5</v>
      </c>
      <c r="I147" s="1">
        <v>5</v>
      </c>
      <c r="J147" s="1">
        <v>1</v>
      </c>
      <c r="Q147" s="173">
        <v>12</v>
      </c>
      <c r="R147" s="184">
        <v>2</v>
      </c>
      <c r="S147" s="173">
        <v>4</v>
      </c>
      <c r="T147" s="173">
        <v>5</v>
      </c>
      <c r="U147" s="1">
        <v>3</v>
      </c>
      <c r="V147" s="1">
        <v>1</v>
      </c>
    </row>
    <row r="148" spans="6:22" x14ac:dyDescent="0.25">
      <c r="F148" s="173">
        <v>7</v>
      </c>
      <c r="H148" s="173">
        <v>5</v>
      </c>
      <c r="I148" s="1">
        <v>5</v>
      </c>
      <c r="J148" s="1">
        <v>1</v>
      </c>
      <c r="Q148" s="173">
        <v>13</v>
      </c>
      <c r="R148" s="184">
        <v>2</v>
      </c>
      <c r="S148" s="173">
        <v>4</v>
      </c>
      <c r="T148" s="173">
        <v>6</v>
      </c>
      <c r="U148" s="1">
        <v>4</v>
      </c>
      <c r="V148" s="1">
        <v>2</v>
      </c>
    </row>
    <row r="149" spans="6:22" x14ac:dyDescent="0.25">
      <c r="F149" s="173">
        <v>7</v>
      </c>
      <c r="H149" s="173">
        <v>5</v>
      </c>
      <c r="I149" s="1">
        <v>5</v>
      </c>
      <c r="J149" s="1">
        <v>1</v>
      </c>
      <c r="Q149" s="173">
        <v>12</v>
      </c>
      <c r="R149" s="184">
        <v>1</v>
      </c>
      <c r="S149" s="173">
        <v>3</v>
      </c>
      <c r="T149" s="173">
        <v>5</v>
      </c>
      <c r="U149" s="1">
        <v>3</v>
      </c>
      <c r="V149" s="1">
        <v>1</v>
      </c>
    </row>
    <row r="150" spans="6:22" x14ac:dyDescent="0.25">
      <c r="F150" s="173">
        <v>7</v>
      </c>
      <c r="H150" s="173">
        <v>5</v>
      </c>
      <c r="I150" s="1">
        <v>3</v>
      </c>
      <c r="J150" s="1">
        <v>1</v>
      </c>
      <c r="Q150" s="173">
        <v>12</v>
      </c>
      <c r="R150" s="184">
        <v>1</v>
      </c>
      <c r="S150" s="173">
        <v>4</v>
      </c>
      <c r="T150" s="173">
        <v>5</v>
      </c>
      <c r="U150" s="1">
        <v>3</v>
      </c>
      <c r="V150" s="1">
        <v>1</v>
      </c>
    </row>
    <row r="151" spans="6:22" x14ac:dyDescent="0.25">
      <c r="F151" s="173">
        <v>7</v>
      </c>
      <c r="H151" s="173">
        <v>5</v>
      </c>
      <c r="I151" s="1">
        <v>5</v>
      </c>
      <c r="J151" s="1">
        <v>2</v>
      </c>
      <c r="Q151" s="173">
        <v>11</v>
      </c>
      <c r="R151" s="184">
        <v>1</v>
      </c>
      <c r="S151" s="173">
        <v>3</v>
      </c>
      <c r="T151" s="173">
        <v>5</v>
      </c>
      <c r="U151" s="1">
        <v>4</v>
      </c>
      <c r="V151" s="1">
        <v>2</v>
      </c>
    </row>
    <row r="152" spans="6:22" x14ac:dyDescent="0.25">
      <c r="F152" s="173">
        <v>7</v>
      </c>
      <c r="H152" s="173">
        <v>5</v>
      </c>
      <c r="I152" s="1">
        <v>4</v>
      </c>
      <c r="J152" s="1">
        <v>2</v>
      </c>
      <c r="Q152" s="173">
        <v>12</v>
      </c>
      <c r="R152" s="184">
        <v>2</v>
      </c>
      <c r="S152" s="173">
        <v>4</v>
      </c>
      <c r="T152" s="173">
        <v>6</v>
      </c>
      <c r="U152" s="1">
        <v>4</v>
      </c>
      <c r="V152" s="1">
        <v>1</v>
      </c>
    </row>
    <row r="153" spans="6:22" x14ac:dyDescent="0.25">
      <c r="F153" s="173">
        <v>7</v>
      </c>
      <c r="H153" s="173">
        <v>5</v>
      </c>
      <c r="I153" s="1">
        <v>3</v>
      </c>
      <c r="J153" s="1">
        <v>1</v>
      </c>
      <c r="Q153" s="173">
        <v>11</v>
      </c>
      <c r="R153" s="184">
        <v>1</v>
      </c>
      <c r="S153" s="173">
        <v>4</v>
      </c>
      <c r="T153" s="173">
        <v>5</v>
      </c>
      <c r="U153" s="1">
        <v>4</v>
      </c>
      <c r="V153" s="1">
        <v>2</v>
      </c>
    </row>
    <row r="154" spans="6:22" x14ac:dyDescent="0.25">
      <c r="F154" s="173">
        <v>7</v>
      </c>
      <c r="H154" s="173">
        <v>5</v>
      </c>
      <c r="I154" s="1">
        <v>5</v>
      </c>
      <c r="J154" s="1">
        <v>2</v>
      </c>
      <c r="Q154" s="173">
        <v>13</v>
      </c>
      <c r="R154" s="184">
        <v>1</v>
      </c>
      <c r="S154" s="173">
        <v>3</v>
      </c>
      <c r="T154" s="173">
        <v>5</v>
      </c>
      <c r="U154" s="1">
        <v>4</v>
      </c>
      <c r="V154" s="1">
        <v>2</v>
      </c>
    </row>
    <row r="155" spans="6:22" x14ac:dyDescent="0.25">
      <c r="F155" s="173">
        <v>7</v>
      </c>
      <c r="H155" s="173">
        <v>5</v>
      </c>
      <c r="I155" s="1">
        <v>5</v>
      </c>
      <c r="J155" s="1">
        <v>1</v>
      </c>
      <c r="Q155" s="173">
        <v>13</v>
      </c>
      <c r="R155" s="184">
        <v>1</v>
      </c>
      <c r="S155" s="173">
        <v>4</v>
      </c>
      <c r="T155" s="173">
        <v>5</v>
      </c>
      <c r="U155" s="1">
        <v>3</v>
      </c>
      <c r="V155" s="1">
        <v>2</v>
      </c>
    </row>
    <row r="156" spans="6:22" x14ac:dyDescent="0.25">
      <c r="F156" s="173">
        <v>7</v>
      </c>
      <c r="H156" s="173">
        <v>5</v>
      </c>
      <c r="I156" s="1">
        <v>5</v>
      </c>
      <c r="J156" s="1">
        <v>2</v>
      </c>
      <c r="Q156" s="173">
        <v>11</v>
      </c>
      <c r="R156" s="184">
        <v>1</v>
      </c>
      <c r="S156" s="173">
        <v>3</v>
      </c>
      <c r="T156" s="173">
        <v>5</v>
      </c>
      <c r="U156" s="1">
        <v>4</v>
      </c>
      <c r="V156" s="1">
        <v>2</v>
      </c>
    </row>
    <row r="157" spans="6:22" x14ac:dyDescent="0.25">
      <c r="F157" s="173">
        <v>7</v>
      </c>
      <c r="H157" s="173">
        <v>5</v>
      </c>
      <c r="I157" s="1">
        <v>3</v>
      </c>
      <c r="J157" s="1">
        <v>2</v>
      </c>
      <c r="Q157" s="173">
        <v>13</v>
      </c>
      <c r="R157" s="184">
        <v>2</v>
      </c>
      <c r="S157" s="173">
        <v>3</v>
      </c>
      <c r="T157" s="173">
        <v>6</v>
      </c>
      <c r="U157" s="1">
        <v>3</v>
      </c>
      <c r="V157" s="1">
        <v>2</v>
      </c>
    </row>
    <row r="158" spans="6:22" x14ac:dyDescent="0.25">
      <c r="F158" s="173">
        <v>7</v>
      </c>
      <c r="H158" s="173">
        <v>5</v>
      </c>
      <c r="I158" s="1">
        <v>3</v>
      </c>
      <c r="J158" s="1">
        <v>1</v>
      </c>
      <c r="Q158" s="173">
        <v>11</v>
      </c>
      <c r="R158" s="184">
        <v>2</v>
      </c>
      <c r="S158" s="173">
        <v>3</v>
      </c>
      <c r="T158" s="173">
        <v>5</v>
      </c>
      <c r="U158" s="1">
        <v>4</v>
      </c>
      <c r="V158" s="1">
        <v>2</v>
      </c>
    </row>
    <row r="159" spans="6:22" x14ac:dyDescent="0.25">
      <c r="F159" s="173">
        <v>7</v>
      </c>
      <c r="H159" s="173">
        <v>5</v>
      </c>
      <c r="I159" s="1">
        <v>3</v>
      </c>
      <c r="J159" s="1">
        <v>1</v>
      </c>
      <c r="Q159" s="173">
        <v>13</v>
      </c>
      <c r="R159" s="184">
        <v>1</v>
      </c>
      <c r="S159" s="173">
        <v>3</v>
      </c>
      <c r="T159" s="173">
        <v>5</v>
      </c>
      <c r="U159" s="1">
        <v>3</v>
      </c>
      <c r="V159" s="1">
        <v>1</v>
      </c>
    </row>
    <row r="160" spans="6:22" x14ac:dyDescent="0.25">
      <c r="F160" s="173">
        <v>7</v>
      </c>
      <c r="H160" s="173">
        <v>5</v>
      </c>
      <c r="I160" s="1">
        <v>4</v>
      </c>
      <c r="J160" s="1">
        <v>1</v>
      </c>
      <c r="Q160" s="173">
        <v>11</v>
      </c>
      <c r="R160" s="184">
        <v>1</v>
      </c>
      <c r="S160" s="173">
        <v>3</v>
      </c>
      <c r="T160" s="173">
        <v>6</v>
      </c>
      <c r="U160" s="1">
        <v>4</v>
      </c>
      <c r="V160" s="1">
        <v>1</v>
      </c>
    </row>
    <row r="161" spans="6:22" x14ac:dyDescent="0.25">
      <c r="F161" s="173">
        <v>7</v>
      </c>
      <c r="H161" s="173">
        <v>5</v>
      </c>
      <c r="I161" s="1">
        <v>5</v>
      </c>
      <c r="J161" s="1">
        <v>2</v>
      </c>
      <c r="Q161" s="173">
        <v>12</v>
      </c>
      <c r="R161" s="184">
        <v>2</v>
      </c>
      <c r="S161" s="173">
        <v>4</v>
      </c>
      <c r="T161" s="173">
        <v>6</v>
      </c>
      <c r="U161" s="1">
        <v>3</v>
      </c>
      <c r="V161" s="1">
        <v>2</v>
      </c>
    </row>
    <row r="162" spans="6:22" x14ac:dyDescent="0.25">
      <c r="F162" s="173">
        <v>7</v>
      </c>
      <c r="H162" s="173">
        <v>5</v>
      </c>
      <c r="I162" s="1">
        <v>5</v>
      </c>
      <c r="J162" s="1">
        <v>1</v>
      </c>
      <c r="Q162" s="173">
        <v>12</v>
      </c>
      <c r="R162" s="184">
        <v>2</v>
      </c>
      <c r="S162" s="173">
        <v>3</v>
      </c>
      <c r="T162" s="173">
        <v>5</v>
      </c>
      <c r="U162" s="1">
        <v>3</v>
      </c>
      <c r="V162" s="1">
        <v>2</v>
      </c>
    </row>
    <row r="163" spans="6:22" x14ac:dyDescent="0.25">
      <c r="F163" s="173">
        <v>7</v>
      </c>
      <c r="H163" s="173">
        <v>5</v>
      </c>
      <c r="I163" s="1">
        <v>5</v>
      </c>
      <c r="J163" s="1">
        <v>2</v>
      </c>
      <c r="Q163" s="173">
        <v>11</v>
      </c>
      <c r="R163" s="184">
        <v>1</v>
      </c>
      <c r="S163" s="173">
        <v>4</v>
      </c>
      <c r="T163" s="173">
        <v>5</v>
      </c>
      <c r="U163" s="1">
        <v>3</v>
      </c>
      <c r="V163" s="1">
        <v>1</v>
      </c>
    </row>
    <row r="164" spans="6:22" x14ac:dyDescent="0.25">
      <c r="F164" s="173">
        <v>7</v>
      </c>
      <c r="H164" s="173">
        <v>5</v>
      </c>
      <c r="I164" s="1">
        <v>5</v>
      </c>
      <c r="J164" s="1">
        <v>1</v>
      </c>
      <c r="Q164" s="173">
        <v>12</v>
      </c>
      <c r="R164" s="184">
        <v>0</v>
      </c>
      <c r="S164" s="173">
        <v>3</v>
      </c>
      <c r="T164" s="173">
        <v>5</v>
      </c>
      <c r="U164" s="1">
        <v>4</v>
      </c>
      <c r="V164" s="1">
        <v>1</v>
      </c>
    </row>
    <row r="165" spans="6:22" x14ac:dyDescent="0.25">
      <c r="F165" s="173">
        <v>7</v>
      </c>
      <c r="H165" s="173">
        <v>5</v>
      </c>
      <c r="I165" s="1">
        <v>3</v>
      </c>
      <c r="J165" s="1">
        <v>1</v>
      </c>
      <c r="Q165" s="173">
        <v>13</v>
      </c>
      <c r="R165" s="184">
        <v>1</v>
      </c>
      <c r="S165" s="173">
        <v>3</v>
      </c>
      <c r="T165" s="173">
        <v>5</v>
      </c>
      <c r="U165" s="1">
        <v>4</v>
      </c>
      <c r="V165" s="1">
        <v>2</v>
      </c>
    </row>
    <row r="166" spans="6:22" x14ac:dyDescent="0.25">
      <c r="F166" s="173">
        <v>7</v>
      </c>
      <c r="H166" s="173">
        <v>5</v>
      </c>
      <c r="I166" s="1">
        <v>4</v>
      </c>
      <c r="J166" s="1">
        <v>1</v>
      </c>
      <c r="Q166" s="173">
        <v>12</v>
      </c>
      <c r="R166" s="184">
        <v>1</v>
      </c>
      <c r="S166" s="173">
        <v>3</v>
      </c>
      <c r="T166" s="173">
        <v>5</v>
      </c>
      <c r="U166" s="1">
        <v>4</v>
      </c>
      <c r="V166" s="1">
        <v>1</v>
      </c>
    </row>
    <row r="167" spans="6:22" x14ac:dyDescent="0.25">
      <c r="F167" s="173">
        <v>7</v>
      </c>
      <c r="H167" s="173">
        <v>5</v>
      </c>
      <c r="I167" s="1">
        <v>4</v>
      </c>
      <c r="J167" s="1">
        <v>2</v>
      </c>
      <c r="Q167" s="173">
        <v>12</v>
      </c>
      <c r="R167" s="184">
        <v>2</v>
      </c>
      <c r="S167" s="173">
        <v>3</v>
      </c>
      <c r="T167" s="173">
        <v>5</v>
      </c>
      <c r="U167" s="1">
        <v>3</v>
      </c>
      <c r="V167" s="1">
        <v>2</v>
      </c>
    </row>
    <row r="168" spans="6:22" x14ac:dyDescent="0.25">
      <c r="F168" s="173">
        <v>7</v>
      </c>
      <c r="H168" s="173">
        <v>5</v>
      </c>
      <c r="I168" s="1">
        <v>3</v>
      </c>
      <c r="J168" s="1">
        <v>2</v>
      </c>
      <c r="Q168" s="173">
        <v>12</v>
      </c>
      <c r="R168" s="184">
        <v>2</v>
      </c>
      <c r="S168" s="173">
        <v>3</v>
      </c>
      <c r="T168" s="173">
        <v>5</v>
      </c>
      <c r="U168" s="1">
        <v>4</v>
      </c>
      <c r="V168" s="1">
        <v>2</v>
      </c>
    </row>
    <row r="169" spans="6:22" x14ac:dyDescent="0.25">
      <c r="F169" s="173">
        <v>7</v>
      </c>
      <c r="H169" s="173">
        <v>5</v>
      </c>
      <c r="I169" s="1">
        <v>5</v>
      </c>
      <c r="J169" s="1">
        <v>1</v>
      </c>
      <c r="Q169" s="173">
        <v>11</v>
      </c>
      <c r="R169" s="184">
        <v>2</v>
      </c>
      <c r="S169" s="173">
        <v>3</v>
      </c>
      <c r="T169" s="173">
        <v>5</v>
      </c>
      <c r="U169" s="1">
        <v>3</v>
      </c>
      <c r="V169" s="1">
        <v>1</v>
      </c>
    </row>
    <row r="170" spans="6:22" x14ac:dyDescent="0.25">
      <c r="F170" s="173">
        <v>7</v>
      </c>
      <c r="H170" s="173">
        <v>5</v>
      </c>
      <c r="I170" s="1">
        <v>5</v>
      </c>
      <c r="J170" s="1">
        <v>2</v>
      </c>
      <c r="Q170" s="173">
        <v>12</v>
      </c>
      <c r="R170" s="184">
        <v>2</v>
      </c>
      <c r="S170" s="173">
        <v>3</v>
      </c>
      <c r="T170" s="173">
        <v>5</v>
      </c>
      <c r="U170" s="1">
        <v>3</v>
      </c>
      <c r="V170" s="1">
        <v>2</v>
      </c>
    </row>
    <row r="171" spans="6:22" x14ac:dyDescent="0.25">
      <c r="F171" s="173">
        <v>7</v>
      </c>
      <c r="H171" s="173">
        <v>5</v>
      </c>
      <c r="I171" s="1">
        <v>5</v>
      </c>
      <c r="J171" s="1">
        <v>2</v>
      </c>
      <c r="Q171" s="173">
        <v>12</v>
      </c>
      <c r="R171" s="184">
        <v>1</v>
      </c>
      <c r="S171" s="173">
        <v>3</v>
      </c>
      <c r="T171" s="173">
        <v>5</v>
      </c>
      <c r="U171" s="1">
        <v>3</v>
      </c>
      <c r="V171" s="1">
        <v>1</v>
      </c>
    </row>
    <row r="172" spans="6:22" x14ac:dyDescent="0.25">
      <c r="F172" s="173">
        <v>7</v>
      </c>
      <c r="H172" s="173">
        <v>5</v>
      </c>
      <c r="I172" s="1">
        <v>5</v>
      </c>
      <c r="J172" s="1">
        <v>1</v>
      </c>
      <c r="Q172" s="173">
        <v>11</v>
      </c>
      <c r="R172" s="184">
        <v>2</v>
      </c>
      <c r="S172" s="173">
        <v>3</v>
      </c>
      <c r="T172" s="173">
        <v>6</v>
      </c>
      <c r="U172" s="1">
        <v>3</v>
      </c>
      <c r="V172" s="1">
        <v>2</v>
      </c>
    </row>
    <row r="173" spans="6:22" x14ac:dyDescent="0.25">
      <c r="F173" s="173">
        <v>7</v>
      </c>
      <c r="H173" s="173">
        <v>5</v>
      </c>
      <c r="I173" s="1">
        <v>4</v>
      </c>
      <c r="J173" s="1">
        <v>1</v>
      </c>
      <c r="Q173" s="173">
        <v>12</v>
      </c>
      <c r="R173" s="184">
        <v>1</v>
      </c>
      <c r="S173" s="173">
        <v>4</v>
      </c>
      <c r="T173" s="173">
        <v>5</v>
      </c>
      <c r="U173" s="1">
        <v>3</v>
      </c>
      <c r="V173" s="1">
        <v>2</v>
      </c>
    </row>
    <row r="174" spans="6:22" x14ac:dyDescent="0.25">
      <c r="F174" s="173">
        <v>7</v>
      </c>
      <c r="H174" s="173">
        <v>5</v>
      </c>
      <c r="I174" s="1">
        <v>3</v>
      </c>
      <c r="J174" s="1">
        <v>1</v>
      </c>
      <c r="Q174" s="173">
        <v>12</v>
      </c>
      <c r="R174" s="184">
        <v>1</v>
      </c>
      <c r="S174" s="173">
        <v>4</v>
      </c>
      <c r="T174" s="173">
        <v>5</v>
      </c>
      <c r="U174" s="1">
        <v>4</v>
      </c>
      <c r="V174" s="1">
        <v>2</v>
      </c>
    </row>
    <row r="175" spans="6:22" x14ac:dyDescent="0.25">
      <c r="F175" s="173">
        <v>7</v>
      </c>
      <c r="H175" s="173">
        <v>5</v>
      </c>
      <c r="I175" s="1">
        <v>3</v>
      </c>
      <c r="J175" s="1">
        <v>1</v>
      </c>
      <c r="Q175" s="173">
        <v>12</v>
      </c>
      <c r="R175" s="184">
        <v>1</v>
      </c>
      <c r="S175" s="173">
        <v>3</v>
      </c>
      <c r="T175" s="173">
        <v>6</v>
      </c>
      <c r="U175" s="1">
        <v>3</v>
      </c>
      <c r="V175" s="1">
        <v>1</v>
      </c>
    </row>
    <row r="176" spans="6:22" x14ac:dyDescent="0.25">
      <c r="F176" s="173">
        <v>7</v>
      </c>
      <c r="H176" s="173">
        <v>5</v>
      </c>
      <c r="I176" s="1">
        <v>5</v>
      </c>
      <c r="J176" s="1">
        <v>2</v>
      </c>
      <c r="Q176" s="173">
        <v>12</v>
      </c>
      <c r="R176" s="184">
        <v>1</v>
      </c>
      <c r="S176" s="173">
        <v>4</v>
      </c>
      <c r="T176" s="173">
        <v>5</v>
      </c>
      <c r="U176" s="1">
        <v>4</v>
      </c>
      <c r="V176" s="1">
        <v>2</v>
      </c>
    </row>
    <row r="177" spans="6:22" x14ac:dyDescent="0.25">
      <c r="F177" s="173">
        <v>7</v>
      </c>
      <c r="H177" s="173">
        <v>5</v>
      </c>
      <c r="I177" s="1">
        <v>5</v>
      </c>
      <c r="J177" s="1">
        <v>1</v>
      </c>
      <c r="Q177" s="173">
        <v>12</v>
      </c>
      <c r="R177" s="184">
        <v>1</v>
      </c>
      <c r="S177" s="173">
        <v>3</v>
      </c>
      <c r="T177" s="173">
        <v>6</v>
      </c>
      <c r="U177" s="1">
        <v>3</v>
      </c>
      <c r="V177" s="1">
        <v>1</v>
      </c>
    </row>
    <row r="178" spans="6:22" x14ac:dyDescent="0.25">
      <c r="F178" s="173">
        <v>7</v>
      </c>
      <c r="H178" s="173">
        <v>5</v>
      </c>
      <c r="I178" s="1">
        <v>3</v>
      </c>
      <c r="J178" s="1">
        <v>1</v>
      </c>
      <c r="Q178" s="173">
        <v>13</v>
      </c>
      <c r="R178" s="184">
        <v>1</v>
      </c>
      <c r="S178" s="173">
        <v>4</v>
      </c>
      <c r="T178" s="173">
        <v>5</v>
      </c>
      <c r="U178" s="1">
        <v>4</v>
      </c>
      <c r="V178" s="1">
        <v>2</v>
      </c>
    </row>
    <row r="179" spans="6:22" x14ac:dyDescent="0.25">
      <c r="F179" s="173">
        <v>7</v>
      </c>
      <c r="H179" s="173">
        <v>5</v>
      </c>
      <c r="I179" s="1">
        <v>4</v>
      </c>
      <c r="J179" s="1">
        <v>2</v>
      </c>
      <c r="Q179" s="173">
        <v>11</v>
      </c>
      <c r="R179" s="184">
        <v>1</v>
      </c>
      <c r="S179" s="173">
        <v>4</v>
      </c>
      <c r="T179" s="173">
        <v>5</v>
      </c>
      <c r="U179" s="1">
        <v>3</v>
      </c>
      <c r="V179" s="1">
        <v>1</v>
      </c>
    </row>
    <row r="180" spans="6:22" x14ac:dyDescent="0.25">
      <c r="F180" s="173">
        <v>7</v>
      </c>
      <c r="H180" s="173">
        <v>5</v>
      </c>
      <c r="I180" s="1">
        <v>3</v>
      </c>
      <c r="J180" s="1">
        <v>1</v>
      </c>
      <c r="Q180" s="173">
        <v>12</v>
      </c>
      <c r="R180" s="184">
        <v>1</v>
      </c>
      <c r="S180" s="173">
        <v>4</v>
      </c>
      <c r="T180" s="173">
        <v>5</v>
      </c>
      <c r="U180" s="1">
        <v>4</v>
      </c>
      <c r="V180" s="1">
        <v>2</v>
      </c>
    </row>
    <row r="181" spans="6:22" x14ac:dyDescent="0.25">
      <c r="F181" s="173">
        <v>7</v>
      </c>
      <c r="H181" s="173">
        <v>5</v>
      </c>
      <c r="I181" s="1">
        <v>4</v>
      </c>
      <c r="J181" s="1">
        <v>1</v>
      </c>
      <c r="Q181" s="173">
        <v>11</v>
      </c>
      <c r="R181" s="184">
        <v>1</v>
      </c>
      <c r="S181" s="173">
        <v>3</v>
      </c>
      <c r="T181" s="173">
        <v>5</v>
      </c>
      <c r="U181" s="1">
        <v>4</v>
      </c>
      <c r="V181" s="1">
        <v>2</v>
      </c>
    </row>
    <row r="182" spans="6:22" x14ac:dyDescent="0.25">
      <c r="F182" s="173">
        <v>7</v>
      </c>
      <c r="H182" s="173">
        <v>5</v>
      </c>
      <c r="I182" s="1">
        <v>5</v>
      </c>
      <c r="J182" s="1">
        <v>1</v>
      </c>
      <c r="Q182" s="173">
        <v>12</v>
      </c>
      <c r="R182" s="184">
        <v>1</v>
      </c>
      <c r="S182" s="173">
        <v>3</v>
      </c>
      <c r="T182" s="173">
        <v>5</v>
      </c>
      <c r="U182" s="1">
        <v>3</v>
      </c>
      <c r="V182" s="1">
        <v>2</v>
      </c>
    </row>
    <row r="183" spans="6:22" x14ac:dyDescent="0.25">
      <c r="F183" s="173">
        <v>7</v>
      </c>
      <c r="H183" s="173">
        <v>5</v>
      </c>
      <c r="I183" s="1">
        <v>3</v>
      </c>
      <c r="J183" s="1">
        <v>1</v>
      </c>
      <c r="Q183" s="173">
        <v>13</v>
      </c>
      <c r="R183" s="184">
        <v>2</v>
      </c>
      <c r="S183" s="173">
        <v>4</v>
      </c>
      <c r="T183" s="173">
        <v>2</v>
      </c>
      <c r="U183" s="1">
        <v>4</v>
      </c>
      <c r="V183" s="1">
        <v>2</v>
      </c>
    </row>
    <row r="184" spans="6:22" x14ac:dyDescent="0.25">
      <c r="F184" s="173">
        <v>7</v>
      </c>
      <c r="H184" s="173">
        <v>5</v>
      </c>
      <c r="I184" s="1">
        <v>5</v>
      </c>
      <c r="J184" s="1">
        <v>1</v>
      </c>
      <c r="Q184" s="173">
        <v>13</v>
      </c>
      <c r="R184" s="184">
        <v>2</v>
      </c>
      <c r="S184" s="173">
        <v>4</v>
      </c>
      <c r="T184" s="173">
        <v>5</v>
      </c>
      <c r="U184" s="1">
        <v>4</v>
      </c>
      <c r="V184" s="1">
        <v>1</v>
      </c>
    </row>
    <row r="185" spans="6:22" x14ac:dyDescent="0.25">
      <c r="F185" s="173">
        <v>7</v>
      </c>
      <c r="H185" s="173">
        <v>5</v>
      </c>
      <c r="I185" s="1">
        <v>3</v>
      </c>
      <c r="J185" s="1">
        <v>1</v>
      </c>
      <c r="Q185" s="173">
        <v>12</v>
      </c>
      <c r="R185" s="184">
        <v>2</v>
      </c>
      <c r="S185" s="173">
        <v>4</v>
      </c>
      <c r="T185" s="173">
        <v>6</v>
      </c>
      <c r="U185" s="1">
        <v>3</v>
      </c>
      <c r="V185" s="1">
        <v>2</v>
      </c>
    </row>
    <row r="186" spans="6:22" x14ac:dyDescent="0.25">
      <c r="F186" s="173">
        <v>7</v>
      </c>
      <c r="H186" s="173">
        <v>5</v>
      </c>
      <c r="I186" s="1">
        <v>5</v>
      </c>
      <c r="J186" s="1">
        <v>1</v>
      </c>
      <c r="Q186" s="173">
        <v>11</v>
      </c>
      <c r="R186" s="184">
        <v>1</v>
      </c>
      <c r="S186" s="173">
        <v>3</v>
      </c>
      <c r="T186" s="173">
        <v>5</v>
      </c>
      <c r="U186" s="1">
        <v>4</v>
      </c>
      <c r="V186" s="1">
        <v>2</v>
      </c>
    </row>
    <row r="187" spans="6:22" x14ac:dyDescent="0.25">
      <c r="F187" s="173">
        <v>7</v>
      </c>
      <c r="H187" s="173">
        <v>5</v>
      </c>
      <c r="I187" s="1">
        <v>3</v>
      </c>
      <c r="J187" s="1">
        <v>1</v>
      </c>
      <c r="Q187" s="173">
        <v>12</v>
      </c>
      <c r="R187" s="184">
        <v>2</v>
      </c>
      <c r="S187" s="173">
        <v>4</v>
      </c>
      <c r="T187" s="173">
        <v>6</v>
      </c>
      <c r="U187" s="1">
        <v>3</v>
      </c>
      <c r="V187" s="1">
        <v>2</v>
      </c>
    </row>
    <row r="188" spans="6:22" x14ac:dyDescent="0.25">
      <c r="F188" s="173">
        <v>7</v>
      </c>
      <c r="H188" s="173">
        <v>5</v>
      </c>
      <c r="I188" s="1">
        <v>4</v>
      </c>
      <c r="J188" s="1">
        <v>2</v>
      </c>
      <c r="Q188" s="173">
        <v>12</v>
      </c>
      <c r="R188" s="184">
        <v>2</v>
      </c>
      <c r="S188" s="173">
        <v>4</v>
      </c>
      <c r="T188" s="173">
        <v>5</v>
      </c>
      <c r="U188" s="1">
        <v>4</v>
      </c>
      <c r="V188" s="1">
        <v>1</v>
      </c>
    </row>
    <row r="189" spans="6:22" x14ac:dyDescent="0.25">
      <c r="F189" s="173">
        <v>7</v>
      </c>
      <c r="H189" s="173">
        <v>5</v>
      </c>
      <c r="I189" s="1">
        <v>5</v>
      </c>
      <c r="J189" s="1">
        <v>1</v>
      </c>
      <c r="Q189" s="173">
        <v>12</v>
      </c>
      <c r="R189" s="184">
        <v>1</v>
      </c>
      <c r="S189" s="173">
        <v>4</v>
      </c>
      <c r="T189" s="173">
        <v>5</v>
      </c>
      <c r="U189" s="1">
        <v>3</v>
      </c>
      <c r="V189" s="1">
        <v>2</v>
      </c>
    </row>
    <row r="190" spans="6:22" x14ac:dyDescent="0.25">
      <c r="F190" s="173">
        <v>7</v>
      </c>
      <c r="H190" s="173">
        <v>5</v>
      </c>
      <c r="I190" s="1">
        <v>3</v>
      </c>
      <c r="J190" s="1">
        <v>1</v>
      </c>
      <c r="Q190" s="173">
        <v>11</v>
      </c>
      <c r="R190" s="184">
        <v>0</v>
      </c>
      <c r="S190" s="173">
        <v>3</v>
      </c>
      <c r="T190" s="173">
        <v>5</v>
      </c>
      <c r="U190" s="1">
        <v>3</v>
      </c>
      <c r="V190" s="1">
        <v>2</v>
      </c>
    </row>
    <row r="191" spans="6:22" x14ac:dyDescent="0.25">
      <c r="F191" s="173">
        <v>7</v>
      </c>
      <c r="H191" s="173">
        <v>5</v>
      </c>
      <c r="I191" s="1">
        <v>5</v>
      </c>
      <c r="J191" s="1">
        <v>2</v>
      </c>
      <c r="Q191" s="173">
        <v>12</v>
      </c>
      <c r="R191" s="184">
        <v>2</v>
      </c>
      <c r="S191" s="173">
        <v>3</v>
      </c>
      <c r="T191" s="173">
        <v>5</v>
      </c>
      <c r="U191" s="1">
        <v>3</v>
      </c>
      <c r="V191" s="1">
        <v>2</v>
      </c>
    </row>
    <row r="192" spans="6:22" x14ac:dyDescent="0.25">
      <c r="F192" s="173">
        <v>7</v>
      </c>
      <c r="H192" s="173">
        <v>5</v>
      </c>
      <c r="I192" s="1">
        <v>5</v>
      </c>
      <c r="J192" s="1">
        <v>1</v>
      </c>
      <c r="Q192" s="173">
        <v>12</v>
      </c>
      <c r="R192" s="184">
        <v>2</v>
      </c>
      <c r="S192" s="173">
        <v>4</v>
      </c>
      <c r="T192" s="173">
        <v>5</v>
      </c>
      <c r="U192" s="1">
        <v>4</v>
      </c>
      <c r="V192" s="1">
        <v>1</v>
      </c>
    </row>
    <row r="193" spans="6:22" x14ac:dyDescent="0.25">
      <c r="F193" s="173">
        <v>7</v>
      </c>
      <c r="H193" s="173">
        <v>5</v>
      </c>
      <c r="I193" s="1">
        <v>5</v>
      </c>
      <c r="J193" s="1">
        <v>1</v>
      </c>
      <c r="Q193" s="173">
        <v>11</v>
      </c>
      <c r="R193" s="184">
        <v>0</v>
      </c>
      <c r="S193" s="173">
        <v>4</v>
      </c>
      <c r="T193" s="173">
        <v>5</v>
      </c>
      <c r="U193" s="1">
        <v>4</v>
      </c>
      <c r="V193" s="1">
        <v>2</v>
      </c>
    </row>
    <row r="194" spans="6:22" x14ac:dyDescent="0.25">
      <c r="F194" s="173">
        <v>7</v>
      </c>
      <c r="H194" s="173">
        <v>5</v>
      </c>
      <c r="I194" s="1">
        <v>4</v>
      </c>
      <c r="J194" s="1">
        <v>1</v>
      </c>
      <c r="Q194" s="173">
        <v>12</v>
      </c>
      <c r="R194" s="184">
        <v>0</v>
      </c>
      <c r="S194" s="173">
        <v>3</v>
      </c>
      <c r="T194" s="173">
        <v>5</v>
      </c>
      <c r="U194" s="1">
        <v>3</v>
      </c>
      <c r="V194" s="1">
        <v>1</v>
      </c>
    </row>
    <row r="195" spans="6:22" x14ac:dyDescent="0.25">
      <c r="F195" s="173">
        <v>7</v>
      </c>
      <c r="H195" s="173">
        <v>5</v>
      </c>
      <c r="I195" s="1">
        <v>5</v>
      </c>
      <c r="J195" s="1">
        <v>1</v>
      </c>
      <c r="Q195" s="173">
        <v>13</v>
      </c>
      <c r="R195" s="184">
        <v>1</v>
      </c>
      <c r="S195" s="173">
        <v>3</v>
      </c>
      <c r="T195" s="173">
        <v>5</v>
      </c>
      <c r="U195" s="1">
        <v>3</v>
      </c>
      <c r="V195" s="1">
        <v>2</v>
      </c>
    </row>
    <row r="196" spans="6:22" x14ac:dyDescent="0.25">
      <c r="F196" s="173">
        <v>7</v>
      </c>
      <c r="H196" s="173">
        <v>5</v>
      </c>
      <c r="I196" s="1">
        <v>5</v>
      </c>
      <c r="J196" s="1">
        <v>2</v>
      </c>
      <c r="Q196" s="173">
        <v>12</v>
      </c>
      <c r="R196" s="184">
        <v>1</v>
      </c>
      <c r="S196" s="173">
        <v>4</v>
      </c>
      <c r="T196" s="173">
        <v>5</v>
      </c>
      <c r="U196" s="1">
        <v>3</v>
      </c>
      <c r="V196" s="1">
        <v>2</v>
      </c>
    </row>
    <row r="197" spans="6:22" x14ac:dyDescent="0.25">
      <c r="F197" s="173">
        <v>7</v>
      </c>
      <c r="G197" s="184">
        <v>0</v>
      </c>
      <c r="H197" s="173">
        <v>5</v>
      </c>
      <c r="I197" s="1">
        <v>5</v>
      </c>
      <c r="J197" s="1">
        <v>1</v>
      </c>
      <c r="Q197" s="173">
        <v>13</v>
      </c>
      <c r="R197" s="184">
        <v>2</v>
      </c>
      <c r="S197" s="173">
        <v>3</v>
      </c>
      <c r="T197" s="173">
        <v>5</v>
      </c>
      <c r="U197" s="1">
        <v>4</v>
      </c>
      <c r="V197" s="1">
        <v>2</v>
      </c>
    </row>
    <row r="198" spans="6:22" x14ac:dyDescent="0.25">
      <c r="F198" s="173">
        <v>7</v>
      </c>
      <c r="G198" s="184">
        <v>0</v>
      </c>
      <c r="H198" s="173">
        <v>5</v>
      </c>
      <c r="I198" s="1">
        <v>3</v>
      </c>
      <c r="J198" s="1">
        <v>1</v>
      </c>
      <c r="Q198" s="173">
        <v>11</v>
      </c>
      <c r="R198" s="184">
        <v>1</v>
      </c>
      <c r="S198" s="173">
        <v>4</v>
      </c>
      <c r="T198" s="173">
        <v>6</v>
      </c>
      <c r="U198" s="1">
        <v>4</v>
      </c>
      <c r="V198" s="1">
        <v>2</v>
      </c>
    </row>
    <row r="199" spans="6:22" x14ac:dyDescent="0.25">
      <c r="F199" s="173">
        <v>7</v>
      </c>
      <c r="G199" s="184">
        <v>1</v>
      </c>
      <c r="H199" s="173">
        <v>5</v>
      </c>
      <c r="I199" s="1">
        <v>3</v>
      </c>
      <c r="J199" s="1">
        <v>2</v>
      </c>
      <c r="Q199" s="173">
        <v>13</v>
      </c>
      <c r="R199" s="184">
        <v>1</v>
      </c>
      <c r="S199" s="173">
        <v>4</v>
      </c>
      <c r="T199" s="173">
        <v>5</v>
      </c>
      <c r="U199" s="1">
        <v>4</v>
      </c>
      <c r="V199" s="1">
        <v>2</v>
      </c>
    </row>
    <row r="200" spans="6:22" x14ac:dyDescent="0.25">
      <c r="F200" s="173">
        <v>7</v>
      </c>
      <c r="G200" s="184">
        <v>0</v>
      </c>
      <c r="H200" s="173">
        <v>5</v>
      </c>
      <c r="I200" s="1">
        <v>3</v>
      </c>
      <c r="J200" s="1">
        <v>1</v>
      </c>
      <c r="Q200" s="173">
        <v>11</v>
      </c>
      <c r="R200" s="184">
        <v>1</v>
      </c>
      <c r="S200" s="173">
        <v>3</v>
      </c>
      <c r="T200" s="173">
        <v>5</v>
      </c>
      <c r="U200" s="1">
        <v>4</v>
      </c>
      <c r="V200" s="1">
        <v>2</v>
      </c>
    </row>
    <row r="201" spans="6:22" x14ac:dyDescent="0.25">
      <c r="F201" s="173">
        <v>7</v>
      </c>
      <c r="G201" s="184">
        <v>0</v>
      </c>
      <c r="H201" s="173">
        <v>5</v>
      </c>
      <c r="I201" s="1">
        <v>3</v>
      </c>
      <c r="J201" s="1">
        <v>2</v>
      </c>
      <c r="Q201" s="173">
        <v>12</v>
      </c>
      <c r="R201" s="184">
        <v>2</v>
      </c>
      <c r="S201" s="173">
        <v>3</v>
      </c>
      <c r="T201" s="173">
        <v>6</v>
      </c>
      <c r="U201" s="1">
        <v>4</v>
      </c>
      <c r="V201" s="1">
        <v>2</v>
      </c>
    </row>
    <row r="202" spans="6:22" x14ac:dyDescent="0.25">
      <c r="F202" s="173">
        <v>7</v>
      </c>
      <c r="G202" s="184">
        <v>0</v>
      </c>
      <c r="H202" s="173">
        <v>5</v>
      </c>
      <c r="I202" s="1">
        <v>4</v>
      </c>
      <c r="J202" s="1">
        <v>1</v>
      </c>
      <c r="Q202" s="173">
        <v>12</v>
      </c>
      <c r="R202" s="184">
        <v>0</v>
      </c>
      <c r="S202" s="173">
        <v>3</v>
      </c>
      <c r="T202" s="173">
        <v>5</v>
      </c>
      <c r="U202" s="1">
        <v>3</v>
      </c>
      <c r="V202" s="1">
        <v>1</v>
      </c>
    </row>
    <row r="203" spans="6:22" x14ac:dyDescent="0.25">
      <c r="F203" s="173">
        <v>7</v>
      </c>
      <c r="G203" s="184">
        <v>0</v>
      </c>
      <c r="H203" s="173">
        <v>5</v>
      </c>
      <c r="I203" s="1">
        <v>3</v>
      </c>
      <c r="J203" s="1">
        <v>2</v>
      </c>
      <c r="Q203" s="173">
        <v>13</v>
      </c>
      <c r="R203" s="184">
        <v>1</v>
      </c>
      <c r="S203" s="173">
        <v>3</v>
      </c>
      <c r="T203" s="173">
        <v>5</v>
      </c>
      <c r="U203" s="1">
        <v>4</v>
      </c>
      <c r="V203" s="1">
        <v>2</v>
      </c>
    </row>
    <row r="204" spans="6:22" x14ac:dyDescent="0.25">
      <c r="F204" s="173">
        <v>7</v>
      </c>
      <c r="G204" s="184">
        <v>1</v>
      </c>
      <c r="H204" s="173">
        <v>5</v>
      </c>
      <c r="I204" s="1">
        <v>4</v>
      </c>
      <c r="J204" s="1">
        <v>1</v>
      </c>
      <c r="Q204" s="173">
        <v>11</v>
      </c>
      <c r="R204" s="184">
        <v>1</v>
      </c>
      <c r="S204" s="173">
        <v>3</v>
      </c>
      <c r="T204" s="173">
        <v>5</v>
      </c>
      <c r="U204" s="1">
        <v>3</v>
      </c>
      <c r="V204" s="1">
        <v>1</v>
      </c>
    </row>
    <row r="205" spans="6:22" x14ac:dyDescent="0.25">
      <c r="F205" s="173">
        <v>7</v>
      </c>
      <c r="G205" s="184">
        <v>0</v>
      </c>
      <c r="H205" s="173">
        <v>5</v>
      </c>
      <c r="I205" s="1">
        <v>3</v>
      </c>
      <c r="J205" s="1">
        <v>1</v>
      </c>
      <c r="Q205" s="173">
        <v>11</v>
      </c>
      <c r="R205" s="184">
        <v>1</v>
      </c>
      <c r="S205" s="173">
        <v>3</v>
      </c>
      <c r="T205" s="173">
        <v>5</v>
      </c>
      <c r="U205" s="1">
        <v>3</v>
      </c>
      <c r="V205" s="1">
        <v>1</v>
      </c>
    </row>
    <row r="206" spans="6:22" x14ac:dyDescent="0.25">
      <c r="F206" s="173">
        <v>7</v>
      </c>
      <c r="G206" s="184">
        <v>0</v>
      </c>
      <c r="H206" s="173">
        <v>5</v>
      </c>
      <c r="I206" s="1">
        <v>3</v>
      </c>
      <c r="J206" s="1">
        <v>1</v>
      </c>
      <c r="Q206" s="173">
        <v>13</v>
      </c>
      <c r="R206" s="184">
        <v>1</v>
      </c>
      <c r="S206" s="173">
        <v>4</v>
      </c>
      <c r="T206" s="173">
        <v>6</v>
      </c>
      <c r="U206" s="1">
        <v>3</v>
      </c>
      <c r="V206" s="1">
        <v>2</v>
      </c>
    </row>
    <row r="207" spans="6:22" x14ac:dyDescent="0.25">
      <c r="F207" s="173">
        <v>7</v>
      </c>
      <c r="G207" s="184">
        <v>0</v>
      </c>
      <c r="H207" s="173">
        <v>5</v>
      </c>
      <c r="I207" s="1">
        <v>5</v>
      </c>
      <c r="J207" s="1">
        <v>1</v>
      </c>
      <c r="Q207" s="173">
        <v>11</v>
      </c>
      <c r="R207" s="184">
        <v>1</v>
      </c>
      <c r="S207" s="173">
        <v>4</v>
      </c>
      <c r="T207" s="173">
        <v>5</v>
      </c>
      <c r="U207" s="1">
        <v>3</v>
      </c>
      <c r="V207" s="1">
        <v>2</v>
      </c>
    </row>
    <row r="208" spans="6:22" x14ac:dyDescent="0.25">
      <c r="F208" s="173">
        <v>7</v>
      </c>
      <c r="G208" s="184">
        <v>0</v>
      </c>
      <c r="H208" s="173">
        <v>5</v>
      </c>
      <c r="I208" s="1">
        <v>5</v>
      </c>
      <c r="J208" s="1">
        <v>2</v>
      </c>
      <c r="Q208" s="173">
        <v>13</v>
      </c>
      <c r="R208" s="184">
        <v>2</v>
      </c>
      <c r="S208" s="173">
        <v>3</v>
      </c>
      <c r="T208" s="173">
        <v>5</v>
      </c>
      <c r="U208" s="1">
        <v>3</v>
      </c>
      <c r="V208" s="1">
        <v>1</v>
      </c>
    </row>
    <row r="209" spans="6:22" x14ac:dyDescent="0.25">
      <c r="F209" s="173">
        <v>7</v>
      </c>
      <c r="G209" s="184">
        <v>1</v>
      </c>
      <c r="H209" s="173">
        <v>5</v>
      </c>
      <c r="I209" s="1">
        <v>5</v>
      </c>
      <c r="J209" s="1">
        <v>1</v>
      </c>
      <c r="Q209" s="173">
        <v>12</v>
      </c>
      <c r="R209" s="184">
        <v>2</v>
      </c>
      <c r="S209" s="173">
        <v>3</v>
      </c>
      <c r="T209" s="173">
        <v>6</v>
      </c>
      <c r="U209" s="1">
        <v>4</v>
      </c>
      <c r="V209" s="1">
        <v>1</v>
      </c>
    </row>
    <row r="210" spans="6:22" x14ac:dyDescent="0.25">
      <c r="F210" s="173">
        <v>7</v>
      </c>
      <c r="G210" s="184">
        <v>0</v>
      </c>
      <c r="H210" s="173">
        <v>5</v>
      </c>
      <c r="I210" s="1">
        <v>4</v>
      </c>
      <c r="J210" s="1">
        <v>2</v>
      </c>
      <c r="Q210" s="173">
        <v>11</v>
      </c>
      <c r="R210" s="184">
        <v>0</v>
      </c>
      <c r="S210" s="173">
        <v>4</v>
      </c>
      <c r="T210" s="173">
        <v>5</v>
      </c>
      <c r="U210" s="1">
        <v>4</v>
      </c>
      <c r="V210" s="1">
        <v>1</v>
      </c>
    </row>
    <row r="211" spans="6:22" x14ac:dyDescent="0.25">
      <c r="F211" s="173">
        <v>7</v>
      </c>
      <c r="G211" s="184">
        <v>0</v>
      </c>
      <c r="H211" s="173">
        <v>5</v>
      </c>
      <c r="I211" s="1">
        <v>5</v>
      </c>
      <c r="J211" s="1">
        <v>1</v>
      </c>
      <c r="Q211" s="173">
        <v>13</v>
      </c>
      <c r="R211" s="184">
        <v>1</v>
      </c>
      <c r="S211" s="173">
        <v>4</v>
      </c>
      <c r="T211" s="173">
        <v>5</v>
      </c>
      <c r="U211" s="1">
        <v>4</v>
      </c>
      <c r="V211" s="1">
        <v>2</v>
      </c>
    </row>
    <row r="212" spans="6:22" x14ac:dyDescent="0.25">
      <c r="F212" s="173">
        <v>7</v>
      </c>
      <c r="G212" s="184">
        <v>1</v>
      </c>
      <c r="H212" s="173">
        <v>5</v>
      </c>
      <c r="I212" s="1">
        <v>3</v>
      </c>
      <c r="J212" s="1">
        <v>1</v>
      </c>
      <c r="Q212" s="173">
        <v>13</v>
      </c>
      <c r="R212" s="184">
        <v>1</v>
      </c>
      <c r="S212" s="173">
        <v>3</v>
      </c>
      <c r="T212" s="173">
        <v>5</v>
      </c>
      <c r="U212" s="1">
        <v>3</v>
      </c>
      <c r="V212" s="1">
        <v>2</v>
      </c>
    </row>
    <row r="213" spans="6:22" x14ac:dyDescent="0.25">
      <c r="F213" s="173">
        <v>7</v>
      </c>
      <c r="G213" s="184">
        <v>0</v>
      </c>
      <c r="H213" s="173">
        <v>5</v>
      </c>
      <c r="I213" s="1">
        <v>3</v>
      </c>
      <c r="J213" s="1">
        <v>1</v>
      </c>
      <c r="Q213" s="173">
        <v>13</v>
      </c>
      <c r="R213" s="184">
        <v>1</v>
      </c>
      <c r="S213" s="173">
        <v>3</v>
      </c>
      <c r="T213" s="173">
        <v>6</v>
      </c>
      <c r="U213" s="1">
        <v>3</v>
      </c>
      <c r="V213" s="1">
        <v>2</v>
      </c>
    </row>
    <row r="214" spans="6:22" x14ac:dyDescent="0.25">
      <c r="F214" s="173">
        <v>7</v>
      </c>
      <c r="G214" s="184">
        <v>1</v>
      </c>
      <c r="H214" s="173">
        <v>5</v>
      </c>
      <c r="I214" s="1">
        <v>3</v>
      </c>
      <c r="J214" s="1">
        <v>1</v>
      </c>
      <c r="Q214" s="173">
        <v>11</v>
      </c>
      <c r="R214" s="184">
        <v>0</v>
      </c>
      <c r="S214" s="173">
        <v>3</v>
      </c>
      <c r="T214" s="173">
        <v>6</v>
      </c>
      <c r="U214" s="1">
        <v>3</v>
      </c>
      <c r="V214" s="1">
        <v>2</v>
      </c>
    </row>
    <row r="215" spans="6:22" x14ac:dyDescent="0.25">
      <c r="F215" s="173">
        <v>7</v>
      </c>
      <c r="G215" s="184">
        <v>1</v>
      </c>
      <c r="H215" s="173">
        <v>5</v>
      </c>
      <c r="I215" s="1">
        <v>5</v>
      </c>
      <c r="J215" s="1">
        <v>1</v>
      </c>
      <c r="Q215" s="173">
        <v>12</v>
      </c>
      <c r="R215" s="184">
        <v>1</v>
      </c>
      <c r="S215" s="173">
        <v>4</v>
      </c>
      <c r="T215" s="173">
        <v>5</v>
      </c>
      <c r="U215" s="1">
        <v>4</v>
      </c>
      <c r="V215" s="1">
        <v>1</v>
      </c>
    </row>
    <row r="216" spans="6:22" x14ac:dyDescent="0.25">
      <c r="F216" s="173">
        <v>7</v>
      </c>
      <c r="G216" s="184">
        <v>0</v>
      </c>
      <c r="H216" s="173">
        <v>5</v>
      </c>
      <c r="I216" s="1">
        <v>3</v>
      </c>
      <c r="J216" s="1">
        <v>2</v>
      </c>
      <c r="Q216" s="173">
        <v>11</v>
      </c>
      <c r="R216" s="184">
        <v>1</v>
      </c>
      <c r="S216" s="173">
        <v>3</v>
      </c>
      <c r="T216" s="173">
        <v>5</v>
      </c>
      <c r="U216" s="1">
        <v>4</v>
      </c>
      <c r="V216" s="1">
        <v>2</v>
      </c>
    </row>
    <row r="217" spans="6:22" x14ac:dyDescent="0.25">
      <c r="F217" s="173">
        <v>7</v>
      </c>
      <c r="G217" s="184">
        <v>0</v>
      </c>
      <c r="H217" s="173">
        <v>5</v>
      </c>
      <c r="I217" s="1">
        <v>5</v>
      </c>
      <c r="J217" s="1">
        <v>2</v>
      </c>
      <c r="Q217" s="173">
        <v>12</v>
      </c>
      <c r="R217" s="184">
        <v>2</v>
      </c>
      <c r="S217" s="173">
        <v>3</v>
      </c>
      <c r="T217" s="173">
        <v>5</v>
      </c>
      <c r="U217" s="1">
        <v>4</v>
      </c>
      <c r="V217" s="1">
        <v>2</v>
      </c>
    </row>
    <row r="218" spans="6:22" x14ac:dyDescent="0.25">
      <c r="F218" s="173">
        <v>7</v>
      </c>
      <c r="G218" s="184">
        <v>1</v>
      </c>
      <c r="H218" s="173">
        <v>5</v>
      </c>
      <c r="I218" s="1">
        <v>4</v>
      </c>
      <c r="J218" s="1">
        <v>1</v>
      </c>
      <c r="Q218" s="173">
        <v>12</v>
      </c>
      <c r="R218" s="184">
        <v>1</v>
      </c>
      <c r="S218" s="173">
        <v>3</v>
      </c>
      <c r="T218" s="173">
        <v>5</v>
      </c>
      <c r="U218" s="1">
        <v>4</v>
      </c>
      <c r="V218" s="1">
        <v>2</v>
      </c>
    </row>
    <row r="219" spans="6:22" x14ac:dyDescent="0.25">
      <c r="F219" s="173">
        <v>7</v>
      </c>
      <c r="G219" s="184">
        <v>0</v>
      </c>
      <c r="H219" s="173">
        <v>5</v>
      </c>
      <c r="I219" s="1">
        <v>4</v>
      </c>
      <c r="J219" s="1">
        <v>1</v>
      </c>
      <c r="Q219" s="173">
        <v>11</v>
      </c>
      <c r="R219" s="184">
        <v>1</v>
      </c>
      <c r="S219" s="234">
        <v>3</v>
      </c>
      <c r="T219" s="234">
        <v>5</v>
      </c>
      <c r="U219" s="234">
        <v>4</v>
      </c>
      <c r="V219" s="234">
        <v>2</v>
      </c>
    </row>
    <row r="220" spans="6:22" x14ac:dyDescent="0.25">
      <c r="F220" s="173">
        <v>7</v>
      </c>
      <c r="G220" s="184">
        <v>0</v>
      </c>
      <c r="H220" s="173">
        <v>5</v>
      </c>
      <c r="I220" s="1">
        <v>3</v>
      </c>
      <c r="J220" s="1">
        <v>1</v>
      </c>
      <c r="Q220" s="173">
        <v>13</v>
      </c>
      <c r="R220" s="184">
        <v>1</v>
      </c>
      <c r="S220" s="173">
        <v>3</v>
      </c>
      <c r="T220" s="173">
        <v>5</v>
      </c>
      <c r="U220" s="1">
        <v>4</v>
      </c>
      <c r="V220" s="1">
        <v>2</v>
      </c>
    </row>
    <row r="221" spans="6:22" x14ac:dyDescent="0.25">
      <c r="F221" s="173">
        <v>7</v>
      </c>
      <c r="G221" s="184">
        <v>1</v>
      </c>
      <c r="H221" s="173">
        <v>5</v>
      </c>
      <c r="I221" s="1">
        <v>3</v>
      </c>
      <c r="J221" s="1">
        <v>2</v>
      </c>
      <c r="Q221" s="173">
        <v>11</v>
      </c>
      <c r="R221" s="184">
        <v>1</v>
      </c>
      <c r="S221" s="173">
        <v>4</v>
      </c>
      <c r="T221" s="173">
        <v>5</v>
      </c>
      <c r="U221" s="1">
        <v>4</v>
      </c>
      <c r="V221" s="1">
        <v>2</v>
      </c>
    </row>
    <row r="222" spans="6:22" x14ac:dyDescent="0.25">
      <c r="F222" s="173">
        <v>7</v>
      </c>
      <c r="G222" s="184">
        <v>0</v>
      </c>
      <c r="H222" s="173">
        <v>5</v>
      </c>
      <c r="I222" s="1">
        <v>5</v>
      </c>
      <c r="J222" s="1">
        <v>1</v>
      </c>
      <c r="Q222" s="173">
        <v>12</v>
      </c>
      <c r="R222" s="184">
        <v>2</v>
      </c>
      <c r="S222" s="173">
        <v>4</v>
      </c>
      <c r="T222" s="173">
        <v>5</v>
      </c>
      <c r="U222" s="1">
        <v>3</v>
      </c>
      <c r="V222" s="1">
        <v>2</v>
      </c>
    </row>
    <row r="223" spans="6:22" x14ac:dyDescent="0.25">
      <c r="F223" s="173">
        <v>7</v>
      </c>
      <c r="G223" s="184">
        <v>0</v>
      </c>
      <c r="H223" s="173">
        <v>5</v>
      </c>
      <c r="I223" s="1">
        <v>5</v>
      </c>
      <c r="J223" s="1">
        <v>1</v>
      </c>
      <c r="Q223" s="173">
        <v>11</v>
      </c>
      <c r="R223" s="184">
        <v>1</v>
      </c>
      <c r="S223" s="173">
        <v>4</v>
      </c>
      <c r="T223" s="173">
        <v>5</v>
      </c>
      <c r="U223" s="1">
        <v>3</v>
      </c>
      <c r="V223" s="1">
        <v>2</v>
      </c>
    </row>
    <row r="224" spans="6:22" x14ac:dyDescent="0.25">
      <c r="F224" s="173">
        <v>7</v>
      </c>
      <c r="G224" s="184">
        <v>1</v>
      </c>
      <c r="H224" s="173">
        <v>5</v>
      </c>
      <c r="I224" s="1">
        <v>3</v>
      </c>
      <c r="J224" s="1">
        <v>1</v>
      </c>
      <c r="Q224" s="173">
        <v>13</v>
      </c>
      <c r="R224" s="184">
        <v>2</v>
      </c>
      <c r="S224" s="173">
        <v>3</v>
      </c>
      <c r="T224" s="173">
        <v>5</v>
      </c>
      <c r="U224" s="1">
        <v>3</v>
      </c>
      <c r="V224" s="1">
        <v>2</v>
      </c>
    </row>
    <row r="225" spans="6:22" x14ac:dyDescent="0.25">
      <c r="F225" s="173">
        <v>7</v>
      </c>
      <c r="G225" s="184">
        <v>1</v>
      </c>
      <c r="H225" s="173">
        <v>5</v>
      </c>
      <c r="I225" s="1">
        <v>4</v>
      </c>
      <c r="J225" s="1">
        <v>2</v>
      </c>
      <c r="Q225" s="173">
        <v>12</v>
      </c>
      <c r="R225" s="184">
        <v>1</v>
      </c>
      <c r="S225" s="173">
        <v>3</v>
      </c>
      <c r="T225" s="173">
        <v>5</v>
      </c>
      <c r="U225" s="1">
        <v>4</v>
      </c>
      <c r="V225" s="1">
        <v>2</v>
      </c>
    </row>
    <row r="226" spans="6:22" x14ac:dyDescent="0.25">
      <c r="F226" s="173">
        <v>7</v>
      </c>
      <c r="G226" s="184">
        <v>0</v>
      </c>
      <c r="H226" s="173">
        <v>5</v>
      </c>
      <c r="I226" s="1">
        <v>5</v>
      </c>
      <c r="J226" s="1">
        <v>1</v>
      </c>
      <c r="Q226" s="173">
        <v>12</v>
      </c>
      <c r="R226" s="184">
        <v>2</v>
      </c>
      <c r="S226" s="173">
        <v>3</v>
      </c>
      <c r="T226" s="173">
        <v>5</v>
      </c>
      <c r="U226" s="1">
        <v>3</v>
      </c>
      <c r="V226" s="1">
        <v>2</v>
      </c>
    </row>
    <row r="227" spans="6:22" x14ac:dyDescent="0.25">
      <c r="F227" s="173">
        <v>7</v>
      </c>
      <c r="G227" s="184">
        <v>0</v>
      </c>
      <c r="H227" s="173">
        <v>5</v>
      </c>
      <c r="I227" s="1">
        <v>5</v>
      </c>
      <c r="J227" s="1">
        <v>1</v>
      </c>
      <c r="Q227" s="173">
        <v>13</v>
      </c>
      <c r="R227" s="184">
        <v>0</v>
      </c>
      <c r="S227" s="173">
        <v>3</v>
      </c>
      <c r="T227" s="173">
        <v>5</v>
      </c>
      <c r="U227" s="1">
        <v>3</v>
      </c>
      <c r="V227" s="1">
        <v>2</v>
      </c>
    </row>
    <row r="228" spans="6:22" x14ac:dyDescent="0.25">
      <c r="F228" s="173">
        <v>7</v>
      </c>
      <c r="G228" s="184">
        <v>0</v>
      </c>
      <c r="H228" s="173">
        <v>5</v>
      </c>
      <c r="I228" s="1">
        <v>3</v>
      </c>
      <c r="J228" s="1">
        <v>1</v>
      </c>
      <c r="Q228" s="173">
        <v>12</v>
      </c>
      <c r="R228" s="184">
        <v>0</v>
      </c>
      <c r="S228" s="173">
        <v>4</v>
      </c>
      <c r="T228" s="173">
        <v>5</v>
      </c>
      <c r="U228" s="1">
        <v>4</v>
      </c>
      <c r="V228" s="1">
        <v>2</v>
      </c>
    </row>
    <row r="229" spans="6:22" x14ac:dyDescent="0.25">
      <c r="F229" s="173">
        <v>7</v>
      </c>
      <c r="G229" s="184">
        <v>1</v>
      </c>
      <c r="H229" s="173">
        <v>5</v>
      </c>
      <c r="I229" s="1">
        <v>5</v>
      </c>
      <c r="J229" s="1">
        <v>2</v>
      </c>
      <c r="Q229" s="173">
        <v>12</v>
      </c>
      <c r="R229" s="184">
        <v>0</v>
      </c>
      <c r="S229" s="173">
        <v>3</v>
      </c>
      <c r="T229" s="173">
        <v>5</v>
      </c>
      <c r="U229" s="1">
        <v>3</v>
      </c>
      <c r="V229" s="1">
        <v>1</v>
      </c>
    </row>
    <row r="230" spans="6:22" x14ac:dyDescent="0.25">
      <c r="F230" s="173">
        <v>7</v>
      </c>
      <c r="G230" s="184">
        <v>0</v>
      </c>
      <c r="H230" s="173">
        <v>5</v>
      </c>
      <c r="I230" s="1">
        <v>3</v>
      </c>
      <c r="J230" s="1">
        <v>1</v>
      </c>
      <c r="Q230" s="173">
        <v>11</v>
      </c>
      <c r="R230" s="184">
        <v>1</v>
      </c>
      <c r="S230" s="173">
        <v>3</v>
      </c>
      <c r="T230" s="173">
        <v>5</v>
      </c>
      <c r="U230" s="1">
        <v>4</v>
      </c>
      <c r="V230" s="1">
        <v>2</v>
      </c>
    </row>
    <row r="231" spans="6:22" x14ac:dyDescent="0.25">
      <c r="F231" s="173">
        <v>7</v>
      </c>
      <c r="G231" s="184">
        <v>0</v>
      </c>
      <c r="H231" s="173">
        <v>5</v>
      </c>
      <c r="I231" s="1">
        <v>5</v>
      </c>
      <c r="J231" s="1">
        <v>1</v>
      </c>
      <c r="Q231" s="173">
        <v>12</v>
      </c>
      <c r="R231" s="184">
        <v>1</v>
      </c>
      <c r="S231" s="173">
        <v>3</v>
      </c>
      <c r="T231" s="173">
        <v>5</v>
      </c>
      <c r="U231" s="1">
        <v>4</v>
      </c>
      <c r="V231" s="1">
        <v>2</v>
      </c>
    </row>
    <row r="232" spans="6:22" x14ac:dyDescent="0.25">
      <c r="F232" s="173">
        <v>7</v>
      </c>
      <c r="G232" s="184">
        <v>1</v>
      </c>
      <c r="H232" s="173">
        <v>5</v>
      </c>
      <c r="I232" s="1">
        <v>5</v>
      </c>
      <c r="J232" s="1">
        <v>1</v>
      </c>
      <c r="Q232" s="173">
        <v>13</v>
      </c>
      <c r="R232" s="184">
        <v>1</v>
      </c>
      <c r="S232" s="173">
        <v>4</v>
      </c>
      <c r="T232" s="173">
        <v>5</v>
      </c>
      <c r="U232" s="1">
        <v>3</v>
      </c>
      <c r="V232" s="1">
        <v>2</v>
      </c>
    </row>
    <row r="233" spans="6:22" x14ac:dyDescent="0.25">
      <c r="F233" s="173">
        <v>7</v>
      </c>
      <c r="G233" s="184">
        <v>0</v>
      </c>
      <c r="H233" s="173">
        <v>5</v>
      </c>
      <c r="I233" s="1">
        <v>5</v>
      </c>
      <c r="J233" s="1">
        <v>1</v>
      </c>
      <c r="Q233" s="173">
        <v>12</v>
      </c>
      <c r="R233" s="184">
        <v>2</v>
      </c>
      <c r="S233" s="173">
        <v>3</v>
      </c>
      <c r="T233" s="173">
        <v>5</v>
      </c>
      <c r="U233" s="1">
        <v>4</v>
      </c>
      <c r="V233" s="1">
        <v>2</v>
      </c>
    </row>
    <row r="234" spans="6:22" x14ac:dyDescent="0.25">
      <c r="F234" s="173">
        <v>7</v>
      </c>
      <c r="G234" s="184">
        <v>1</v>
      </c>
      <c r="H234" s="173">
        <v>5</v>
      </c>
      <c r="I234" s="1">
        <v>5</v>
      </c>
      <c r="J234" s="1">
        <v>2</v>
      </c>
      <c r="Q234" s="173">
        <v>11</v>
      </c>
      <c r="R234" s="184">
        <v>2</v>
      </c>
      <c r="S234" s="173">
        <v>3</v>
      </c>
      <c r="T234" s="173">
        <v>5</v>
      </c>
      <c r="U234" s="1">
        <v>4</v>
      </c>
      <c r="V234" s="1">
        <v>2</v>
      </c>
    </row>
    <row r="235" spans="6:22" x14ac:dyDescent="0.25">
      <c r="F235" s="173">
        <v>7</v>
      </c>
      <c r="G235" s="184">
        <v>0</v>
      </c>
      <c r="H235" s="173">
        <v>5</v>
      </c>
      <c r="I235" s="1">
        <v>3</v>
      </c>
      <c r="J235" s="1">
        <v>1</v>
      </c>
      <c r="Q235" s="173">
        <v>11</v>
      </c>
      <c r="R235" s="184">
        <v>0</v>
      </c>
      <c r="S235" s="173">
        <v>3</v>
      </c>
      <c r="T235" s="173">
        <v>5</v>
      </c>
      <c r="U235" s="1">
        <v>3</v>
      </c>
      <c r="V235" s="1">
        <v>1</v>
      </c>
    </row>
    <row r="236" spans="6:22" x14ac:dyDescent="0.25">
      <c r="F236" s="173">
        <v>7</v>
      </c>
      <c r="G236" s="184">
        <v>0</v>
      </c>
      <c r="H236" s="173">
        <v>5</v>
      </c>
      <c r="I236" s="1">
        <v>3</v>
      </c>
      <c r="J236" s="1">
        <v>1</v>
      </c>
      <c r="Q236" s="173">
        <v>12</v>
      </c>
      <c r="R236" s="184">
        <v>2</v>
      </c>
      <c r="S236" s="173">
        <v>4</v>
      </c>
      <c r="T236" s="173">
        <v>5</v>
      </c>
      <c r="U236" s="1">
        <v>3</v>
      </c>
      <c r="V236" s="1">
        <v>2</v>
      </c>
    </row>
    <row r="237" spans="6:22" x14ac:dyDescent="0.25">
      <c r="F237" s="173">
        <v>7</v>
      </c>
      <c r="G237" s="184">
        <v>0</v>
      </c>
      <c r="H237" s="173">
        <v>5</v>
      </c>
      <c r="I237" s="1">
        <v>3</v>
      </c>
      <c r="J237" s="1">
        <v>1</v>
      </c>
      <c r="Q237" s="173">
        <v>13</v>
      </c>
      <c r="R237" s="184">
        <v>1</v>
      </c>
      <c r="S237" s="173">
        <v>4</v>
      </c>
      <c r="T237" s="173">
        <v>5</v>
      </c>
      <c r="U237" s="1">
        <v>3</v>
      </c>
      <c r="V237" s="1">
        <v>2</v>
      </c>
    </row>
    <row r="238" spans="6:22" x14ac:dyDescent="0.25">
      <c r="F238" s="173">
        <v>7</v>
      </c>
      <c r="G238" s="184">
        <v>0</v>
      </c>
      <c r="H238" s="173">
        <v>5</v>
      </c>
      <c r="I238" s="1">
        <v>3</v>
      </c>
      <c r="J238" s="1">
        <v>1</v>
      </c>
      <c r="Q238" s="173">
        <v>11</v>
      </c>
      <c r="R238" s="184">
        <v>1</v>
      </c>
      <c r="S238" s="173">
        <v>3</v>
      </c>
      <c r="T238" s="173">
        <v>5</v>
      </c>
      <c r="U238" s="1">
        <v>3</v>
      </c>
      <c r="V238" s="1">
        <v>2</v>
      </c>
    </row>
    <row r="239" spans="6:22" x14ac:dyDescent="0.25">
      <c r="F239" s="173">
        <v>7</v>
      </c>
      <c r="G239" s="184">
        <v>0</v>
      </c>
      <c r="H239" s="173">
        <v>5</v>
      </c>
      <c r="I239" s="1">
        <v>5</v>
      </c>
      <c r="J239" s="1">
        <v>2</v>
      </c>
      <c r="Q239" s="173">
        <v>11</v>
      </c>
      <c r="R239" s="184">
        <v>2</v>
      </c>
      <c r="S239" s="173">
        <v>3</v>
      </c>
      <c r="T239" s="173">
        <v>5</v>
      </c>
      <c r="U239" s="1">
        <v>4</v>
      </c>
      <c r="V239" s="1">
        <v>1</v>
      </c>
    </row>
    <row r="240" spans="6:22" x14ac:dyDescent="0.25">
      <c r="F240" s="173">
        <v>7</v>
      </c>
      <c r="G240" s="184">
        <v>0</v>
      </c>
      <c r="H240" s="173">
        <v>5</v>
      </c>
      <c r="I240" s="1">
        <v>5</v>
      </c>
      <c r="J240" s="1">
        <v>2</v>
      </c>
      <c r="Q240" s="173">
        <v>12</v>
      </c>
      <c r="R240" s="184">
        <v>1</v>
      </c>
      <c r="S240" s="173">
        <v>4</v>
      </c>
      <c r="T240" s="173">
        <v>5</v>
      </c>
      <c r="U240" s="1">
        <v>4</v>
      </c>
      <c r="V240" s="1">
        <v>2</v>
      </c>
    </row>
    <row r="241" spans="6:22" x14ac:dyDescent="0.25">
      <c r="F241" s="173">
        <v>7</v>
      </c>
      <c r="G241" s="184">
        <v>1</v>
      </c>
      <c r="H241" s="173">
        <v>5</v>
      </c>
      <c r="I241" s="1">
        <v>4</v>
      </c>
      <c r="J241" s="1">
        <v>1</v>
      </c>
      <c r="Q241" s="173">
        <v>13</v>
      </c>
      <c r="R241" s="184">
        <v>1</v>
      </c>
      <c r="S241" s="173">
        <v>3</v>
      </c>
      <c r="T241" s="173">
        <v>5</v>
      </c>
      <c r="U241" s="1">
        <v>4</v>
      </c>
      <c r="V241" s="1">
        <v>2</v>
      </c>
    </row>
    <row r="242" spans="6:22" x14ac:dyDescent="0.25">
      <c r="F242" s="173">
        <v>7</v>
      </c>
      <c r="G242" s="184">
        <v>1</v>
      </c>
      <c r="H242" s="173">
        <v>5</v>
      </c>
      <c r="I242" s="1">
        <v>3</v>
      </c>
      <c r="J242" s="1">
        <v>2</v>
      </c>
      <c r="Q242" s="173">
        <v>11</v>
      </c>
      <c r="R242" s="184">
        <v>1</v>
      </c>
      <c r="S242" s="173">
        <v>4</v>
      </c>
      <c r="T242" s="173">
        <v>5</v>
      </c>
      <c r="U242" s="1">
        <v>3</v>
      </c>
      <c r="V242" s="1">
        <v>2</v>
      </c>
    </row>
    <row r="243" spans="6:22" x14ac:dyDescent="0.25">
      <c r="F243" s="173">
        <v>7</v>
      </c>
      <c r="G243" s="184">
        <v>0</v>
      </c>
      <c r="H243" s="173">
        <v>5</v>
      </c>
      <c r="I243" s="1">
        <v>3</v>
      </c>
      <c r="J243" s="1">
        <v>2</v>
      </c>
      <c r="Q243" s="173">
        <v>11</v>
      </c>
      <c r="R243" s="184">
        <v>1</v>
      </c>
      <c r="S243" s="173">
        <v>3</v>
      </c>
      <c r="T243" s="173">
        <v>5</v>
      </c>
      <c r="U243" s="1">
        <v>4</v>
      </c>
      <c r="V243" s="1">
        <v>2</v>
      </c>
    </row>
    <row r="244" spans="6:22" x14ac:dyDescent="0.25">
      <c r="F244" s="173">
        <v>7</v>
      </c>
      <c r="G244" s="184">
        <v>0</v>
      </c>
      <c r="H244" s="173">
        <v>5</v>
      </c>
      <c r="I244" s="1">
        <v>5</v>
      </c>
      <c r="J244" s="1">
        <v>1</v>
      </c>
      <c r="Q244" s="173">
        <v>12</v>
      </c>
      <c r="R244" s="184">
        <v>1</v>
      </c>
      <c r="S244" s="173">
        <v>3</v>
      </c>
      <c r="T244" s="173">
        <v>5</v>
      </c>
      <c r="U244" s="1">
        <v>3</v>
      </c>
      <c r="V244" s="1">
        <v>2</v>
      </c>
    </row>
    <row r="245" spans="6:22" x14ac:dyDescent="0.25">
      <c r="F245" s="173">
        <v>7</v>
      </c>
      <c r="G245" s="184">
        <v>1</v>
      </c>
      <c r="H245" s="173">
        <v>5</v>
      </c>
      <c r="I245" s="1">
        <v>3</v>
      </c>
      <c r="J245" s="1">
        <v>1</v>
      </c>
      <c r="Q245" s="173">
        <v>12</v>
      </c>
      <c r="R245" s="184">
        <v>2</v>
      </c>
      <c r="S245" s="173">
        <v>4</v>
      </c>
      <c r="T245" s="173">
        <v>5</v>
      </c>
      <c r="U245" s="1">
        <v>3</v>
      </c>
      <c r="V245" s="1">
        <v>1</v>
      </c>
    </row>
    <row r="246" spans="6:22" x14ac:dyDescent="0.25">
      <c r="F246" s="173">
        <v>7</v>
      </c>
      <c r="G246" s="184">
        <v>1</v>
      </c>
      <c r="H246" s="173">
        <v>5</v>
      </c>
      <c r="I246" s="1">
        <v>5</v>
      </c>
      <c r="J246" s="1">
        <v>2</v>
      </c>
      <c r="Q246" s="173">
        <v>13</v>
      </c>
      <c r="R246" s="184">
        <v>0</v>
      </c>
      <c r="S246" s="173">
        <v>4</v>
      </c>
      <c r="T246" s="173">
        <v>5</v>
      </c>
      <c r="U246" s="1">
        <v>3</v>
      </c>
      <c r="V246" s="1">
        <v>2</v>
      </c>
    </row>
    <row r="247" spans="6:22" x14ac:dyDescent="0.25">
      <c r="F247" s="173">
        <v>7</v>
      </c>
      <c r="G247" s="184">
        <v>0</v>
      </c>
      <c r="H247" s="173">
        <v>5</v>
      </c>
      <c r="I247" s="1">
        <v>4</v>
      </c>
      <c r="J247" s="1">
        <v>1</v>
      </c>
      <c r="Q247" s="173">
        <v>12</v>
      </c>
      <c r="R247" s="184">
        <v>1</v>
      </c>
      <c r="S247" s="173">
        <v>3</v>
      </c>
      <c r="T247" s="173">
        <v>5</v>
      </c>
      <c r="U247" s="1">
        <v>4</v>
      </c>
      <c r="V247" s="1">
        <v>2</v>
      </c>
    </row>
    <row r="248" spans="6:22" x14ac:dyDescent="0.25">
      <c r="F248" s="173">
        <v>7</v>
      </c>
      <c r="G248" s="184">
        <v>0</v>
      </c>
      <c r="H248" s="173">
        <v>5</v>
      </c>
      <c r="I248" s="1">
        <v>3</v>
      </c>
      <c r="J248" s="1">
        <v>1</v>
      </c>
      <c r="Q248" s="173">
        <v>12</v>
      </c>
      <c r="R248" s="184">
        <v>1</v>
      </c>
      <c r="S248" s="173">
        <v>3</v>
      </c>
      <c r="T248" s="173">
        <v>5</v>
      </c>
      <c r="U248" s="1">
        <v>3</v>
      </c>
      <c r="V248" s="1">
        <v>2</v>
      </c>
    </row>
    <row r="249" spans="6:22" x14ac:dyDescent="0.25">
      <c r="F249" s="173">
        <v>7</v>
      </c>
      <c r="G249" s="184">
        <v>1</v>
      </c>
      <c r="H249" s="173">
        <v>5</v>
      </c>
      <c r="I249" s="1">
        <v>3</v>
      </c>
      <c r="J249" s="1">
        <v>1</v>
      </c>
      <c r="Q249" s="173">
        <v>13</v>
      </c>
      <c r="R249" s="184">
        <v>0</v>
      </c>
      <c r="S249" s="173">
        <v>3</v>
      </c>
      <c r="T249" s="173">
        <v>6</v>
      </c>
      <c r="U249" s="1">
        <v>3</v>
      </c>
      <c r="V249" s="1">
        <v>2</v>
      </c>
    </row>
    <row r="250" spans="6:22" x14ac:dyDescent="0.25">
      <c r="F250" s="173">
        <v>7</v>
      </c>
      <c r="G250" s="184">
        <v>1</v>
      </c>
      <c r="H250" s="173">
        <v>5</v>
      </c>
      <c r="I250" s="1">
        <v>4</v>
      </c>
      <c r="J250" s="1">
        <v>1</v>
      </c>
      <c r="Q250" s="173">
        <v>13</v>
      </c>
      <c r="R250" s="184">
        <v>2</v>
      </c>
      <c r="S250" s="173">
        <v>4</v>
      </c>
      <c r="T250" s="173">
        <v>5</v>
      </c>
      <c r="U250" s="1">
        <v>4</v>
      </c>
      <c r="V250" s="1">
        <v>2</v>
      </c>
    </row>
    <row r="251" spans="6:22" x14ac:dyDescent="0.25">
      <c r="F251" s="173">
        <v>7</v>
      </c>
      <c r="G251" s="184">
        <v>0</v>
      </c>
      <c r="H251" s="173">
        <v>5</v>
      </c>
      <c r="I251" s="1">
        <v>5</v>
      </c>
      <c r="J251" s="1">
        <v>2</v>
      </c>
      <c r="Q251" s="173">
        <v>11</v>
      </c>
      <c r="R251" s="184">
        <v>1</v>
      </c>
      <c r="S251" s="173">
        <v>4</v>
      </c>
      <c r="T251" s="173">
        <v>5</v>
      </c>
      <c r="U251" s="1">
        <v>4</v>
      </c>
      <c r="V251" s="1">
        <v>2</v>
      </c>
    </row>
    <row r="252" spans="6:22" x14ac:dyDescent="0.25">
      <c r="F252" s="173">
        <v>7</v>
      </c>
      <c r="G252" s="184">
        <v>1</v>
      </c>
      <c r="H252" s="173">
        <v>5</v>
      </c>
      <c r="I252" s="1">
        <v>4</v>
      </c>
      <c r="J252" s="1">
        <v>1</v>
      </c>
      <c r="Q252" s="173">
        <v>11</v>
      </c>
      <c r="R252" s="184">
        <v>2</v>
      </c>
      <c r="S252" s="173">
        <v>3</v>
      </c>
      <c r="T252" s="173">
        <v>5</v>
      </c>
      <c r="U252" s="1">
        <v>4</v>
      </c>
      <c r="V252" s="1">
        <v>2</v>
      </c>
    </row>
    <row r="253" spans="6:22" x14ac:dyDescent="0.25">
      <c r="F253" s="173">
        <v>7</v>
      </c>
      <c r="G253" s="184">
        <v>0</v>
      </c>
      <c r="H253" s="173">
        <v>5</v>
      </c>
      <c r="I253" s="1">
        <v>3</v>
      </c>
      <c r="J253" s="1">
        <v>1</v>
      </c>
      <c r="Q253" s="173">
        <v>12</v>
      </c>
      <c r="R253" s="184">
        <v>1</v>
      </c>
      <c r="S253" s="173">
        <v>4</v>
      </c>
      <c r="T253" s="173">
        <v>6</v>
      </c>
      <c r="U253" s="1">
        <v>3</v>
      </c>
      <c r="V253" s="1">
        <v>2</v>
      </c>
    </row>
    <row r="254" spans="6:22" x14ac:dyDescent="0.25">
      <c r="F254" s="173">
        <v>7</v>
      </c>
      <c r="G254" s="184">
        <v>0</v>
      </c>
      <c r="H254" s="173">
        <v>5</v>
      </c>
      <c r="I254" s="1">
        <v>5</v>
      </c>
      <c r="J254" s="1">
        <v>1</v>
      </c>
      <c r="Q254" s="173">
        <v>13</v>
      </c>
      <c r="R254" s="184">
        <v>2</v>
      </c>
      <c r="S254" s="173">
        <v>3</v>
      </c>
      <c r="T254" s="173">
        <v>5</v>
      </c>
      <c r="U254" s="1">
        <v>4</v>
      </c>
      <c r="V254" s="1">
        <v>2</v>
      </c>
    </row>
    <row r="255" spans="6:22" x14ac:dyDescent="0.25">
      <c r="F255" s="173">
        <v>7</v>
      </c>
      <c r="G255" s="184">
        <v>1</v>
      </c>
      <c r="H255" s="173">
        <v>5</v>
      </c>
      <c r="I255" s="1">
        <v>3</v>
      </c>
      <c r="J255" s="1">
        <v>1</v>
      </c>
      <c r="Q255" s="173">
        <v>12</v>
      </c>
      <c r="R255" s="184">
        <v>2</v>
      </c>
      <c r="S255" s="173">
        <v>4</v>
      </c>
      <c r="T255" s="173">
        <v>5</v>
      </c>
      <c r="U255" s="1">
        <v>3</v>
      </c>
      <c r="V255" s="1">
        <v>2</v>
      </c>
    </row>
    <row r="256" spans="6:22" x14ac:dyDescent="0.25">
      <c r="F256" s="173">
        <v>7</v>
      </c>
      <c r="G256" s="184">
        <v>1</v>
      </c>
      <c r="H256" s="173">
        <v>5</v>
      </c>
      <c r="I256" s="1">
        <v>3</v>
      </c>
      <c r="J256" s="1">
        <v>1</v>
      </c>
      <c r="Q256" s="173">
        <v>12</v>
      </c>
      <c r="R256" s="184">
        <v>1</v>
      </c>
      <c r="S256" s="173">
        <v>4</v>
      </c>
      <c r="T256" s="173">
        <v>5</v>
      </c>
      <c r="U256" s="1">
        <v>4</v>
      </c>
      <c r="V256" s="1">
        <v>2</v>
      </c>
    </row>
    <row r="257" spans="6:22" x14ac:dyDescent="0.25">
      <c r="F257" s="173">
        <v>7</v>
      </c>
      <c r="G257" s="184">
        <v>0</v>
      </c>
      <c r="H257" s="173">
        <v>5</v>
      </c>
      <c r="I257" s="1">
        <v>4</v>
      </c>
      <c r="J257" s="1">
        <v>1</v>
      </c>
      <c r="Q257" s="173">
        <v>11</v>
      </c>
      <c r="R257" s="184">
        <v>1</v>
      </c>
      <c r="S257" s="173">
        <v>3</v>
      </c>
      <c r="T257" s="173">
        <v>6</v>
      </c>
      <c r="U257" s="1">
        <v>4</v>
      </c>
      <c r="V257" s="1">
        <v>1</v>
      </c>
    </row>
    <row r="258" spans="6:22" x14ac:dyDescent="0.25">
      <c r="F258" s="173">
        <v>7</v>
      </c>
      <c r="G258" s="184">
        <v>0</v>
      </c>
      <c r="H258" s="173">
        <v>5</v>
      </c>
      <c r="I258" s="1">
        <v>4</v>
      </c>
      <c r="J258" s="1">
        <v>1</v>
      </c>
      <c r="Q258" s="173">
        <v>13</v>
      </c>
      <c r="R258" s="184">
        <v>1</v>
      </c>
      <c r="S258" s="173">
        <v>3</v>
      </c>
      <c r="T258" s="173">
        <v>5</v>
      </c>
      <c r="U258" s="1">
        <v>3</v>
      </c>
      <c r="V258" s="1">
        <v>1</v>
      </c>
    </row>
    <row r="259" spans="6:22" x14ac:dyDescent="0.25">
      <c r="F259" s="173">
        <v>7</v>
      </c>
      <c r="G259" s="184">
        <v>1</v>
      </c>
      <c r="H259" s="173">
        <v>5</v>
      </c>
      <c r="I259" s="1">
        <v>5</v>
      </c>
      <c r="J259" s="1">
        <v>2</v>
      </c>
      <c r="Q259" s="173">
        <v>12</v>
      </c>
      <c r="R259" s="184">
        <v>1</v>
      </c>
      <c r="S259" s="173">
        <v>3</v>
      </c>
      <c r="T259" s="173">
        <v>5</v>
      </c>
      <c r="U259" s="1">
        <v>3</v>
      </c>
      <c r="V259" s="1">
        <v>2</v>
      </c>
    </row>
    <row r="260" spans="6:22" x14ac:dyDescent="0.25">
      <c r="F260" s="173">
        <v>7</v>
      </c>
      <c r="G260" s="184">
        <v>0</v>
      </c>
      <c r="H260" s="173">
        <v>5</v>
      </c>
      <c r="I260" s="1">
        <v>3</v>
      </c>
      <c r="J260" s="1">
        <v>1</v>
      </c>
      <c r="Q260" s="173">
        <v>11</v>
      </c>
      <c r="R260" s="184">
        <v>1</v>
      </c>
      <c r="S260" s="173">
        <v>4</v>
      </c>
      <c r="T260" s="173">
        <v>5</v>
      </c>
      <c r="U260" s="1">
        <v>4</v>
      </c>
      <c r="V260" s="1">
        <v>2</v>
      </c>
    </row>
    <row r="261" spans="6:22" x14ac:dyDescent="0.25">
      <c r="F261" s="173">
        <v>7</v>
      </c>
      <c r="G261" s="184">
        <v>0</v>
      </c>
      <c r="H261" s="173">
        <v>5</v>
      </c>
      <c r="I261" s="1">
        <v>5</v>
      </c>
      <c r="J261" s="1">
        <v>1</v>
      </c>
      <c r="Q261" s="173">
        <v>12</v>
      </c>
      <c r="R261" s="184">
        <v>0</v>
      </c>
      <c r="S261" s="173">
        <v>4</v>
      </c>
      <c r="T261" s="173">
        <v>5</v>
      </c>
      <c r="U261" s="1">
        <v>3</v>
      </c>
      <c r="V261" s="1">
        <v>1</v>
      </c>
    </row>
    <row r="262" spans="6:22" x14ac:dyDescent="0.25">
      <c r="F262" s="173">
        <v>7</v>
      </c>
      <c r="G262" s="184">
        <v>0</v>
      </c>
      <c r="H262" s="173">
        <v>5</v>
      </c>
      <c r="I262" s="1">
        <v>3</v>
      </c>
      <c r="J262" s="1">
        <v>1</v>
      </c>
      <c r="Q262" s="173">
        <v>11</v>
      </c>
      <c r="R262" s="184">
        <v>2</v>
      </c>
      <c r="S262" s="173">
        <v>4</v>
      </c>
      <c r="T262" s="173">
        <v>6</v>
      </c>
      <c r="U262" s="1">
        <v>4</v>
      </c>
      <c r="V262" s="1">
        <v>2</v>
      </c>
    </row>
    <row r="263" spans="6:22" x14ac:dyDescent="0.25">
      <c r="F263" s="173">
        <v>7</v>
      </c>
      <c r="G263" s="184">
        <v>1</v>
      </c>
      <c r="H263" s="173">
        <v>5</v>
      </c>
      <c r="I263" s="1">
        <v>5</v>
      </c>
      <c r="J263" s="1">
        <v>1</v>
      </c>
      <c r="Q263" s="173">
        <v>12</v>
      </c>
      <c r="R263" s="184">
        <v>2</v>
      </c>
      <c r="S263" s="173">
        <v>4</v>
      </c>
      <c r="T263" s="173">
        <v>6</v>
      </c>
      <c r="U263" s="1">
        <v>3</v>
      </c>
      <c r="V263" s="1">
        <v>2</v>
      </c>
    </row>
    <row r="264" spans="6:22" x14ac:dyDescent="0.25">
      <c r="F264" s="173">
        <v>7</v>
      </c>
      <c r="G264" s="184">
        <v>0</v>
      </c>
      <c r="H264" s="173">
        <v>5</v>
      </c>
      <c r="I264" s="1">
        <v>5</v>
      </c>
      <c r="J264" s="1">
        <v>1</v>
      </c>
      <c r="Q264" s="173">
        <v>11</v>
      </c>
      <c r="R264" s="184">
        <v>1</v>
      </c>
      <c r="S264" s="173">
        <v>3</v>
      </c>
      <c r="T264" s="173">
        <v>5</v>
      </c>
      <c r="U264" s="1">
        <v>3</v>
      </c>
      <c r="V264" s="1">
        <v>1</v>
      </c>
    </row>
    <row r="265" spans="6:22" x14ac:dyDescent="0.25">
      <c r="F265" s="173">
        <v>7</v>
      </c>
      <c r="G265" s="184">
        <v>1</v>
      </c>
      <c r="H265" s="173">
        <v>5</v>
      </c>
      <c r="I265" s="1">
        <v>4</v>
      </c>
      <c r="J265" s="1">
        <v>1</v>
      </c>
      <c r="Q265" s="173">
        <v>12</v>
      </c>
      <c r="R265" s="184">
        <v>0</v>
      </c>
      <c r="S265" s="173">
        <v>3</v>
      </c>
      <c r="T265" s="173">
        <v>5</v>
      </c>
      <c r="U265" s="1">
        <v>4</v>
      </c>
      <c r="V265" s="1">
        <v>2</v>
      </c>
    </row>
    <row r="266" spans="6:22" x14ac:dyDescent="0.25">
      <c r="F266" s="173">
        <v>7</v>
      </c>
      <c r="G266" s="184">
        <v>1</v>
      </c>
      <c r="H266" s="173">
        <v>5</v>
      </c>
      <c r="I266" s="1">
        <v>4</v>
      </c>
      <c r="J266" s="1">
        <v>2</v>
      </c>
      <c r="Q266" s="173">
        <v>12</v>
      </c>
      <c r="R266" s="184">
        <v>1</v>
      </c>
      <c r="S266" s="173">
        <v>3</v>
      </c>
      <c r="T266" s="173">
        <v>5</v>
      </c>
      <c r="U266" s="1">
        <v>4</v>
      </c>
      <c r="V266" s="1">
        <v>2</v>
      </c>
    </row>
    <row r="267" spans="6:22" x14ac:dyDescent="0.25">
      <c r="F267" s="173">
        <v>7</v>
      </c>
      <c r="G267" s="184">
        <v>1</v>
      </c>
      <c r="H267" s="173">
        <v>5</v>
      </c>
      <c r="I267" s="1">
        <v>4</v>
      </c>
      <c r="J267" s="1">
        <v>2</v>
      </c>
      <c r="Q267" s="173">
        <v>11</v>
      </c>
      <c r="R267" s="184">
        <v>1</v>
      </c>
      <c r="S267" s="173">
        <v>4</v>
      </c>
      <c r="T267" s="173">
        <v>5</v>
      </c>
      <c r="U267" s="1">
        <v>3</v>
      </c>
      <c r="V267" s="1">
        <v>2</v>
      </c>
    </row>
    <row r="268" spans="6:22" x14ac:dyDescent="0.25">
      <c r="F268" s="173">
        <v>7</v>
      </c>
      <c r="G268" s="184">
        <v>0</v>
      </c>
      <c r="H268" s="173">
        <v>5</v>
      </c>
      <c r="I268" s="1">
        <v>3</v>
      </c>
      <c r="J268" s="1">
        <v>1</v>
      </c>
      <c r="Q268" s="173">
        <v>12</v>
      </c>
      <c r="R268" s="184">
        <v>1</v>
      </c>
      <c r="S268" s="173">
        <v>4</v>
      </c>
      <c r="T268" s="173">
        <v>6</v>
      </c>
      <c r="U268" s="1">
        <v>3</v>
      </c>
      <c r="V268" s="1">
        <v>2</v>
      </c>
    </row>
    <row r="269" spans="6:22" x14ac:dyDescent="0.25">
      <c r="F269" s="173">
        <v>7</v>
      </c>
      <c r="G269" s="184">
        <v>1</v>
      </c>
      <c r="H269" s="173">
        <v>5</v>
      </c>
      <c r="I269" s="1">
        <v>4</v>
      </c>
      <c r="J269" s="1">
        <v>2</v>
      </c>
      <c r="Q269" s="173">
        <v>12</v>
      </c>
      <c r="R269" s="184">
        <v>1</v>
      </c>
      <c r="S269" s="173">
        <v>4</v>
      </c>
      <c r="T269" s="173">
        <v>5</v>
      </c>
      <c r="U269" s="1">
        <v>3</v>
      </c>
      <c r="V269" s="1">
        <v>2</v>
      </c>
    </row>
    <row r="270" spans="6:22" x14ac:dyDescent="0.25">
      <c r="F270" s="173">
        <v>7</v>
      </c>
      <c r="G270" s="184">
        <v>0</v>
      </c>
      <c r="H270" s="173">
        <v>5</v>
      </c>
      <c r="I270" s="1">
        <v>3</v>
      </c>
      <c r="J270" s="1">
        <v>1</v>
      </c>
      <c r="Q270" s="173">
        <v>13</v>
      </c>
      <c r="R270" s="184">
        <v>1</v>
      </c>
      <c r="S270" s="173">
        <v>3</v>
      </c>
      <c r="T270" s="173">
        <v>5</v>
      </c>
      <c r="U270" s="1">
        <v>4</v>
      </c>
      <c r="V270" s="1">
        <v>2</v>
      </c>
    </row>
    <row r="271" spans="6:22" x14ac:dyDescent="0.25">
      <c r="F271" s="173">
        <v>7</v>
      </c>
      <c r="G271" s="184">
        <v>1</v>
      </c>
      <c r="H271" s="173">
        <v>5</v>
      </c>
      <c r="I271" s="1">
        <v>4</v>
      </c>
      <c r="J271" s="1">
        <v>1</v>
      </c>
      <c r="Q271" s="173">
        <v>13</v>
      </c>
      <c r="R271" s="184">
        <v>2</v>
      </c>
      <c r="S271" s="173">
        <v>3</v>
      </c>
      <c r="T271" s="173">
        <v>5</v>
      </c>
      <c r="U271" s="1">
        <v>4</v>
      </c>
      <c r="V271" s="1">
        <v>2</v>
      </c>
    </row>
    <row r="272" spans="6:22" x14ac:dyDescent="0.25">
      <c r="F272" s="173">
        <v>7</v>
      </c>
      <c r="G272" s="184">
        <v>1</v>
      </c>
      <c r="H272" s="173">
        <v>5</v>
      </c>
      <c r="I272" s="1">
        <v>5</v>
      </c>
      <c r="J272" s="1">
        <v>1</v>
      </c>
      <c r="Q272" s="173">
        <v>13</v>
      </c>
      <c r="R272" s="184">
        <v>1</v>
      </c>
      <c r="S272" s="173">
        <v>4</v>
      </c>
      <c r="T272" s="173">
        <v>6</v>
      </c>
      <c r="U272" s="1">
        <v>3</v>
      </c>
      <c r="V272" s="1">
        <v>2</v>
      </c>
    </row>
    <row r="273" spans="6:22" x14ac:dyDescent="0.25">
      <c r="F273" s="173">
        <v>7</v>
      </c>
      <c r="G273" s="184">
        <v>0</v>
      </c>
      <c r="H273" s="173">
        <v>5</v>
      </c>
      <c r="I273" s="1">
        <v>4</v>
      </c>
      <c r="J273" s="1">
        <v>1</v>
      </c>
      <c r="Q273" s="173">
        <v>11</v>
      </c>
      <c r="R273" s="184">
        <v>2</v>
      </c>
      <c r="S273" s="173">
        <v>3</v>
      </c>
      <c r="T273" s="173">
        <v>6</v>
      </c>
      <c r="U273" s="1">
        <v>3</v>
      </c>
      <c r="V273" s="1">
        <v>2</v>
      </c>
    </row>
    <row r="274" spans="6:22" x14ac:dyDescent="0.25">
      <c r="F274" s="173">
        <v>7</v>
      </c>
      <c r="G274" s="184">
        <v>1</v>
      </c>
      <c r="H274" s="173">
        <v>5</v>
      </c>
      <c r="I274" s="1">
        <v>3</v>
      </c>
      <c r="J274" s="1">
        <v>1</v>
      </c>
      <c r="Q274" s="173">
        <v>11</v>
      </c>
      <c r="R274" s="184">
        <v>0</v>
      </c>
      <c r="S274" s="173">
        <v>4</v>
      </c>
      <c r="T274" s="173">
        <v>5</v>
      </c>
      <c r="U274" s="1">
        <v>3</v>
      </c>
      <c r="V274" s="1">
        <v>2</v>
      </c>
    </row>
    <row r="275" spans="6:22" x14ac:dyDescent="0.25">
      <c r="F275" s="173">
        <v>7</v>
      </c>
      <c r="G275" s="184">
        <v>0</v>
      </c>
      <c r="H275" s="173">
        <v>5</v>
      </c>
      <c r="I275" s="1">
        <v>3</v>
      </c>
      <c r="J275" s="1">
        <v>1</v>
      </c>
      <c r="Q275" s="173">
        <v>12</v>
      </c>
      <c r="R275" s="184">
        <v>2</v>
      </c>
      <c r="S275" s="173">
        <v>4</v>
      </c>
      <c r="T275" s="173">
        <v>5</v>
      </c>
      <c r="U275" s="1">
        <v>4</v>
      </c>
      <c r="V275" s="1">
        <v>2</v>
      </c>
    </row>
    <row r="276" spans="6:22" x14ac:dyDescent="0.25">
      <c r="F276" s="173">
        <v>7</v>
      </c>
      <c r="G276" s="184">
        <v>0</v>
      </c>
      <c r="H276" s="173">
        <v>5</v>
      </c>
      <c r="I276" s="1">
        <v>4</v>
      </c>
      <c r="J276" s="1">
        <v>2</v>
      </c>
      <c r="Q276" s="173">
        <v>12</v>
      </c>
      <c r="R276" s="184">
        <v>1</v>
      </c>
      <c r="S276" s="173">
        <v>3</v>
      </c>
      <c r="T276" s="173">
        <v>5</v>
      </c>
      <c r="U276" s="1">
        <v>3</v>
      </c>
      <c r="V276" s="1">
        <v>2</v>
      </c>
    </row>
    <row r="277" spans="6:22" x14ac:dyDescent="0.25">
      <c r="F277" s="173">
        <v>7</v>
      </c>
      <c r="G277" s="184">
        <v>0</v>
      </c>
      <c r="H277" s="173">
        <v>5</v>
      </c>
      <c r="I277" s="1">
        <v>4</v>
      </c>
      <c r="J277" s="1">
        <v>1</v>
      </c>
      <c r="Q277" s="173">
        <v>11</v>
      </c>
      <c r="R277" s="173">
        <v>2</v>
      </c>
      <c r="S277" s="173">
        <v>4</v>
      </c>
      <c r="T277" s="1">
        <v>5</v>
      </c>
      <c r="U277" s="1">
        <v>4</v>
      </c>
      <c r="V277" s="1">
        <v>2</v>
      </c>
    </row>
    <row r="278" spans="6:22" x14ac:dyDescent="0.25">
      <c r="F278" s="173">
        <v>7</v>
      </c>
      <c r="G278" s="184">
        <v>1</v>
      </c>
      <c r="H278" s="173">
        <v>5</v>
      </c>
      <c r="I278" s="1">
        <v>3</v>
      </c>
      <c r="J278" s="1">
        <v>1</v>
      </c>
      <c r="Q278" s="173">
        <v>11</v>
      </c>
      <c r="R278" s="184">
        <v>1</v>
      </c>
      <c r="S278" s="173">
        <v>3</v>
      </c>
      <c r="T278" s="173">
        <v>5</v>
      </c>
      <c r="U278" s="1">
        <v>4</v>
      </c>
      <c r="V278" s="1">
        <v>2</v>
      </c>
    </row>
    <row r="279" spans="6:22" x14ac:dyDescent="0.25">
      <c r="F279" s="173">
        <v>7</v>
      </c>
      <c r="G279" s="184">
        <v>0</v>
      </c>
      <c r="H279" s="173">
        <v>5</v>
      </c>
      <c r="I279" s="1">
        <v>4</v>
      </c>
      <c r="J279" s="1">
        <v>1</v>
      </c>
      <c r="Q279" s="173">
        <v>12</v>
      </c>
      <c r="R279" s="184">
        <v>1</v>
      </c>
      <c r="S279" s="173">
        <v>4</v>
      </c>
      <c r="T279" s="173">
        <v>6</v>
      </c>
      <c r="U279" s="1">
        <v>3</v>
      </c>
      <c r="V279" s="1">
        <v>1</v>
      </c>
    </row>
    <row r="280" spans="6:22" x14ac:dyDescent="0.25">
      <c r="F280" s="173">
        <v>7</v>
      </c>
      <c r="G280" s="184">
        <v>0</v>
      </c>
      <c r="H280" s="173">
        <v>5</v>
      </c>
      <c r="I280" s="1">
        <v>3</v>
      </c>
      <c r="J280" s="1">
        <v>1</v>
      </c>
      <c r="Q280" s="173">
        <v>12</v>
      </c>
      <c r="R280" s="184">
        <v>1</v>
      </c>
      <c r="S280" s="173">
        <v>3</v>
      </c>
      <c r="T280" s="173">
        <v>5</v>
      </c>
      <c r="U280" s="1">
        <v>4</v>
      </c>
      <c r="V280" s="1">
        <v>2</v>
      </c>
    </row>
    <row r="281" spans="6:22" x14ac:dyDescent="0.25">
      <c r="F281" s="173">
        <v>7</v>
      </c>
      <c r="G281" s="184">
        <v>1</v>
      </c>
      <c r="H281" s="173">
        <v>5</v>
      </c>
      <c r="I281" s="1">
        <v>4</v>
      </c>
      <c r="J281" s="1">
        <v>2</v>
      </c>
      <c r="Q281" s="173">
        <v>12</v>
      </c>
      <c r="R281" s="184">
        <v>1</v>
      </c>
      <c r="S281" s="173">
        <v>4</v>
      </c>
      <c r="T281" s="173">
        <v>5</v>
      </c>
      <c r="U281" s="1">
        <v>3</v>
      </c>
      <c r="V281" s="1">
        <v>1</v>
      </c>
    </row>
    <row r="282" spans="6:22" x14ac:dyDescent="0.25">
      <c r="F282" s="173">
        <v>7</v>
      </c>
      <c r="G282" s="184">
        <v>0</v>
      </c>
      <c r="H282" s="173">
        <v>5</v>
      </c>
      <c r="I282" s="1">
        <v>3</v>
      </c>
      <c r="J282" s="1">
        <v>1</v>
      </c>
      <c r="Q282" s="173">
        <v>13</v>
      </c>
      <c r="R282" s="184">
        <v>2</v>
      </c>
      <c r="S282" s="173">
        <v>4</v>
      </c>
      <c r="T282" s="173">
        <v>5</v>
      </c>
      <c r="U282" s="1">
        <v>4</v>
      </c>
      <c r="V282" s="1">
        <v>1</v>
      </c>
    </row>
    <row r="283" spans="6:22" x14ac:dyDescent="0.25">
      <c r="F283" s="173">
        <v>7</v>
      </c>
      <c r="G283" s="184">
        <v>0</v>
      </c>
      <c r="H283" s="173">
        <v>5</v>
      </c>
      <c r="I283" s="1">
        <v>4</v>
      </c>
      <c r="J283" s="1">
        <v>2</v>
      </c>
      <c r="Q283" s="173">
        <v>12</v>
      </c>
      <c r="R283" s="184">
        <v>1</v>
      </c>
      <c r="S283" s="173">
        <v>4</v>
      </c>
      <c r="T283" s="173">
        <v>5</v>
      </c>
      <c r="U283" s="1">
        <v>4</v>
      </c>
      <c r="V283" s="1">
        <v>2</v>
      </c>
    </row>
    <row r="284" spans="6:22" x14ac:dyDescent="0.25">
      <c r="F284" s="173">
        <v>7</v>
      </c>
      <c r="G284" s="184">
        <v>0</v>
      </c>
      <c r="H284" s="173">
        <v>5</v>
      </c>
      <c r="I284" s="1">
        <v>5</v>
      </c>
      <c r="J284" s="1">
        <v>1</v>
      </c>
      <c r="Q284" s="173">
        <v>11</v>
      </c>
      <c r="R284" s="184">
        <v>0</v>
      </c>
      <c r="S284" s="173">
        <v>4</v>
      </c>
      <c r="T284" s="173">
        <v>5</v>
      </c>
      <c r="U284" s="1">
        <v>4</v>
      </c>
      <c r="V284" s="1">
        <v>2</v>
      </c>
    </row>
    <row r="285" spans="6:22" x14ac:dyDescent="0.25">
      <c r="F285" s="173">
        <v>7</v>
      </c>
      <c r="G285" s="184">
        <v>1</v>
      </c>
      <c r="H285" s="173">
        <v>5</v>
      </c>
      <c r="I285" s="1">
        <v>4</v>
      </c>
      <c r="J285" s="1">
        <v>1</v>
      </c>
      <c r="Q285" s="173">
        <v>12</v>
      </c>
      <c r="R285" s="184">
        <v>2</v>
      </c>
      <c r="S285" s="173">
        <v>4</v>
      </c>
      <c r="T285" s="173">
        <v>5</v>
      </c>
      <c r="U285" s="1">
        <v>4</v>
      </c>
      <c r="V285" s="1">
        <v>1</v>
      </c>
    </row>
    <row r="286" spans="6:22" x14ac:dyDescent="0.25">
      <c r="F286" s="173">
        <v>7</v>
      </c>
      <c r="G286" s="184">
        <v>1</v>
      </c>
      <c r="H286" s="173">
        <v>5</v>
      </c>
      <c r="I286" s="1">
        <v>5</v>
      </c>
      <c r="J286" s="1">
        <v>1</v>
      </c>
      <c r="Q286" s="173">
        <v>12</v>
      </c>
      <c r="R286" s="184">
        <v>2</v>
      </c>
      <c r="S286" s="173">
        <v>3</v>
      </c>
      <c r="T286" s="173">
        <v>5</v>
      </c>
      <c r="U286" s="1">
        <v>4</v>
      </c>
      <c r="V286" s="1">
        <v>2</v>
      </c>
    </row>
    <row r="287" spans="6:22" x14ac:dyDescent="0.25">
      <c r="F287" s="173">
        <v>7</v>
      </c>
      <c r="G287" s="184">
        <v>0</v>
      </c>
      <c r="H287" s="173">
        <v>5</v>
      </c>
      <c r="I287" s="1">
        <v>4</v>
      </c>
      <c r="J287" s="1">
        <v>2</v>
      </c>
      <c r="Q287" s="173">
        <v>12</v>
      </c>
      <c r="R287" s="184">
        <v>2</v>
      </c>
      <c r="S287" s="173">
        <v>4</v>
      </c>
      <c r="T287" s="173">
        <v>5</v>
      </c>
      <c r="U287" s="1">
        <v>3</v>
      </c>
      <c r="V287" s="1">
        <v>2</v>
      </c>
    </row>
    <row r="288" spans="6:22" x14ac:dyDescent="0.25">
      <c r="F288" s="173">
        <v>7</v>
      </c>
      <c r="G288" s="184">
        <v>0</v>
      </c>
      <c r="H288" s="173">
        <v>5</v>
      </c>
      <c r="I288" s="1">
        <v>3</v>
      </c>
      <c r="J288" s="1">
        <v>1</v>
      </c>
      <c r="Q288" s="173">
        <v>13</v>
      </c>
      <c r="R288" s="184">
        <v>2</v>
      </c>
      <c r="S288" s="173">
        <v>3</v>
      </c>
      <c r="T288" s="173">
        <v>5</v>
      </c>
      <c r="U288" s="1">
        <v>4</v>
      </c>
      <c r="V288" s="1">
        <v>2</v>
      </c>
    </row>
    <row r="289" spans="6:22" x14ac:dyDescent="0.25">
      <c r="F289" s="173">
        <v>7</v>
      </c>
      <c r="G289" s="184">
        <v>0</v>
      </c>
      <c r="H289" s="173">
        <v>5</v>
      </c>
      <c r="I289" s="1">
        <v>5</v>
      </c>
      <c r="J289" s="1">
        <v>1</v>
      </c>
      <c r="Q289" s="173">
        <v>11</v>
      </c>
      <c r="R289" s="184">
        <v>1</v>
      </c>
      <c r="S289" s="173">
        <v>3</v>
      </c>
      <c r="T289" s="173">
        <v>5</v>
      </c>
      <c r="U289" s="1">
        <v>4</v>
      </c>
      <c r="V289" s="1">
        <v>1</v>
      </c>
    </row>
    <row r="290" spans="6:22" x14ac:dyDescent="0.25">
      <c r="F290" s="173">
        <v>7</v>
      </c>
      <c r="G290" s="184">
        <v>0</v>
      </c>
      <c r="H290" s="173">
        <v>5</v>
      </c>
      <c r="I290" s="1">
        <v>4</v>
      </c>
      <c r="J290" s="1">
        <v>1</v>
      </c>
      <c r="Q290" s="173">
        <v>12</v>
      </c>
      <c r="R290" s="184">
        <v>1</v>
      </c>
      <c r="S290" s="173">
        <v>4</v>
      </c>
      <c r="T290" s="173">
        <v>5</v>
      </c>
      <c r="U290" s="1">
        <v>3</v>
      </c>
      <c r="V290" s="1">
        <v>1</v>
      </c>
    </row>
    <row r="291" spans="6:22" x14ac:dyDescent="0.25">
      <c r="F291" s="173">
        <v>7</v>
      </c>
      <c r="G291" s="184">
        <v>1</v>
      </c>
      <c r="H291" s="173">
        <v>5</v>
      </c>
      <c r="I291" s="1">
        <v>4</v>
      </c>
      <c r="J291" s="1">
        <v>1</v>
      </c>
      <c r="Q291" s="173">
        <v>12</v>
      </c>
      <c r="R291" s="184">
        <v>2</v>
      </c>
      <c r="S291" s="173">
        <v>4</v>
      </c>
      <c r="T291" s="173">
        <v>5</v>
      </c>
      <c r="U291" s="1">
        <v>3</v>
      </c>
      <c r="V291" s="1">
        <v>1</v>
      </c>
    </row>
    <row r="292" spans="6:22" x14ac:dyDescent="0.25">
      <c r="F292" s="173">
        <v>7</v>
      </c>
      <c r="G292" s="184">
        <v>1</v>
      </c>
      <c r="H292" s="173">
        <v>5</v>
      </c>
      <c r="I292" s="1">
        <v>4</v>
      </c>
      <c r="J292" s="1">
        <v>2</v>
      </c>
      <c r="Q292" s="173">
        <v>13</v>
      </c>
      <c r="R292" s="184">
        <v>0</v>
      </c>
      <c r="S292" s="173">
        <v>3</v>
      </c>
      <c r="T292" s="173">
        <v>5</v>
      </c>
      <c r="U292" s="1">
        <v>3</v>
      </c>
      <c r="V292" s="1">
        <v>2</v>
      </c>
    </row>
    <row r="293" spans="6:22" x14ac:dyDescent="0.25">
      <c r="F293" s="173">
        <v>7</v>
      </c>
      <c r="G293" s="184">
        <v>1</v>
      </c>
      <c r="H293" s="173">
        <v>5</v>
      </c>
      <c r="I293" s="1">
        <v>5</v>
      </c>
      <c r="J293" s="1">
        <v>2</v>
      </c>
      <c r="Q293" s="173">
        <v>13</v>
      </c>
      <c r="R293" s="184">
        <v>1</v>
      </c>
      <c r="S293" s="173">
        <v>3</v>
      </c>
      <c r="T293" s="173">
        <v>5</v>
      </c>
      <c r="U293" s="1">
        <v>4</v>
      </c>
      <c r="V293" s="1">
        <v>2</v>
      </c>
    </row>
    <row r="294" spans="6:22" x14ac:dyDescent="0.25">
      <c r="F294" s="173">
        <v>7</v>
      </c>
      <c r="G294" s="184">
        <v>1</v>
      </c>
      <c r="H294" s="173">
        <v>5</v>
      </c>
      <c r="I294" s="1">
        <v>5</v>
      </c>
      <c r="J294" s="1">
        <v>1</v>
      </c>
      <c r="Q294" s="173">
        <v>13</v>
      </c>
      <c r="R294" s="184">
        <v>2</v>
      </c>
      <c r="S294" s="173">
        <v>3</v>
      </c>
      <c r="T294" s="173">
        <v>5</v>
      </c>
      <c r="U294" s="1">
        <v>4</v>
      </c>
      <c r="V294" s="1">
        <v>2</v>
      </c>
    </row>
    <row r="295" spans="6:22" x14ac:dyDescent="0.25">
      <c r="F295" s="173">
        <v>7</v>
      </c>
      <c r="G295" s="184">
        <v>1</v>
      </c>
      <c r="H295" s="173">
        <v>5</v>
      </c>
      <c r="I295" s="1">
        <v>5</v>
      </c>
      <c r="J295" s="1">
        <v>2</v>
      </c>
      <c r="Q295" s="173">
        <v>13</v>
      </c>
      <c r="R295" s="184">
        <v>1</v>
      </c>
      <c r="S295" s="173">
        <v>4</v>
      </c>
      <c r="T295" s="173">
        <v>5</v>
      </c>
      <c r="U295" s="1">
        <v>3</v>
      </c>
      <c r="V295" s="1">
        <v>2</v>
      </c>
    </row>
    <row r="296" spans="6:22" x14ac:dyDescent="0.25">
      <c r="F296" s="173">
        <v>7</v>
      </c>
      <c r="G296" s="184">
        <v>0</v>
      </c>
      <c r="H296" s="173">
        <v>5</v>
      </c>
      <c r="I296" s="1">
        <v>5</v>
      </c>
      <c r="J296" s="1">
        <v>2</v>
      </c>
      <c r="Q296" s="173">
        <v>11</v>
      </c>
      <c r="R296" s="184">
        <v>2</v>
      </c>
      <c r="S296" s="173">
        <v>4</v>
      </c>
      <c r="T296" s="173">
        <v>6</v>
      </c>
      <c r="U296" s="1">
        <v>3</v>
      </c>
      <c r="V296" s="1">
        <v>1</v>
      </c>
    </row>
    <row r="297" spans="6:22" x14ac:dyDescent="0.25">
      <c r="F297" s="173">
        <v>7</v>
      </c>
      <c r="G297" s="184">
        <v>0</v>
      </c>
      <c r="H297" s="173">
        <v>5</v>
      </c>
      <c r="I297" s="1">
        <v>5</v>
      </c>
      <c r="J297" s="1">
        <v>1</v>
      </c>
      <c r="Q297" s="173">
        <v>12</v>
      </c>
      <c r="R297" s="184">
        <v>1</v>
      </c>
      <c r="S297" s="173">
        <v>3</v>
      </c>
      <c r="T297" s="173">
        <v>6</v>
      </c>
      <c r="U297" s="1">
        <v>3</v>
      </c>
      <c r="V297" s="1">
        <v>2</v>
      </c>
    </row>
    <row r="298" spans="6:22" x14ac:dyDescent="0.25">
      <c r="F298" s="173">
        <v>7</v>
      </c>
      <c r="G298" s="184">
        <v>1</v>
      </c>
      <c r="H298" s="173">
        <v>5</v>
      </c>
      <c r="I298" s="1">
        <v>3</v>
      </c>
      <c r="J298" s="1">
        <v>2</v>
      </c>
      <c r="Q298" s="173">
        <v>13</v>
      </c>
      <c r="R298" s="184">
        <v>1</v>
      </c>
      <c r="S298" s="173">
        <v>4</v>
      </c>
      <c r="T298" s="173">
        <v>5</v>
      </c>
      <c r="U298" s="1">
        <v>4</v>
      </c>
      <c r="V298" s="1">
        <v>1</v>
      </c>
    </row>
    <row r="299" spans="6:22" x14ac:dyDescent="0.25">
      <c r="F299" s="173">
        <v>7</v>
      </c>
      <c r="G299" s="184">
        <v>1</v>
      </c>
      <c r="H299" s="173">
        <v>5</v>
      </c>
      <c r="I299" s="1">
        <v>4</v>
      </c>
      <c r="J299" s="1">
        <v>1</v>
      </c>
      <c r="Q299" s="173">
        <v>13</v>
      </c>
      <c r="R299" s="184">
        <v>1</v>
      </c>
      <c r="S299" s="173">
        <v>4</v>
      </c>
      <c r="T299" s="173">
        <v>5</v>
      </c>
      <c r="U299" s="1">
        <v>3</v>
      </c>
      <c r="V299" s="1">
        <v>2</v>
      </c>
    </row>
    <row r="300" spans="6:22" x14ac:dyDescent="0.25">
      <c r="F300" s="173">
        <v>7</v>
      </c>
      <c r="G300" s="184">
        <v>0</v>
      </c>
      <c r="H300" s="173">
        <v>5</v>
      </c>
      <c r="I300" s="1">
        <v>3</v>
      </c>
      <c r="J300" s="1">
        <v>2</v>
      </c>
      <c r="Q300" s="173">
        <v>12</v>
      </c>
      <c r="R300" s="184">
        <v>2</v>
      </c>
      <c r="S300" s="173">
        <v>3</v>
      </c>
      <c r="T300" s="173">
        <v>6</v>
      </c>
      <c r="U300" s="1">
        <v>4</v>
      </c>
      <c r="V300" s="1">
        <v>2</v>
      </c>
    </row>
    <row r="301" spans="6:22" x14ac:dyDescent="0.25">
      <c r="F301" s="173">
        <v>7</v>
      </c>
      <c r="G301" s="184">
        <v>1</v>
      </c>
      <c r="H301" s="173">
        <v>5</v>
      </c>
      <c r="I301" s="1">
        <v>3</v>
      </c>
      <c r="J301" s="1">
        <v>2</v>
      </c>
      <c r="Q301" s="173">
        <v>12</v>
      </c>
      <c r="R301" s="184">
        <v>0</v>
      </c>
      <c r="S301" s="173">
        <v>3</v>
      </c>
      <c r="T301" s="173">
        <v>5</v>
      </c>
      <c r="U301" s="1">
        <v>4</v>
      </c>
      <c r="V301" s="1">
        <v>2</v>
      </c>
    </row>
    <row r="302" spans="6:22" x14ac:dyDescent="0.25">
      <c r="F302" s="173">
        <v>7</v>
      </c>
      <c r="G302" s="184">
        <v>0</v>
      </c>
      <c r="H302" s="173">
        <v>5</v>
      </c>
      <c r="I302" s="1">
        <v>3</v>
      </c>
      <c r="J302" s="1">
        <v>1</v>
      </c>
      <c r="Q302" s="173">
        <v>13</v>
      </c>
      <c r="R302" s="184">
        <v>2</v>
      </c>
      <c r="S302" s="173">
        <v>3</v>
      </c>
      <c r="T302" s="173">
        <v>5</v>
      </c>
      <c r="U302" s="1">
        <v>4</v>
      </c>
      <c r="V302" s="1">
        <v>2</v>
      </c>
    </row>
    <row r="303" spans="6:22" x14ac:dyDescent="0.25">
      <c r="F303" s="173">
        <v>7</v>
      </c>
      <c r="G303" s="184">
        <v>0</v>
      </c>
      <c r="H303" s="173">
        <v>5</v>
      </c>
      <c r="I303" s="1">
        <v>4</v>
      </c>
      <c r="J303" s="1">
        <v>1</v>
      </c>
      <c r="Q303" s="173">
        <v>13</v>
      </c>
      <c r="R303" s="184">
        <v>1</v>
      </c>
      <c r="S303" s="173">
        <v>3</v>
      </c>
      <c r="T303" s="173">
        <v>5</v>
      </c>
      <c r="U303" s="1">
        <v>3</v>
      </c>
      <c r="V303" s="1">
        <v>2</v>
      </c>
    </row>
    <row r="304" spans="6:22" x14ac:dyDescent="0.25">
      <c r="F304" s="173">
        <v>7</v>
      </c>
      <c r="G304" s="184">
        <v>0</v>
      </c>
      <c r="H304" s="173">
        <v>5</v>
      </c>
      <c r="I304" s="1">
        <v>3</v>
      </c>
      <c r="J304" s="1">
        <v>2</v>
      </c>
      <c r="Q304" s="173">
        <v>12</v>
      </c>
      <c r="R304" s="184">
        <v>2</v>
      </c>
      <c r="S304" s="173">
        <v>4</v>
      </c>
      <c r="T304" s="173">
        <v>5</v>
      </c>
      <c r="U304" s="1">
        <v>3</v>
      </c>
      <c r="V304" s="1">
        <v>2</v>
      </c>
    </row>
    <row r="305" spans="6:22" x14ac:dyDescent="0.25">
      <c r="F305" s="173">
        <v>7</v>
      </c>
      <c r="G305" s="184">
        <v>0</v>
      </c>
      <c r="H305" s="173">
        <v>5</v>
      </c>
      <c r="I305" s="1">
        <v>4</v>
      </c>
      <c r="J305" s="1">
        <v>1</v>
      </c>
      <c r="Q305" s="173">
        <v>12</v>
      </c>
      <c r="R305" s="184">
        <v>2</v>
      </c>
      <c r="S305" s="173">
        <v>3</v>
      </c>
      <c r="T305" s="173">
        <v>5</v>
      </c>
      <c r="U305" s="1">
        <v>3</v>
      </c>
      <c r="V305" s="1">
        <v>2</v>
      </c>
    </row>
    <row r="306" spans="6:22" x14ac:dyDescent="0.25">
      <c r="F306" s="173">
        <v>7</v>
      </c>
      <c r="G306" s="184">
        <v>0</v>
      </c>
      <c r="H306" s="173">
        <v>5</v>
      </c>
      <c r="I306" s="1">
        <v>4</v>
      </c>
      <c r="J306" s="1">
        <v>1</v>
      </c>
      <c r="Q306" s="173">
        <v>13</v>
      </c>
      <c r="R306" s="184">
        <v>0</v>
      </c>
      <c r="S306" s="173">
        <v>3</v>
      </c>
      <c r="T306" s="173">
        <v>5</v>
      </c>
      <c r="U306" s="1">
        <v>4</v>
      </c>
      <c r="V306" s="1">
        <v>2</v>
      </c>
    </row>
    <row r="307" spans="6:22" x14ac:dyDescent="0.25">
      <c r="F307" s="173">
        <v>7</v>
      </c>
      <c r="G307" s="184">
        <v>0</v>
      </c>
      <c r="H307" s="173">
        <v>5</v>
      </c>
      <c r="I307" s="1">
        <v>5</v>
      </c>
      <c r="J307" s="1">
        <v>1</v>
      </c>
      <c r="Q307" s="173">
        <v>12</v>
      </c>
      <c r="R307" s="184">
        <v>1</v>
      </c>
      <c r="S307" s="173">
        <v>3</v>
      </c>
      <c r="T307" s="173">
        <v>5</v>
      </c>
      <c r="U307" s="1">
        <v>4</v>
      </c>
      <c r="V307" s="1">
        <v>2</v>
      </c>
    </row>
    <row r="308" spans="6:22" x14ac:dyDescent="0.25">
      <c r="F308" s="173">
        <v>7</v>
      </c>
      <c r="G308" s="184">
        <v>1</v>
      </c>
      <c r="H308" s="173">
        <v>5</v>
      </c>
      <c r="I308" s="1">
        <v>3</v>
      </c>
      <c r="J308" s="1">
        <v>1</v>
      </c>
      <c r="Q308" s="173">
        <v>13</v>
      </c>
      <c r="R308" s="184">
        <v>1</v>
      </c>
      <c r="S308" s="173">
        <v>4</v>
      </c>
      <c r="T308" s="173">
        <v>5</v>
      </c>
      <c r="U308" s="1">
        <v>3</v>
      </c>
      <c r="V308" s="1">
        <v>2</v>
      </c>
    </row>
    <row r="309" spans="6:22" x14ac:dyDescent="0.25">
      <c r="F309" s="173">
        <v>7</v>
      </c>
      <c r="G309" s="184">
        <v>0</v>
      </c>
      <c r="H309" s="173">
        <v>5</v>
      </c>
      <c r="I309" s="1">
        <v>5</v>
      </c>
      <c r="J309" s="1">
        <v>1</v>
      </c>
      <c r="Q309" s="173">
        <v>11</v>
      </c>
      <c r="R309" s="184">
        <v>1</v>
      </c>
      <c r="S309" s="173">
        <v>3</v>
      </c>
      <c r="T309" s="173">
        <v>5</v>
      </c>
      <c r="U309" s="1">
        <v>4</v>
      </c>
      <c r="V309" s="1">
        <v>2</v>
      </c>
    </row>
    <row r="310" spans="6:22" x14ac:dyDescent="0.25">
      <c r="F310" s="173">
        <v>7</v>
      </c>
      <c r="G310" s="184">
        <v>1</v>
      </c>
      <c r="H310" s="173">
        <v>5</v>
      </c>
      <c r="I310" s="1">
        <v>4</v>
      </c>
      <c r="J310" s="1">
        <v>1</v>
      </c>
      <c r="Q310" s="173">
        <v>12</v>
      </c>
      <c r="R310" s="184">
        <v>1</v>
      </c>
      <c r="S310" s="173">
        <v>4</v>
      </c>
      <c r="T310" s="173">
        <v>6</v>
      </c>
      <c r="U310" s="1">
        <v>3</v>
      </c>
      <c r="V310" s="1">
        <v>1</v>
      </c>
    </row>
    <row r="311" spans="6:22" x14ac:dyDescent="0.25">
      <c r="F311" s="173">
        <v>7</v>
      </c>
      <c r="G311" s="184">
        <v>0</v>
      </c>
      <c r="H311" s="173">
        <v>5</v>
      </c>
      <c r="I311" s="1">
        <v>3</v>
      </c>
      <c r="J311" s="1">
        <v>1</v>
      </c>
      <c r="Q311" s="173">
        <v>11</v>
      </c>
      <c r="R311" s="184">
        <v>1</v>
      </c>
      <c r="S311" s="173">
        <v>3</v>
      </c>
      <c r="T311" s="173">
        <v>6</v>
      </c>
      <c r="U311" s="1">
        <v>4</v>
      </c>
      <c r="V311" s="1">
        <v>2</v>
      </c>
    </row>
    <row r="312" spans="6:22" x14ac:dyDescent="0.25">
      <c r="F312" s="173">
        <v>7</v>
      </c>
      <c r="G312" s="184">
        <v>0</v>
      </c>
      <c r="H312" s="173">
        <v>5</v>
      </c>
      <c r="I312" s="1">
        <v>4</v>
      </c>
      <c r="J312" s="1">
        <v>1</v>
      </c>
      <c r="Q312" s="173">
        <v>12</v>
      </c>
      <c r="R312" s="184">
        <v>2</v>
      </c>
      <c r="S312" s="173">
        <v>4</v>
      </c>
      <c r="T312" s="173">
        <v>5</v>
      </c>
      <c r="U312" s="1">
        <v>3</v>
      </c>
      <c r="V312" s="1">
        <v>2</v>
      </c>
    </row>
    <row r="313" spans="6:22" x14ac:dyDescent="0.25">
      <c r="F313" s="173">
        <v>7</v>
      </c>
      <c r="G313" s="184">
        <v>0</v>
      </c>
      <c r="H313" s="173">
        <v>5</v>
      </c>
      <c r="I313" s="1">
        <v>4</v>
      </c>
      <c r="J313" s="1">
        <v>1</v>
      </c>
      <c r="Q313" s="173">
        <v>11</v>
      </c>
      <c r="R313" s="184">
        <v>2</v>
      </c>
      <c r="S313" s="173">
        <v>4</v>
      </c>
      <c r="T313" s="173">
        <v>5</v>
      </c>
      <c r="U313" s="1">
        <v>4</v>
      </c>
      <c r="V313" s="1">
        <v>2</v>
      </c>
    </row>
    <row r="314" spans="6:22" x14ac:dyDescent="0.25">
      <c r="F314" s="173">
        <v>7</v>
      </c>
      <c r="G314" s="184">
        <v>1</v>
      </c>
      <c r="H314" s="173">
        <v>5</v>
      </c>
      <c r="I314" s="1">
        <v>4</v>
      </c>
      <c r="J314" s="1">
        <v>2</v>
      </c>
      <c r="Q314" s="173">
        <v>12</v>
      </c>
      <c r="R314" s="184">
        <v>1</v>
      </c>
      <c r="S314" s="173">
        <v>3</v>
      </c>
      <c r="T314" s="173">
        <v>5</v>
      </c>
      <c r="U314" s="1">
        <v>3</v>
      </c>
      <c r="V314" s="1">
        <v>1</v>
      </c>
    </row>
    <row r="315" spans="6:22" x14ac:dyDescent="0.25">
      <c r="F315" s="173">
        <v>7</v>
      </c>
      <c r="G315" s="184">
        <v>1</v>
      </c>
      <c r="H315" s="173">
        <v>5</v>
      </c>
      <c r="I315" s="1">
        <v>5</v>
      </c>
      <c r="J315" s="1">
        <v>1</v>
      </c>
      <c r="Q315" s="173">
        <v>12</v>
      </c>
      <c r="R315" s="184">
        <v>1</v>
      </c>
      <c r="S315" s="173">
        <v>4</v>
      </c>
      <c r="T315" s="173">
        <v>5</v>
      </c>
      <c r="U315" s="1">
        <v>4</v>
      </c>
      <c r="V315" s="1">
        <v>2</v>
      </c>
    </row>
    <row r="316" spans="6:22" x14ac:dyDescent="0.25">
      <c r="F316" s="173">
        <v>7</v>
      </c>
      <c r="G316" s="184">
        <v>1</v>
      </c>
      <c r="H316" s="173">
        <v>5</v>
      </c>
      <c r="I316" s="1">
        <v>4</v>
      </c>
      <c r="J316" s="1">
        <v>2</v>
      </c>
      <c r="Q316" s="173">
        <v>13</v>
      </c>
      <c r="R316" s="184">
        <v>2</v>
      </c>
      <c r="S316" s="173">
        <v>3</v>
      </c>
      <c r="T316" s="173">
        <v>5</v>
      </c>
      <c r="U316" s="1">
        <v>3</v>
      </c>
      <c r="V316" s="1">
        <v>2</v>
      </c>
    </row>
    <row r="317" spans="6:22" x14ac:dyDescent="0.25">
      <c r="F317" s="173">
        <v>7</v>
      </c>
      <c r="G317" s="184">
        <v>0</v>
      </c>
      <c r="H317" s="173">
        <v>5</v>
      </c>
      <c r="I317" s="1">
        <v>3</v>
      </c>
      <c r="J317" s="1">
        <v>1</v>
      </c>
      <c r="Q317" s="173">
        <v>11</v>
      </c>
      <c r="R317" s="184">
        <v>2</v>
      </c>
      <c r="S317" s="173">
        <v>3</v>
      </c>
      <c r="T317" s="173">
        <v>5</v>
      </c>
      <c r="U317" s="1">
        <v>4</v>
      </c>
      <c r="V317" s="1">
        <v>2</v>
      </c>
    </row>
    <row r="318" spans="6:22" x14ac:dyDescent="0.25">
      <c r="F318" s="173">
        <v>7</v>
      </c>
      <c r="G318" s="184">
        <v>0</v>
      </c>
      <c r="H318" s="173">
        <v>5</v>
      </c>
      <c r="I318" s="1">
        <v>5</v>
      </c>
      <c r="J318" s="1">
        <v>1</v>
      </c>
      <c r="Q318" s="173">
        <v>11</v>
      </c>
      <c r="R318" s="184">
        <v>1</v>
      </c>
      <c r="S318" s="173">
        <v>4</v>
      </c>
      <c r="T318" s="173">
        <v>5</v>
      </c>
      <c r="U318" s="1">
        <v>4</v>
      </c>
      <c r="V318" s="1">
        <v>2</v>
      </c>
    </row>
    <row r="319" spans="6:22" x14ac:dyDescent="0.25">
      <c r="F319" s="173">
        <v>7</v>
      </c>
      <c r="G319" s="184">
        <v>1</v>
      </c>
      <c r="H319" s="173">
        <v>5</v>
      </c>
      <c r="I319" s="1">
        <v>3</v>
      </c>
      <c r="J319" s="1">
        <v>1</v>
      </c>
      <c r="Q319" s="173">
        <v>13</v>
      </c>
      <c r="R319" s="184">
        <v>1</v>
      </c>
      <c r="S319" s="173">
        <v>3</v>
      </c>
      <c r="T319" s="173">
        <v>5</v>
      </c>
      <c r="U319" s="1">
        <v>3</v>
      </c>
      <c r="V319" s="1">
        <v>2</v>
      </c>
    </row>
    <row r="320" spans="6:22" x14ac:dyDescent="0.25">
      <c r="Q320" s="173">
        <v>11</v>
      </c>
      <c r="R320" s="184">
        <v>2</v>
      </c>
      <c r="S320" s="173">
        <v>3</v>
      </c>
      <c r="T320" s="173">
        <v>6</v>
      </c>
      <c r="U320" s="1">
        <v>3</v>
      </c>
      <c r="V320" s="1">
        <v>2</v>
      </c>
    </row>
    <row r="321" spans="17:22" x14ac:dyDescent="0.25">
      <c r="Q321" s="173">
        <v>11</v>
      </c>
      <c r="R321" s="184">
        <v>1</v>
      </c>
      <c r="S321" s="173">
        <v>3</v>
      </c>
      <c r="T321" s="173">
        <v>5</v>
      </c>
      <c r="U321" s="1">
        <v>4</v>
      </c>
      <c r="V321" s="1">
        <v>2</v>
      </c>
    </row>
    <row r="322" spans="17:22" x14ac:dyDescent="0.25">
      <c r="Q322" s="173">
        <v>11</v>
      </c>
      <c r="R322" s="184">
        <v>1</v>
      </c>
      <c r="S322" s="173">
        <v>3</v>
      </c>
      <c r="T322" s="173">
        <v>5</v>
      </c>
      <c r="U322" s="1">
        <v>3</v>
      </c>
      <c r="V322" s="1">
        <v>2</v>
      </c>
    </row>
    <row r="323" spans="17:22" x14ac:dyDescent="0.25">
      <c r="Q323" s="173">
        <v>12</v>
      </c>
      <c r="R323" s="184">
        <v>1</v>
      </c>
      <c r="S323" s="173">
        <v>3</v>
      </c>
      <c r="T323" s="173">
        <v>5</v>
      </c>
      <c r="U323" s="1">
        <v>3</v>
      </c>
      <c r="V323" s="1">
        <v>2</v>
      </c>
    </row>
    <row r="324" spans="17:22" x14ac:dyDescent="0.25">
      <c r="Q324" s="173">
        <v>11</v>
      </c>
      <c r="R324" s="184">
        <v>0</v>
      </c>
      <c r="S324" s="173">
        <v>3</v>
      </c>
      <c r="T324" s="173">
        <v>5</v>
      </c>
      <c r="U324" s="1">
        <v>3</v>
      </c>
      <c r="V324" s="1">
        <v>2</v>
      </c>
    </row>
    <row r="325" spans="17:22" x14ac:dyDescent="0.25">
      <c r="Q325" s="173">
        <v>13</v>
      </c>
      <c r="R325" s="184">
        <v>1</v>
      </c>
      <c r="S325" s="173">
        <v>4</v>
      </c>
      <c r="T325" s="173">
        <v>6</v>
      </c>
      <c r="U325" s="1">
        <v>3</v>
      </c>
      <c r="V325" s="1">
        <v>2</v>
      </c>
    </row>
    <row r="326" spans="17:22" x14ac:dyDescent="0.25">
      <c r="Q326" s="173">
        <v>12</v>
      </c>
      <c r="R326" s="184">
        <v>1</v>
      </c>
      <c r="S326" s="173">
        <v>4</v>
      </c>
      <c r="T326" s="173">
        <v>5</v>
      </c>
      <c r="U326" s="1">
        <v>3</v>
      </c>
      <c r="V326" s="1">
        <v>2</v>
      </c>
    </row>
    <row r="327" spans="17:22" x14ac:dyDescent="0.25">
      <c r="Q327" s="173">
        <v>13</v>
      </c>
      <c r="R327" s="184">
        <v>2</v>
      </c>
      <c r="S327" s="173">
        <v>4</v>
      </c>
      <c r="T327" s="173">
        <v>5</v>
      </c>
      <c r="U327" s="1">
        <v>3</v>
      </c>
      <c r="V327" s="1">
        <v>2</v>
      </c>
    </row>
    <row r="328" spans="17:22" x14ac:dyDescent="0.25">
      <c r="Q328" s="173">
        <v>12</v>
      </c>
      <c r="R328" s="184">
        <v>0</v>
      </c>
      <c r="S328" s="173">
        <v>4</v>
      </c>
      <c r="T328" s="173">
        <v>6</v>
      </c>
      <c r="U328" s="1">
        <v>4</v>
      </c>
      <c r="V328" s="1">
        <v>2</v>
      </c>
    </row>
    <row r="329" spans="17:22" x14ac:dyDescent="0.25">
      <c r="Q329" s="173">
        <v>13</v>
      </c>
      <c r="R329" s="184">
        <v>1</v>
      </c>
      <c r="S329" s="173">
        <v>4</v>
      </c>
      <c r="T329" s="173">
        <v>6</v>
      </c>
      <c r="U329" s="1">
        <v>3</v>
      </c>
      <c r="V329" s="1">
        <v>2</v>
      </c>
    </row>
    <row r="330" spans="17:22" x14ac:dyDescent="0.25">
      <c r="Q330" s="173">
        <v>11</v>
      </c>
      <c r="R330" s="184">
        <v>1</v>
      </c>
      <c r="S330" s="173">
        <v>3</v>
      </c>
      <c r="T330" s="173">
        <v>5</v>
      </c>
      <c r="U330" s="1">
        <v>4</v>
      </c>
      <c r="V330" s="1">
        <v>2</v>
      </c>
    </row>
    <row r="331" spans="17:22" x14ac:dyDescent="0.25">
      <c r="Q331" s="173">
        <v>13</v>
      </c>
      <c r="R331" s="184">
        <v>0</v>
      </c>
      <c r="S331" s="173">
        <v>4</v>
      </c>
      <c r="T331" s="173">
        <v>5</v>
      </c>
      <c r="U331" s="1">
        <v>3</v>
      </c>
      <c r="V331" s="1">
        <v>2</v>
      </c>
    </row>
    <row r="332" spans="17:22" x14ac:dyDescent="0.25">
      <c r="Q332" s="173">
        <v>13</v>
      </c>
      <c r="R332" s="184">
        <v>2</v>
      </c>
      <c r="S332" s="173">
        <v>3</v>
      </c>
      <c r="T332" s="173">
        <v>5</v>
      </c>
      <c r="U332" s="1">
        <v>3</v>
      </c>
      <c r="V332" s="1">
        <v>1</v>
      </c>
    </row>
    <row r="333" spans="17:22" x14ac:dyDescent="0.25">
      <c r="Q333" s="173">
        <v>12</v>
      </c>
      <c r="R333" s="184">
        <v>0</v>
      </c>
      <c r="S333" s="173">
        <v>4</v>
      </c>
      <c r="T333" s="173">
        <v>5</v>
      </c>
      <c r="U333" s="1">
        <v>4</v>
      </c>
      <c r="V333" s="1">
        <v>2</v>
      </c>
    </row>
    <row r="334" spans="17:22" x14ac:dyDescent="0.25">
      <c r="Q334" s="173">
        <v>13</v>
      </c>
      <c r="R334" s="184">
        <v>1</v>
      </c>
      <c r="S334" s="173">
        <v>4</v>
      </c>
      <c r="T334" s="173">
        <v>5</v>
      </c>
      <c r="U334" s="1">
        <v>3</v>
      </c>
      <c r="V334" s="1">
        <v>2</v>
      </c>
    </row>
    <row r="335" spans="17:22" x14ac:dyDescent="0.25">
      <c r="Q335" s="173">
        <v>12</v>
      </c>
      <c r="R335" s="184">
        <v>2</v>
      </c>
      <c r="S335" s="173">
        <v>4</v>
      </c>
      <c r="T335" s="173">
        <v>5</v>
      </c>
      <c r="U335" s="1">
        <v>4</v>
      </c>
      <c r="V335" s="1">
        <v>1</v>
      </c>
    </row>
    <row r="336" spans="17:22" x14ac:dyDescent="0.25">
      <c r="Q336" s="173">
        <v>13</v>
      </c>
      <c r="R336" s="184">
        <v>1</v>
      </c>
      <c r="S336" s="173">
        <v>4</v>
      </c>
      <c r="T336" s="173">
        <v>5</v>
      </c>
      <c r="U336" s="1">
        <v>4</v>
      </c>
      <c r="V336" s="1">
        <v>2</v>
      </c>
    </row>
    <row r="337" spans="17:22" x14ac:dyDescent="0.25">
      <c r="Q337" s="173">
        <v>11</v>
      </c>
      <c r="R337" s="184">
        <v>1</v>
      </c>
      <c r="S337" s="173">
        <v>4</v>
      </c>
      <c r="T337" s="173">
        <v>6</v>
      </c>
      <c r="U337" s="1">
        <v>4</v>
      </c>
      <c r="V337" s="1">
        <v>2</v>
      </c>
    </row>
    <row r="338" spans="17:22" x14ac:dyDescent="0.25">
      <c r="Q338" s="173">
        <v>13</v>
      </c>
      <c r="R338" s="184">
        <v>0</v>
      </c>
      <c r="S338" s="173">
        <v>4</v>
      </c>
      <c r="T338" s="173">
        <v>5</v>
      </c>
      <c r="U338" s="1">
        <v>4</v>
      </c>
      <c r="V338" s="1">
        <v>2</v>
      </c>
    </row>
    <row r="339" spans="17:22" x14ac:dyDescent="0.25">
      <c r="Q339" s="173">
        <v>11</v>
      </c>
      <c r="R339" s="184">
        <v>1</v>
      </c>
      <c r="S339" s="173">
        <v>4</v>
      </c>
      <c r="T339" s="173">
        <v>6</v>
      </c>
      <c r="U339" s="1">
        <v>4</v>
      </c>
      <c r="V339" s="1">
        <v>1</v>
      </c>
    </row>
    <row r="340" spans="17:22" x14ac:dyDescent="0.25">
      <c r="Q340" s="173">
        <v>13</v>
      </c>
      <c r="R340" s="184">
        <v>1</v>
      </c>
      <c r="S340" s="173">
        <v>3</v>
      </c>
      <c r="T340" s="173">
        <v>6</v>
      </c>
      <c r="U340" s="1">
        <v>3</v>
      </c>
      <c r="V340" s="1">
        <v>2</v>
      </c>
    </row>
    <row r="341" spans="17:22" x14ac:dyDescent="0.25">
      <c r="Q341" s="173">
        <v>12</v>
      </c>
      <c r="R341" s="184">
        <v>1</v>
      </c>
      <c r="S341" s="173">
        <v>3</v>
      </c>
      <c r="T341" s="173">
        <v>5</v>
      </c>
      <c r="U341" s="1">
        <v>4</v>
      </c>
      <c r="V341" s="1">
        <v>2</v>
      </c>
    </row>
    <row r="342" spans="17:22" x14ac:dyDescent="0.25">
      <c r="Q342" s="173">
        <v>12</v>
      </c>
      <c r="R342" s="184">
        <v>2</v>
      </c>
      <c r="S342" s="173">
        <v>3</v>
      </c>
      <c r="T342" s="173">
        <v>5</v>
      </c>
      <c r="U342" s="1">
        <v>4</v>
      </c>
      <c r="V342" s="1">
        <v>1</v>
      </c>
    </row>
    <row r="343" spans="17:22" x14ac:dyDescent="0.25">
      <c r="Q343" s="173">
        <v>13</v>
      </c>
      <c r="R343" s="184">
        <v>2</v>
      </c>
      <c r="S343" s="173">
        <v>3</v>
      </c>
      <c r="T343" s="173">
        <v>5</v>
      </c>
      <c r="U343" s="1">
        <v>4</v>
      </c>
      <c r="V343" s="1">
        <v>2</v>
      </c>
    </row>
    <row r="344" spans="17:22" x14ac:dyDescent="0.25">
      <c r="Q344" s="173">
        <v>12</v>
      </c>
      <c r="R344" s="184">
        <v>0</v>
      </c>
      <c r="S344" s="173">
        <v>3</v>
      </c>
      <c r="T344" s="173">
        <v>5</v>
      </c>
      <c r="U344" s="1">
        <v>3</v>
      </c>
      <c r="V344" s="1">
        <v>1</v>
      </c>
    </row>
    <row r="345" spans="17:22" x14ac:dyDescent="0.25">
      <c r="Q345" s="173">
        <v>12</v>
      </c>
      <c r="R345" s="184">
        <v>1</v>
      </c>
      <c r="S345" s="173">
        <v>4</v>
      </c>
      <c r="T345" s="173">
        <v>6</v>
      </c>
      <c r="U345" s="1">
        <v>3</v>
      </c>
      <c r="V345" s="1">
        <v>2</v>
      </c>
    </row>
    <row r="346" spans="17:22" x14ac:dyDescent="0.25">
      <c r="Q346" s="173">
        <v>13</v>
      </c>
      <c r="R346" s="184">
        <v>1</v>
      </c>
      <c r="S346" s="173">
        <v>4</v>
      </c>
      <c r="T346" s="173">
        <v>5</v>
      </c>
      <c r="U346" s="1">
        <v>3</v>
      </c>
      <c r="V346" s="1">
        <v>2</v>
      </c>
    </row>
    <row r="347" spans="17:22" x14ac:dyDescent="0.25">
      <c r="Q347" s="173">
        <v>11</v>
      </c>
      <c r="R347" s="184">
        <v>1</v>
      </c>
      <c r="S347" s="173">
        <v>4</v>
      </c>
      <c r="T347" s="173">
        <v>5</v>
      </c>
      <c r="U347" s="1">
        <v>3</v>
      </c>
      <c r="V347" s="1">
        <v>2</v>
      </c>
    </row>
    <row r="348" spans="17:22" x14ac:dyDescent="0.25">
      <c r="Q348" s="173">
        <v>11</v>
      </c>
      <c r="R348" s="184">
        <v>2</v>
      </c>
      <c r="S348" s="173">
        <v>3</v>
      </c>
      <c r="T348" s="173">
        <v>5</v>
      </c>
      <c r="U348" s="1">
        <v>4</v>
      </c>
      <c r="V348" s="1">
        <v>2</v>
      </c>
    </row>
    <row r="349" spans="17:22" x14ac:dyDescent="0.25">
      <c r="Q349" s="173">
        <v>13</v>
      </c>
      <c r="R349" s="184">
        <v>1</v>
      </c>
      <c r="S349" s="173">
        <v>3</v>
      </c>
      <c r="T349" s="173">
        <v>5</v>
      </c>
      <c r="U349" s="1">
        <v>3</v>
      </c>
      <c r="V349" s="1">
        <v>2</v>
      </c>
    </row>
    <row r="350" spans="17:22" x14ac:dyDescent="0.25">
      <c r="Q350" s="173">
        <v>11</v>
      </c>
      <c r="R350" s="184">
        <v>2</v>
      </c>
      <c r="S350" s="173">
        <v>4</v>
      </c>
      <c r="T350" s="173">
        <v>5</v>
      </c>
      <c r="U350" s="1">
        <v>3</v>
      </c>
      <c r="V350" s="1">
        <v>2</v>
      </c>
    </row>
    <row r="351" spans="17:22" x14ac:dyDescent="0.25">
      <c r="Q351" s="173">
        <v>13</v>
      </c>
      <c r="R351" s="184">
        <v>1</v>
      </c>
      <c r="S351" s="173">
        <v>3</v>
      </c>
      <c r="T351" s="173">
        <v>5</v>
      </c>
      <c r="U351" s="1">
        <v>3</v>
      </c>
      <c r="V351" s="1">
        <v>1</v>
      </c>
    </row>
    <row r="352" spans="17:22" x14ac:dyDescent="0.25">
      <c r="Q352" s="173">
        <v>12</v>
      </c>
      <c r="R352" s="184">
        <v>2</v>
      </c>
      <c r="S352" s="173">
        <v>3</v>
      </c>
      <c r="T352" s="173">
        <v>5</v>
      </c>
      <c r="U352" s="1">
        <v>4</v>
      </c>
      <c r="V352" s="1">
        <v>2</v>
      </c>
    </row>
    <row r="353" spans="17:22" x14ac:dyDescent="0.25">
      <c r="Q353" s="173">
        <v>13</v>
      </c>
      <c r="R353" s="184">
        <v>2</v>
      </c>
      <c r="S353" s="173">
        <v>3</v>
      </c>
      <c r="T353" s="173">
        <v>5</v>
      </c>
      <c r="U353" s="1">
        <v>3</v>
      </c>
      <c r="V353" s="1">
        <v>1</v>
      </c>
    </row>
    <row r="354" spans="17:22" x14ac:dyDescent="0.25">
      <c r="Q354" s="173">
        <v>12</v>
      </c>
      <c r="R354" s="184">
        <v>2</v>
      </c>
      <c r="S354" s="173">
        <v>4</v>
      </c>
      <c r="T354" s="173">
        <v>5</v>
      </c>
      <c r="U354" s="1">
        <v>4</v>
      </c>
      <c r="V354" s="1">
        <v>1</v>
      </c>
    </row>
    <row r="355" spans="17:22" x14ac:dyDescent="0.25">
      <c r="Q355" s="173">
        <v>13</v>
      </c>
      <c r="R355" s="184">
        <v>0</v>
      </c>
      <c r="S355" s="173">
        <v>3</v>
      </c>
      <c r="T355" s="173">
        <v>5</v>
      </c>
      <c r="U355" s="1">
        <v>3</v>
      </c>
      <c r="V355" s="1">
        <v>2</v>
      </c>
    </row>
    <row r="356" spans="17:22" x14ac:dyDescent="0.25">
      <c r="Q356" s="173">
        <v>13</v>
      </c>
      <c r="R356" s="184">
        <v>2</v>
      </c>
      <c r="S356" s="173">
        <v>3</v>
      </c>
      <c r="T356" s="173">
        <v>5</v>
      </c>
      <c r="U356" s="1">
        <v>4</v>
      </c>
      <c r="V356" s="1">
        <v>2</v>
      </c>
    </row>
    <row r="357" spans="17:22" x14ac:dyDescent="0.25">
      <c r="Q357" s="173">
        <v>12</v>
      </c>
      <c r="R357" s="184">
        <v>0</v>
      </c>
      <c r="S357" s="173">
        <v>4</v>
      </c>
      <c r="T357" s="173">
        <v>5</v>
      </c>
      <c r="U357" s="1">
        <v>3</v>
      </c>
      <c r="V357" s="1">
        <v>2</v>
      </c>
    </row>
    <row r="358" spans="17:22" x14ac:dyDescent="0.25">
      <c r="Q358" s="173">
        <v>13</v>
      </c>
      <c r="R358" s="184">
        <v>0</v>
      </c>
      <c r="S358" s="173">
        <v>4</v>
      </c>
      <c r="T358" s="173">
        <v>6</v>
      </c>
      <c r="U358" s="1">
        <v>4</v>
      </c>
      <c r="V358" s="1">
        <v>1</v>
      </c>
    </row>
    <row r="359" spans="17:22" x14ac:dyDescent="0.25">
      <c r="Q359" s="173">
        <v>11</v>
      </c>
      <c r="R359" s="184">
        <v>1</v>
      </c>
      <c r="S359" s="173">
        <v>3</v>
      </c>
      <c r="T359" s="173">
        <v>5</v>
      </c>
      <c r="U359" s="1">
        <v>4</v>
      </c>
      <c r="V359" s="1">
        <v>2</v>
      </c>
    </row>
    <row r="360" spans="17:22" x14ac:dyDescent="0.25">
      <c r="Q360" s="173">
        <v>11</v>
      </c>
      <c r="R360" s="184">
        <v>0</v>
      </c>
      <c r="S360" s="173">
        <v>3</v>
      </c>
      <c r="T360" s="173">
        <v>5</v>
      </c>
      <c r="U360" s="1">
        <v>3</v>
      </c>
      <c r="V360" s="1">
        <v>2</v>
      </c>
    </row>
    <row r="361" spans="17:22" x14ac:dyDescent="0.25">
      <c r="Q361" s="173">
        <v>12</v>
      </c>
      <c r="R361" s="184">
        <v>1</v>
      </c>
      <c r="S361" s="173">
        <v>4</v>
      </c>
      <c r="T361" s="173">
        <v>5</v>
      </c>
      <c r="U361" s="1">
        <v>3</v>
      </c>
      <c r="V361" s="1">
        <v>1</v>
      </c>
    </row>
    <row r="362" spans="17:22" x14ac:dyDescent="0.25">
      <c r="Q362" s="173">
        <v>12</v>
      </c>
      <c r="R362" s="184">
        <v>1</v>
      </c>
      <c r="S362" s="173">
        <v>3</v>
      </c>
      <c r="T362" s="173">
        <v>5</v>
      </c>
      <c r="U362" s="1">
        <v>2</v>
      </c>
      <c r="V362" s="1">
        <v>2</v>
      </c>
    </row>
    <row r="363" spans="17:22" x14ac:dyDescent="0.25">
      <c r="Q363" s="173">
        <v>11</v>
      </c>
      <c r="R363" s="184">
        <v>1</v>
      </c>
      <c r="S363" s="173">
        <v>4</v>
      </c>
      <c r="T363" s="173">
        <v>5</v>
      </c>
      <c r="U363" s="1">
        <v>4</v>
      </c>
      <c r="V363" s="1">
        <v>2</v>
      </c>
    </row>
    <row r="364" spans="17:22" x14ac:dyDescent="0.25">
      <c r="Q364" s="173">
        <v>11</v>
      </c>
      <c r="R364" s="184">
        <v>1</v>
      </c>
      <c r="S364" s="173">
        <v>3</v>
      </c>
      <c r="T364" s="173">
        <v>5</v>
      </c>
      <c r="U364" s="1">
        <v>3</v>
      </c>
      <c r="V364" s="1">
        <v>2</v>
      </c>
    </row>
    <row r="365" spans="17:22" x14ac:dyDescent="0.25">
      <c r="Q365" s="173">
        <v>12</v>
      </c>
      <c r="R365" s="184">
        <v>1</v>
      </c>
      <c r="S365" s="173">
        <v>3</v>
      </c>
      <c r="T365" s="173">
        <v>5</v>
      </c>
      <c r="U365" s="1">
        <v>3</v>
      </c>
      <c r="V365" s="1">
        <v>2</v>
      </c>
    </row>
    <row r="366" spans="17:22" x14ac:dyDescent="0.25">
      <c r="Q366" s="173">
        <v>12</v>
      </c>
      <c r="R366" s="184">
        <v>1</v>
      </c>
      <c r="S366" s="173">
        <v>4</v>
      </c>
      <c r="T366" s="173">
        <v>5</v>
      </c>
      <c r="U366" s="1">
        <v>3</v>
      </c>
      <c r="V366" s="1">
        <v>2</v>
      </c>
    </row>
    <row r="367" spans="17:22" x14ac:dyDescent="0.25">
      <c r="Q367" s="173">
        <v>12</v>
      </c>
      <c r="R367" s="184">
        <v>1</v>
      </c>
      <c r="S367" s="173">
        <v>3</v>
      </c>
      <c r="T367" s="173">
        <v>5</v>
      </c>
      <c r="U367" s="1">
        <v>3</v>
      </c>
      <c r="V367" s="1">
        <v>1</v>
      </c>
    </row>
    <row r="368" spans="17:22" x14ac:dyDescent="0.25">
      <c r="Q368" s="173">
        <v>12</v>
      </c>
      <c r="R368" s="184">
        <v>1</v>
      </c>
      <c r="S368" s="173">
        <v>3</v>
      </c>
      <c r="T368" s="173">
        <v>5</v>
      </c>
      <c r="U368" s="1">
        <v>3</v>
      </c>
      <c r="V368" s="1">
        <v>2</v>
      </c>
    </row>
    <row r="369" spans="17:22" x14ac:dyDescent="0.25">
      <c r="Q369" s="173">
        <v>12</v>
      </c>
      <c r="R369" s="184">
        <v>0</v>
      </c>
      <c r="S369" s="173">
        <v>3</v>
      </c>
      <c r="T369" s="173">
        <v>5</v>
      </c>
      <c r="U369" s="1">
        <v>4</v>
      </c>
      <c r="V369" s="1">
        <v>1</v>
      </c>
    </row>
    <row r="370" spans="17:22" x14ac:dyDescent="0.25">
      <c r="Q370" s="173">
        <v>13</v>
      </c>
      <c r="R370" s="184">
        <v>2</v>
      </c>
      <c r="S370" s="173">
        <v>4</v>
      </c>
      <c r="T370" s="173">
        <v>5</v>
      </c>
      <c r="U370" s="1">
        <v>3</v>
      </c>
      <c r="V370" s="1">
        <v>2</v>
      </c>
    </row>
    <row r="371" spans="17:22" x14ac:dyDescent="0.25">
      <c r="Q371" s="173">
        <v>12</v>
      </c>
      <c r="R371" s="184">
        <v>1</v>
      </c>
      <c r="S371" s="173">
        <v>3</v>
      </c>
      <c r="T371" s="173">
        <v>5</v>
      </c>
      <c r="U371" s="1">
        <v>3</v>
      </c>
      <c r="V371" s="1">
        <v>2</v>
      </c>
    </row>
    <row r="372" spans="17:22" x14ac:dyDescent="0.25">
      <c r="Q372" s="173">
        <v>11</v>
      </c>
      <c r="R372" s="184">
        <v>1</v>
      </c>
      <c r="S372" s="173">
        <v>3</v>
      </c>
      <c r="T372" s="173">
        <v>5</v>
      </c>
      <c r="U372" s="1">
        <v>3</v>
      </c>
      <c r="V372" s="1">
        <v>2</v>
      </c>
    </row>
    <row r="373" spans="17:22" x14ac:dyDescent="0.25">
      <c r="Q373" s="173">
        <v>13</v>
      </c>
      <c r="R373" s="184">
        <v>2</v>
      </c>
      <c r="S373" s="173">
        <v>4</v>
      </c>
      <c r="T373" s="173">
        <v>5</v>
      </c>
      <c r="U373" s="1">
        <v>3</v>
      </c>
      <c r="V373" s="1">
        <v>2</v>
      </c>
    </row>
    <row r="374" spans="17:22" x14ac:dyDescent="0.25">
      <c r="Q374" s="173">
        <v>12</v>
      </c>
      <c r="R374" s="184">
        <v>0</v>
      </c>
      <c r="S374" s="173">
        <v>4</v>
      </c>
      <c r="T374" s="173">
        <v>6</v>
      </c>
      <c r="U374" s="1">
        <v>4</v>
      </c>
      <c r="V374" s="1">
        <v>1</v>
      </c>
    </row>
    <row r="375" spans="17:22" x14ac:dyDescent="0.25">
      <c r="Q375" s="173">
        <v>12</v>
      </c>
      <c r="R375" s="184">
        <v>2</v>
      </c>
      <c r="S375" s="173">
        <v>3</v>
      </c>
      <c r="T375" s="173">
        <v>6</v>
      </c>
      <c r="U375" s="1">
        <v>4</v>
      </c>
      <c r="V375" s="1">
        <v>2</v>
      </c>
    </row>
    <row r="376" spans="17:22" x14ac:dyDescent="0.25">
      <c r="Q376" s="173">
        <v>12</v>
      </c>
      <c r="R376" s="184">
        <v>1</v>
      </c>
      <c r="S376" s="173">
        <v>3</v>
      </c>
      <c r="T376" s="173">
        <v>5</v>
      </c>
      <c r="U376" s="1">
        <v>4</v>
      </c>
      <c r="V376" s="1">
        <v>2</v>
      </c>
    </row>
    <row r="377" spans="17:22" x14ac:dyDescent="0.25">
      <c r="Q377" s="173">
        <v>13</v>
      </c>
      <c r="R377" s="184">
        <v>1</v>
      </c>
      <c r="S377" s="173">
        <v>4</v>
      </c>
      <c r="T377" s="173">
        <v>5</v>
      </c>
      <c r="U377" s="1">
        <v>4</v>
      </c>
      <c r="V377" s="1">
        <v>2</v>
      </c>
    </row>
    <row r="378" spans="17:22" x14ac:dyDescent="0.25">
      <c r="Q378" s="173">
        <v>12</v>
      </c>
      <c r="R378" s="184">
        <v>2</v>
      </c>
      <c r="S378" s="173">
        <v>4</v>
      </c>
      <c r="T378" s="173">
        <v>5</v>
      </c>
      <c r="U378" s="1">
        <v>3</v>
      </c>
      <c r="V378" s="1">
        <v>2</v>
      </c>
    </row>
    <row r="379" spans="17:22" x14ac:dyDescent="0.25">
      <c r="Q379" s="173">
        <v>12</v>
      </c>
      <c r="R379" s="184">
        <v>2</v>
      </c>
      <c r="S379" s="173">
        <v>4</v>
      </c>
      <c r="T379" s="173">
        <v>5</v>
      </c>
      <c r="U379" s="1">
        <v>4</v>
      </c>
      <c r="V379" s="1">
        <v>2</v>
      </c>
    </row>
    <row r="380" spans="17:22" x14ac:dyDescent="0.25">
      <c r="Q380" s="173">
        <v>12</v>
      </c>
      <c r="R380" s="184">
        <v>1</v>
      </c>
      <c r="S380" s="173">
        <v>4</v>
      </c>
      <c r="T380" s="173">
        <v>5</v>
      </c>
      <c r="U380" s="1">
        <v>3</v>
      </c>
      <c r="V380" s="1">
        <v>2</v>
      </c>
    </row>
    <row r="381" spans="17:22" x14ac:dyDescent="0.25">
      <c r="Q381" s="173">
        <v>11</v>
      </c>
      <c r="R381" s="184">
        <v>1</v>
      </c>
      <c r="S381" s="173">
        <v>3</v>
      </c>
      <c r="T381" s="173">
        <v>5</v>
      </c>
      <c r="U381" s="1">
        <v>4</v>
      </c>
      <c r="V381" s="1">
        <v>2</v>
      </c>
    </row>
    <row r="382" spans="17:22" x14ac:dyDescent="0.25">
      <c r="Q382" s="173">
        <v>11</v>
      </c>
      <c r="R382" s="184">
        <v>1</v>
      </c>
      <c r="S382" s="173">
        <v>3</v>
      </c>
      <c r="T382" s="173">
        <v>5</v>
      </c>
      <c r="U382" s="1">
        <v>3</v>
      </c>
      <c r="V382" s="1">
        <v>2</v>
      </c>
    </row>
    <row r="383" spans="17:22" x14ac:dyDescent="0.25">
      <c r="Q383" s="173">
        <v>11</v>
      </c>
      <c r="R383" s="184">
        <v>1</v>
      </c>
      <c r="S383" s="173">
        <v>4</v>
      </c>
      <c r="T383" s="173">
        <v>5</v>
      </c>
      <c r="U383" s="1">
        <v>4</v>
      </c>
      <c r="V383" s="1">
        <v>1</v>
      </c>
    </row>
    <row r="384" spans="17:22" x14ac:dyDescent="0.25">
      <c r="Q384" s="173">
        <v>11</v>
      </c>
      <c r="R384" s="184">
        <v>1</v>
      </c>
      <c r="S384" s="173">
        <v>4</v>
      </c>
      <c r="T384" s="173">
        <v>5</v>
      </c>
      <c r="U384" s="1">
        <v>3</v>
      </c>
      <c r="V384" s="1">
        <v>2</v>
      </c>
    </row>
    <row r="385" spans="17:22" x14ac:dyDescent="0.25">
      <c r="Q385" s="173">
        <v>11</v>
      </c>
      <c r="R385" s="184">
        <v>0</v>
      </c>
      <c r="S385" s="173">
        <v>4</v>
      </c>
      <c r="T385" s="173">
        <v>6</v>
      </c>
      <c r="U385" s="1">
        <v>4</v>
      </c>
      <c r="V385" s="1">
        <v>1</v>
      </c>
    </row>
    <row r="386" spans="17:22" x14ac:dyDescent="0.25">
      <c r="Q386" s="173">
        <v>12</v>
      </c>
      <c r="R386" s="184">
        <v>1</v>
      </c>
      <c r="S386" s="173">
        <v>3</v>
      </c>
      <c r="T386" s="173">
        <v>5</v>
      </c>
      <c r="U386" s="1">
        <v>4</v>
      </c>
      <c r="V386" s="1">
        <v>2</v>
      </c>
    </row>
    <row r="387" spans="17:22" x14ac:dyDescent="0.25">
      <c r="Q387" s="173">
        <v>12</v>
      </c>
      <c r="R387" s="184">
        <v>1</v>
      </c>
      <c r="S387" s="173">
        <v>4</v>
      </c>
      <c r="T387" s="173">
        <v>5</v>
      </c>
      <c r="U387" s="1">
        <v>3</v>
      </c>
      <c r="V387" s="1">
        <v>1</v>
      </c>
    </row>
    <row r="388" spans="17:22" x14ac:dyDescent="0.25">
      <c r="Q388" s="173">
        <v>11</v>
      </c>
      <c r="R388" s="184">
        <v>1</v>
      </c>
      <c r="S388" s="173">
        <v>3</v>
      </c>
      <c r="T388" s="173">
        <v>5</v>
      </c>
      <c r="U388" s="1">
        <v>3</v>
      </c>
      <c r="V388" s="1">
        <v>1</v>
      </c>
    </row>
    <row r="389" spans="17:22" x14ac:dyDescent="0.25">
      <c r="Q389" s="173">
        <v>12</v>
      </c>
      <c r="R389" s="184">
        <v>1</v>
      </c>
      <c r="S389" s="173">
        <v>3</v>
      </c>
      <c r="T389" s="173">
        <v>5</v>
      </c>
      <c r="U389" s="1">
        <v>3</v>
      </c>
      <c r="V389" s="1">
        <v>2</v>
      </c>
    </row>
    <row r="390" spans="17:22" x14ac:dyDescent="0.25">
      <c r="Q390" s="173">
        <v>13</v>
      </c>
      <c r="R390" s="184">
        <v>1</v>
      </c>
      <c r="S390" s="173">
        <v>3</v>
      </c>
      <c r="T390" s="173">
        <v>5</v>
      </c>
      <c r="U390" s="1">
        <v>3</v>
      </c>
      <c r="V390" s="1">
        <v>2</v>
      </c>
    </row>
    <row r="391" spans="17:22" x14ac:dyDescent="0.25">
      <c r="Q391" s="173">
        <v>11</v>
      </c>
      <c r="R391" s="184">
        <v>1</v>
      </c>
      <c r="S391" s="173">
        <v>4</v>
      </c>
      <c r="T391" s="173">
        <v>5</v>
      </c>
      <c r="U391" s="1">
        <v>4</v>
      </c>
      <c r="V391" s="1">
        <v>2</v>
      </c>
    </row>
    <row r="392" spans="17:22" x14ac:dyDescent="0.25">
      <c r="Q392" s="173">
        <v>13</v>
      </c>
      <c r="R392" s="184">
        <v>2</v>
      </c>
      <c r="S392" s="173">
        <v>4</v>
      </c>
      <c r="T392" s="173">
        <v>5</v>
      </c>
      <c r="U392" s="1">
        <v>3</v>
      </c>
      <c r="V392" s="1">
        <v>2</v>
      </c>
    </row>
    <row r="393" spans="17:22" x14ac:dyDescent="0.25">
      <c r="Q393" s="173">
        <v>12</v>
      </c>
      <c r="R393" s="184">
        <v>2</v>
      </c>
      <c r="S393" s="173">
        <v>3</v>
      </c>
      <c r="T393" s="173">
        <v>5</v>
      </c>
      <c r="U393" s="1">
        <v>4</v>
      </c>
      <c r="V393" s="1">
        <v>2</v>
      </c>
    </row>
    <row r="394" spans="17:22" x14ac:dyDescent="0.25">
      <c r="Q394" s="173">
        <v>13</v>
      </c>
      <c r="R394" s="184">
        <v>1</v>
      </c>
      <c r="S394" s="173">
        <v>4</v>
      </c>
      <c r="T394" s="173">
        <v>6</v>
      </c>
      <c r="U394" s="1">
        <v>3</v>
      </c>
      <c r="V394" s="1">
        <v>2</v>
      </c>
    </row>
    <row r="395" spans="17:22" x14ac:dyDescent="0.25">
      <c r="Q395" s="173">
        <v>12</v>
      </c>
      <c r="R395" s="184">
        <v>1</v>
      </c>
      <c r="S395" s="173">
        <v>4</v>
      </c>
      <c r="T395" s="173">
        <v>5</v>
      </c>
      <c r="U395" s="1">
        <v>4</v>
      </c>
      <c r="V395" s="1">
        <v>1</v>
      </c>
    </row>
    <row r="396" spans="17:22" x14ac:dyDescent="0.25">
      <c r="Q396" s="173">
        <v>12</v>
      </c>
      <c r="R396" s="184">
        <v>0</v>
      </c>
      <c r="S396" s="173">
        <v>3</v>
      </c>
      <c r="T396" s="173">
        <v>5</v>
      </c>
      <c r="U396" s="1">
        <v>3</v>
      </c>
      <c r="V396" s="1">
        <v>2</v>
      </c>
    </row>
    <row r="397" spans="17:22" x14ac:dyDescent="0.25">
      <c r="Q397" s="173">
        <v>11</v>
      </c>
      <c r="R397" s="184">
        <v>0</v>
      </c>
      <c r="S397" s="173">
        <v>3</v>
      </c>
      <c r="T397" s="173">
        <v>5</v>
      </c>
      <c r="U397" s="1">
        <v>4</v>
      </c>
      <c r="V397" s="1">
        <v>2</v>
      </c>
    </row>
    <row r="398" spans="17:22" x14ac:dyDescent="0.25">
      <c r="Q398" s="173">
        <v>12</v>
      </c>
      <c r="R398" s="184">
        <v>0</v>
      </c>
      <c r="S398" s="173">
        <v>3</v>
      </c>
      <c r="T398" s="173">
        <v>6</v>
      </c>
      <c r="U398" s="1">
        <v>4</v>
      </c>
      <c r="V398" s="1">
        <v>2</v>
      </c>
    </row>
    <row r="399" spans="17:22" x14ac:dyDescent="0.25">
      <c r="Q399" s="173">
        <v>13</v>
      </c>
      <c r="R399" s="184">
        <v>1</v>
      </c>
      <c r="S399" s="173">
        <v>4</v>
      </c>
      <c r="T399" s="173">
        <v>5</v>
      </c>
      <c r="U399" s="1">
        <v>3</v>
      </c>
      <c r="V399" s="1">
        <v>2</v>
      </c>
    </row>
    <row r="400" spans="17:22" x14ac:dyDescent="0.25">
      <c r="Q400" s="173">
        <v>12</v>
      </c>
      <c r="R400" s="184">
        <v>1</v>
      </c>
      <c r="S400" s="173">
        <v>3</v>
      </c>
      <c r="T400" s="173">
        <v>5</v>
      </c>
      <c r="U400" s="1">
        <v>3</v>
      </c>
      <c r="V400" s="1">
        <v>2</v>
      </c>
    </row>
    <row r="401" spans="17:22" x14ac:dyDescent="0.25">
      <c r="Q401" s="173">
        <v>12</v>
      </c>
      <c r="R401" s="184">
        <v>2</v>
      </c>
      <c r="S401" s="173">
        <v>3</v>
      </c>
      <c r="T401" s="173">
        <v>5</v>
      </c>
      <c r="U401" s="1">
        <v>4</v>
      </c>
      <c r="V401" s="1">
        <v>1</v>
      </c>
    </row>
    <row r="402" spans="17:22" x14ac:dyDescent="0.25">
      <c r="Q402" s="173">
        <v>12</v>
      </c>
      <c r="R402" s="184">
        <v>0</v>
      </c>
      <c r="S402" s="173">
        <v>3</v>
      </c>
      <c r="T402" s="173">
        <v>6</v>
      </c>
      <c r="U402" s="1">
        <v>4</v>
      </c>
      <c r="V402" s="1">
        <v>2</v>
      </c>
    </row>
    <row r="403" spans="17:22" x14ac:dyDescent="0.25">
      <c r="Q403" s="173">
        <v>12</v>
      </c>
      <c r="R403" s="184">
        <v>1</v>
      </c>
      <c r="S403" s="173">
        <v>3</v>
      </c>
      <c r="T403" s="173">
        <v>5</v>
      </c>
      <c r="U403" s="1">
        <v>4</v>
      </c>
      <c r="V403" s="1">
        <v>2</v>
      </c>
    </row>
    <row r="404" spans="17:22" x14ac:dyDescent="0.25">
      <c r="Q404" s="173">
        <v>11</v>
      </c>
      <c r="R404" s="184">
        <v>2</v>
      </c>
      <c r="S404" s="173">
        <v>4</v>
      </c>
      <c r="T404" s="173">
        <v>5</v>
      </c>
      <c r="U404" s="1">
        <v>3</v>
      </c>
      <c r="V404" s="1">
        <v>2</v>
      </c>
    </row>
    <row r="405" spans="17:22" x14ac:dyDescent="0.25">
      <c r="Q405" s="173">
        <v>12</v>
      </c>
      <c r="R405" s="184">
        <v>2</v>
      </c>
      <c r="S405" s="173">
        <v>4</v>
      </c>
      <c r="T405" s="173">
        <v>5</v>
      </c>
      <c r="U405" s="1">
        <v>3</v>
      </c>
      <c r="V405" s="1">
        <v>2</v>
      </c>
    </row>
    <row r="406" spans="17:22" x14ac:dyDescent="0.25">
      <c r="Q406" s="173">
        <v>13</v>
      </c>
      <c r="R406" s="184">
        <v>0</v>
      </c>
      <c r="S406" s="173">
        <v>3</v>
      </c>
      <c r="T406" s="173">
        <v>5</v>
      </c>
      <c r="U406" s="1">
        <v>4</v>
      </c>
      <c r="V406" s="1">
        <v>2</v>
      </c>
    </row>
    <row r="407" spans="17:22" x14ac:dyDescent="0.25">
      <c r="Q407" s="173">
        <v>12</v>
      </c>
      <c r="R407" s="184">
        <v>1</v>
      </c>
      <c r="S407" s="173">
        <v>4</v>
      </c>
      <c r="T407" s="173">
        <v>5</v>
      </c>
      <c r="U407" s="1">
        <v>4</v>
      </c>
      <c r="V407" s="1">
        <v>2</v>
      </c>
    </row>
    <row r="408" spans="17:22" x14ac:dyDescent="0.25">
      <c r="Q408" s="173">
        <v>13</v>
      </c>
      <c r="R408" s="184">
        <v>1</v>
      </c>
      <c r="S408" s="173">
        <v>4</v>
      </c>
      <c r="T408" s="173">
        <v>5</v>
      </c>
      <c r="U408" s="1">
        <v>4</v>
      </c>
      <c r="V408" s="1">
        <v>2</v>
      </c>
    </row>
    <row r="409" spans="17:22" x14ac:dyDescent="0.25">
      <c r="Q409" s="173">
        <v>11</v>
      </c>
      <c r="R409" s="184">
        <v>2</v>
      </c>
      <c r="S409" s="173">
        <v>4</v>
      </c>
      <c r="T409" s="173">
        <v>5</v>
      </c>
      <c r="U409" s="1">
        <v>3</v>
      </c>
      <c r="V409" s="1">
        <v>1</v>
      </c>
    </row>
    <row r="410" spans="17:22" x14ac:dyDescent="0.25">
      <c r="Q410" s="173">
        <v>13</v>
      </c>
      <c r="R410" s="184">
        <v>1</v>
      </c>
      <c r="S410" s="173">
        <v>4</v>
      </c>
      <c r="T410" s="173">
        <v>5</v>
      </c>
      <c r="U410" s="1">
        <v>3</v>
      </c>
      <c r="V410" s="1">
        <v>1</v>
      </c>
    </row>
    <row r="411" spans="17:22" x14ac:dyDescent="0.25">
      <c r="Q411" s="173">
        <v>12</v>
      </c>
      <c r="R411" s="184">
        <v>1</v>
      </c>
      <c r="S411" s="173">
        <v>3</v>
      </c>
      <c r="T411" s="173">
        <v>5</v>
      </c>
      <c r="U411" s="1">
        <v>3</v>
      </c>
      <c r="V411" s="1">
        <v>2</v>
      </c>
    </row>
    <row r="412" spans="17:22" x14ac:dyDescent="0.25">
      <c r="Q412" s="173">
        <v>12</v>
      </c>
      <c r="R412" s="184">
        <v>0</v>
      </c>
      <c r="S412" s="173">
        <v>3</v>
      </c>
      <c r="T412" s="173">
        <v>5</v>
      </c>
      <c r="U412" s="1">
        <v>4</v>
      </c>
      <c r="V412" s="1">
        <v>2</v>
      </c>
    </row>
    <row r="413" spans="17:22" x14ac:dyDescent="0.25">
      <c r="Q413" s="173">
        <v>13</v>
      </c>
      <c r="R413" s="184">
        <v>1</v>
      </c>
      <c r="S413" s="173">
        <v>3</v>
      </c>
      <c r="T413" s="173">
        <v>5</v>
      </c>
      <c r="U413" s="1">
        <v>4</v>
      </c>
      <c r="V413" s="1">
        <v>1</v>
      </c>
    </row>
    <row r="414" spans="17:22" x14ac:dyDescent="0.25">
      <c r="Q414" s="173">
        <v>13</v>
      </c>
      <c r="R414" s="184">
        <v>1</v>
      </c>
      <c r="S414" s="173">
        <v>4</v>
      </c>
      <c r="T414" s="173">
        <v>5</v>
      </c>
      <c r="U414" s="1">
        <v>4</v>
      </c>
      <c r="V414" s="1">
        <v>1</v>
      </c>
    </row>
    <row r="415" spans="17:22" x14ac:dyDescent="0.25">
      <c r="Q415" s="173">
        <v>13</v>
      </c>
      <c r="R415" s="184">
        <v>1</v>
      </c>
      <c r="S415" s="173">
        <v>4</v>
      </c>
      <c r="T415" s="173">
        <v>5</v>
      </c>
      <c r="U415" s="1">
        <v>3</v>
      </c>
      <c r="V415" s="1">
        <v>2</v>
      </c>
    </row>
    <row r="416" spans="17:22" x14ac:dyDescent="0.25">
      <c r="Q416" s="173">
        <v>12</v>
      </c>
      <c r="R416" s="184">
        <v>0</v>
      </c>
      <c r="S416" s="173">
        <v>3</v>
      </c>
      <c r="T416" s="173">
        <v>5</v>
      </c>
      <c r="U416" s="1">
        <v>3</v>
      </c>
      <c r="V416" s="1">
        <v>1</v>
      </c>
    </row>
    <row r="417" spans="17:22" x14ac:dyDescent="0.25">
      <c r="Q417" s="173">
        <v>12</v>
      </c>
      <c r="R417" s="184">
        <v>1</v>
      </c>
      <c r="S417" s="173">
        <v>3</v>
      </c>
      <c r="T417" s="173">
        <v>6</v>
      </c>
      <c r="U417" s="1">
        <v>3</v>
      </c>
      <c r="V417" s="1">
        <v>2</v>
      </c>
    </row>
    <row r="418" spans="17:22" x14ac:dyDescent="0.25">
      <c r="Q418" s="173">
        <v>13</v>
      </c>
      <c r="R418" s="184">
        <v>2</v>
      </c>
      <c r="S418" s="173">
        <v>4</v>
      </c>
      <c r="T418" s="173">
        <v>5</v>
      </c>
      <c r="U418" s="1">
        <v>3</v>
      </c>
      <c r="V418" s="1">
        <v>2</v>
      </c>
    </row>
    <row r="419" spans="17:22" x14ac:dyDescent="0.25">
      <c r="Q419" s="173">
        <v>13</v>
      </c>
      <c r="R419" s="184">
        <v>2</v>
      </c>
      <c r="S419" s="173">
        <v>3</v>
      </c>
      <c r="T419" s="173">
        <v>5</v>
      </c>
      <c r="U419" s="1">
        <v>3</v>
      </c>
      <c r="V419" s="1">
        <v>2</v>
      </c>
    </row>
    <row r="420" spans="17:22" x14ac:dyDescent="0.25">
      <c r="Q420" s="173">
        <v>13</v>
      </c>
      <c r="R420" s="184">
        <v>1</v>
      </c>
      <c r="S420" s="173">
        <v>3</v>
      </c>
      <c r="T420" s="173">
        <v>5</v>
      </c>
      <c r="U420" s="1">
        <v>4</v>
      </c>
      <c r="V420" s="1">
        <v>2</v>
      </c>
    </row>
    <row r="421" spans="17:22" x14ac:dyDescent="0.25">
      <c r="Q421" s="173">
        <v>13</v>
      </c>
      <c r="R421" s="184">
        <v>1</v>
      </c>
      <c r="S421" s="173">
        <v>4</v>
      </c>
      <c r="T421" s="173">
        <v>6</v>
      </c>
      <c r="U421" s="1">
        <v>4</v>
      </c>
      <c r="V421" s="1">
        <v>2</v>
      </c>
    </row>
    <row r="422" spans="17:22" x14ac:dyDescent="0.25">
      <c r="Q422" s="173">
        <v>12</v>
      </c>
      <c r="R422" s="184">
        <v>2</v>
      </c>
      <c r="S422" s="173">
        <v>4</v>
      </c>
      <c r="T422" s="173">
        <v>5</v>
      </c>
      <c r="U422" s="1">
        <v>4</v>
      </c>
      <c r="V422" s="1">
        <v>1</v>
      </c>
    </row>
    <row r="423" spans="17:22" x14ac:dyDescent="0.25">
      <c r="Q423" s="173">
        <v>12</v>
      </c>
      <c r="R423" s="184">
        <v>1</v>
      </c>
      <c r="S423" s="173">
        <v>4</v>
      </c>
      <c r="T423" s="173">
        <v>6</v>
      </c>
      <c r="U423" s="1">
        <v>4</v>
      </c>
      <c r="V423" s="1">
        <v>2</v>
      </c>
    </row>
    <row r="424" spans="17:22" x14ac:dyDescent="0.25">
      <c r="Q424" s="173">
        <v>12</v>
      </c>
      <c r="R424" s="184">
        <v>1</v>
      </c>
      <c r="S424" s="173">
        <v>3</v>
      </c>
      <c r="T424" s="173">
        <v>6</v>
      </c>
      <c r="U424" s="1">
        <v>4</v>
      </c>
      <c r="V424" s="1">
        <v>1</v>
      </c>
    </row>
    <row r="425" spans="17:22" x14ac:dyDescent="0.25">
      <c r="Q425" s="173">
        <v>12</v>
      </c>
      <c r="R425" s="184">
        <v>0</v>
      </c>
      <c r="S425" s="173">
        <v>3</v>
      </c>
      <c r="T425" s="173">
        <v>6</v>
      </c>
      <c r="U425" s="1">
        <v>4</v>
      </c>
      <c r="V425" s="1">
        <v>1</v>
      </c>
    </row>
    <row r="426" spans="17:22" x14ac:dyDescent="0.25">
      <c r="Q426" s="173">
        <v>12</v>
      </c>
      <c r="R426" s="184">
        <v>1</v>
      </c>
      <c r="S426" s="173">
        <v>4</v>
      </c>
      <c r="T426" s="173">
        <v>5</v>
      </c>
      <c r="U426" s="1">
        <v>3</v>
      </c>
      <c r="V426" s="1">
        <v>1</v>
      </c>
    </row>
    <row r="427" spans="17:22" x14ac:dyDescent="0.25">
      <c r="Q427" s="173">
        <v>11</v>
      </c>
      <c r="R427" s="184">
        <v>1</v>
      </c>
      <c r="S427" s="173">
        <v>3</v>
      </c>
      <c r="T427" s="173">
        <v>5</v>
      </c>
      <c r="U427" s="1">
        <v>4</v>
      </c>
      <c r="V427" s="1">
        <v>2</v>
      </c>
    </row>
    <row r="428" spans="17:22" x14ac:dyDescent="0.25">
      <c r="Q428" s="173">
        <v>12</v>
      </c>
      <c r="R428" s="184">
        <v>1</v>
      </c>
      <c r="S428" s="173">
        <v>4</v>
      </c>
      <c r="T428" s="173">
        <v>5</v>
      </c>
      <c r="U428" s="1">
        <v>3</v>
      </c>
      <c r="V428" s="1">
        <v>1</v>
      </c>
    </row>
    <row r="429" spans="17:22" x14ac:dyDescent="0.25">
      <c r="Q429" s="173">
        <v>13</v>
      </c>
      <c r="R429" s="184">
        <v>1</v>
      </c>
      <c r="S429" s="173">
        <v>3</v>
      </c>
      <c r="T429" s="173">
        <v>5</v>
      </c>
      <c r="U429" s="1">
        <v>4</v>
      </c>
      <c r="V429" s="1">
        <v>1</v>
      </c>
    </row>
    <row r="430" spans="17:22" x14ac:dyDescent="0.25">
      <c r="Q430" s="173">
        <v>12</v>
      </c>
      <c r="R430" s="184">
        <v>0</v>
      </c>
      <c r="S430" s="173">
        <v>3</v>
      </c>
      <c r="T430" s="173">
        <v>5</v>
      </c>
      <c r="U430" s="1">
        <v>3</v>
      </c>
      <c r="V430" s="1">
        <v>2</v>
      </c>
    </row>
    <row r="431" spans="17:22" x14ac:dyDescent="0.25">
      <c r="Q431" s="173">
        <v>13</v>
      </c>
      <c r="R431" s="184">
        <v>2</v>
      </c>
      <c r="S431" s="173">
        <v>3</v>
      </c>
      <c r="T431" s="173">
        <v>5</v>
      </c>
      <c r="U431" s="1">
        <v>3</v>
      </c>
      <c r="V431" s="1">
        <v>2</v>
      </c>
    </row>
    <row r="432" spans="17:22" x14ac:dyDescent="0.25">
      <c r="Q432" s="173">
        <v>13</v>
      </c>
      <c r="R432" s="184">
        <v>1</v>
      </c>
      <c r="S432" s="173">
        <v>4</v>
      </c>
      <c r="T432" s="173">
        <v>5</v>
      </c>
      <c r="U432" s="1">
        <v>4</v>
      </c>
      <c r="V432" s="1">
        <v>2</v>
      </c>
    </row>
    <row r="433" spans="17:22" x14ac:dyDescent="0.25">
      <c r="Q433" s="173">
        <v>12</v>
      </c>
      <c r="R433" s="184">
        <v>2</v>
      </c>
      <c r="S433" s="173">
        <v>4</v>
      </c>
      <c r="T433" s="173">
        <v>5</v>
      </c>
      <c r="U433" s="1">
        <v>3</v>
      </c>
      <c r="V433" s="1">
        <v>1</v>
      </c>
    </row>
    <row r="434" spans="17:22" x14ac:dyDescent="0.25">
      <c r="Q434" s="173">
        <v>13</v>
      </c>
      <c r="R434" s="184">
        <v>1</v>
      </c>
      <c r="S434" s="173">
        <v>3</v>
      </c>
      <c r="T434" s="173">
        <v>5</v>
      </c>
      <c r="U434" s="1">
        <v>4</v>
      </c>
      <c r="V434" s="1">
        <v>2</v>
      </c>
    </row>
    <row r="435" spans="17:22" x14ac:dyDescent="0.25">
      <c r="Q435" s="173">
        <v>11</v>
      </c>
      <c r="R435" s="184">
        <v>1</v>
      </c>
      <c r="S435" s="173">
        <v>3</v>
      </c>
      <c r="T435" s="173">
        <v>5</v>
      </c>
      <c r="U435" s="1">
        <v>4</v>
      </c>
      <c r="V435" s="1">
        <v>2</v>
      </c>
    </row>
    <row r="436" spans="17:22" x14ac:dyDescent="0.25">
      <c r="Q436" s="173">
        <v>13</v>
      </c>
      <c r="R436" s="184">
        <v>0</v>
      </c>
      <c r="S436" s="173">
        <v>3</v>
      </c>
      <c r="T436" s="173">
        <v>5</v>
      </c>
      <c r="U436" s="1">
        <v>3</v>
      </c>
      <c r="V436" s="1">
        <v>2</v>
      </c>
    </row>
    <row r="437" spans="17:22" x14ac:dyDescent="0.25">
      <c r="Q437" s="173">
        <v>13</v>
      </c>
      <c r="R437" s="184">
        <v>2</v>
      </c>
      <c r="S437" s="173">
        <v>3</v>
      </c>
      <c r="T437" s="173">
        <v>5</v>
      </c>
      <c r="U437" s="1">
        <v>4</v>
      </c>
      <c r="V437" s="1">
        <v>2</v>
      </c>
    </row>
    <row r="438" spans="17:22" x14ac:dyDescent="0.25">
      <c r="Q438" s="173">
        <v>12</v>
      </c>
      <c r="R438" s="184">
        <v>1</v>
      </c>
      <c r="S438" s="173">
        <v>3</v>
      </c>
      <c r="T438" s="173">
        <v>6</v>
      </c>
      <c r="U438" s="1">
        <v>4</v>
      </c>
      <c r="V438" s="1">
        <v>2</v>
      </c>
    </row>
    <row r="439" spans="17:22" x14ac:dyDescent="0.25">
      <c r="Q439" s="173">
        <v>12</v>
      </c>
      <c r="R439" s="184">
        <v>0</v>
      </c>
      <c r="S439" s="173">
        <v>3</v>
      </c>
      <c r="T439" s="173">
        <v>5</v>
      </c>
      <c r="U439" s="1">
        <v>3</v>
      </c>
      <c r="V439" s="1">
        <v>2</v>
      </c>
    </row>
    <row r="440" spans="17:22" x14ac:dyDescent="0.25">
      <c r="Q440" s="173">
        <v>13</v>
      </c>
      <c r="R440" s="184">
        <v>1</v>
      </c>
      <c r="S440" s="173">
        <v>3</v>
      </c>
      <c r="T440" s="173">
        <v>6</v>
      </c>
      <c r="U440" s="1">
        <v>4</v>
      </c>
      <c r="V440" s="1">
        <v>2</v>
      </c>
    </row>
    <row r="441" spans="17:22" x14ac:dyDescent="0.25">
      <c r="Q441" s="173">
        <v>12</v>
      </c>
      <c r="R441" s="184">
        <v>2</v>
      </c>
      <c r="S441" s="173">
        <v>4</v>
      </c>
      <c r="T441" s="173">
        <v>5</v>
      </c>
      <c r="U441" s="1">
        <v>4</v>
      </c>
      <c r="V441" s="1">
        <v>1</v>
      </c>
    </row>
    <row r="442" spans="17:22" x14ac:dyDescent="0.25">
      <c r="Q442" s="173">
        <v>11</v>
      </c>
      <c r="R442" s="184">
        <v>2</v>
      </c>
      <c r="S442" s="173">
        <v>3</v>
      </c>
      <c r="T442" s="173">
        <v>5</v>
      </c>
      <c r="U442" s="1">
        <v>3</v>
      </c>
      <c r="V442" s="1">
        <v>2</v>
      </c>
    </row>
    <row r="443" spans="17:22" x14ac:dyDescent="0.25">
      <c r="Q443" s="173">
        <v>12</v>
      </c>
      <c r="R443" s="184">
        <v>2</v>
      </c>
      <c r="S443" s="173">
        <v>3</v>
      </c>
      <c r="T443" s="173">
        <v>5</v>
      </c>
      <c r="U443" s="1">
        <v>4</v>
      </c>
      <c r="V443" s="1">
        <v>2</v>
      </c>
    </row>
    <row r="444" spans="17:22" x14ac:dyDescent="0.25">
      <c r="Q444" s="173">
        <v>13</v>
      </c>
      <c r="R444" s="184">
        <v>0</v>
      </c>
      <c r="S444" s="173">
        <v>3</v>
      </c>
      <c r="T444" s="173">
        <v>5</v>
      </c>
      <c r="U444" s="1">
        <v>3</v>
      </c>
      <c r="V444" s="1">
        <v>2</v>
      </c>
    </row>
    <row r="445" spans="17:22" x14ac:dyDescent="0.25">
      <c r="Q445" s="173">
        <v>13</v>
      </c>
      <c r="R445" s="184">
        <v>0</v>
      </c>
      <c r="S445" s="173">
        <v>3</v>
      </c>
      <c r="T445" s="173">
        <v>5</v>
      </c>
      <c r="U445" s="1">
        <v>4</v>
      </c>
      <c r="V445" s="1">
        <v>2</v>
      </c>
    </row>
    <row r="446" spans="17:22" x14ac:dyDescent="0.25">
      <c r="Q446" s="173">
        <v>12</v>
      </c>
      <c r="R446" s="184">
        <v>0</v>
      </c>
      <c r="S446" s="173">
        <v>4</v>
      </c>
      <c r="T446" s="173">
        <v>5</v>
      </c>
      <c r="U446" s="1">
        <v>4</v>
      </c>
      <c r="V446" s="1">
        <v>2</v>
      </c>
    </row>
    <row r="447" spans="17:22" x14ac:dyDescent="0.25">
      <c r="Q447" s="173">
        <v>12</v>
      </c>
      <c r="R447" s="184">
        <v>1</v>
      </c>
      <c r="S447" s="173">
        <v>4</v>
      </c>
      <c r="T447" s="173">
        <v>5</v>
      </c>
      <c r="U447" s="1">
        <v>4</v>
      </c>
      <c r="V447" s="1">
        <v>2</v>
      </c>
    </row>
    <row r="448" spans="17:22" x14ac:dyDescent="0.25">
      <c r="Q448" s="173">
        <v>12</v>
      </c>
      <c r="R448" s="184">
        <v>1</v>
      </c>
      <c r="S448" s="173">
        <v>3</v>
      </c>
      <c r="T448" s="173">
        <v>5</v>
      </c>
      <c r="U448" s="1">
        <v>3</v>
      </c>
      <c r="V448" s="1">
        <v>1</v>
      </c>
    </row>
    <row r="449" spans="17:22" x14ac:dyDescent="0.25">
      <c r="Q449" s="173">
        <v>11</v>
      </c>
      <c r="R449" s="184">
        <v>2</v>
      </c>
      <c r="S449" s="173">
        <v>3</v>
      </c>
      <c r="T449" s="173">
        <v>5</v>
      </c>
      <c r="U449" s="1">
        <v>3</v>
      </c>
      <c r="V449" s="1">
        <v>2</v>
      </c>
    </row>
    <row r="450" spans="17:22" x14ac:dyDescent="0.25">
      <c r="Q450" s="173">
        <v>12</v>
      </c>
      <c r="R450" s="184">
        <v>2</v>
      </c>
      <c r="S450" s="173">
        <v>3</v>
      </c>
      <c r="T450" s="173">
        <v>6</v>
      </c>
      <c r="U450" s="1">
        <v>3</v>
      </c>
      <c r="V450" s="1">
        <v>2</v>
      </c>
    </row>
    <row r="451" spans="17:22" x14ac:dyDescent="0.25">
      <c r="Q451" s="173">
        <v>12</v>
      </c>
      <c r="R451" s="184">
        <v>2</v>
      </c>
      <c r="S451" s="173">
        <v>4</v>
      </c>
      <c r="T451" s="173">
        <v>5</v>
      </c>
      <c r="U451" s="1">
        <v>3</v>
      </c>
      <c r="V451" s="1">
        <v>2</v>
      </c>
    </row>
    <row r="452" spans="17:22" x14ac:dyDescent="0.25">
      <c r="Q452" s="173">
        <v>12</v>
      </c>
      <c r="R452" s="184">
        <v>1</v>
      </c>
      <c r="S452" s="173">
        <v>3</v>
      </c>
      <c r="T452" s="173">
        <v>5</v>
      </c>
      <c r="U452" s="1">
        <v>3</v>
      </c>
      <c r="V452" s="1">
        <v>2</v>
      </c>
    </row>
    <row r="453" spans="17:22" x14ac:dyDescent="0.25">
      <c r="Q453" s="173">
        <v>12</v>
      </c>
      <c r="R453" s="184">
        <v>2</v>
      </c>
      <c r="S453" s="173">
        <v>3</v>
      </c>
      <c r="T453" s="173">
        <v>5</v>
      </c>
      <c r="U453" s="1">
        <v>4</v>
      </c>
      <c r="V453" s="1">
        <v>2</v>
      </c>
    </row>
    <row r="454" spans="17:22" x14ac:dyDescent="0.25">
      <c r="Q454" s="173">
        <v>13</v>
      </c>
      <c r="R454" s="184">
        <v>1</v>
      </c>
      <c r="S454" s="173">
        <v>3</v>
      </c>
      <c r="T454" s="173">
        <v>5</v>
      </c>
      <c r="U454" s="1">
        <v>4</v>
      </c>
      <c r="V454" s="1">
        <v>2</v>
      </c>
    </row>
    <row r="455" spans="17:22" x14ac:dyDescent="0.25">
      <c r="Q455" s="173">
        <v>12</v>
      </c>
      <c r="R455" s="184">
        <v>1</v>
      </c>
      <c r="S455" s="173">
        <v>4</v>
      </c>
      <c r="T455" s="173">
        <v>5</v>
      </c>
      <c r="U455" s="1">
        <v>3</v>
      </c>
      <c r="V455" s="1">
        <v>2</v>
      </c>
    </row>
    <row r="456" spans="17:22" x14ac:dyDescent="0.25">
      <c r="Q456" s="173">
        <v>11</v>
      </c>
      <c r="R456" s="184">
        <v>2</v>
      </c>
      <c r="S456" s="173">
        <v>4</v>
      </c>
      <c r="T456" s="173">
        <v>5</v>
      </c>
      <c r="U456" s="1">
        <v>4</v>
      </c>
      <c r="V456" s="1">
        <v>2</v>
      </c>
    </row>
    <row r="457" spans="17:22" x14ac:dyDescent="0.25">
      <c r="Q457" s="173">
        <v>13</v>
      </c>
      <c r="R457" s="184">
        <v>1</v>
      </c>
      <c r="S457" s="173">
        <v>3</v>
      </c>
      <c r="T457" s="173">
        <v>5</v>
      </c>
      <c r="U457" s="1">
        <v>3</v>
      </c>
      <c r="V457" s="1">
        <v>2</v>
      </c>
    </row>
    <row r="458" spans="17:22" x14ac:dyDescent="0.25">
      <c r="Q458" s="173">
        <v>12</v>
      </c>
      <c r="R458" s="184">
        <v>0</v>
      </c>
      <c r="S458" s="173">
        <v>3</v>
      </c>
      <c r="T458" s="173">
        <v>6</v>
      </c>
      <c r="U458" s="1">
        <v>3</v>
      </c>
      <c r="V458" s="1">
        <v>2</v>
      </c>
    </row>
    <row r="459" spans="17:22" x14ac:dyDescent="0.25">
      <c r="Q459" s="173">
        <v>11</v>
      </c>
      <c r="R459" s="184">
        <v>1</v>
      </c>
      <c r="S459" s="173">
        <v>3</v>
      </c>
      <c r="T459" s="173">
        <v>5</v>
      </c>
      <c r="U459" s="1">
        <v>4</v>
      </c>
      <c r="V459" s="1">
        <v>2</v>
      </c>
    </row>
    <row r="460" spans="17:22" x14ac:dyDescent="0.25">
      <c r="Q460" s="173">
        <v>11</v>
      </c>
      <c r="R460" s="184">
        <v>1</v>
      </c>
      <c r="S460" s="173">
        <v>4</v>
      </c>
      <c r="T460" s="173">
        <v>6</v>
      </c>
      <c r="U460" s="1">
        <v>4</v>
      </c>
      <c r="V460" s="1">
        <v>2</v>
      </c>
    </row>
    <row r="461" spans="17:22" x14ac:dyDescent="0.25">
      <c r="Q461" s="173">
        <v>12</v>
      </c>
      <c r="R461" s="184">
        <v>1</v>
      </c>
      <c r="S461" s="173">
        <v>4</v>
      </c>
      <c r="T461" s="173">
        <v>6</v>
      </c>
      <c r="U461" s="1">
        <v>4</v>
      </c>
      <c r="V461" s="1">
        <v>2</v>
      </c>
    </row>
    <row r="462" spans="17:22" x14ac:dyDescent="0.25">
      <c r="Q462" s="173">
        <v>12</v>
      </c>
      <c r="R462" s="184">
        <v>2</v>
      </c>
      <c r="S462" s="173">
        <v>3</v>
      </c>
      <c r="T462" s="173">
        <v>5</v>
      </c>
      <c r="U462" s="1">
        <v>4</v>
      </c>
      <c r="V462" s="1">
        <v>2</v>
      </c>
    </row>
    <row r="463" spans="17:22" x14ac:dyDescent="0.25">
      <c r="Q463" s="173">
        <v>12</v>
      </c>
      <c r="R463" s="184">
        <v>2</v>
      </c>
      <c r="S463" s="173">
        <v>3</v>
      </c>
      <c r="T463" s="173">
        <v>5</v>
      </c>
      <c r="U463" s="1">
        <v>4</v>
      </c>
      <c r="V463" s="1">
        <v>2</v>
      </c>
    </row>
    <row r="464" spans="17:22" x14ac:dyDescent="0.25">
      <c r="Q464" s="173">
        <v>12</v>
      </c>
      <c r="R464" s="184">
        <v>1</v>
      </c>
      <c r="S464" s="173">
        <v>3</v>
      </c>
      <c r="T464" s="173">
        <v>5</v>
      </c>
      <c r="U464" s="1">
        <v>3</v>
      </c>
      <c r="V464" s="1">
        <v>2</v>
      </c>
    </row>
    <row r="465" spans="17:22" x14ac:dyDescent="0.25">
      <c r="Q465" s="173">
        <v>11</v>
      </c>
      <c r="R465" s="184">
        <v>2</v>
      </c>
      <c r="S465" s="173">
        <v>3</v>
      </c>
      <c r="T465" s="173">
        <v>6</v>
      </c>
      <c r="U465" s="1">
        <v>3</v>
      </c>
      <c r="V465" s="1">
        <v>2</v>
      </c>
    </row>
    <row r="466" spans="17:22" x14ac:dyDescent="0.25">
      <c r="Q466" s="173">
        <v>13</v>
      </c>
      <c r="R466" s="184">
        <v>1</v>
      </c>
      <c r="S466" s="173">
        <v>3</v>
      </c>
      <c r="T466" s="173">
        <v>5</v>
      </c>
      <c r="U466" s="1">
        <v>4</v>
      </c>
      <c r="V466" s="1">
        <v>2</v>
      </c>
    </row>
    <row r="467" spans="17:22" x14ac:dyDescent="0.25">
      <c r="Q467" s="173">
        <v>13</v>
      </c>
      <c r="R467" s="184">
        <v>1</v>
      </c>
      <c r="S467" s="173">
        <v>3</v>
      </c>
      <c r="T467" s="173">
        <v>6</v>
      </c>
      <c r="U467" s="1">
        <v>4</v>
      </c>
      <c r="V467" s="1">
        <v>1</v>
      </c>
    </row>
    <row r="468" spans="17:22" x14ac:dyDescent="0.25">
      <c r="Q468" s="173">
        <v>12</v>
      </c>
      <c r="R468" s="184">
        <v>2</v>
      </c>
      <c r="S468" s="173">
        <v>3</v>
      </c>
      <c r="T468" s="173">
        <v>6</v>
      </c>
      <c r="U468" s="1">
        <v>4</v>
      </c>
      <c r="V468" s="1">
        <v>1</v>
      </c>
    </row>
    <row r="469" spans="17:22" x14ac:dyDescent="0.25">
      <c r="Q469" s="173">
        <v>12</v>
      </c>
      <c r="R469" s="184">
        <v>2</v>
      </c>
      <c r="S469" s="173">
        <v>4</v>
      </c>
      <c r="T469" s="173">
        <v>5</v>
      </c>
      <c r="U469" s="1">
        <v>4</v>
      </c>
      <c r="V469" s="1">
        <v>2</v>
      </c>
    </row>
    <row r="470" spans="17:22" x14ac:dyDescent="0.25">
      <c r="Q470" s="173">
        <v>12</v>
      </c>
      <c r="R470" s="184">
        <v>2</v>
      </c>
      <c r="S470" s="173">
        <v>3</v>
      </c>
      <c r="T470" s="173">
        <v>5</v>
      </c>
      <c r="U470" s="1">
        <v>4</v>
      </c>
      <c r="V470" s="1">
        <v>2</v>
      </c>
    </row>
    <row r="471" spans="17:22" x14ac:dyDescent="0.25">
      <c r="Q471" s="173">
        <v>11</v>
      </c>
      <c r="R471" s="184">
        <v>1</v>
      </c>
      <c r="S471" s="173">
        <v>3</v>
      </c>
      <c r="T471" s="173">
        <v>5</v>
      </c>
      <c r="U471" s="1">
        <v>4</v>
      </c>
      <c r="V471" s="1">
        <v>2</v>
      </c>
    </row>
    <row r="472" spans="17:22" x14ac:dyDescent="0.25">
      <c r="Q472" s="173">
        <v>12</v>
      </c>
      <c r="R472" s="184">
        <v>1</v>
      </c>
      <c r="S472" s="173">
        <v>3</v>
      </c>
      <c r="T472" s="173">
        <v>5</v>
      </c>
      <c r="U472" s="1">
        <v>3</v>
      </c>
      <c r="V472" s="1">
        <v>2</v>
      </c>
    </row>
    <row r="473" spans="17:22" x14ac:dyDescent="0.25">
      <c r="Q473" s="173">
        <v>12</v>
      </c>
      <c r="R473" s="184">
        <v>1</v>
      </c>
      <c r="S473" s="173">
        <v>4</v>
      </c>
      <c r="T473" s="173">
        <v>6</v>
      </c>
      <c r="U473" s="1">
        <v>4</v>
      </c>
      <c r="V473" s="1">
        <v>1</v>
      </c>
    </row>
    <row r="474" spans="17:22" x14ac:dyDescent="0.25">
      <c r="Q474" s="173">
        <v>13</v>
      </c>
      <c r="R474" s="184">
        <v>1</v>
      </c>
      <c r="S474" s="173">
        <v>3</v>
      </c>
      <c r="T474" s="173">
        <v>5</v>
      </c>
      <c r="U474" s="1">
        <v>4</v>
      </c>
      <c r="V474" s="1">
        <v>2</v>
      </c>
    </row>
    <row r="475" spans="17:22" x14ac:dyDescent="0.25">
      <c r="Q475" s="173">
        <v>11</v>
      </c>
      <c r="R475" s="184">
        <v>1</v>
      </c>
      <c r="S475" s="173">
        <v>3</v>
      </c>
      <c r="T475" s="173">
        <v>6</v>
      </c>
      <c r="U475" s="1">
        <v>4</v>
      </c>
      <c r="V475" s="1">
        <v>2</v>
      </c>
    </row>
    <row r="476" spans="17:22" x14ac:dyDescent="0.25">
      <c r="Q476" s="173">
        <v>13</v>
      </c>
      <c r="R476" s="184">
        <v>1</v>
      </c>
      <c r="S476" s="173">
        <v>4</v>
      </c>
      <c r="T476" s="173">
        <v>5</v>
      </c>
      <c r="U476" s="1">
        <v>4</v>
      </c>
      <c r="V476" s="1">
        <v>2</v>
      </c>
    </row>
    <row r="477" spans="17:22" x14ac:dyDescent="0.25">
      <c r="Q477" s="173">
        <v>13</v>
      </c>
      <c r="R477" s="184">
        <v>2</v>
      </c>
      <c r="S477" s="173">
        <v>3</v>
      </c>
      <c r="T477" s="173">
        <v>5</v>
      </c>
      <c r="U477" s="1">
        <v>3</v>
      </c>
      <c r="V477" s="1">
        <v>1</v>
      </c>
    </row>
    <row r="478" spans="17:22" x14ac:dyDescent="0.25">
      <c r="Q478" s="173">
        <v>12</v>
      </c>
      <c r="R478" s="184">
        <v>1</v>
      </c>
      <c r="S478" s="173">
        <v>4</v>
      </c>
      <c r="T478" s="173">
        <v>6</v>
      </c>
      <c r="U478" s="1">
        <v>4</v>
      </c>
      <c r="V478" s="1">
        <v>2</v>
      </c>
    </row>
    <row r="479" spans="17:22" x14ac:dyDescent="0.25">
      <c r="Q479" s="173">
        <v>11</v>
      </c>
      <c r="R479" s="184">
        <v>1</v>
      </c>
      <c r="S479" s="173">
        <v>3</v>
      </c>
      <c r="T479" s="173">
        <v>5</v>
      </c>
      <c r="U479" s="1">
        <v>3</v>
      </c>
      <c r="V479" s="1">
        <v>2</v>
      </c>
    </row>
    <row r="480" spans="17:22" x14ac:dyDescent="0.25">
      <c r="Q480" s="173">
        <v>12</v>
      </c>
      <c r="R480" s="184">
        <v>1</v>
      </c>
      <c r="S480" s="173">
        <v>4</v>
      </c>
      <c r="T480" s="173">
        <v>5</v>
      </c>
      <c r="U480" s="1">
        <v>3</v>
      </c>
      <c r="V480" s="1">
        <v>1</v>
      </c>
    </row>
    <row r="481" spans="17:22" x14ac:dyDescent="0.25">
      <c r="Q481" s="173">
        <v>13</v>
      </c>
      <c r="R481" s="184">
        <v>2</v>
      </c>
      <c r="S481" s="173">
        <v>4</v>
      </c>
      <c r="T481" s="173">
        <v>6</v>
      </c>
      <c r="U481" s="1">
        <v>3</v>
      </c>
      <c r="V481" s="1">
        <v>2</v>
      </c>
    </row>
    <row r="482" spans="17:22" x14ac:dyDescent="0.25">
      <c r="Q482" s="173">
        <v>12</v>
      </c>
      <c r="R482" s="184">
        <v>1</v>
      </c>
      <c r="S482" s="173">
        <v>4</v>
      </c>
      <c r="T482" s="173">
        <v>5</v>
      </c>
      <c r="U482" s="1">
        <v>3</v>
      </c>
      <c r="V482" s="1">
        <v>1</v>
      </c>
    </row>
    <row r="483" spans="17:22" x14ac:dyDescent="0.25">
      <c r="Q483" s="173">
        <v>13</v>
      </c>
      <c r="R483" s="184">
        <v>2</v>
      </c>
      <c r="S483" s="173">
        <v>4</v>
      </c>
      <c r="T483" s="173">
        <v>5</v>
      </c>
      <c r="U483" s="1">
        <v>4</v>
      </c>
      <c r="V483" s="1">
        <v>2</v>
      </c>
    </row>
    <row r="484" spans="17:22" x14ac:dyDescent="0.25">
      <c r="Q484" s="173">
        <v>11</v>
      </c>
      <c r="R484" s="184">
        <v>2</v>
      </c>
      <c r="S484" s="173">
        <v>3</v>
      </c>
      <c r="T484" s="173">
        <v>6</v>
      </c>
      <c r="U484" s="1">
        <v>4</v>
      </c>
      <c r="V484" s="1">
        <v>2</v>
      </c>
    </row>
    <row r="485" spans="17:22" x14ac:dyDescent="0.25">
      <c r="Q485" s="173">
        <v>12</v>
      </c>
      <c r="R485" s="184">
        <v>1</v>
      </c>
      <c r="S485" s="173">
        <v>3</v>
      </c>
      <c r="T485" s="173">
        <v>6</v>
      </c>
      <c r="U485" s="1">
        <v>4</v>
      </c>
      <c r="V485" s="1">
        <v>2</v>
      </c>
    </row>
    <row r="486" spans="17:22" x14ac:dyDescent="0.25">
      <c r="Q486" s="173">
        <v>12</v>
      </c>
      <c r="R486" s="184">
        <v>2</v>
      </c>
      <c r="S486" s="173">
        <v>3</v>
      </c>
      <c r="T486" s="173">
        <v>6</v>
      </c>
      <c r="U486" s="1">
        <v>3</v>
      </c>
      <c r="V486" s="1">
        <v>1</v>
      </c>
    </row>
    <row r="487" spans="17:22" x14ac:dyDescent="0.25">
      <c r="Q487" s="173">
        <v>12</v>
      </c>
      <c r="R487" s="184">
        <v>1</v>
      </c>
      <c r="S487" s="173">
        <v>3</v>
      </c>
      <c r="T487" s="173">
        <v>5</v>
      </c>
      <c r="U487" s="1">
        <v>3</v>
      </c>
      <c r="V487" s="1">
        <v>2</v>
      </c>
    </row>
    <row r="488" spans="17:22" x14ac:dyDescent="0.25">
      <c r="Q488" s="173">
        <v>12</v>
      </c>
      <c r="R488" s="184">
        <v>2</v>
      </c>
      <c r="S488" s="173">
        <v>3</v>
      </c>
      <c r="T488" s="173">
        <v>6</v>
      </c>
      <c r="U488" s="1">
        <v>4</v>
      </c>
      <c r="V488" s="1">
        <v>1</v>
      </c>
    </row>
    <row r="489" spans="17:22" x14ac:dyDescent="0.25">
      <c r="Q489" s="173">
        <v>13</v>
      </c>
      <c r="R489" s="184">
        <v>1</v>
      </c>
      <c r="S489" s="173">
        <v>3</v>
      </c>
      <c r="T489" s="173">
        <v>5</v>
      </c>
      <c r="U489" s="1">
        <v>4</v>
      </c>
      <c r="V489" s="1">
        <v>1</v>
      </c>
    </row>
    <row r="490" spans="17:22" x14ac:dyDescent="0.25">
      <c r="Q490" s="173">
        <v>12</v>
      </c>
      <c r="R490" s="184">
        <v>1</v>
      </c>
      <c r="S490" s="173">
        <v>3</v>
      </c>
      <c r="T490" s="173">
        <v>5</v>
      </c>
      <c r="U490" s="1">
        <v>3</v>
      </c>
      <c r="V490" s="1">
        <v>1</v>
      </c>
    </row>
    <row r="491" spans="17:22" x14ac:dyDescent="0.25">
      <c r="Q491" s="173">
        <v>12</v>
      </c>
      <c r="R491" s="184">
        <v>1</v>
      </c>
      <c r="S491" s="173">
        <v>3</v>
      </c>
      <c r="T491" s="173">
        <v>5</v>
      </c>
      <c r="U491" s="1">
        <v>3</v>
      </c>
      <c r="V491" s="1">
        <v>2</v>
      </c>
    </row>
    <row r="492" spans="17:22" x14ac:dyDescent="0.25">
      <c r="Q492" s="173">
        <v>11</v>
      </c>
      <c r="R492" s="184">
        <v>2</v>
      </c>
      <c r="S492" s="173">
        <v>4</v>
      </c>
      <c r="T492" s="173">
        <v>6</v>
      </c>
      <c r="U492" s="1">
        <v>4</v>
      </c>
      <c r="V492" s="1">
        <v>2</v>
      </c>
    </row>
    <row r="493" spans="17:22" x14ac:dyDescent="0.25">
      <c r="Q493" s="173">
        <v>11</v>
      </c>
      <c r="R493" s="184">
        <v>2</v>
      </c>
      <c r="S493" s="173">
        <v>3</v>
      </c>
      <c r="T493" s="173">
        <v>5</v>
      </c>
      <c r="U493" s="1">
        <v>4</v>
      </c>
      <c r="V493" s="1">
        <v>2</v>
      </c>
    </row>
    <row r="494" spans="17:22" x14ac:dyDescent="0.25">
      <c r="Q494" s="173">
        <v>11</v>
      </c>
      <c r="R494" s="184">
        <v>2</v>
      </c>
      <c r="S494" s="173">
        <v>3</v>
      </c>
      <c r="T494" s="173">
        <v>6</v>
      </c>
      <c r="U494" s="1">
        <v>4</v>
      </c>
      <c r="V494" s="1">
        <v>2</v>
      </c>
    </row>
    <row r="495" spans="17:22" x14ac:dyDescent="0.25">
      <c r="Q495" s="173">
        <v>13</v>
      </c>
      <c r="R495" s="184">
        <v>2</v>
      </c>
      <c r="S495" s="173">
        <v>3</v>
      </c>
      <c r="T495" s="173">
        <v>5</v>
      </c>
      <c r="U495" s="1">
        <v>4</v>
      </c>
      <c r="V495" s="1">
        <v>2</v>
      </c>
    </row>
    <row r="496" spans="17:22" x14ac:dyDescent="0.25">
      <c r="Q496" s="173">
        <v>12</v>
      </c>
      <c r="R496" s="184">
        <v>0</v>
      </c>
      <c r="S496" s="173">
        <v>3</v>
      </c>
      <c r="T496" s="173">
        <v>5</v>
      </c>
      <c r="U496" s="1">
        <v>3</v>
      </c>
      <c r="V496" s="1">
        <v>2</v>
      </c>
    </row>
    <row r="497" spans="17:22" x14ac:dyDescent="0.25">
      <c r="Q497" s="173">
        <v>12</v>
      </c>
      <c r="R497" s="184">
        <v>2</v>
      </c>
      <c r="S497" s="173">
        <v>4</v>
      </c>
      <c r="T497" s="173">
        <v>6</v>
      </c>
      <c r="U497" s="1">
        <v>3</v>
      </c>
      <c r="V497" s="1">
        <v>1</v>
      </c>
    </row>
    <row r="498" spans="17:22" x14ac:dyDescent="0.25">
      <c r="Q498" s="173">
        <v>12</v>
      </c>
      <c r="R498" s="184">
        <v>1</v>
      </c>
      <c r="S498" s="173">
        <v>3</v>
      </c>
      <c r="T498" s="173">
        <v>5</v>
      </c>
      <c r="U498" s="1">
        <v>4</v>
      </c>
      <c r="V498" s="1">
        <v>2</v>
      </c>
    </row>
    <row r="499" spans="17:22" x14ac:dyDescent="0.25">
      <c r="Q499" s="173">
        <v>11</v>
      </c>
      <c r="R499" s="184">
        <v>1</v>
      </c>
      <c r="S499" s="173">
        <v>3</v>
      </c>
      <c r="T499" s="173">
        <v>5</v>
      </c>
      <c r="U499" s="1">
        <v>4</v>
      </c>
      <c r="V499" s="1">
        <v>2</v>
      </c>
    </row>
    <row r="500" spans="17:22" x14ac:dyDescent="0.25">
      <c r="Q500" s="173">
        <v>13</v>
      </c>
      <c r="R500" s="184">
        <v>2</v>
      </c>
      <c r="S500" s="173">
        <v>4</v>
      </c>
      <c r="T500" s="173">
        <v>5</v>
      </c>
      <c r="U500" s="1">
        <v>3</v>
      </c>
      <c r="V500" s="1">
        <v>1</v>
      </c>
    </row>
    <row r="501" spans="17:22" x14ac:dyDescent="0.25">
      <c r="Q501" s="173">
        <v>12</v>
      </c>
      <c r="R501" s="184">
        <v>2</v>
      </c>
      <c r="S501" s="173">
        <v>4</v>
      </c>
      <c r="T501" s="173">
        <v>5</v>
      </c>
      <c r="U501" s="1">
        <v>4</v>
      </c>
      <c r="V501" s="1">
        <v>1</v>
      </c>
    </row>
    <row r="502" spans="17:22" x14ac:dyDescent="0.25">
      <c r="Q502" s="173">
        <v>12</v>
      </c>
      <c r="R502" s="184">
        <v>1</v>
      </c>
      <c r="S502" s="173">
        <v>3</v>
      </c>
      <c r="T502" s="173">
        <v>5</v>
      </c>
      <c r="U502" s="1">
        <v>3</v>
      </c>
      <c r="V502" s="1">
        <v>2</v>
      </c>
    </row>
    <row r="503" spans="17:22" x14ac:dyDescent="0.25">
      <c r="Q503" s="173">
        <v>12</v>
      </c>
      <c r="R503" s="184">
        <v>2</v>
      </c>
      <c r="S503" s="173">
        <v>3</v>
      </c>
      <c r="T503" s="173">
        <v>5</v>
      </c>
      <c r="U503" s="1">
        <v>3</v>
      </c>
      <c r="V503" s="1">
        <v>1</v>
      </c>
    </row>
    <row r="504" spans="17:22" x14ac:dyDescent="0.25">
      <c r="Q504" s="173">
        <v>13</v>
      </c>
      <c r="R504" s="184">
        <v>1</v>
      </c>
      <c r="S504" s="173">
        <v>4</v>
      </c>
      <c r="T504" s="173">
        <v>5</v>
      </c>
      <c r="U504" s="1">
        <v>3</v>
      </c>
      <c r="V504" s="1">
        <v>1</v>
      </c>
    </row>
    <row r="505" spans="17:22" x14ac:dyDescent="0.25">
      <c r="Q505" s="173">
        <v>12</v>
      </c>
      <c r="R505" s="184">
        <v>1</v>
      </c>
      <c r="S505" s="173">
        <v>4</v>
      </c>
      <c r="T505" s="173">
        <v>5</v>
      </c>
      <c r="U505" s="1">
        <v>4</v>
      </c>
      <c r="V505" s="1">
        <v>2</v>
      </c>
    </row>
    <row r="506" spans="17:22" x14ac:dyDescent="0.25">
      <c r="Q506" s="173">
        <v>12</v>
      </c>
      <c r="R506" s="184">
        <v>1</v>
      </c>
      <c r="S506" s="173">
        <v>4</v>
      </c>
      <c r="T506" s="173">
        <v>5</v>
      </c>
      <c r="U506" s="1">
        <v>3</v>
      </c>
      <c r="V506" s="1">
        <v>2</v>
      </c>
    </row>
    <row r="507" spans="17:22" x14ac:dyDescent="0.25">
      <c r="Q507" s="173">
        <v>13</v>
      </c>
      <c r="R507" s="184">
        <v>2</v>
      </c>
      <c r="S507" s="173">
        <v>3</v>
      </c>
      <c r="T507" s="173">
        <v>5</v>
      </c>
      <c r="U507" s="1">
        <v>3</v>
      </c>
      <c r="V507" s="1">
        <v>1</v>
      </c>
    </row>
    <row r="508" spans="17:22" x14ac:dyDescent="0.25">
      <c r="Q508" s="173">
        <v>11</v>
      </c>
      <c r="R508" s="184">
        <v>2</v>
      </c>
      <c r="S508" s="173">
        <v>4</v>
      </c>
      <c r="T508" s="173">
        <v>6</v>
      </c>
      <c r="U508" s="1">
        <v>3</v>
      </c>
      <c r="V508" s="1">
        <v>2</v>
      </c>
    </row>
    <row r="509" spans="17:22" x14ac:dyDescent="0.25">
      <c r="Q509" s="173">
        <v>11</v>
      </c>
      <c r="R509" s="184">
        <v>1</v>
      </c>
      <c r="S509" s="173">
        <v>4</v>
      </c>
      <c r="T509" s="173">
        <v>6</v>
      </c>
      <c r="U509" s="1">
        <v>4</v>
      </c>
      <c r="V509" s="1">
        <v>2</v>
      </c>
    </row>
    <row r="510" spans="17:22" x14ac:dyDescent="0.25">
      <c r="Q510" s="173">
        <v>13</v>
      </c>
      <c r="R510" s="184">
        <v>1</v>
      </c>
      <c r="S510" s="173">
        <v>4</v>
      </c>
      <c r="T510" s="173">
        <v>5</v>
      </c>
      <c r="U510" s="1">
        <v>3</v>
      </c>
      <c r="V510" s="1">
        <v>2</v>
      </c>
    </row>
    <row r="511" spans="17:22" x14ac:dyDescent="0.25">
      <c r="Q511" s="173">
        <v>12</v>
      </c>
      <c r="R511" s="184">
        <v>1</v>
      </c>
      <c r="S511" s="173">
        <v>4</v>
      </c>
      <c r="T511" s="173">
        <v>5</v>
      </c>
      <c r="U511" s="1">
        <v>3</v>
      </c>
      <c r="V511" s="1">
        <v>1</v>
      </c>
    </row>
    <row r="512" spans="17:22" x14ac:dyDescent="0.25">
      <c r="Q512" s="173">
        <v>11</v>
      </c>
      <c r="R512" s="184">
        <v>0</v>
      </c>
      <c r="S512" s="173">
        <v>4</v>
      </c>
      <c r="T512" s="173">
        <v>5</v>
      </c>
      <c r="U512" s="1">
        <v>3</v>
      </c>
      <c r="V512" s="1">
        <v>2</v>
      </c>
    </row>
    <row r="513" spans="17:22" x14ac:dyDescent="0.25">
      <c r="Q513" s="173">
        <v>13</v>
      </c>
      <c r="R513" s="184">
        <v>2</v>
      </c>
      <c r="S513" s="173">
        <v>3</v>
      </c>
      <c r="T513" s="173">
        <v>5</v>
      </c>
      <c r="U513" s="1">
        <v>4</v>
      </c>
      <c r="V513" s="1">
        <v>1</v>
      </c>
    </row>
    <row r="514" spans="17:22" x14ac:dyDescent="0.25">
      <c r="Q514" s="173">
        <v>11</v>
      </c>
      <c r="R514" s="184">
        <v>1</v>
      </c>
      <c r="S514" s="173">
        <v>4</v>
      </c>
      <c r="T514" s="173">
        <v>5</v>
      </c>
      <c r="U514" s="1">
        <v>3</v>
      </c>
      <c r="V514" s="1">
        <v>2</v>
      </c>
    </row>
    <row r="515" spans="17:22" x14ac:dyDescent="0.25">
      <c r="Q515" s="173">
        <v>12</v>
      </c>
      <c r="R515" s="184">
        <v>1</v>
      </c>
      <c r="S515" s="173">
        <v>4</v>
      </c>
      <c r="T515" s="173">
        <v>5</v>
      </c>
      <c r="U515" s="1">
        <v>3</v>
      </c>
      <c r="V515" s="1">
        <v>1</v>
      </c>
    </row>
    <row r="516" spans="17:22" x14ac:dyDescent="0.25">
      <c r="Q516" s="173">
        <v>12</v>
      </c>
      <c r="R516" s="184">
        <v>2</v>
      </c>
      <c r="S516" s="173">
        <v>3</v>
      </c>
      <c r="T516" s="173">
        <v>5</v>
      </c>
      <c r="U516" s="1">
        <v>3</v>
      </c>
      <c r="V516" s="1">
        <v>2</v>
      </c>
    </row>
    <row r="517" spans="17:22" x14ac:dyDescent="0.25">
      <c r="Q517" s="173">
        <v>11</v>
      </c>
      <c r="R517" s="184">
        <v>0</v>
      </c>
      <c r="S517" s="173">
        <v>4</v>
      </c>
      <c r="T517" s="173">
        <v>5</v>
      </c>
      <c r="U517" s="1">
        <v>4</v>
      </c>
      <c r="V517" s="1">
        <v>2</v>
      </c>
    </row>
    <row r="518" spans="17:22" x14ac:dyDescent="0.25">
      <c r="Q518" s="173">
        <v>12</v>
      </c>
      <c r="R518" s="184">
        <v>1</v>
      </c>
      <c r="S518" s="173">
        <v>3</v>
      </c>
      <c r="T518" s="173">
        <v>5</v>
      </c>
      <c r="U518" s="1">
        <v>3</v>
      </c>
      <c r="V518" s="1">
        <v>2</v>
      </c>
    </row>
    <row r="519" spans="17:22" x14ac:dyDescent="0.25">
      <c r="Q519" s="173">
        <v>13</v>
      </c>
      <c r="R519" s="184">
        <v>1</v>
      </c>
      <c r="S519" s="173">
        <v>3</v>
      </c>
      <c r="T519" s="173">
        <v>5</v>
      </c>
      <c r="U519" s="1">
        <v>3</v>
      </c>
      <c r="V519" s="1">
        <v>1</v>
      </c>
    </row>
    <row r="520" spans="17:22" x14ac:dyDescent="0.25">
      <c r="Q520" s="173">
        <v>11</v>
      </c>
      <c r="R520" s="184">
        <v>1</v>
      </c>
      <c r="S520" s="173">
        <v>3</v>
      </c>
      <c r="T520" s="173">
        <v>5</v>
      </c>
      <c r="U520" s="1">
        <v>3</v>
      </c>
      <c r="V520" s="1">
        <v>2</v>
      </c>
    </row>
    <row r="521" spans="17:22" x14ac:dyDescent="0.25">
      <c r="Q521" s="173">
        <v>11</v>
      </c>
      <c r="R521" s="184">
        <v>0</v>
      </c>
      <c r="S521" s="173">
        <v>4</v>
      </c>
      <c r="T521" s="173">
        <v>5</v>
      </c>
      <c r="U521" s="1">
        <v>4</v>
      </c>
      <c r="V521" s="1">
        <v>1</v>
      </c>
    </row>
    <row r="522" spans="17:22" x14ac:dyDescent="0.25">
      <c r="Q522" s="173">
        <v>13</v>
      </c>
      <c r="R522" s="184">
        <v>1</v>
      </c>
      <c r="S522" s="173">
        <v>3</v>
      </c>
      <c r="T522" s="173">
        <v>5</v>
      </c>
      <c r="U522" s="1">
        <v>4</v>
      </c>
      <c r="V522" s="1">
        <v>2</v>
      </c>
    </row>
    <row r="523" spans="17:22" x14ac:dyDescent="0.25">
      <c r="Q523" s="173">
        <v>13</v>
      </c>
      <c r="R523" s="184">
        <v>2</v>
      </c>
      <c r="S523" s="173">
        <v>4</v>
      </c>
      <c r="T523" s="173">
        <v>6</v>
      </c>
      <c r="U523" s="1">
        <v>4</v>
      </c>
      <c r="V523" s="1">
        <v>2</v>
      </c>
    </row>
    <row r="524" spans="17:22" x14ac:dyDescent="0.25">
      <c r="Q524" s="173">
        <v>12</v>
      </c>
      <c r="R524" s="184">
        <v>2</v>
      </c>
      <c r="S524" s="173">
        <v>4</v>
      </c>
      <c r="T524" s="173">
        <v>5</v>
      </c>
      <c r="U524" s="1">
        <v>3</v>
      </c>
      <c r="V524" s="1">
        <v>2</v>
      </c>
    </row>
    <row r="525" spans="17:22" x14ac:dyDescent="0.25">
      <c r="Q525" s="173">
        <v>12</v>
      </c>
      <c r="R525" s="184">
        <v>1</v>
      </c>
      <c r="S525" s="173">
        <v>3</v>
      </c>
      <c r="T525" s="173">
        <v>5</v>
      </c>
      <c r="U525" s="1">
        <v>3</v>
      </c>
      <c r="V525" s="1">
        <v>2</v>
      </c>
    </row>
    <row r="526" spans="17:22" x14ac:dyDescent="0.25">
      <c r="Q526" s="173">
        <v>12</v>
      </c>
      <c r="R526" s="184">
        <v>0</v>
      </c>
      <c r="S526" s="173">
        <v>3</v>
      </c>
      <c r="T526" s="173">
        <v>5</v>
      </c>
      <c r="U526" s="1">
        <v>3</v>
      </c>
      <c r="V526" s="1">
        <v>2</v>
      </c>
    </row>
    <row r="527" spans="17:22" x14ac:dyDescent="0.25">
      <c r="Q527" s="173">
        <v>13</v>
      </c>
      <c r="R527" s="184">
        <v>1</v>
      </c>
      <c r="S527" s="173">
        <v>4</v>
      </c>
      <c r="T527" s="173">
        <v>6</v>
      </c>
      <c r="U527" s="1">
        <v>4</v>
      </c>
      <c r="V527" s="1">
        <v>2</v>
      </c>
    </row>
    <row r="528" spans="17:22" x14ac:dyDescent="0.25">
      <c r="Q528" s="173">
        <v>11</v>
      </c>
      <c r="R528" s="184">
        <v>2</v>
      </c>
      <c r="S528" s="173">
        <v>4</v>
      </c>
      <c r="T528" s="173">
        <v>5</v>
      </c>
      <c r="U528" s="1">
        <v>3</v>
      </c>
      <c r="V528" s="1">
        <v>1</v>
      </c>
    </row>
    <row r="529" spans="17:22" x14ac:dyDescent="0.25">
      <c r="Q529" s="173">
        <v>11</v>
      </c>
      <c r="R529" s="184">
        <v>1</v>
      </c>
      <c r="S529" s="173">
        <v>4</v>
      </c>
      <c r="T529" s="173">
        <v>5</v>
      </c>
      <c r="U529" s="1">
        <v>3</v>
      </c>
      <c r="V529" s="1">
        <v>1</v>
      </c>
    </row>
    <row r="530" spans="17:22" x14ac:dyDescent="0.25">
      <c r="Q530" s="173">
        <v>12</v>
      </c>
      <c r="R530" s="184">
        <v>0</v>
      </c>
      <c r="S530" s="173">
        <v>4</v>
      </c>
      <c r="T530" s="173">
        <v>6</v>
      </c>
      <c r="U530" s="1">
        <v>4</v>
      </c>
      <c r="V530" s="1">
        <v>2</v>
      </c>
    </row>
    <row r="531" spans="17:22" x14ac:dyDescent="0.25">
      <c r="Q531" s="173">
        <v>13</v>
      </c>
      <c r="R531" s="184">
        <v>1</v>
      </c>
      <c r="S531" s="173">
        <v>4</v>
      </c>
      <c r="T531" s="173">
        <v>6</v>
      </c>
      <c r="U531" s="1">
        <v>4</v>
      </c>
      <c r="V531" s="1">
        <v>2</v>
      </c>
    </row>
    <row r="532" spans="17:22" x14ac:dyDescent="0.25">
      <c r="Q532" s="173">
        <v>12</v>
      </c>
      <c r="R532" s="184">
        <v>1</v>
      </c>
      <c r="S532" s="173">
        <v>4</v>
      </c>
      <c r="T532" s="173">
        <v>5</v>
      </c>
      <c r="U532" s="1">
        <v>4</v>
      </c>
      <c r="V532" s="1">
        <v>2</v>
      </c>
    </row>
    <row r="533" spans="17:22" x14ac:dyDescent="0.25">
      <c r="Q533" s="173">
        <v>12</v>
      </c>
      <c r="R533" s="184">
        <v>1</v>
      </c>
      <c r="S533" s="173">
        <v>3</v>
      </c>
      <c r="T533" s="173">
        <v>5</v>
      </c>
      <c r="U533" s="1">
        <v>4</v>
      </c>
      <c r="V533" s="1">
        <v>2</v>
      </c>
    </row>
    <row r="534" spans="17:22" x14ac:dyDescent="0.25">
      <c r="Q534" s="173">
        <v>12</v>
      </c>
      <c r="R534" s="184">
        <v>2</v>
      </c>
      <c r="S534" s="173">
        <v>4</v>
      </c>
      <c r="T534" s="173">
        <v>5</v>
      </c>
      <c r="U534" s="1">
        <v>3</v>
      </c>
      <c r="V534" s="1">
        <v>2</v>
      </c>
    </row>
    <row r="535" spans="17:22" x14ac:dyDescent="0.25">
      <c r="Q535" s="173">
        <v>13</v>
      </c>
      <c r="R535" s="184">
        <v>1</v>
      </c>
      <c r="S535" s="173">
        <v>3</v>
      </c>
      <c r="T535" s="173">
        <v>5</v>
      </c>
      <c r="U535" s="1">
        <v>4</v>
      </c>
      <c r="V535" s="1">
        <v>2</v>
      </c>
    </row>
    <row r="536" spans="17:22" x14ac:dyDescent="0.25">
      <c r="Q536" s="173">
        <v>12</v>
      </c>
      <c r="R536" s="184">
        <v>2</v>
      </c>
      <c r="S536" s="173">
        <v>4</v>
      </c>
      <c r="T536" s="173">
        <v>5</v>
      </c>
      <c r="U536" s="1">
        <v>3</v>
      </c>
      <c r="V536" s="1">
        <v>2</v>
      </c>
    </row>
    <row r="537" spans="17:22" x14ac:dyDescent="0.25">
      <c r="Q537" s="173">
        <v>12</v>
      </c>
      <c r="R537" s="184">
        <v>2</v>
      </c>
      <c r="S537" s="173">
        <v>3</v>
      </c>
      <c r="T537" s="173">
        <v>5</v>
      </c>
      <c r="U537" s="1">
        <v>3</v>
      </c>
      <c r="V537" s="1">
        <v>2</v>
      </c>
    </row>
    <row r="538" spans="17:22" x14ac:dyDescent="0.25">
      <c r="Q538" s="173">
        <v>11</v>
      </c>
      <c r="R538" s="184">
        <v>1</v>
      </c>
      <c r="S538" s="173">
        <v>3</v>
      </c>
      <c r="T538" s="173">
        <v>5</v>
      </c>
      <c r="U538" s="1">
        <v>4</v>
      </c>
      <c r="V538" s="1">
        <v>2</v>
      </c>
    </row>
    <row r="539" spans="17:22" x14ac:dyDescent="0.25">
      <c r="Q539" s="173">
        <v>12</v>
      </c>
      <c r="R539" s="184">
        <v>1</v>
      </c>
      <c r="S539" s="173">
        <v>4</v>
      </c>
      <c r="T539" s="173">
        <v>5</v>
      </c>
      <c r="U539" s="1">
        <v>4</v>
      </c>
      <c r="V539" s="1">
        <v>1</v>
      </c>
    </row>
    <row r="540" spans="17:22" x14ac:dyDescent="0.25">
      <c r="Q540" s="173">
        <v>12</v>
      </c>
      <c r="R540" s="184">
        <v>2</v>
      </c>
      <c r="S540" s="173">
        <v>3</v>
      </c>
      <c r="T540" s="173">
        <v>5</v>
      </c>
      <c r="U540" s="1">
        <v>4</v>
      </c>
      <c r="V540" s="1">
        <v>1</v>
      </c>
    </row>
    <row r="541" spans="17:22" x14ac:dyDescent="0.25">
      <c r="Q541" s="173">
        <v>11</v>
      </c>
      <c r="R541" s="184">
        <v>1</v>
      </c>
      <c r="S541" s="173">
        <v>3</v>
      </c>
      <c r="T541" s="173">
        <v>6</v>
      </c>
      <c r="U541" s="1">
        <v>3</v>
      </c>
      <c r="V541" s="1">
        <v>2</v>
      </c>
    </row>
    <row r="542" spans="17:22" x14ac:dyDescent="0.25">
      <c r="Q542" s="173">
        <v>12</v>
      </c>
      <c r="R542" s="184">
        <v>2</v>
      </c>
      <c r="S542" s="173">
        <v>3</v>
      </c>
      <c r="T542" s="173">
        <v>6</v>
      </c>
      <c r="U542" s="1">
        <v>4</v>
      </c>
      <c r="V542" s="1">
        <v>2</v>
      </c>
    </row>
    <row r="543" spans="17:22" x14ac:dyDescent="0.25">
      <c r="Q543" s="173">
        <v>13</v>
      </c>
      <c r="R543" s="184">
        <v>0</v>
      </c>
      <c r="S543" s="173">
        <v>4</v>
      </c>
      <c r="T543" s="173">
        <v>5</v>
      </c>
      <c r="U543" s="1">
        <v>3</v>
      </c>
      <c r="V543" s="1">
        <v>2</v>
      </c>
    </row>
    <row r="544" spans="17:22" x14ac:dyDescent="0.25">
      <c r="Q544" s="173">
        <v>13</v>
      </c>
      <c r="R544" s="184">
        <v>2</v>
      </c>
      <c r="S544" s="173">
        <v>4</v>
      </c>
      <c r="T544" s="173">
        <v>5</v>
      </c>
      <c r="U544" s="1">
        <v>3</v>
      </c>
      <c r="V544" s="1">
        <v>2</v>
      </c>
    </row>
    <row r="545" spans="17:22" x14ac:dyDescent="0.25">
      <c r="Q545" s="173">
        <v>13</v>
      </c>
      <c r="R545" s="184">
        <v>0</v>
      </c>
      <c r="S545" s="184">
        <v>4</v>
      </c>
      <c r="T545" s="173">
        <v>6</v>
      </c>
      <c r="U545" s="173">
        <v>4</v>
      </c>
      <c r="V545" s="1">
        <v>2</v>
      </c>
    </row>
    <row r="546" spans="17:22" x14ac:dyDescent="0.25">
      <c r="Q546" s="173">
        <v>13</v>
      </c>
      <c r="R546" s="184">
        <v>1</v>
      </c>
      <c r="S546" s="173">
        <v>3</v>
      </c>
      <c r="T546" s="173">
        <v>5</v>
      </c>
      <c r="U546" s="1">
        <v>4</v>
      </c>
      <c r="V546" s="1">
        <v>1</v>
      </c>
    </row>
    <row r="547" spans="17:22" x14ac:dyDescent="0.25">
      <c r="Q547" s="173">
        <v>12</v>
      </c>
      <c r="R547" s="184">
        <v>2</v>
      </c>
      <c r="S547" s="173">
        <v>3</v>
      </c>
      <c r="T547" s="173">
        <v>5</v>
      </c>
      <c r="U547" s="1">
        <v>4</v>
      </c>
      <c r="V547" s="1">
        <v>1</v>
      </c>
    </row>
    <row r="548" spans="17:22" x14ac:dyDescent="0.25">
      <c r="Q548" s="173">
        <v>13</v>
      </c>
      <c r="R548" s="184">
        <v>2</v>
      </c>
      <c r="S548" s="173">
        <v>3</v>
      </c>
      <c r="T548" s="173">
        <v>5</v>
      </c>
      <c r="U548" s="1">
        <v>3</v>
      </c>
      <c r="V548" s="1">
        <v>2</v>
      </c>
    </row>
    <row r="549" spans="17:22" x14ac:dyDescent="0.25">
      <c r="Q549" s="173">
        <v>12</v>
      </c>
      <c r="R549" s="184">
        <v>1</v>
      </c>
      <c r="S549" s="173">
        <v>3</v>
      </c>
      <c r="T549" s="173">
        <v>6</v>
      </c>
      <c r="U549" s="1">
        <v>3</v>
      </c>
      <c r="V549" s="1">
        <v>1</v>
      </c>
    </row>
    <row r="550" spans="17:22" x14ac:dyDescent="0.25">
      <c r="Q550" s="173">
        <v>11</v>
      </c>
      <c r="R550" s="184">
        <v>0</v>
      </c>
      <c r="S550" s="173">
        <v>3</v>
      </c>
      <c r="T550" s="173">
        <v>6</v>
      </c>
      <c r="U550" s="1">
        <v>3</v>
      </c>
      <c r="V550" s="1">
        <v>2</v>
      </c>
    </row>
    <row r="551" spans="17:22" x14ac:dyDescent="0.25">
      <c r="Q551" s="173">
        <v>13</v>
      </c>
      <c r="R551" s="184">
        <v>2</v>
      </c>
      <c r="S551" s="173">
        <v>3</v>
      </c>
      <c r="T551" s="173">
        <v>6</v>
      </c>
      <c r="U551" s="1">
        <v>3</v>
      </c>
      <c r="V551" s="1">
        <v>2</v>
      </c>
    </row>
    <row r="552" spans="17:22" x14ac:dyDescent="0.25">
      <c r="Q552" s="173">
        <v>13</v>
      </c>
      <c r="R552" s="184">
        <v>2</v>
      </c>
      <c r="S552" s="173">
        <v>4</v>
      </c>
      <c r="T552" s="173">
        <v>5</v>
      </c>
      <c r="U552" s="1">
        <v>4</v>
      </c>
      <c r="V552" s="1">
        <v>2</v>
      </c>
    </row>
    <row r="553" spans="17:22" x14ac:dyDescent="0.25">
      <c r="Q553" s="173">
        <v>13</v>
      </c>
      <c r="R553" s="184">
        <v>1</v>
      </c>
      <c r="S553" s="173">
        <v>3</v>
      </c>
      <c r="T553" s="173">
        <v>5</v>
      </c>
      <c r="U553" s="1">
        <v>3</v>
      </c>
      <c r="V553" s="1">
        <v>2</v>
      </c>
    </row>
    <row r="554" spans="17:22" x14ac:dyDescent="0.25">
      <c r="Q554" s="173">
        <v>12</v>
      </c>
      <c r="R554" s="184">
        <v>1</v>
      </c>
      <c r="S554" s="173">
        <v>3</v>
      </c>
      <c r="T554" s="173">
        <v>5</v>
      </c>
      <c r="U554" s="1">
        <v>4</v>
      </c>
      <c r="V554" s="1">
        <v>2</v>
      </c>
    </row>
    <row r="555" spans="17:22" x14ac:dyDescent="0.25">
      <c r="Q555" s="173">
        <v>12</v>
      </c>
      <c r="R555" s="184">
        <v>1</v>
      </c>
      <c r="S555" s="173">
        <v>4</v>
      </c>
      <c r="T555" s="173">
        <v>6</v>
      </c>
      <c r="U555" s="1">
        <v>4</v>
      </c>
      <c r="V555" s="1">
        <v>2</v>
      </c>
    </row>
    <row r="556" spans="17:22" x14ac:dyDescent="0.25">
      <c r="Q556" s="173">
        <v>13</v>
      </c>
      <c r="R556" s="184">
        <v>1</v>
      </c>
      <c r="S556" s="173">
        <v>4</v>
      </c>
      <c r="T556" s="173">
        <v>5</v>
      </c>
      <c r="U556" s="1">
        <v>4</v>
      </c>
      <c r="V556" s="1">
        <v>2</v>
      </c>
    </row>
    <row r="557" spans="17:22" x14ac:dyDescent="0.25">
      <c r="Q557" s="173">
        <v>11</v>
      </c>
      <c r="R557" s="184">
        <v>0</v>
      </c>
      <c r="S557" s="173">
        <v>3</v>
      </c>
      <c r="T557" s="173">
        <v>5</v>
      </c>
      <c r="U557" s="1">
        <v>3</v>
      </c>
      <c r="V557" s="1">
        <v>2</v>
      </c>
    </row>
    <row r="558" spans="17:22" x14ac:dyDescent="0.25">
      <c r="Q558" s="173">
        <v>13</v>
      </c>
      <c r="R558" s="184">
        <v>1</v>
      </c>
      <c r="S558" s="173">
        <v>3</v>
      </c>
      <c r="T558" s="173">
        <v>5</v>
      </c>
      <c r="U558" s="1">
        <v>3</v>
      </c>
      <c r="V558" s="1">
        <v>1</v>
      </c>
    </row>
    <row r="559" spans="17:22" x14ac:dyDescent="0.25">
      <c r="Q559" s="173">
        <v>13</v>
      </c>
      <c r="R559" s="184">
        <v>1</v>
      </c>
      <c r="S559" s="173">
        <v>3</v>
      </c>
      <c r="T559" s="173">
        <v>5</v>
      </c>
      <c r="U559" s="1">
        <v>3</v>
      </c>
      <c r="V559" s="1">
        <v>2</v>
      </c>
    </row>
    <row r="560" spans="17:22" x14ac:dyDescent="0.25">
      <c r="Q560" s="173">
        <v>13</v>
      </c>
      <c r="R560" s="184">
        <v>2</v>
      </c>
      <c r="S560" s="173">
        <v>4</v>
      </c>
      <c r="T560" s="173">
        <v>5</v>
      </c>
      <c r="U560" s="1">
        <v>3</v>
      </c>
      <c r="V560" s="1">
        <v>2</v>
      </c>
    </row>
    <row r="561" spans="17:22" x14ac:dyDescent="0.25">
      <c r="Q561" s="173">
        <v>11</v>
      </c>
      <c r="R561" s="184">
        <v>1</v>
      </c>
      <c r="S561" s="173">
        <v>4</v>
      </c>
      <c r="T561" s="173">
        <v>5</v>
      </c>
      <c r="U561" s="1">
        <v>4</v>
      </c>
      <c r="V561" s="1">
        <v>1</v>
      </c>
    </row>
    <row r="562" spans="17:22" x14ac:dyDescent="0.25">
      <c r="Q562" s="173">
        <v>13</v>
      </c>
      <c r="R562" s="184">
        <v>1</v>
      </c>
      <c r="S562" s="173">
        <v>3</v>
      </c>
      <c r="T562" s="173">
        <v>5</v>
      </c>
      <c r="U562" s="1">
        <v>3</v>
      </c>
      <c r="V562" s="1">
        <v>2</v>
      </c>
    </row>
    <row r="563" spans="17:22" x14ac:dyDescent="0.25">
      <c r="Q563" s="173">
        <v>12</v>
      </c>
      <c r="R563" s="184">
        <v>1</v>
      </c>
      <c r="S563" s="173">
        <v>4</v>
      </c>
      <c r="T563" s="173">
        <v>5</v>
      </c>
      <c r="U563" s="1">
        <v>4</v>
      </c>
      <c r="V563" s="1">
        <v>2</v>
      </c>
    </row>
    <row r="564" spans="17:22" x14ac:dyDescent="0.25">
      <c r="Q564" s="173">
        <v>12</v>
      </c>
      <c r="R564" s="184">
        <v>1</v>
      </c>
      <c r="S564" s="173">
        <v>4</v>
      </c>
      <c r="T564" s="173">
        <v>6</v>
      </c>
      <c r="U564" s="1">
        <v>4</v>
      </c>
      <c r="V564" s="1">
        <v>2</v>
      </c>
    </row>
    <row r="565" spans="17:22" x14ac:dyDescent="0.25">
      <c r="Q565" s="173">
        <v>11</v>
      </c>
      <c r="R565" s="184">
        <v>1</v>
      </c>
      <c r="S565" s="173">
        <v>4</v>
      </c>
      <c r="T565" s="173">
        <v>5</v>
      </c>
      <c r="U565" s="1">
        <v>4</v>
      </c>
      <c r="V565" s="1">
        <v>2</v>
      </c>
    </row>
    <row r="566" spans="17:22" x14ac:dyDescent="0.25">
      <c r="Q566" s="173">
        <v>11</v>
      </c>
      <c r="R566" s="184">
        <v>2</v>
      </c>
      <c r="S566" s="173">
        <v>4</v>
      </c>
      <c r="T566" s="173">
        <v>5</v>
      </c>
      <c r="U566" s="1">
        <v>3</v>
      </c>
      <c r="V566" s="1">
        <v>2</v>
      </c>
    </row>
    <row r="567" spans="17:22" x14ac:dyDescent="0.25">
      <c r="Q567" s="173">
        <v>12</v>
      </c>
      <c r="R567" s="184">
        <v>1</v>
      </c>
      <c r="S567" s="173">
        <v>4</v>
      </c>
      <c r="T567" s="173">
        <v>5</v>
      </c>
      <c r="U567" s="1">
        <v>3</v>
      </c>
      <c r="V567" s="1">
        <v>2</v>
      </c>
    </row>
    <row r="568" spans="17:22" x14ac:dyDescent="0.25">
      <c r="Q568" s="173">
        <v>11</v>
      </c>
      <c r="R568" s="184">
        <v>0</v>
      </c>
      <c r="S568" s="173">
        <v>4</v>
      </c>
      <c r="T568" s="173">
        <v>5</v>
      </c>
      <c r="U568" s="1">
        <v>4</v>
      </c>
      <c r="V568" s="1">
        <v>1</v>
      </c>
    </row>
    <row r="569" spans="17:22" x14ac:dyDescent="0.25">
      <c r="Q569" s="173">
        <v>13</v>
      </c>
      <c r="R569" s="184">
        <v>2</v>
      </c>
      <c r="S569" s="173">
        <v>3</v>
      </c>
      <c r="T569" s="173">
        <v>5</v>
      </c>
      <c r="U569" s="1">
        <v>4</v>
      </c>
      <c r="V569" s="1">
        <v>1</v>
      </c>
    </row>
    <row r="570" spans="17:22" x14ac:dyDescent="0.25">
      <c r="Q570" s="173">
        <v>12</v>
      </c>
      <c r="R570" s="184">
        <v>2</v>
      </c>
      <c r="S570" s="173">
        <v>3</v>
      </c>
      <c r="T570" s="173">
        <v>5</v>
      </c>
      <c r="U570" s="1">
        <v>4</v>
      </c>
      <c r="V570" s="1">
        <v>2</v>
      </c>
    </row>
    <row r="571" spans="17:22" x14ac:dyDescent="0.25">
      <c r="Q571" s="173">
        <v>12</v>
      </c>
      <c r="R571" s="184">
        <v>2</v>
      </c>
      <c r="S571" s="173">
        <v>4</v>
      </c>
      <c r="T571" s="173">
        <v>6</v>
      </c>
      <c r="U571" s="1">
        <v>4</v>
      </c>
      <c r="V571" s="1">
        <v>1</v>
      </c>
    </row>
    <row r="572" spans="17:22" x14ac:dyDescent="0.25">
      <c r="Q572" s="173">
        <v>13</v>
      </c>
      <c r="R572" s="184">
        <v>1</v>
      </c>
      <c r="S572" s="173">
        <v>4</v>
      </c>
      <c r="T572" s="173">
        <v>5</v>
      </c>
      <c r="U572" s="1">
        <v>3</v>
      </c>
      <c r="V572" s="1">
        <v>2</v>
      </c>
    </row>
    <row r="573" spans="17:22" x14ac:dyDescent="0.25">
      <c r="Q573" s="173">
        <v>12</v>
      </c>
      <c r="R573" s="184">
        <v>1</v>
      </c>
      <c r="S573" s="173">
        <v>4</v>
      </c>
      <c r="T573" s="173">
        <v>5</v>
      </c>
      <c r="U573" s="1">
        <v>4</v>
      </c>
      <c r="V573" s="1">
        <v>2</v>
      </c>
    </row>
    <row r="574" spans="17:22" x14ac:dyDescent="0.25">
      <c r="Q574" s="173">
        <v>11</v>
      </c>
      <c r="R574" s="184">
        <v>2</v>
      </c>
      <c r="S574" s="173">
        <v>3</v>
      </c>
      <c r="T574" s="173">
        <v>5</v>
      </c>
      <c r="U574" s="1">
        <v>4</v>
      </c>
      <c r="V574" s="1">
        <v>1</v>
      </c>
    </row>
    <row r="575" spans="17:22" x14ac:dyDescent="0.25">
      <c r="Q575" s="173">
        <v>13</v>
      </c>
      <c r="R575" s="184">
        <v>1</v>
      </c>
      <c r="S575" s="173">
        <v>3</v>
      </c>
      <c r="T575" s="173">
        <v>5</v>
      </c>
      <c r="U575" s="1">
        <v>3</v>
      </c>
      <c r="V575" s="1">
        <v>2</v>
      </c>
    </row>
    <row r="576" spans="17:22" x14ac:dyDescent="0.25">
      <c r="Q576" s="173">
        <v>11</v>
      </c>
      <c r="R576" s="184">
        <v>1</v>
      </c>
      <c r="S576" s="173">
        <v>4</v>
      </c>
      <c r="T576" s="173">
        <v>5</v>
      </c>
      <c r="U576" s="1">
        <v>3</v>
      </c>
      <c r="V576" s="1">
        <v>2</v>
      </c>
    </row>
    <row r="577" spans="17:22" x14ac:dyDescent="0.25">
      <c r="Q577" s="173">
        <v>13</v>
      </c>
      <c r="R577" s="184">
        <v>2</v>
      </c>
      <c r="S577" s="173">
        <v>3</v>
      </c>
      <c r="T577" s="173">
        <v>5</v>
      </c>
      <c r="U577" s="1">
        <v>3</v>
      </c>
      <c r="V577" s="1">
        <v>2</v>
      </c>
    </row>
    <row r="578" spans="17:22" x14ac:dyDescent="0.25">
      <c r="Q578" s="173">
        <v>12</v>
      </c>
      <c r="R578" s="184">
        <v>0</v>
      </c>
      <c r="S578" s="173">
        <v>4</v>
      </c>
      <c r="T578" s="173">
        <v>5</v>
      </c>
      <c r="U578" s="1">
        <v>3</v>
      </c>
      <c r="V578" s="1">
        <v>2</v>
      </c>
    </row>
    <row r="579" spans="17:22" x14ac:dyDescent="0.25">
      <c r="Q579" s="173">
        <v>11</v>
      </c>
      <c r="R579" s="184">
        <v>0</v>
      </c>
      <c r="S579" s="173">
        <v>3</v>
      </c>
      <c r="T579" s="173">
        <v>5</v>
      </c>
      <c r="U579" s="1">
        <v>3</v>
      </c>
      <c r="V579" s="1">
        <v>2</v>
      </c>
    </row>
    <row r="580" spans="17:22" x14ac:dyDescent="0.25">
      <c r="Q580" s="173">
        <v>13</v>
      </c>
      <c r="R580" s="184">
        <v>1</v>
      </c>
      <c r="S580" s="173">
        <v>3</v>
      </c>
      <c r="T580" s="173">
        <v>5</v>
      </c>
      <c r="U580" s="1">
        <v>4</v>
      </c>
      <c r="V580" s="1">
        <v>2</v>
      </c>
    </row>
    <row r="581" spans="17:22" x14ac:dyDescent="0.25">
      <c r="Q581" s="173">
        <v>13</v>
      </c>
      <c r="R581" s="184">
        <v>1</v>
      </c>
      <c r="S581" s="173">
        <v>4</v>
      </c>
      <c r="T581" s="173">
        <v>5</v>
      </c>
      <c r="U581" s="1">
        <v>3</v>
      </c>
      <c r="V581" s="1">
        <v>2</v>
      </c>
    </row>
    <row r="582" spans="17:22" x14ac:dyDescent="0.25">
      <c r="Q582" s="173">
        <v>12</v>
      </c>
      <c r="R582" s="184">
        <v>1</v>
      </c>
      <c r="S582" s="173">
        <v>4</v>
      </c>
      <c r="T582" s="173">
        <v>5</v>
      </c>
      <c r="U582" s="1">
        <v>3</v>
      </c>
      <c r="V582" s="1">
        <v>2</v>
      </c>
    </row>
    <row r="583" spans="17:22" x14ac:dyDescent="0.25">
      <c r="Q583" s="173">
        <v>11</v>
      </c>
      <c r="R583" s="184">
        <v>2</v>
      </c>
      <c r="S583" s="173">
        <v>3</v>
      </c>
      <c r="T583" s="173">
        <v>6</v>
      </c>
      <c r="U583" s="1">
        <v>4</v>
      </c>
      <c r="V583" s="1">
        <v>2</v>
      </c>
    </row>
    <row r="584" spans="17:22" x14ac:dyDescent="0.25">
      <c r="Q584" s="173">
        <v>11</v>
      </c>
      <c r="R584" s="184">
        <v>0</v>
      </c>
      <c r="S584" s="173">
        <v>4</v>
      </c>
      <c r="T584" s="173">
        <v>5</v>
      </c>
      <c r="U584" s="1">
        <v>3</v>
      </c>
      <c r="V584" s="1">
        <v>2</v>
      </c>
    </row>
    <row r="585" spans="17:22" x14ac:dyDescent="0.25">
      <c r="Q585" s="173">
        <v>12</v>
      </c>
      <c r="R585" s="184">
        <v>2</v>
      </c>
      <c r="S585" s="173">
        <v>4</v>
      </c>
      <c r="T585" s="173">
        <v>6</v>
      </c>
      <c r="U585" s="1">
        <v>3</v>
      </c>
      <c r="V585" s="1">
        <v>2</v>
      </c>
    </row>
    <row r="586" spans="17:22" x14ac:dyDescent="0.25">
      <c r="Q586" s="173">
        <v>12</v>
      </c>
      <c r="R586" s="184">
        <v>1</v>
      </c>
      <c r="S586" s="173">
        <v>3</v>
      </c>
      <c r="T586" s="173">
        <v>5</v>
      </c>
      <c r="U586" s="1">
        <v>4</v>
      </c>
      <c r="V586" s="1">
        <v>2</v>
      </c>
    </row>
    <row r="587" spans="17:22" x14ac:dyDescent="0.25">
      <c r="Q587" s="173">
        <v>12</v>
      </c>
      <c r="R587" s="184">
        <v>2</v>
      </c>
      <c r="S587" s="173">
        <v>4</v>
      </c>
      <c r="T587" s="173">
        <v>5</v>
      </c>
      <c r="U587" s="1">
        <v>4</v>
      </c>
      <c r="V587" s="1">
        <v>2</v>
      </c>
    </row>
    <row r="588" spans="17:22" x14ac:dyDescent="0.25">
      <c r="Q588" s="173">
        <v>13</v>
      </c>
      <c r="R588" s="184">
        <v>0</v>
      </c>
      <c r="S588" s="173">
        <v>4</v>
      </c>
      <c r="T588" s="173">
        <v>5</v>
      </c>
      <c r="U588" s="1">
        <v>4</v>
      </c>
      <c r="V588" s="1">
        <v>2</v>
      </c>
    </row>
    <row r="589" spans="17:22" x14ac:dyDescent="0.25">
      <c r="Q589" s="173">
        <v>12</v>
      </c>
      <c r="R589" s="184">
        <v>1</v>
      </c>
      <c r="S589" s="173">
        <v>4</v>
      </c>
      <c r="T589" s="173">
        <v>5</v>
      </c>
      <c r="U589" s="1">
        <v>4</v>
      </c>
      <c r="V589" s="1">
        <v>2</v>
      </c>
    </row>
    <row r="590" spans="17:22" x14ac:dyDescent="0.25">
      <c r="Q590" s="173">
        <v>11</v>
      </c>
      <c r="R590" s="184">
        <v>1</v>
      </c>
      <c r="S590" s="173">
        <v>3</v>
      </c>
      <c r="T590" s="173">
        <v>5</v>
      </c>
      <c r="U590" s="1">
        <v>3</v>
      </c>
      <c r="V590" s="1">
        <v>2</v>
      </c>
    </row>
    <row r="591" spans="17:22" x14ac:dyDescent="0.25">
      <c r="Q591" s="173">
        <v>13</v>
      </c>
      <c r="R591" s="184">
        <v>1</v>
      </c>
      <c r="S591" s="173">
        <v>3</v>
      </c>
      <c r="T591" s="173">
        <v>5</v>
      </c>
      <c r="U591" s="1">
        <v>1</v>
      </c>
      <c r="V591" s="1">
        <v>2</v>
      </c>
    </row>
    <row r="592" spans="17:22" x14ac:dyDescent="0.25">
      <c r="Q592" s="173">
        <v>13</v>
      </c>
      <c r="R592" s="184">
        <v>1</v>
      </c>
      <c r="S592" s="173">
        <v>4</v>
      </c>
      <c r="T592" s="173">
        <v>5</v>
      </c>
      <c r="U592" s="1">
        <v>3</v>
      </c>
      <c r="V592" s="1">
        <v>2</v>
      </c>
    </row>
    <row r="593" spans="17:22" x14ac:dyDescent="0.25">
      <c r="Q593" s="173">
        <v>12</v>
      </c>
      <c r="R593" s="184">
        <v>2</v>
      </c>
      <c r="S593" s="173">
        <v>4</v>
      </c>
      <c r="T593" s="173">
        <v>5</v>
      </c>
      <c r="U593" s="1">
        <v>3</v>
      </c>
      <c r="V593" s="1">
        <v>2</v>
      </c>
    </row>
    <row r="594" spans="17:22" x14ac:dyDescent="0.25">
      <c r="Q594" s="173">
        <v>11</v>
      </c>
      <c r="R594" s="184">
        <v>1</v>
      </c>
      <c r="S594" s="173">
        <v>4</v>
      </c>
      <c r="T594" s="173">
        <v>6</v>
      </c>
      <c r="U594" s="1">
        <v>4</v>
      </c>
      <c r="V594" s="1">
        <v>2</v>
      </c>
    </row>
    <row r="595" spans="17:22" x14ac:dyDescent="0.25">
      <c r="Q595" s="173">
        <v>11</v>
      </c>
      <c r="R595" s="184">
        <v>2</v>
      </c>
      <c r="S595" s="173">
        <v>4</v>
      </c>
      <c r="T595" s="173">
        <v>5</v>
      </c>
      <c r="U595" s="1">
        <v>3</v>
      </c>
      <c r="V595" s="1">
        <v>2</v>
      </c>
    </row>
    <row r="596" spans="17:22" x14ac:dyDescent="0.25">
      <c r="Q596" s="173">
        <v>11</v>
      </c>
      <c r="R596" s="184">
        <v>2</v>
      </c>
      <c r="S596" s="173">
        <v>3</v>
      </c>
      <c r="T596" s="173">
        <v>5</v>
      </c>
      <c r="U596" s="1">
        <v>4</v>
      </c>
      <c r="V596" s="1">
        <v>2</v>
      </c>
    </row>
    <row r="597" spans="17:22" x14ac:dyDescent="0.25">
      <c r="Q597" s="173">
        <v>12</v>
      </c>
      <c r="R597" s="184">
        <v>2</v>
      </c>
      <c r="S597" s="173">
        <v>3</v>
      </c>
      <c r="T597" s="173">
        <v>5</v>
      </c>
      <c r="U597" s="1">
        <v>3</v>
      </c>
      <c r="V597" s="1">
        <v>1</v>
      </c>
    </row>
    <row r="598" spans="17:22" x14ac:dyDescent="0.25">
      <c r="Q598" s="173">
        <v>13</v>
      </c>
      <c r="R598" s="184">
        <v>1</v>
      </c>
      <c r="S598" s="173">
        <v>4</v>
      </c>
      <c r="T598" s="173">
        <v>5</v>
      </c>
      <c r="U598" s="1">
        <v>1</v>
      </c>
      <c r="V598" s="1">
        <v>2</v>
      </c>
    </row>
    <row r="599" spans="17:22" x14ac:dyDescent="0.25">
      <c r="Q599" s="173">
        <v>12</v>
      </c>
      <c r="R599" s="184">
        <v>1</v>
      </c>
      <c r="S599" s="173">
        <v>3</v>
      </c>
      <c r="T599" s="173">
        <v>5</v>
      </c>
      <c r="U599" s="1">
        <v>4</v>
      </c>
      <c r="V599" s="1">
        <v>2</v>
      </c>
    </row>
    <row r="600" spans="17:22" x14ac:dyDescent="0.25">
      <c r="Q600" s="173">
        <v>13</v>
      </c>
      <c r="R600" s="184">
        <v>2</v>
      </c>
      <c r="S600" s="173">
        <v>4</v>
      </c>
      <c r="T600" s="173">
        <v>5</v>
      </c>
      <c r="U600" s="1">
        <v>4</v>
      </c>
      <c r="V600" s="1">
        <v>1</v>
      </c>
    </row>
    <row r="601" spans="17:22" x14ac:dyDescent="0.25">
      <c r="Q601" s="173">
        <v>11</v>
      </c>
      <c r="R601" s="184">
        <v>1</v>
      </c>
      <c r="S601" s="173">
        <v>4</v>
      </c>
      <c r="T601" s="173">
        <v>6</v>
      </c>
      <c r="U601" s="1">
        <v>4</v>
      </c>
      <c r="V601" s="1">
        <v>2</v>
      </c>
    </row>
    <row r="602" spans="17:22" x14ac:dyDescent="0.25">
      <c r="Q602" s="173">
        <v>11</v>
      </c>
      <c r="R602" s="184">
        <v>0</v>
      </c>
      <c r="S602" s="173">
        <v>3</v>
      </c>
      <c r="T602" s="173">
        <v>5</v>
      </c>
      <c r="U602" s="1">
        <v>3</v>
      </c>
      <c r="V602" s="1">
        <v>2</v>
      </c>
    </row>
    <row r="603" spans="17:22" x14ac:dyDescent="0.25">
      <c r="Q603" s="173">
        <v>12</v>
      </c>
      <c r="R603" s="184">
        <v>2</v>
      </c>
      <c r="S603" s="173">
        <v>3</v>
      </c>
      <c r="T603" s="173">
        <v>6</v>
      </c>
      <c r="U603" s="1">
        <v>4</v>
      </c>
      <c r="V603" s="1">
        <v>2</v>
      </c>
    </row>
    <row r="604" spans="17:22" x14ac:dyDescent="0.25">
      <c r="Q604" s="173">
        <v>12</v>
      </c>
      <c r="R604" s="184">
        <v>0</v>
      </c>
      <c r="S604" s="173">
        <v>4</v>
      </c>
      <c r="T604" s="173">
        <v>5</v>
      </c>
      <c r="U604" s="1">
        <v>4</v>
      </c>
      <c r="V604" s="1">
        <v>2</v>
      </c>
    </row>
    <row r="605" spans="17:22" x14ac:dyDescent="0.25">
      <c r="Q605" s="173">
        <v>12</v>
      </c>
      <c r="R605" s="184">
        <v>1</v>
      </c>
      <c r="S605" s="173">
        <v>3</v>
      </c>
      <c r="T605" s="173">
        <v>5</v>
      </c>
      <c r="U605" s="1">
        <v>4</v>
      </c>
      <c r="V605" s="1">
        <v>2</v>
      </c>
    </row>
    <row r="606" spans="17:22" x14ac:dyDescent="0.25">
      <c r="Q606" s="173">
        <v>12</v>
      </c>
      <c r="R606" s="184">
        <v>1</v>
      </c>
      <c r="S606" s="173">
        <v>4</v>
      </c>
      <c r="T606" s="173">
        <v>5</v>
      </c>
      <c r="U606" s="1">
        <v>3</v>
      </c>
      <c r="V606" s="1">
        <v>1</v>
      </c>
    </row>
    <row r="607" spans="17:22" x14ac:dyDescent="0.25">
      <c r="Q607" s="173">
        <v>12</v>
      </c>
      <c r="R607" s="184">
        <v>2</v>
      </c>
      <c r="S607" s="173">
        <v>3</v>
      </c>
      <c r="T607" s="173">
        <v>5</v>
      </c>
      <c r="U607" s="1">
        <v>3</v>
      </c>
      <c r="V607" s="1">
        <v>2</v>
      </c>
    </row>
    <row r="608" spans="17:22" x14ac:dyDescent="0.25">
      <c r="Q608" s="173">
        <v>12</v>
      </c>
      <c r="R608" s="184">
        <v>1</v>
      </c>
      <c r="S608" s="173">
        <v>4</v>
      </c>
      <c r="T608" s="173">
        <v>5</v>
      </c>
      <c r="U608" s="1">
        <v>3</v>
      </c>
      <c r="V608" s="1">
        <v>2</v>
      </c>
    </row>
    <row r="609" spans="17:22" x14ac:dyDescent="0.25">
      <c r="Q609" s="173">
        <v>13</v>
      </c>
      <c r="R609" s="184">
        <v>1</v>
      </c>
      <c r="S609" s="173">
        <v>4</v>
      </c>
      <c r="T609" s="173">
        <v>6</v>
      </c>
      <c r="U609" s="1">
        <v>3</v>
      </c>
      <c r="V609" s="1">
        <v>2</v>
      </c>
    </row>
    <row r="610" spans="17:22" x14ac:dyDescent="0.25">
      <c r="Q610" s="173">
        <v>13</v>
      </c>
      <c r="R610" s="184">
        <v>0</v>
      </c>
      <c r="S610" s="173">
        <v>4</v>
      </c>
      <c r="T610" s="173">
        <v>5</v>
      </c>
      <c r="U610" s="1">
        <v>3</v>
      </c>
      <c r="V610" s="1">
        <v>2</v>
      </c>
    </row>
    <row r="611" spans="17:22" x14ac:dyDescent="0.25">
      <c r="Q611" s="173">
        <v>11</v>
      </c>
      <c r="R611" s="184">
        <v>1</v>
      </c>
      <c r="S611" s="173">
        <v>4</v>
      </c>
      <c r="T611" s="173">
        <v>5</v>
      </c>
      <c r="U611" s="1">
        <v>3</v>
      </c>
      <c r="V611" s="1">
        <v>1</v>
      </c>
    </row>
    <row r="612" spans="17:22" x14ac:dyDescent="0.25">
      <c r="Q612" s="173">
        <v>12</v>
      </c>
      <c r="R612" s="184">
        <v>0</v>
      </c>
      <c r="S612" s="173">
        <v>3</v>
      </c>
      <c r="T612" s="173">
        <v>6</v>
      </c>
      <c r="U612" s="1">
        <v>3</v>
      </c>
      <c r="V612" s="1">
        <v>2</v>
      </c>
    </row>
    <row r="613" spans="17:22" x14ac:dyDescent="0.25">
      <c r="Q613" s="173">
        <v>12</v>
      </c>
      <c r="R613" s="184">
        <v>0</v>
      </c>
      <c r="S613" s="173">
        <v>4</v>
      </c>
      <c r="T613" s="173">
        <v>5</v>
      </c>
      <c r="U613" s="1">
        <v>3</v>
      </c>
      <c r="V613" s="1">
        <v>1</v>
      </c>
    </row>
    <row r="614" spans="17:22" x14ac:dyDescent="0.25">
      <c r="Q614" s="173">
        <v>13</v>
      </c>
      <c r="R614" s="184">
        <v>1</v>
      </c>
      <c r="S614" s="173">
        <v>4</v>
      </c>
      <c r="T614" s="173">
        <v>5</v>
      </c>
      <c r="U614" s="1">
        <v>4</v>
      </c>
      <c r="V614" s="1">
        <v>1</v>
      </c>
    </row>
    <row r="615" spans="17:22" x14ac:dyDescent="0.25">
      <c r="Q615" s="173">
        <v>12</v>
      </c>
      <c r="R615" s="184">
        <v>0</v>
      </c>
      <c r="S615" s="173">
        <v>3</v>
      </c>
      <c r="T615" s="173">
        <v>5</v>
      </c>
      <c r="U615" s="1">
        <v>4</v>
      </c>
      <c r="V615" s="1">
        <v>2</v>
      </c>
    </row>
    <row r="616" spans="17:22" x14ac:dyDescent="0.25">
      <c r="Q616" s="173">
        <v>11</v>
      </c>
      <c r="R616" s="184">
        <v>1</v>
      </c>
      <c r="S616" s="173">
        <v>3</v>
      </c>
      <c r="T616" s="173">
        <v>5</v>
      </c>
      <c r="U616" s="1">
        <v>4</v>
      </c>
      <c r="V616" s="1">
        <v>2</v>
      </c>
    </row>
    <row r="617" spans="17:22" x14ac:dyDescent="0.25">
      <c r="Q617" s="173">
        <v>12</v>
      </c>
      <c r="R617" s="184">
        <v>1</v>
      </c>
      <c r="S617" s="173">
        <v>3</v>
      </c>
      <c r="T617" s="173">
        <v>5</v>
      </c>
      <c r="U617" s="1">
        <v>4</v>
      </c>
      <c r="V617" s="1">
        <v>2</v>
      </c>
    </row>
    <row r="618" spans="17:22" x14ac:dyDescent="0.25">
      <c r="Q618" s="173">
        <v>13</v>
      </c>
      <c r="R618" s="184">
        <v>2</v>
      </c>
      <c r="S618" s="173">
        <v>4</v>
      </c>
      <c r="T618" s="173">
        <v>5</v>
      </c>
      <c r="U618" s="1">
        <v>3</v>
      </c>
      <c r="V618" s="1">
        <v>2</v>
      </c>
    </row>
    <row r="619" spans="17:22" x14ac:dyDescent="0.25">
      <c r="Q619" s="173">
        <v>12</v>
      </c>
      <c r="R619" s="184">
        <v>1</v>
      </c>
      <c r="S619" s="173">
        <v>4</v>
      </c>
      <c r="T619" s="173">
        <v>5</v>
      </c>
      <c r="U619" s="1">
        <v>3</v>
      </c>
      <c r="V619" s="1">
        <v>2</v>
      </c>
    </row>
    <row r="620" spans="17:22" x14ac:dyDescent="0.25">
      <c r="Q620" s="173">
        <v>12</v>
      </c>
      <c r="R620" s="184">
        <v>2</v>
      </c>
      <c r="S620" s="173">
        <v>3</v>
      </c>
      <c r="T620" s="173">
        <v>5</v>
      </c>
      <c r="U620" s="1">
        <v>3</v>
      </c>
      <c r="V620" s="1">
        <v>2</v>
      </c>
    </row>
    <row r="621" spans="17:22" x14ac:dyDescent="0.25">
      <c r="Q621" s="173">
        <v>11</v>
      </c>
      <c r="R621" s="184">
        <v>1</v>
      </c>
      <c r="S621" s="173">
        <v>4</v>
      </c>
      <c r="T621" s="173">
        <v>5</v>
      </c>
      <c r="U621" s="1">
        <v>4</v>
      </c>
      <c r="V621" s="1">
        <v>2</v>
      </c>
    </row>
    <row r="622" spans="17:22" x14ac:dyDescent="0.25">
      <c r="Q622" s="173">
        <v>13</v>
      </c>
      <c r="R622" s="184">
        <v>2</v>
      </c>
      <c r="S622" s="173">
        <v>4</v>
      </c>
      <c r="T622" s="173">
        <v>5</v>
      </c>
      <c r="U622" s="1">
        <v>4</v>
      </c>
      <c r="V622" s="1">
        <v>2</v>
      </c>
    </row>
    <row r="623" spans="17:22" x14ac:dyDescent="0.25">
      <c r="Q623" s="173">
        <v>12</v>
      </c>
      <c r="R623" s="184">
        <v>2</v>
      </c>
      <c r="S623" s="173">
        <v>4</v>
      </c>
      <c r="T623" s="173">
        <v>5</v>
      </c>
      <c r="U623" s="1">
        <v>3</v>
      </c>
      <c r="V623" s="1">
        <v>2</v>
      </c>
    </row>
    <row r="624" spans="17:22" x14ac:dyDescent="0.25">
      <c r="Q624" s="173">
        <v>12</v>
      </c>
      <c r="R624" s="184">
        <v>2</v>
      </c>
      <c r="S624" s="173">
        <v>4</v>
      </c>
      <c r="T624" s="173">
        <v>5</v>
      </c>
      <c r="U624" s="1">
        <v>4</v>
      </c>
      <c r="V624" s="1">
        <v>2</v>
      </c>
    </row>
    <row r="625" spans="17:22" x14ac:dyDescent="0.25">
      <c r="Q625" s="173">
        <v>11</v>
      </c>
      <c r="R625" s="184">
        <v>1</v>
      </c>
      <c r="S625" s="173">
        <v>4</v>
      </c>
      <c r="T625" s="173">
        <v>5</v>
      </c>
      <c r="U625" s="1">
        <v>4</v>
      </c>
      <c r="V625" s="1">
        <v>2</v>
      </c>
    </row>
    <row r="626" spans="17:22" x14ac:dyDescent="0.25">
      <c r="Q626" s="173">
        <v>11</v>
      </c>
      <c r="R626" s="184">
        <v>1</v>
      </c>
      <c r="S626" s="173">
        <v>3</v>
      </c>
      <c r="T626" s="173">
        <v>5</v>
      </c>
      <c r="U626" s="1">
        <v>4</v>
      </c>
      <c r="V626" s="1">
        <v>1</v>
      </c>
    </row>
    <row r="627" spans="17:22" x14ac:dyDescent="0.25">
      <c r="Q627" s="173">
        <v>11</v>
      </c>
      <c r="R627" s="184">
        <v>1</v>
      </c>
      <c r="S627" s="173">
        <v>3</v>
      </c>
      <c r="T627" s="173">
        <v>5</v>
      </c>
      <c r="U627" s="1">
        <v>4</v>
      </c>
      <c r="V627" s="1">
        <v>2</v>
      </c>
    </row>
    <row r="628" spans="17:22" x14ac:dyDescent="0.25">
      <c r="Q628" s="173">
        <v>13</v>
      </c>
      <c r="R628" s="184">
        <v>2</v>
      </c>
      <c r="S628" s="173">
        <v>3</v>
      </c>
      <c r="T628" s="173">
        <v>5</v>
      </c>
      <c r="U628" s="1">
        <v>4</v>
      </c>
      <c r="V628" s="1">
        <v>2</v>
      </c>
    </row>
    <row r="629" spans="17:22" x14ac:dyDescent="0.25">
      <c r="Q629" s="173">
        <v>12</v>
      </c>
      <c r="R629" s="184">
        <v>1</v>
      </c>
      <c r="S629" s="173">
        <v>3</v>
      </c>
      <c r="T629" s="173">
        <v>6</v>
      </c>
      <c r="U629" s="1">
        <v>4</v>
      </c>
      <c r="V629" s="1">
        <v>2</v>
      </c>
    </row>
    <row r="630" spans="17:22" x14ac:dyDescent="0.25">
      <c r="Q630" s="173">
        <v>11</v>
      </c>
      <c r="R630" s="184">
        <v>0</v>
      </c>
      <c r="S630" s="173">
        <v>4</v>
      </c>
      <c r="T630" s="173">
        <v>5</v>
      </c>
      <c r="U630" s="1">
        <v>4</v>
      </c>
      <c r="V630" s="1">
        <v>2</v>
      </c>
    </row>
    <row r="631" spans="17:22" x14ac:dyDescent="0.25">
      <c r="Q631" s="173">
        <v>12</v>
      </c>
      <c r="R631" s="184">
        <v>0</v>
      </c>
      <c r="S631" s="173">
        <v>3</v>
      </c>
      <c r="T631" s="173">
        <v>6</v>
      </c>
      <c r="U631" s="1">
        <v>4</v>
      </c>
      <c r="V631" s="1">
        <v>2</v>
      </c>
    </row>
    <row r="632" spans="17:22" x14ac:dyDescent="0.25">
      <c r="Q632" s="173">
        <v>13</v>
      </c>
      <c r="R632" s="184">
        <v>1</v>
      </c>
      <c r="S632" s="173">
        <v>4</v>
      </c>
      <c r="T632" s="173">
        <v>6</v>
      </c>
      <c r="U632" s="1">
        <v>3</v>
      </c>
      <c r="V632" s="1">
        <v>1</v>
      </c>
    </row>
    <row r="633" spans="17:22" x14ac:dyDescent="0.25">
      <c r="Q633" s="173">
        <v>11</v>
      </c>
      <c r="R633" s="184">
        <v>1</v>
      </c>
      <c r="S633" s="173">
        <v>4</v>
      </c>
      <c r="T633" s="173">
        <v>6</v>
      </c>
      <c r="U633" s="1">
        <v>4</v>
      </c>
      <c r="V633" s="1">
        <v>2</v>
      </c>
    </row>
    <row r="634" spans="17:22" x14ac:dyDescent="0.25">
      <c r="Q634" s="173">
        <v>12</v>
      </c>
      <c r="R634" s="184">
        <v>2</v>
      </c>
      <c r="S634" s="173">
        <v>3</v>
      </c>
      <c r="T634" s="173">
        <v>5</v>
      </c>
      <c r="U634" s="1">
        <v>4</v>
      </c>
      <c r="V634" s="1">
        <v>2</v>
      </c>
    </row>
    <row r="635" spans="17:22" x14ac:dyDescent="0.25">
      <c r="Q635" s="173">
        <v>13</v>
      </c>
      <c r="R635" s="184">
        <v>2</v>
      </c>
      <c r="S635" s="173">
        <v>4</v>
      </c>
      <c r="T635" s="173">
        <v>5</v>
      </c>
      <c r="U635" s="1">
        <v>4</v>
      </c>
      <c r="V635" s="1">
        <v>2</v>
      </c>
    </row>
    <row r="636" spans="17:22" x14ac:dyDescent="0.25">
      <c r="Q636" s="173">
        <v>12</v>
      </c>
      <c r="R636" s="184">
        <v>2</v>
      </c>
      <c r="S636" s="173">
        <v>4</v>
      </c>
      <c r="T636" s="173">
        <v>6</v>
      </c>
      <c r="U636" s="1">
        <v>4</v>
      </c>
      <c r="V636" s="1">
        <v>2</v>
      </c>
    </row>
    <row r="637" spans="17:22" x14ac:dyDescent="0.25">
      <c r="Q637" s="173">
        <v>11</v>
      </c>
      <c r="R637" s="184">
        <v>1</v>
      </c>
      <c r="S637" s="173">
        <v>3</v>
      </c>
      <c r="T637" s="173">
        <v>6</v>
      </c>
      <c r="U637" s="1">
        <v>4</v>
      </c>
      <c r="V637" s="1">
        <v>1</v>
      </c>
    </row>
    <row r="638" spans="17:22" x14ac:dyDescent="0.25">
      <c r="Q638" s="173">
        <v>13</v>
      </c>
      <c r="R638" s="184">
        <v>1</v>
      </c>
      <c r="S638" s="173">
        <v>3</v>
      </c>
      <c r="T638" s="173">
        <v>5</v>
      </c>
      <c r="U638" s="1">
        <v>3</v>
      </c>
      <c r="V638" s="1">
        <v>1</v>
      </c>
    </row>
    <row r="639" spans="17:22" x14ac:dyDescent="0.25">
      <c r="Q639" s="173">
        <v>13</v>
      </c>
      <c r="R639" s="184">
        <v>1</v>
      </c>
      <c r="S639" s="173">
        <v>4</v>
      </c>
      <c r="T639" s="173">
        <v>5</v>
      </c>
      <c r="U639" s="1">
        <v>4</v>
      </c>
      <c r="V639" s="1">
        <v>1</v>
      </c>
    </row>
    <row r="640" spans="17:22" x14ac:dyDescent="0.25">
      <c r="Q640" s="173">
        <v>12</v>
      </c>
      <c r="R640" s="184">
        <v>1</v>
      </c>
      <c r="S640" s="173">
        <v>3</v>
      </c>
      <c r="T640" s="173">
        <v>5</v>
      </c>
      <c r="U640" s="1">
        <v>4</v>
      </c>
      <c r="V640" s="1">
        <v>2</v>
      </c>
    </row>
    <row r="641" spans="17:22" x14ac:dyDescent="0.25">
      <c r="Q641" s="173">
        <v>12</v>
      </c>
      <c r="R641" s="184">
        <v>0</v>
      </c>
      <c r="S641" s="173">
        <v>4</v>
      </c>
      <c r="T641" s="173">
        <v>5</v>
      </c>
      <c r="U641" s="1">
        <v>4</v>
      </c>
      <c r="V641" s="1">
        <v>1</v>
      </c>
    </row>
    <row r="642" spans="17:22" x14ac:dyDescent="0.25">
      <c r="Q642" s="173">
        <v>12</v>
      </c>
      <c r="R642" s="184">
        <v>2</v>
      </c>
      <c r="S642" s="173">
        <v>4</v>
      </c>
      <c r="T642" s="173">
        <v>5</v>
      </c>
      <c r="U642" s="1">
        <v>3</v>
      </c>
      <c r="V642" s="1">
        <v>1</v>
      </c>
    </row>
    <row r="643" spans="17:22" x14ac:dyDescent="0.25">
      <c r="Q643" s="173">
        <v>13</v>
      </c>
      <c r="R643" s="184">
        <v>1</v>
      </c>
      <c r="S643" s="173">
        <v>4</v>
      </c>
      <c r="T643" s="173">
        <v>5</v>
      </c>
      <c r="U643" s="1">
        <v>4</v>
      </c>
      <c r="V643" s="1">
        <v>1</v>
      </c>
    </row>
    <row r="644" spans="17:22" x14ac:dyDescent="0.25">
      <c r="Q644" s="173">
        <v>11</v>
      </c>
      <c r="R644" s="184">
        <v>1</v>
      </c>
      <c r="S644" s="173">
        <v>3</v>
      </c>
      <c r="T644" s="173">
        <v>5</v>
      </c>
      <c r="U644" s="1">
        <v>3</v>
      </c>
      <c r="V644" s="1">
        <v>2</v>
      </c>
    </row>
    <row r="645" spans="17:22" x14ac:dyDescent="0.25">
      <c r="Q645" s="173">
        <v>12</v>
      </c>
      <c r="R645" s="184">
        <v>1</v>
      </c>
      <c r="S645" s="173">
        <v>4</v>
      </c>
      <c r="T645" s="173">
        <v>6</v>
      </c>
      <c r="U645" s="1">
        <v>4</v>
      </c>
      <c r="V645" s="1">
        <v>2</v>
      </c>
    </row>
    <row r="646" spans="17:22" x14ac:dyDescent="0.25">
      <c r="Q646" s="173">
        <v>13</v>
      </c>
      <c r="R646" s="184">
        <v>1</v>
      </c>
      <c r="S646" s="173">
        <v>4</v>
      </c>
      <c r="T646" s="173">
        <v>5</v>
      </c>
      <c r="U646" s="1">
        <v>4</v>
      </c>
      <c r="V646" s="1">
        <v>2</v>
      </c>
    </row>
    <row r="647" spans="17:22" x14ac:dyDescent="0.25">
      <c r="Q647" s="173">
        <v>13</v>
      </c>
      <c r="R647" s="184">
        <v>2</v>
      </c>
      <c r="S647" s="173">
        <v>4</v>
      </c>
      <c r="T647" s="173">
        <v>5</v>
      </c>
      <c r="U647" s="1">
        <v>4</v>
      </c>
      <c r="V647" s="1">
        <v>2</v>
      </c>
    </row>
    <row r="648" spans="17:22" x14ac:dyDescent="0.25">
      <c r="Q648" s="173">
        <v>13</v>
      </c>
      <c r="R648" s="184">
        <v>1</v>
      </c>
      <c r="S648" s="173">
        <v>4</v>
      </c>
      <c r="T648" s="173">
        <v>5</v>
      </c>
      <c r="U648" s="1">
        <v>3</v>
      </c>
      <c r="V648" s="1">
        <v>1</v>
      </c>
    </row>
    <row r="649" spans="17:22" x14ac:dyDescent="0.25">
      <c r="Q649" s="173">
        <v>12</v>
      </c>
      <c r="R649" s="184">
        <v>0</v>
      </c>
      <c r="S649" s="173">
        <v>4</v>
      </c>
      <c r="T649" s="173">
        <v>5</v>
      </c>
      <c r="U649" s="1">
        <v>3</v>
      </c>
      <c r="V649" s="1">
        <v>2</v>
      </c>
    </row>
    <row r="650" spans="17:22" x14ac:dyDescent="0.25">
      <c r="Q650" s="173">
        <v>12</v>
      </c>
      <c r="R650" s="184">
        <v>1</v>
      </c>
      <c r="S650" s="173">
        <v>3</v>
      </c>
      <c r="T650" s="173">
        <v>5</v>
      </c>
      <c r="U650" s="1">
        <v>3</v>
      </c>
      <c r="V650" s="1">
        <v>2</v>
      </c>
    </row>
    <row r="651" spans="17:22" x14ac:dyDescent="0.25">
      <c r="Q651" s="173">
        <v>12</v>
      </c>
      <c r="R651" s="184">
        <v>1</v>
      </c>
      <c r="S651" s="173">
        <v>3</v>
      </c>
      <c r="T651" s="173">
        <v>5</v>
      </c>
      <c r="U651" s="1">
        <v>3</v>
      </c>
      <c r="V651" s="1">
        <v>2</v>
      </c>
    </row>
    <row r="652" spans="17:22" x14ac:dyDescent="0.25">
      <c r="Q652" s="173">
        <v>12</v>
      </c>
      <c r="R652" s="184">
        <v>0</v>
      </c>
      <c r="S652" s="173">
        <v>4</v>
      </c>
      <c r="T652" s="173">
        <v>5</v>
      </c>
      <c r="U652" s="1">
        <v>4</v>
      </c>
      <c r="V652" s="1">
        <v>2</v>
      </c>
    </row>
    <row r="653" spans="17:22" x14ac:dyDescent="0.25">
      <c r="Q653" s="173">
        <v>12</v>
      </c>
      <c r="R653" s="184">
        <v>2</v>
      </c>
      <c r="S653" s="173">
        <v>3</v>
      </c>
      <c r="T653" s="173">
        <v>6</v>
      </c>
      <c r="U653" s="1">
        <v>3</v>
      </c>
      <c r="V653" s="1">
        <v>1</v>
      </c>
    </row>
    <row r="654" spans="17:22" x14ac:dyDescent="0.25">
      <c r="Q654" s="173">
        <v>11</v>
      </c>
      <c r="R654" s="184">
        <v>1</v>
      </c>
      <c r="S654" s="173">
        <v>4</v>
      </c>
      <c r="T654" s="173">
        <v>5</v>
      </c>
      <c r="U654" s="1">
        <v>4</v>
      </c>
      <c r="V654" s="1">
        <v>1</v>
      </c>
    </row>
    <row r="655" spans="17:22" x14ac:dyDescent="0.25">
      <c r="Q655" s="173">
        <v>13</v>
      </c>
      <c r="R655" s="184">
        <v>1</v>
      </c>
      <c r="S655" s="173">
        <v>3</v>
      </c>
      <c r="T655" s="173">
        <v>5</v>
      </c>
      <c r="U655" s="1">
        <v>3</v>
      </c>
      <c r="V655" s="1">
        <v>2</v>
      </c>
    </row>
    <row r="656" spans="17:22" x14ac:dyDescent="0.25">
      <c r="Q656" s="173">
        <v>11</v>
      </c>
      <c r="R656" s="184">
        <v>0</v>
      </c>
      <c r="S656" s="173">
        <v>4</v>
      </c>
      <c r="T656" s="173">
        <v>5</v>
      </c>
      <c r="U656" s="1">
        <v>3</v>
      </c>
      <c r="V656" s="1">
        <v>2</v>
      </c>
    </row>
    <row r="657" spans="17:22" x14ac:dyDescent="0.25">
      <c r="Q657" s="173">
        <v>13</v>
      </c>
      <c r="R657" s="184">
        <v>0</v>
      </c>
      <c r="S657" s="173">
        <v>3</v>
      </c>
      <c r="T657" s="173">
        <v>5</v>
      </c>
      <c r="U657" s="1">
        <v>3</v>
      </c>
      <c r="V657" s="1">
        <v>2</v>
      </c>
    </row>
    <row r="658" spans="17:22" x14ac:dyDescent="0.25">
      <c r="Q658" s="173">
        <v>12</v>
      </c>
      <c r="R658" s="184">
        <v>1</v>
      </c>
      <c r="S658" s="173">
        <v>3</v>
      </c>
      <c r="T658" s="173">
        <v>5</v>
      </c>
      <c r="U658" s="1">
        <v>3</v>
      </c>
      <c r="V658" s="1">
        <v>2</v>
      </c>
    </row>
    <row r="659" spans="17:22" x14ac:dyDescent="0.25">
      <c r="Q659" s="173">
        <v>12</v>
      </c>
      <c r="R659" s="184">
        <v>0</v>
      </c>
      <c r="S659" s="173">
        <v>4</v>
      </c>
      <c r="T659" s="173">
        <v>5</v>
      </c>
      <c r="U659" s="1">
        <v>4</v>
      </c>
      <c r="V659" s="1">
        <v>2</v>
      </c>
    </row>
    <row r="660" spans="17:22" x14ac:dyDescent="0.25">
      <c r="Q660" s="173">
        <v>11</v>
      </c>
      <c r="R660" s="184">
        <v>1</v>
      </c>
      <c r="S660" s="173">
        <v>3</v>
      </c>
      <c r="T660" s="173">
        <v>5</v>
      </c>
      <c r="U660" s="1">
        <v>4</v>
      </c>
      <c r="V660" s="1">
        <v>1</v>
      </c>
    </row>
    <row r="661" spans="17:22" x14ac:dyDescent="0.25">
      <c r="Q661" s="173">
        <v>12</v>
      </c>
      <c r="R661" s="184">
        <v>1</v>
      </c>
      <c r="S661" s="173">
        <v>3</v>
      </c>
      <c r="T661" s="173">
        <v>5</v>
      </c>
      <c r="U661" s="1">
        <v>4</v>
      </c>
      <c r="V661" s="1">
        <v>2</v>
      </c>
    </row>
    <row r="662" spans="17:22" x14ac:dyDescent="0.25">
      <c r="Q662" s="173">
        <v>12</v>
      </c>
      <c r="R662" s="184">
        <v>1</v>
      </c>
      <c r="S662" s="173">
        <v>3</v>
      </c>
      <c r="T662" s="173">
        <v>5</v>
      </c>
      <c r="U662" s="1">
        <v>4</v>
      </c>
      <c r="V662" s="1">
        <v>2</v>
      </c>
    </row>
    <row r="663" spans="17:22" x14ac:dyDescent="0.25">
      <c r="Q663" s="173">
        <v>13</v>
      </c>
      <c r="R663" s="184">
        <v>1</v>
      </c>
      <c r="S663" s="173">
        <v>3</v>
      </c>
      <c r="T663" s="173">
        <v>6</v>
      </c>
      <c r="U663" s="1">
        <v>3</v>
      </c>
      <c r="V663" s="1">
        <v>2</v>
      </c>
    </row>
    <row r="664" spans="17:22" x14ac:dyDescent="0.25">
      <c r="Q664" s="173">
        <v>11</v>
      </c>
      <c r="R664" s="184">
        <v>0</v>
      </c>
      <c r="S664" s="173">
        <v>4</v>
      </c>
      <c r="T664" s="173">
        <v>5</v>
      </c>
      <c r="U664" s="1">
        <v>3</v>
      </c>
      <c r="V664" s="1">
        <v>1</v>
      </c>
    </row>
    <row r="665" spans="17:22" x14ac:dyDescent="0.25">
      <c r="Q665" s="173">
        <v>13</v>
      </c>
      <c r="R665" s="184">
        <v>0</v>
      </c>
      <c r="S665" s="173">
        <v>3</v>
      </c>
      <c r="T665" s="173">
        <v>5</v>
      </c>
      <c r="U665" s="1">
        <v>3</v>
      </c>
      <c r="V665" s="1">
        <v>2</v>
      </c>
    </row>
    <row r="666" spans="17:22" x14ac:dyDescent="0.25">
      <c r="Q666" s="173">
        <v>11</v>
      </c>
      <c r="R666" s="184">
        <v>2</v>
      </c>
      <c r="S666" s="173">
        <v>3</v>
      </c>
      <c r="T666" s="173">
        <v>5</v>
      </c>
      <c r="U666" s="1">
        <v>3</v>
      </c>
      <c r="V666" s="1">
        <v>2</v>
      </c>
    </row>
    <row r="667" spans="17:22" x14ac:dyDescent="0.25">
      <c r="Q667" s="173">
        <v>11</v>
      </c>
      <c r="R667" s="184">
        <v>2</v>
      </c>
      <c r="S667" s="173">
        <v>3</v>
      </c>
      <c r="T667" s="173">
        <v>5</v>
      </c>
      <c r="U667" s="1">
        <v>3</v>
      </c>
      <c r="V667" s="1">
        <v>2</v>
      </c>
    </row>
    <row r="668" spans="17:22" x14ac:dyDescent="0.25">
      <c r="Q668" s="173">
        <v>11</v>
      </c>
      <c r="R668" s="184">
        <v>1</v>
      </c>
      <c r="S668" s="173">
        <v>3</v>
      </c>
      <c r="T668" s="173">
        <v>5</v>
      </c>
      <c r="U668" s="1">
        <v>3</v>
      </c>
      <c r="V668" s="1">
        <v>2</v>
      </c>
    </row>
    <row r="669" spans="17:22" x14ac:dyDescent="0.25">
      <c r="Q669" s="173">
        <v>11</v>
      </c>
      <c r="R669" s="184">
        <v>0</v>
      </c>
      <c r="S669" s="173">
        <v>4</v>
      </c>
      <c r="T669" s="173">
        <v>5</v>
      </c>
      <c r="U669" s="1">
        <v>3</v>
      </c>
      <c r="V669" s="1">
        <v>2</v>
      </c>
    </row>
    <row r="670" spans="17:22" x14ac:dyDescent="0.25">
      <c r="Q670" s="173">
        <v>11</v>
      </c>
      <c r="R670" s="184">
        <v>0</v>
      </c>
      <c r="S670" s="173">
        <v>3</v>
      </c>
      <c r="T670" s="173">
        <v>5</v>
      </c>
      <c r="U670" s="1">
        <v>3</v>
      </c>
      <c r="V670" s="1">
        <v>1</v>
      </c>
    </row>
    <row r="671" spans="17:22" x14ac:dyDescent="0.25">
      <c r="Q671" s="173">
        <v>12</v>
      </c>
      <c r="R671" s="184">
        <v>2</v>
      </c>
      <c r="S671" s="173">
        <v>3</v>
      </c>
      <c r="T671" s="173">
        <v>6</v>
      </c>
      <c r="U671" s="1">
        <v>3</v>
      </c>
      <c r="V671" s="1">
        <v>2</v>
      </c>
    </row>
    <row r="672" spans="17:22" x14ac:dyDescent="0.25">
      <c r="Q672" s="173">
        <v>13</v>
      </c>
      <c r="R672" s="184">
        <v>1</v>
      </c>
      <c r="S672" s="173">
        <v>4</v>
      </c>
      <c r="T672" s="173">
        <v>6</v>
      </c>
      <c r="U672" s="1">
        <v>4</v>
      </c>
      <c r="V672" s="1">
        <v>2</v>
      </c>
    </row>
    <row r="673" spans="17:22" x14ac:dyDescent="0.25">
      <c r="Q673" s="173">
        <v>12</v>
      </c>
      <c r="R673" s="184">
        <v>1</v>
      </c>
      <c r="S673" s="173">
        <v>3</v>
      </c>
      <c r="T673" s="173">
        <v>5</v>
      </c>
      <c r="U673" s="1">
        <v>3</v>
      </c>
      <c r="V673" s="1">
        <v>2</v>
      </c>
    </row>
    <row r="674" spans="17:22" x14ac:dyDescent="0.25">
      <c r="Q674" s="173">
        <v>11</v>
      </c>
      <c r="R674" s="184">
        <v>0</v>
      </c>
      <c r="S674" s="173">
        <v>3</v>
      </c>
      <c r="T674" s="173">
        <v>5</v>
      </c>
      <c r="U674" s="1">
        <v>3</v>
      </c>
      <c r="V674" s="1">
        <v>2</v>
      </c>
    </row>
    <row r="675" spans="17:22" x14ac:dyDescent="0.25">
      <c r="Q675" s="173">
        <v>12</v>
      </c>
      <c r="R675" s="184">
        <v>1</v>
      </c>
      <c r="S675" s="173">
        <v>4</v>
      </c>
      <c r="T675" s="173">
        <v>5</v>
      </c>
      <c r="U675" s="1">
        <v>4</v>
      </c>
      <c r="V675" s="1">
        <v>2</v>
      </c>
    </row>
    <row r="676" spans="17:22" x14ac:dyDescent="0.25">
      <c r="Q676" s="173">
        <v>11</v>
      </c>
      <c r="R676" s="184">
        <v>1</v>
      </c>
      <c r="S676" s="173">
        <v>3</v>
      </c>
      <c r="T676" s="173">
        <v>6</v>
      </c>
      <c r="U676" s="1">
        <v>4</v>
      </c>
      <c r="V676" s="1">
        <v>2</v>
      </c>
    </row>
    <row r="677" spans="17:22" x14ac:dyDescent="0.25">
      <c r="Q677" s="173">
        <v>12</v>
      </c>
      <c r="R677" s="184">
        <v>0</v>
      </c>
      <c r="S677" s="173">
        <v>4</v>
      </c>
      <c r="T677" s="173">
        <v>5</v>
      </c>
      <c r="U677" s="1">
        <v>4</v>
      </c>
      <c r="V677" s="1">
        <v>2</v>
      </c>
    </row>
    <row r="678" spans="17:22" x14ac:dyDescent="0.25">
      <c r="Q678" s="173">
        <v>13</v>
      </c>
      <c r="R678" s="184">
        <v>2</v>
      </c>
      <c r="S678" s="173">
        <v>3</v>
      </c>
      <c r="T678" s="173">
        <v>5</v>
      </c>
      <c r="U678" s="1">
        <v>3</v>
      </c>
      <c r="V678" s="1">
        <v>1</v>
      </c>
    </row>
    <row r="679" spans="17:22" x14ac:dyDescent="0.25">
      <c r="Q679" s="173">
        <v>11</v>
      </c>
      <c r="R679" s="184">
        <v>0</v>
      </c>
      <c r="S679" s="173">
        <v>3</v>
      </c>
      <c r="T679" s="173">
        <v>5</v>
      </c>
      <c r="U679" s="1">
        <v>4</v>
      </c>
      <c r="V679" s="1">
        <v>1</v>
      </c>
    </row>
    <row r="680" spans="17:22" x14ac:dyDescent="0.25">
      <c r="Q680" s="173">
        <v>13</v>
      </c>
      <c r="R680" s="184">
        <v>1</v>
      </c>
      <c r="S680" s="173">
        <v>3</v>
      </c>
      <c r="T680" s="173">
        <v>5</v>
      </c>
      <c r="U680" s="1">
        <v>3</v>
      </c>
      <c r="V680" s="1">
        <v>1</v>
      </c>
    </row>
    <row r="681" spans="17:22" x14ac:dyDescent="0.25">
      <c r="Q681" s="173">
        <v>13</v>
      </c>
      <c r="R681" s="184">
        <v>0</v>
      </c>
      <c r="S681" s="173">
        <v>4</v>
      </c>
      <c r="T681" s="173">
        <v>5</v>
      </c>
      <c r="U681" s="1">
        <v>3</v>
      </c>
      <c r="V681" s="1">
        <v>2</v>
      </c>
    </row>
    <row r="682" spans="17:22" x14ac:dyDescent="0.25">
      <c r="Q682" s="173">
        <v>13</v>
      </c>
      <c r="R682" s="184">
        <v>0</v>
      </c>
      <c r="S682" s="173">
        <v>3</v>
      </c>
      <c r="T682" s="173">
        <v>5</v>
      </c>
      <c r="U682" s="1">
        <v>3</v>
      </c>
      <c r="V682" s="1">
        <v>2</v>
      </c>
    </row>
    <row r="683" spans="17:22" x14ac:dyDescent="0.25">
      <c r="Q683" s="173">
        <v>11</v>
      </c>
      <c r="R683" s="184">
        <v>2</v>
      </c>
      <c r="S683" s="173">
        <v>4</v>
      </c>
      <c r="T683" s="173">
        <v>6</v>
      </c>
      <c r="U683" s="1">
        <v>4</v>
      </c>
      <c r="V683" s="1">
        <v>1</v>
      </c>
    </row>
    <row r="684" spans="17:22" x14ac:dyDescent="0.25">
      <c r="Q684" s="173">
        <v>13</v>
      </c>
      <c r="R684" s="184">
        <v>2</v>
      </c>
      <c r="S684" s="173">
        <v>3</v>
      </c>
      <c r="T684" s="173">
        <v>5</v>
      </c>
      <c r="U684" s="1">
        <v>3</v>
      </c>
      <c r="V684" s="1">
        <v>2</v>
      </c>
    </row>
    <row r="685" spans="17:22" x14ac:dyDescent="0.25">
      <c r="Q685" s="173">
        <v>13</v>
      </c>
      <c r="R685" s="184">
        <v>1</v>
      </c>
      <c r="S685" s="173">
        <v>4</v>
      </c>
      <c r="T685" s="173">
        <v>6</v>
      </c>
      <c r="U685" s="1">
        <v>4</v>
      </c>
      <c r="V685" s="1">
        <v>2</v>
      </c>
    </row>
    <row r="686" spans="17:22" x14ac:dyDescent="0.25">
      <c r="Q686" s="173">
        <v>12</v>
      </c>
      <c r="R686" s="184">
        <v>2</v>
      </c>
      <c r="S686" s="173">
        <v>4</v>
      </c>
      <c r="T686" s="173">
        <v>5</v>
      </c>
      <c r="U686" s="1">
        <v>4</v>
      </c>
      <c r="V686" s="1">
        <v>2</v>
      </c>
    </row>
    <row r="687" spans="17:22" x14ac:dyDescent="0.25">
      <c r="Q687" s="173">
        <v>13</v>
      </c>
      <c r="R687" s="184">
        <v>1</v>
      </c>
      <c r="S687" s="173">
        <v>4</v>
      </c>
      <c r="T687" s="173">
        <v>5</v>
      </c>
      <c r="U687" s="1">
        <v>4</v>
      </c>
      <c r="V687" s="1">
        <v>2</v>
      </c>
    </row>
    <row r="688" spans="17:22" x14ac:dyDescent="0.25">
      <c r="Q688" s="173">
        <v>11</v>
      </c>
      <c r="R688" s="184">
        <v>1</v>
      </c>
      <c r="S688" s="173">
        <v>3</v>
      </c>
      <c r="T688" s="173">
        <v>5</v>
      </c>
      <c r="U688" s="1">
        <v>3</v>
      </c>
      <c r="V688" s="1">
        <v>2</v>
      </c>
    </row>
    <row r="689" spans="17:22" x14ac:dyDescent="0.25">
      <c r="Q689" s="173">
        <v>13</v>
      </c>
      <c r="R689" s="184">
        <v>1</v>
      </c>
      <c r="S689" s="173">
        <v>4</v>
      </c>
      <c r="T689" s="173">
        <v>5</v>
      </c>
      <c r="U689" s="1">
        <v>4</v>
      </c>
      <c r="V689" s="1">
        <v>2</v>
      </c>
    </row>
    <row r="690" spans="17:22" x14ac:dyDescent="0.25">
      <c r="Q690" s="173">
        <v>12</v>
      </c>
      <c r="R690" s="184">
        <v>1</v>
      </c>
      <c r="S690" s="173">
        <v>3</v>
      </c>
      <c r="T690" s="173">
        <v>5</v>
      </c>
      <c r="U690" s="1">
        <v>3</v>
      </c>
      <c r="V690" s="1">
        <v>2</v>
      </c>
    </row>
    <row r="691" spans="17:22" x14ac:dyDescent="0.25">
      <c r="Q691" s="173">
        <v>12</v>
      </c>
      <c r="R691" s="184">
        <v>1</v>
      </c>
      <c r="S691" s="173">
        <v>4</v>
      </c>
      <c r="T691" s="173">
        <v>5</v>
      </c>
      <c r="U691" s="1">
        <v>4</v>
      </c>
      <c r="V691" s="1">
        <v>1</v>
      </c>
    </row>
    <row r="692" spans="17:22" x14ac:dyDescent="0.25">
      <c r="Q692" s="173">
        <v>11</v>
      </c>
      <c r="R692" s="184">
        <v>2</v>
      </c>
      <c r="S692" s="173">
        <v>3</v>
      </c>
      <c r="T692" s="173">
        <v>5</v>
      </c>
      <c r="U692" s="1">
        <v>4</v>
      </c>
      <c r="V692" s="1">
        <v>2</v>
      </c>
    </row>
    <row r="693" spans="17:22" x14ac:dyDescent="0.25">
      <c r="Q693" s="173">
        <v>13</v>
      </c>
      <c r="R693" s="184">
        <v>2</v>
      </c>
      <c r="S693" s="173">
        <v>3</v>
      </c>
      <c r="T693" s="173">
        <v>5</v>
      </c>
      <c r="U693" s="1">
        <v>4</v>
      </c>
      <c r="V693" s="1">
        <v>2</v>
      </c>
    </row>
    <row r="694" spans="17:22" x14ac:dyDescent="0.25">
      <c r="Q694" s="173">
        <v>11</v>
      </c>
      <c r="R694" s="184">
        <v>2</v>
      </c>
      <c r="S694" s="173">
        <v>4</v>
      </c>
      <c r="T694" s="173">
        <v>5</v>
      </c>
      <c r="U694" s="1">
        <v>4</v>
      </c>
      <c r="V694" s="1">
        <v>2</v>
      </c>
    </row>
    <row r="695" spans="17:22" x14ac:dyDescent="0.25">
      <c r="Q695" s="173">
        <v>12</v>
      </c>
      <c r="R695" s="184">
        <v>1</v>
      </c>
      <c r="S695" s="173">
        <v>4</v>
      </c>
      <c r="T695" s="173">
        <v>6</v>
      </c>
      <c r="U695" s="1">
        <v>4</v>
      </c>
      <c r="V695" s="1">
        <v>1</v>
      </c>
    </row>
    <row r="696" spans="17:22" x14ac:dyDescent="0.25">
      <c r="Q696" s="173">
        <v>12</v>
      </c>
      <c r="R696" s="184">
        <v>1</v>
      </c>
      <c r="S696" s="173">
        <v>4</v>
      </c>
      <c r="T696" s="173">
        <v>5</v>
      </c>
      <c r="U696" s="1">
        <v>4</v>
      </c>
      <c r="V696" s="1">
        <v>1</v>
      </c>
    </row>
    <row r="697" spans="17:22" x14ac:dyDescent="0.25">
      <c r="Q697" s="173">
        <v>12</v>
      </c>
      <c r="R697" s="184">
        <v>2</v>
      </c>
      <c r="S697" s="173">
        <v>3</v>
      </c>
      <c r="T697" s="173">
        <v>6</v>
      </c>
      <c r="U697" s="1">
        <v>4</v>
      </c>
      <c r="V697" s="1">
        <v>2</v>
      </c>
    </row>
    <row r="698" spans="17:22" x14ac:dyDescent="0.25">
      <c r="Q698" s="173">
        <v>13</v>
      </c>
      <c r="R698" s="184">
        <v>1</v>
      </c>
      <c r="S698" s="173">
        <v>3</v>
      </c>
      <c r="T698" s="173">
        <v>6</v>
      </c>
      <c r="U698" s="1">
        <v>3</v>
      </c>
      <c r="V698" s="1">
        <v>2</v>
      </c>
    </row>
    <row r="699" spans="17:22" x14ac:dyDescent="0.25">
      <c r="Q699" s="173">
        <v>12</v>
      </c>
      <c r="R699" s="184">
        <v>0</v>
      </c>
      <c r="S699" s="173">
        <v>3</v>
      </c>
      <c r="T699" s="173">
        <v>5</v>
      </c>
      <c r="U699" s="1">
        <v>3</v>
      </c>
      <c r="V699" s="1">
        <v>1</v>
      </c>
    </row>
    <row r="700" spans="17:22" x14ac:dyDescent="0.25">
      <c r="Q700" s="173">
        <v>13</v>
      </c>
      <c r="R700" s="184">
        <v>1</v>
      </c>
      <c r="S700" s="173">
        <v>4</v>
      </c>
      <c r="T700" s="173">
        <v>5</v>
      </c>
      <c r="U700" s="1">
        <v>4</v>
      </c>
      <c r="V700" s="1">
        <v>1</v>
      </c>
    </row>
    <row r="701" spans="17:22" x14ac:dyDescent="0.25">
      <c r="Q701" s="173">
        <v>13</v>
      </c>
      <c r="R701" s="184">
        <v>1</v>
      </c>
      <c r="S701" s="173">
        <v>3</v>
      </c>
      <c r="T701" s="173">
        <v>5</v>
      </c>
      <c r="U701" s="1">
        <v>4</v>
      </c>
      <c r="V701" s="1">
        <v>2</v>
      </c>
    </row>
    <row r="702" spans="17:22" x14ac:dyDescent="0.25">
      <c r="Q702" s="173">
        <v>11</v>
      </c>
      <c r="R702" s="184">
        <v>0</v>
      </c>
      <c r="S702" s="173">
        <v>3</v>
      </c>
      <c r="T702" s="173">
        <v>5</v>
      </c>
      <c r="U702" s="1">
        <v>4</v>
      </c>
      <c r="V702" s="1">
        <v>2</v>
      </c>
    </row>
    <row r="703" spans="17:22" x14ac:dyDescent="0.25">
      <c r="Q703" s="173">
        <v>12</v>
      </c>
      <c r="R703" s="184">
        <v>2</v>
      </c>
      <c r="S703" s="173">
        <v>4</v>
      </c>
      <c r="T703" s="173">
        <v>5</v>
      </c>
      <c r="U703" s="1">
        <v>3</v>
      </c>
      <c r="V703" s="1">
        <v>1</v>
      </c>
    </row>
    <row r="704" spans="17:22" x14ac:dyDescent="0.25">
      <c r="Q704" s="173">
        <v>11</v>
      </c>
      <c r="R704" s="184">
        <v>1</v>
      </c>
      <c r="S704" s="173">
        <v>3</v>
      </c>
      <c r="T704" s="173">
        <v>5</v>
      </c>
      <c r="U704" s="1">
        <v>4</v>
      </c>
      <c r="V704" s="1">
        <v>2</v>
      </c>
    </row>
    <row r="705" spans="17:22" x14ac:dyDescent="0.25">
      <c r="Q705" s="173">
        <v>11</v>
      </c>
      <c r="R705" s="184">
        <v>2</v>
      </c>
      <c r="S705" s="173">
        <v>3</v>
      </c>
      <c r="T705" s="173">
        <v>5</v>
      </c>
      <c r="U705" s="1">
        <v>4</v>
      </c>
      <c r="V705" s="1">
        <v>2</v>
      </c>
    </row>
    <row r="706" spans="17:22" x14ac:dyDescent="0.25">
      <c r="Q706" s="173">
        <v>12</v>
      </c>
      <c r="R706" s="184">
        <v>0</v>
      </c>
      <c r="S706" s="173">
        <v>3</v>
      </c>
      <c r="T706" s="173">
        <v>5</v>
      </c>
      <c r="U706" s="1">
        <v>4</v>
      </c>
      <c r="V706" s="1">
        <v>1</v>
      </c>
    </row>
    <row r="707" spans="17:22" x14ac:dyDescent="0.25">
      <c r="Q707" s="173">
        <v>13</v>
      </c>
      <c r="R707" s="184">
        <v>2</v>
      </c>
      <c r="S707" s="173">
        <v>3</v>
      </c>
      <c r="T707" s="173">
        <v>5</v>
      </c>
      <c r="U707" s="1">
        <v>4</v>
      </c>
      <c r="V707" s="1">
        <v>2</v>
      </c>
    </row>
    <row r="708" spans="17:22" x14ac:dyDescent="0.25">
      <c r="Q708" s="173">
        <v>13</v>
      </c>
      <c r="R708" s="184">
        <v>1</v>
      </c>
      <c r="S708" s="173">
        <v>3</v>
      </c>
      <c r="T708" s="173">
        <v>5</v>
      </c>
      <c r="U708" s="1">
        <v>3</v>
      </c>
      <c r="V708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M38"/>
  <sheetViews>
    <sheetView tabSelected="1" topLeftCell="AC1" workbookViewId="0">
      <selection activeCell="AZ5" sqref="AZ5"/>
    </sheetView>
  </sheetViews>
  <sheetFormatPr defaultRowHeight="15.75" customHeight="1" x14ac:dyDescent="0.25"/>
  <cols>
    <col min="1" max="1" width="7.140625" style="277" customWidth="1"/>
    <col min="2" max="2" width="7.140625" style="301" customWidth="1"/>
    <col min="3" max="3" width="7.140625" style="277" customWidth="1"/>
    <col min="4" max="4" width="7.140625" style="278" customWidth="1"/>
    <col min="5" max="5" width="4.140625" style="277" customWidth="1"/>
    <col min="6" max="8" width="6.42578125" style="277" customWidth="1"/>
    <col min="9" max="9" width="4.28515625" style="76" customWidth="1"/>
    <col min="10" max="10" width="6.7109375" style="285" customWidth="1"/>
    <col min="11" max="21" width="4.7109375" style="285" customWidth="1"/>
    <col min="22" max="22" width="7.140625" style="285" customWidth="1"/>
    <col min="23" max="23" width="3.5703125" style="76" customWidth="1"/>
    <col min="24" max="28" width="5.5703125" style="285" customWidth="1"/>
    <col min="29" max="29" width="7.85546875" style="285" customWidth="1"/>
    <col min="30" max="30" width="3.5703125" style="76" customWidth="1"/>
    <col min="31" max="39" width="3.5703125" style="285" customWidth="1"/>
    <col min="40" max="40" width="7" style="76" customWidth="1"/>
    <col min="41" max="46" width="6.85546875" style="277" customWidth="1"/>
    <col min="47" max="47" width="4" style="76" customWidth="1"/>
    <col min="48" max="53" width="9.140625" style="277"/>
    <col min="54" max="54" width="9.140625" style="78"/>
    <col min="55" max="55" width="4.7109375" style="76" customWidth="1"/>
    <col min="56" max="56" width="4.7109375" style="277" customWidth="1"/>
    <col min="57" max="64" width="6.7109375" style="277" customWidth="1"/>
    <col min="65" max="65" width="6.7109375" style="278" customWidth="1"/>
    <col min="66" max="16384" width="9.140625" style="277"/>
  </cols>
  <sheetData>
    <row r="1" spans="1:65" ht="30" customHeight="1" x14ac:dyDescent="0.25">
      <c r="A1" s="365" t="s">
        <v>228</v>
      </c>
      <c r="B1" s="366"/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  <c r="O1" s="366"/>
      <c r="P1" s="366"/>
      <c r="Q1" s="366"/>
      <c r="R1" s="366"/>
      <c r="S1" s="366"/>
      <c r="T1" s="366"/>
      <c r="U1" s="366"/>
      <c r="V1" s="366"/>
      <c r="W1" s="366"/>
      <c r="X1" s="366"/>
      <c r="Y1" s="366"/>
      <c r="Z1" s="366"/>
      <c r="AA1" s="366"/>
      <c r="AB1" s="366"/>
      <c r="AC1" s="366"/>
      <c r="AD1" s="366"/>
      <c r="AE1" s="366"/>
      <c r="AF1" s="366"/>
      <c r="AG1" s="366"/>
      <c r="AH1" s="366"/>
      <c r="AI1" s="366"/>
      <c r="AJ1" s="366"/>
      <c r="AK1" s="366"/>
      <c r="AL1" s="366"/>
      <c r="AM1" s="366"/>
      <c r="AN1" s="373" t="s">
        <v>240</v>
      </c>
      <c r="AO1" s="374"/>
      <c r="AP1" s="374"/>
      <c r="AQ1" s="374"/>
      <c r="AR1" s="374"/>
      <c r="AS1" s="374"/>
      <c r="AT1" s="374"/>
      <c r="AU1" s="374"/>
      <c r="AV1" s="374"/>
      <c r="AW1" s="374"/>
      <c r="AX1" s="374"/>
      <c r="AY1" s="374"/>
      <c r="AZ1" s="374"/>
      <c r="BA1" s="374"/>
      <c r="BB1" s="374"/>
      <c r="BC1" s="374"/>
      <c r="BD1" s="374"/>
      <c r="BE1" s="374"/>
      <c r="BF1" s="374"/>
      <c r="BG1" s="374"/>
      <c r="BH1" s="374"/>
      <c r="BI1" s="374"/>
      <c r="BJ1" s="374"/>
      <c r="BK1" s="374"/>
      <c r="BL1" s="374"/>
      <c r="BM1" s="375"/>
    </row>
    <row r="2" spans="1:65" s="198" customFormat="1" ht="15.75" customHeight="1" x14ac:dyDescent="0.25">
      <c r="A2" s="377" t="s">
        <v>234</v>
      </c>
      <c r="B2" s="378"/>
      <c r="C2" s="378"/>
      <c r="D2" s="379"/>
      <c r="E2" s="377" t="s">
        <v>62</v>
      </c>
      <c r="F2" s="378"/>
      <c r="G2" s="378"/>
      <c r="H2" s="379"/>
      <c r="I2" s="377" t="s">
        <v>246</v>
      </c>
      <c r="J2" s="378"/>
      <c r="K2" s="378"/>
      <c r="L2" s="378"/>
      <c r="M2" s="378"/>
      <c r="N2" s="378"/>
      <c r="O2" s="378"/>
      <c r="P2" s="378"/>
      <c r="Q2" s="378"/>
      <c r="R2" s="378"/>
      <c r="S2" s="378"/>
      <c r="T2" s="378"/>
      <c r="U2" s="378"/>
      <c r="V2" s="379"/>
      <c r="W2" s="377" t="s">
        <v>269</v>
      </c>
      <c r="X2" s="378"/>
      <c r="Y2" s="378"/>
      <c r="Z2" s="378"/>
      <c r="AA2" s="378"/>
      <c r="AB2" s="378"/>
      <c r="AC2" s="379"/>
      <c r="AD2" s="377" t="s">
        <v>254</v>
      </c>
      <c r="AE2" s="378"/>
      <c r="AF2" s="378"/>
      <c r="AG2" s="378"/>
      <c r="AH2" s="378"/>
      <c r="AI2" s="378"/>
      <c r="AJ2" s="378"/>
      <c r="AK2" s="378"/>
      <c r="AL2" s="378"/>
      <c r="AM2" s="379"/>
      <c r="AN2" s="370" t="s">
        <v>239</v>
      </c>
      <c r="AO2" s="371"/>
      <c r="AP2" s="371"/>
      <c r="AQ2" s="371"/>
      <c r="AR2" s="371"/>
      <c r="AS2" s="371"/>
      <c r="AT2" s="372"/>
      <c r="AU2" s="370" t="s">
        <v>232</v>
      </c>
      <c r="AV2" s="371"/>
      <c r="AW2" s="371"/>
      <c r="AX2" s="371"/>
      <c r="AY2" s="371"/>
      <c r="AZ2" s="371"/>
      <c r="BA2" s="371"/>
      <c r="BB2" s="372"/>
      <c r="BC2" s="371" t="s">
        <v>233</v>
      </c>
      <c r="BD2" s="371"/>
      <c r="BE2" s="371"/>
      <c r="BF2" s="371"/>
      <c r="BG2" s="371"/>
      <c r="BH2" s="371"/>
      <c r="BI2" s="371"/>
      <c r="BJ2" s="371"/>
      <c r="BK2" s="371"/>
      <c r="BL2" s="371"/>
      <c r="BM2" s="372"/>
    </row>
    <row r="3" spans="1:65" ht="15.75" customHeight="1" x14ac:dyDescent="0.25">
      <c r="A3" s="301"/>
      <c r="B3" s="346" t="s">
        <v>67</v>
      </c>
      <c r="C3" s="183" t="s">
        <v>69</v>
      </c>
      <c r="D3" s="199" t="s">
        <v>73</v>
      </c>
      <c r="E3" s="316"/>
      <c r="F3" s="302" t="s">
        <v>20</v>
      </c>
      <c r="G3" s="302" t="s">
        <v>19</v>
      </c>
      <c r="H3" s="302" t="s">
        <v>114</v>
      </c>
      <c r="I3" s="282" t="s">
        <v>253</v>
      </c>
      <c r="J3" s="283" t="s">
        <v>272</v>
      </c>
      <c r="K3" s="283" t="s">
        <v>247</v>
      </c>
      <c r="L3" s="283" t="s">
        <v>268</v>
      </c>
      <c r="M3" s="283" t="s">
        <v>248</v>
      </c>
      <c r="N3" s="283" t="s">
        <v>249</v>
      </c>
      <c r="O3" s="283" t="s">
        <v>227</v>
      </c>
      <c r="P3" s="283" t="s">
        <v>271</v>
      </c>
      <c r="Q3" s="283" t="s">
        <v>273</v>
      </c>
      <c r="R3" s="283" t="s">
        <v>274</v>
      </c>
      <c r="S3" s="283" t="s">
        <v>275</v>
      </c>
      <c r="T3" s="283" t="s">
        <v>276</v>
      </c>
      <c r="U3" s="283" t="s">
        <v>266</v>
      </c>
      <c r="V3" s="283" t="s">
        <v>267</v>
      </c>
      <c r="W3" s="282"/>
      <c r="X3" s="283" t="s">
        <v>20</v>
      </c>
      <c r="Y3" s="283" t="s">
        <v>19</v>
      </c>
      <c r="Z3" s="283" t="s">
        <v>114</v>
      </c>
      <c r="AA3" s="283" t="s">
        <v>278</v>
      </c>
      <c r="AB3" s="283" t="s">
        <v>70</v>
      </c>
      <c r="AC3" s="284" t="s">
        <v>94</v>
      </c>
      <c r="AD3" s="282"/>
      <c r="AE3" s="283" t="s">
        <v>55</v>
      </c>
      <c r="AF3" s="283" t="s">
        <v>2</v>
      </c>
      <c r="AG3" s="283" t="s">
        <v>74</v>
      </c>
      <c r="AH3" s="283" t="s">
        <v>0</v>
      </c>
      <c r="AI3" s="283" t="s">
        <v>5</v>
      </c>
      <c r="AJ3" s="283" t="s">
        <v>8</v>
      </c>
      <c r="AK3" s="283" t="s">
        <v>225</v>
      </c>
      <c r="AL3" s="283" t="s">
        <v>131</v>
      </c>
      <c r="AM3" s="284" t="s">
        <v>226</v>
      </c>
      <c r="AN3" s="345" t="s">
        <v>67</v>
      </c>
      <c r="AO3" s="291" t="s">
        <v>223</v>
      </c>
      <c r="AP3" s="291" t="s">
        <v>14</v>
      </c>
      <c r="AQ3" s="291" t="s">
        <v>224</v>
      </c>
      <c r="AR3" s="222" t="s">
        <v>88</v>
      </c>
      <c r="AS3" s="222" t="s">
        <v>14</v>
      </c>
      <c r="AT3" s="292" t="s">
        <v>224</v>
      </c>
      <c r="AU3" s="368" t="s">
        <v>238</v>
      </c>
      <c r="AV3" s="376"/>
      <c r="AW3" s="286" t="s">
        <v>9</v>
      </c>
      <c r="AX3" s="287" t="s">
        <v>7</v>
      </c>
      <c r="AY3" s="192" t="s">
        <v>6</v>
      </c>
      <c r="AZ3" s="288" t="s">
        <v>4</v>
      </c>
      <c r="BA3" s="75" t="s">
        <v>3</v>
      </c>
      <c r="BB3" s="227" t="s">
        <v>66</v>
      </c>
      <c r="BC3" s="380" t="s">
        <v>20</v>
      </c>
      <c r="BD3" s="274"/>
      <c r="BE3" s="274" t="s">
        <v>55</v>
      </c>
      <c r="BF3" s="274" t="s">
        <v>2</v>
      </c>
      <c r="BG3" s="274" t="s">
        <v>74</v>
      </c>
      <c r="BH3" s="274" t="s">
        <v>0</v>
      </c>
      <c r="BI3" s="274" t="s">
        <v>5</v>
      </c>
      <c r="BJ3" s="274" t="s">
        <v>8</v>
      </c>
      <c r="BK3" s="274" t="s">
        <v>225</v>
      </c>
      <c r="BL3" s="274" t="s">
        <v>131</v>
      </c>
      <c r="BM3" s="175" t="s">
        <v>226</v>
      </c>
    </row>
    <row r="4" spans="1:65" ht="15.75" customHeight="1" x14ac:dyDescent="0.25">
      <c r="A4" s="274" t="s">
        <v>223</v>
      </c>
      <c r="B4" s="302"/>
      <c r="C4" s="277">
        <v>30</v>
      </c>
      <c r="D4" s="278">
        <v>40</v>
      </c>
      <c r="E4" s="276" t="s">
        <v>9</v>
      </c>
      <c r="F4" s="74">
        <v>1994</v>
      </c>
      <c r="G4" s="74">
        <v>1482</v>
      </c>
      <c r="H4" s="74">
        <v>0</v>
      </c>
      <c r="I4" s="76">
        <v>0</v>
      </c>
      <c r="J4" s="277" t="s">
        <v>241</v>
      </c>
      <c r="K4" s="277" t="s">
        <v>230</v>
      </c>
      <c r="L4" s="277" t="s">
        <v>230</v>
      </c>
      <c r="M4" s="277" t="s">
        <v>230</v>
      </c>
      <c r="N4" s="277" t="s">
        <v>230</v>
      </c>
      <c r="O4" s="277" t="s">
        <v>230</v>
      </c>
      <c r="P4" s="277" t="s">
        <v>230</v>
      </c>
      <c r="Q4" s="277">
        <v>380</v>
      </c>
      <c r="R4" s="277">
        <v>300</v>
      </c>
      <c r="S4" s="277">
        <v>49</v>
      </c>
      <c r="T4" s="277">
        <v>15</v>
      </c>
      <c r="U4" s="277">
        <v>35</v>
      </c>
      <c r="V4" s="343">
        <v>52500000</v>
      </c>
      <c r="W4" s="317" t="s">
        <v>9</v>
      </c>
      <c r="X4" s="36">
        <v>0</v>
      </c>
      <c r="Y4" s="36">
        <v>0</v>
      </c>
      <c r="Z4" s="36">
        <v>0</v>
      </c>
      <c r="AA4" s="36">
        <v>0</v>
      </c>
      <c r="AB4" s="36">
        <v>0</v>
      </c>
      <c r="AC4" s="347">
        <v>0</v>
      </c>
      <c r="AD4" s="276" t="s">
        <v>9</v>
      </c>
      <c r="AE4" s="303">
        <v>8</v>
      </c>
      <c r="AF4" s="303">
        <v>8</v>
      </c>
      <c r="AG4" s="303">
        <v>8</v>
      </c>
      <c r="AH4" s="303">
        <v>8</v>
      </c>
      <c r="AI4" s="303">
        <v>8</v>
      </c>
      <c r="AJ4" s="303">
        <v>8</v>
      </c>
      <c r="AK4" s="303">
        <v>8</v>
      </c>
      <c r="AL4" s="303">
        <v>8</v>
      </c>
      <c r="AM4" s="304">
        <v>0</v>
      </c>
      <c r="AN4" s="272" t="s">
        <v>20</v>
      </c>
      <c r="AO4" s="203" t="e">
        <f>AVERAGE(D咢牙!A:A)</f>
        <v>#DIV/0!</v>
      </c>
      <c r="AP4" s="256">
        <f>COUNT(D咢牙!A:A)</f>
        <v>0</v>
      </c>
      <c r="AQ4" s="203" t="e">
        <f>$B$4/AO4</f>
        <v>#DIV/0!</v>
      </c>
      <c r="AR4" s="115" t="e">
        <f>AVERAGE(D咢牙!B:B)</f>
        <v>#DIV/0!</v>
      </c>
      <c r="AS4" s="257">
        <f>COUNT(D咢牙!B:B)</f>
        <v>0</v>
      </c>
      <c r="AT4" s="114" t="e">
        <f>$B$5/AR4</f>
        <v>#DIV/0!</v>
      </c>
      <c r="AU4" s="367" t="s">
        <v>20</v>
      </c>
      <c r="AV4" s="222" t="s">
        <v>229</v>
      </c>
      <c r="AW4" s="208">
        <f>MAX(SUM(BE4:BM4) - F4 + X4,0)</f>
        <v>0</v>
      </c>
      <c r="AX4" s="209">
        <f>MAX(SUM(BE5:BM5) - F5 + X5,0)</f>
        <v>0</v>
      </c>
      <c r="AY4" s="210">
        <f>MAX(SUM(BE6:BM6) - F6 + X6,0)</f>
        <v>0</v>
      </c>
      <c r="AZ4" s="211">
        <f>MAX(SUM(BE7:BM7) - F7 + X7,0)</f>
        <v>0</v>
      </c>
      <c r="BA4" s="223">
        <f>MAX(SUM(BE8:BM8) - F8 + X8,0)</f>
        <v>0</v>
      </c>
      <c r="BB4" s="228">
        <f t="shared" ref="BB4:BB9" si="0">SUM(AW4:BA4)</f>
        <v>0</v>
      </c>
      <c r="BC4" s="381"/>
      <c r="BD4" s="286" t="s">
        <v>9</v>
      </c>
      <c r="BE4" s="16">
        <f t="shared" ref="BE4:BM8" si="1">IF(ISBLANK(AE4),0,VLOOKUP(AE4,$I$4:$V$15,9,FALSE))</f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6">
        <f t="shared" si="1"/>
        <v>0</v>
      </c>
      <c r="BL4" s="16">
        <f t="shared" si="1"/>
        <v>0</v>
      </c>
      <c r="BM4" s="15">
        <f t="shared" si="1"/>
        <v>380</v>
      </c>
    </row>
    <row r="5" spans="1:65" ht="15.75" customHeight="1" x14ac:dyDescent="0.25">
      <c r="A5" s="102" t="s">
        <v>88</v>
      </c>
      <c r="B5" s="102"/>
      <c r="C5" s="314">
        <v>30</v>
      </c>
      <c r="D5" s="331">
        <v>40</v>
      </c>
      <c r="E5" s="275" t="s">
        <v>7</v>
      </c>
      <c r="F5" s="71">
        <v>980</v>
      </c>
      <c r="G5" s="71">
        <v>1921</v>
      </c>
      <c r="H5" s="71">
        <v>148</v>
      </c>
      <c r="I5" s="76">
        <v>1</v>
      </c>
      <c r="J5" s="277" t="s">
        <v>241</v>
      </c>
      <c r="K5" s="277" t="s">
        <v>241</v>
      </c>
      <c r="L5" s="277" t="s">
        <v>230</v>
      </c>
      <c r="M5" s="277" t="s">
        <v>230</v>
      </c>
      <c r="N5" s="277" t="s">
        <v>230</v>
      </c>
      <c r="O5" s="277" t="s">
        <v>230</v>
      </c>
      <c r="P5" s="277" t="s">
        <v>230</v>
      </c>
      <c r="Q5" s="277">
        <v>340</v>
      </c>
      <c r="R5" s="277">
        <v>270</v>
      </c>
      <c r="S5" s="277">
        <v>49</v>
      </c>
      <c r="T5" s="277">
        <v>14</v>
      </c>
      <c r="U5" s="277">
        <v>35</v>
      </c>
      <c r="V5" s="343">
        <v>50500000</v>
      </c>
      <c r="W5" s="318" t="s">
        <v>7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47">
        <v>0</v>
      </c>
      <c r="AD5" s="275" t="s">
        <v>7</v>
      </c>
      <c r="AE5" s="305">
        <v>8</v>
      </c>
      <c r="AF5" s="305">
        <v>8</v>
      </c>
      <c r="AG5" s="305">
        <v>8</v>
      </c>
      <c r="AH5" s="305">
        <v>8</v>
      </c>
      <c r="AI5" s="305">
        <v>8</v>
      </c>
      <c r="AJ5" s="305">
        <v>8</v>
      </c>
      <c r="AK5" s="305">
        <v>8</v>
      </c>
      <c r="AL5" s="305">
        <v>8</v>
      </c>
      <c r="AM5" s="306">
        <v>0</v>
      </c>
      <c r="AN5" s="200" t="s">
        <v>69</v>
      </c>
      <c r="AO5" s="202" t="s">
        <v>223</v>
      </c>
      <c r="AP5" s="202" t="s">
        <v>14</v>
      </c>
      <c r="AQ5" s="202" t="s">
        <v>224</v>
      </c>
      <c r="AR5" s="233" t="s">
        <v>88</v>
      </c>
      <c r="AS5" s="258" t="s">
        <v>14</v>
      </c>
      <c r="AT5" s="294" t="s">
        <v>224</v>
      </c>
      <c r="AU5" s="368"/>
      <c r="AV5" s="274" t="s">
        <v>75</v>
      </c>
      <c r="AW5" s="74" t="e">
        <f>ROUNDUP(AW4/$AR$4,0)</f>
        <v>#DIV/0!</v>
      </c>
      <c r="AX5" s="71" t="e">
        <f>ROUNDUP(AX4/$AR$4,0)</f>
        <v>#DIV/0!</v>
      </c>
      <c r="AY5" s="72" t="e">
        <f>ROUNDUP(AY4/$AR$4,0)</f>
        <v>#DIV/0!</v>
      </c>
      <c r="AZ5" s="131" t="e">
        <f>ROUNDUP(AZ4/$AR$4,0)</f>
        <v>#DIV/0!</v>
      </c>
      <c r="BA5" s="73" t="e">
        <f>ROUNDUP(BA4/$AR$4,0)</f>
        <v>#DIV/0!</v>
      </c>
      <c r="BB5" s="229" t="e">
        <f t="shared" si="0"/>
        <v>#DIV/0!</v>
      </c>
      <c r="BC5" s="381"/>
      <c r="BD5" s="287" t="s">
        <v>7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33">
        <f t="shared" si="1"/>
        <v>0</v>
      </c>
      <c r="BL5" s="33">
        <f t="shared" si="1"/>
        <v>0</v>
      </c>
      <c r="BM5" s="194">
        <f t="shared" si="1"/>
        <v>380</v>
      </c>
    </row>
    <row r="6" spans="1:65" ht="15.75" customHeight="1" x14ac:dyDescent="0.25">
      <c r="E6" s="281" t="s">
        <v>6</v>
      </c>
      <c r="F6" s="72">
        <v>3768</v>
      </c>
      <c r="G6" s="72">
        <v>3231</v>
      </c>
      <c r="H6" s="72">
        <v>688</v>
      </c>
      <c r="I6" s="76">
        <v>2</v>
      </c>
      <c r="J6" s="277" t="s">
        <v>241</v>
      </c>
      <c r="K6" s="277" t="s">
        <v>241</v>
      </c>
      <c r="L6" s="277" t="s">
        <v>241</v>
      </c>
      <c r="M6" s="277" t="s">
        <v>230</v>
      </c>
      <c r="N6" s="277" t="s">
        <v>230</v>
      </c>
      <c r="O6" s="277" t="s">
        <v>230</v>
      </c>
      <c r="P6" s="277" t="s">
        <v>230</v>
      </c>
      <c r="Q6" s="277">
        <v>180</v>
      </c>
      <c r="R6" s="277">
        <v>150</v>
      </c>
      <c r="S6" s="277">
        <v>49</v>
      </c>
      <c r="T6" s="277">
        <v>10</v>
      </c>
      <c r="U6" s="277">
        <v>35</v>
      </c>
      <c r="V6" s="343">
        <v>42500000</v>
      </c>
      <c r="W6" s="319" t="s">
        <v>6</v>
      </c>
      <c r="X6" s="36">
        <v>0</v>
      </c>
      <c r="Y6" s="36">
        <v>0</v>
      </c>
      <c r="Z6" s="36">
        <v>0</v>
      </c>
      <c r="AA6" s="36">
        <v>0</v>
      </c>
      <c r="AB6" s="36">
        <v>0</v>
      </c>
      <c r="AC6" s="347">
        <v>0</v>
      </c>
      <c r="AD6" s="281" t="s">
        <v>6</v>
      </c>
      <c r="AE6" s="307">
        <v>23</v>
      </c>
      <c r="AF6" s="307">
        <v>23</v>
      </c>
      <c r="AG6" s="307">
        <v>23</v>
      </c>
      <c r="AH6" s="307">
        <v>23</v>
      </c>
      <c r="AI6" s="307">
        <v>23</v>
      </c>
      <c r="AJ6" s="307">
        <v>23</v>
      </c>
      <c r="AK6" s="307">
        <v>23</v>
      </c>
      <c r="AL6" s="307">
        <v>23</v>
      </c>
      <c r="AM6" s="308">
        <v>0</v>
      </c>
      <c r="AN6" s="316" t="s">
        <v>20</v>
      </c>
      <c r="AO6" s="203" t="e">
        <f>AVERAGE(D咢牙!C:C)</f>
        <v>#DIV/0!</v>
      </c>
      <c r="AP6" s="256">
        <f>COUNT(D咢牙!C:C)</f>
        <v>0</v>
      </c>
      <c r="AQ6" s="255" t="e">
        <f>$C$4/AO6</f>
        <v>#DIV/0!</v>
      </c>
      <c r="AR6" s="115">
        <f>AVERAGE(D咢牙!G:G)</f>
        <v>3.375</v>
      </c>
      <c r="AS6" s="257">
        <f>COUNT(D咢牙!G:G)</f>
        <v>8</v>
      </c>
      <c r="AT6" s="293">
        <f>$C$5/AR6</f>
        <v>8.8888888888888893</v>
      </c>
      <c r="AU6" s="368"/>
      <c r="AV6" s="274" t="s">
        <v>277</v>
      </c>
      <c r="AW6" s="204" t="e">
        <f>ROUNDUP(AW5/(RECOVER_AP / $C$5)*RECOVER_DIAMS,0)</f>
        <v>#DIV/0!</v>
      </c>
      <c r="AX6" s="207" t="e">
        <f>ROUNDUP(AX5/(RECOVER_AP / $C$5)*RECOVER_DIAMS,0)</f>
        <v>#DIV/0!</v>
      </c>
      <c r="AY6" s="205" t="e">
        <f>ROUNDUP(AY5/(RECOVER_AP / $C$5)*RECOVER_DIAMS,0)</f>
        <v>#DIV/0!</v>
      </c>
      <c r="AZ6" s="206" t="e">
        <f>ROUNDUP(AZ5/(RECOVER_AP / $C$5)*RECOVER_DIAMS,0)</f>
        <v>#DIV/0!</v>
      </c>
      <c r="BA6" s="220" t="e">
        <f>ROUNDUP(BA5/(RECOVER_AP / $C$5)*RECOVER_DIAMS,0)</f>
        <v>#DIV/0!</v>
      </c>
      <c r="BB6" s="230" t="e">
        <f t="shared" si="0"/>
        <v>#DIV/0!</v>
      </c>
      <c r="BC6" s="381"/>
      <c r="BD6" s="192" t="s">
        <v>6</v>
      </c>
      <c r="BE6" s="193">
        <f t="shared" si="1"/>
        <v>0</v>
      </c>
      <c r="BF6" s="193">
        <f t="shared" si="1"/>
        <v>0</v>
      </c>
      <c r="BG6" s="193">
        <f t="shared" si="1"/>
        <v>0</v>
      </c>
      <c r="BH6" s="193">
        <f t="shared" si="1"/>
        <v>0</v>
      </c>
      <c r="BI6" s="193">
        <f t="shared" si="1"/>
        <v>0</v>
      </c>
      <c r="BJ6" s="193">
        <f t="shared" si="1"/>
        <v>0</v>
      </c>
      <c r="BK6" s="193">
        <f t="shared" si="1"/>
        <v>0</v>
      </c>
      <c r="BL6" s="193">
        <f t="shared" si="1"/>
        <v>0</v>
      </c>
      <c r="BM6" s="195">
        <f t="shared" si="1"/>
        <v>380</v>
      </c>
    </row>
    <row r="7" spans="1:65" ht="15.75" customHeight="1" x14ac:dyDescent="0.25">
      <c r="E7" s="280" t="s">
        <v>4</v>
      </c>
      <c r="F7" s="131">
        <v>2477</v>
      </c>
      <c r="G7" s="131">
        <v>2456</v>
      </c>
      <c r="H7" s="131">
        <v>376</v>
      </c>
      <c r="I7" s="76">
        <v>3</v>
      </c>
      <c r="J7" s="277" t="s">
        <v>241</v>
      </c>
      <c r="K7" s="277" t="s">
        <v>241</v>
      </c>
      <c r="L7" s="277" t="s">
        <v>230</v>
      </c>
      <c r="M7" s="277" t="s">
        <v>241</v>
      </c>
      <c r="N7" s="277" t="s">
        <v>230</v>
      </c>
      <c r="O7" s="277" t="s">
        <v>230</v>
      </c>
      <c r="P7" s="277" t="s">
        <v>230</v>
      </c>
      <c r="Q7" s="277">
        <v>324</v>
      </c>
      <c r="R7" s="277">
        <v>260</v>
      </c>
      <c r="S7" s="277">
        <v>42</v>
      </c>
      <c r="T7" s="277">
        <v>4</v>
      </c>
      <c r="U7" s="277">
        <v>34</v>
      </c>
      <c r="V7" s="343">
        <v>48000000</v>
      </c>
      <c r="W7" s="320" t="s">
        <v>4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347">
        <v>0</v>
      </c>
      <c r="AD7" s="280" t="s">
        <v>4</v>
      </c>
      <c r="AE7" s="309">
        <v>23</v>
      </c>
      <c r="AF7" s="309">
        <v>23</v>
      </c>
      <c r="AG7" s="309">
        <v>23</v>
      </c>
      <c r="AH7" s="309">
        <v>23</v>
      </c>
      <c r="AI7" s="309">
        <v>23</v>
      </c>
      <c r="AJ7" s="309">
        <v>23</v>
      </c>
      <c r="AK7" s="309">
        <v>23</v>
      </c>
      <c r="AL7" s="309">
        <v>23</v>
      </c>
      <c r="AM7" s="310">
        <v>23</v>
      </c>
      <c r="AN7" s="316" t="s">
        <v>19</v>
      </c>
      <c r="AO7" s="203" t="e">
        <f>AVERAGE(D咢牙!D:D)</f>
        <v>#DIV/0!</v>
      </c>
      <c r="AP7" s="256">
        <f>COUNT(D咢牙!D:D)</f>
        <v>0</v>
      </c>
      <c r="AQ7" s="255" t="e">
        <f>$C$4/AO7</f>
        <v>#DIV/0!</v>
      </c>
      <c r="AR7" s="115">
        <f>AVERAGE(D咢牙!H:H) + AVERAGE(D咢牙!I:I)</f>
        <v>7.8571428571428577</v>
      </c>
      <c r="AS7" s="257">
        <f>COUNT(D咢牙!H:H)</f>
        <v>8</v>
      </c>
      <c r="AT7" s="293">
        <f>$C$5/AR7</f>
        <v>3.8181818181818179</v>
      </c>
      <c r="AU7" s="368"/>
      <c r="AV7" s="274" t="s">
        <v>76</v>
      </c>
      <c r="AW7" s="74">
        <f>ROUNDUP(AW4/$AR$6,0)</f>
        <v>0</v>
      </c>
      <c r="AX7" s="71">
        <f>ROUNDUP(AX4/$AR$6,0)</f>
        <v>0</v>
      </c>
      <c r="AY7" s="72">
        <f>ROUNDUP(AY4/$AR$6,0)</f>
        <v>0</v>
      </c>
      <c r="AZ7" s="131">
        <f>ROUNDUP(AZ4/$AR$6,0)</f>
        <v>0</v>
      </c>
      <c r="BA7" s="73">
        <f>ROUNDUP(BA4/$AR$6,0)</f>
        <v>0</v>
      </c>
      <c r="BB7" s="229">
        <f t="shared" si="0"/>
        <v>0</v>
      </c>
      <c r="BC7" s="381"/>
      <c r="BD7" s="288" t="s">
        <v>4</v>
      </c>
      <c r="BE7" s="130">
        <f t="shared" si="1"/>
        <v>0</v>
      </c>
      <c r="BF7" s="130">
        <f t="shared" si="1"/>
        <v>0</v>
      </c>
      <c r="BG7" s="130">
        <f t="shared" si="1"/>
        <v>0</v>
      </c>
      <c r="BH7" s="130">
        <f t="shared" si="1"/>
        <v>0</v>
      </c>
      <c r="BI7" s="130">
        <f t="shared" si="1"/>
        <v>0</v>
      </c>
      <c r="BJ7" s="130">
        <f t="shared" si="1"/>
        <v>0</v>
      </c>
      <c r="BK7" s="130">
        <f t="shared" si="1"/>
        <v>0</v>
      </c>
      <c r="BL7" s="130">
        <f t="shared" si="1"/>
        <v>0</v>
      </c>
      <c r="BM7" s="196">
        <f t="shared" si="1"/>
        <v>0</v>
      </c>
    </row>
    <row r="8" spans="1:65" ht="15.75" customHeight="1" x14ac:dyDescent="0.25">
      <c r="E8" s="279" t="s">
        <v>3</v>
      </c>
      <c r="F8" s="73">
        <v>1044</v>
      </c>
      <c r="G8" s="73">
        <v>928</v>
      </c>
      <c r="H8" s="73">
        <v>0</v>
      </c>
      <c r="I8" s="76">
        <v>4</v>
      </c>
      <c r="J8" s="277" t="s">
        <v>241</v>
      </c>
      <c r="K8" s="277" t="s">
        <v>241</v>
      </c>
      <c r="L8" s="277" t="s">
        <v>241</v>
      </c>
      <c r="M8" s="277" t="s">
        <v>241</v>
      </c>
      <c r="N8" s="277" t="s">
        <v>230</v>
      </c>
      <c r="O8" s="277" t="s">
        <v>230</v>
      </c>
      <c r="P8" s="277" t="s">
        <v>230</v>
      </c>
      <c r="Q8" s="277">
        <v>164</v>
      </c>
      <c r="R8" s="277">
        <v>140</v>
      </c>
      <c r="S8" s="277">
        <v>42</v>
      </c>
      <c r="T8" s="277">
        <v>0</v>
      </c>
      <c r="U8" s="277">
        <v>34</v>
      </c>
      <c r="V8" s="343">
        <v>40000000</v>
      </c>
      <c r="W8" s="321" t="s">
        <v>3</v>
      </c>
      <c r="X8" s="322">
        <v>0</v>
      </c>
      <c r="Y8" s="322">
        <v>0</v>
      </c>
      <c r="Z8" s="322">
        <v>0</v>
      </c>
      <c r="AA8" s="322">
        <v>0</v>
      </c>
      <c r="AB8" s="322">
        <v>0</v>
      </c>
      <c r="AC8" s="348">
        <v>0</v>
      </c>
      <c r="AD8" s="267" t="s">
        <v>3</v>
      </c>
      <c r="AE8" s="311">
        <v>8</v>
      </c>
      <c r="AF8" s="311">
        <v>8</v>
      </c>
      <c r="AG8" s="311">
        <v>8</v>
      </c>
      <c r="AH8" s="311">
        <v>8</v>
      </c>
      <c r="AI8" s="311">
        <v>8</v>
      </c>
      <c r="AJ8" s="311">
        <v>8</v>
      </c>
      <c r="AK8" s="311">
        <v>8</v>
      </c>
      <c r="AL8" s="311">
        <v>8</v>
      </c>
      <c r="AM8" s="312">
        <v>0</v>
      </c>
      <c r="AN8" s="201" t="s">
        <v>73</v>
      </c>
      <c r="AO8" s="202" t="s">
        <v>223</v>
      </c>
      <c r="AP8" s="202" t="s">
        <v>14</v>
      </c>
      <c r="AQ8" s="202" t="s">
        <v>224</v>
      </c>
      <c r="AR8" s="233" t="s">
        <v>88</v>
      </c>
      <c r="AS8" s="258" t="s">
        <v>14</v>
      </c>
      <c r="AT8" s="294" t="s">
        <v>224</v>
      </c>
      <c r="AU8" s="369"/>
      <c r="AV8" s="224" t="s">
        <v>236</v>
      </c>
      <c r="AW8" s="216">
        <f>ROUNDUP(AW7/(RECOVER_AP / $D$5)*RECOVER_DIAMS,0)</f>
        <v>0</v>
      </c>
      <c r="AX8" s="217">
        <f>ROUNDUP(AX7/(RECOVER_AP / $D$5)*RECOVER_DIAMS,0)</f>
        <v>0</v>
      </c>
      <c r="AY8" s="218">
        <f>ROUNDUP(AY7/(RECOVER_AP / $D$5)*RECOVER_DIAMS,0)</f>
        <v>0</v>
      </c>
      <c r="AZ8" s="219">
        <f>ROUNDUP(AZ7/(RECOVER_AP / $D$5)*RECOVER_DIAMS,0)</f>
        <v>0</v>
      </c>
      <c r="BA8" s="225">
        <f>ROUNDUP(BA7/(RECOVER_AP / $D$5)*RECOVER_DIAMS,0)</f>
        <v>0</v>
      </c>
      <c r="BB8" s="231">
        <f t="shared" si="0"/>
        <v>0</v>
      </c>
      <c r="BC8" s="382"/>
      <c r="BD8" s="12" t="s">
        <v>3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3">
        <f t="shared" si="1"/>
        <v>0</v>
      </c>
      <c r="BL8" s="13">
        <f t="shared" si="1"/>
        <v>0</v>
      </c>
      <c r="BM8" s="113">
        <f t="shared" si="1"/>
        <v>380</v>
      </c>
    </row>
    <row r="9" spans="1:65" ht="15.75" customHeight="1" x14ac:dyDescent="0.25">
      <c r="E9" s="368" t="s">
        <v>235</v>
      </c>
      <c r="F9" s="376"/>
      <c r="G9" s="376"/>
      <c r="H9" s="301">
        <v>591</v>
      </c>
      <c r="I9" s="76">
        <v>5</v>
      </c>
      <c r="J9" s="277" t="s">
        <v>241</v>
      </c>
      <c r="K9" s="277" t="s">
        <v>241</v>
      </c>
      <c r="L9" s="277" t="s">
        <v>241</v>
      </c>
      <c r="M9" s="277" t="s">
        <v>241</v>
      </c>
      <c r="N9" s="277" t="s">
        <v>241</v>
      </c>
      <c r="O9" s="277" t="s">
        <v>230</v>
      </c>
      <c r="P9" s="277" t="s">
        <v>230</v>
      </c>
      <c r="Q9" s="277">
        <v>148</v>
      </c>
      <c r="R9" s="277">
        <v>130</v>
      </c>
      <c r="S9" s="277">
        <v>35</v>
      </c>
      <c r="T9" s="277">
        <v>0</v>
      </c>
      <c r="U9" s="277">
        <v>33</v>
      </c>
      <c r="V9" s="343">
        <v>32500000</v>
      </c>
      <c r="W9" s="315"/>
      <c r="X9" s="300"/>
      <c r="Y9" s="300"/>
      <c r="Z9" s="300"/>
      <c r="AA9" s="300"/>
      <c r="AB9" s="300"/>
      <c r="AC9" s="300"/>
      <c r="AN9" s="272" t="s">
        <v>19</v>
      </c>
      <c r="AO9" s="203">
        <f>AVERAGE(D咢牙!J:J)</f>
        <v>2.6666666666666665</v>
      </c>
      <c r="AP9" s="256">
        <f>COUNT(D咢牙!J:J)</f>
        <v>18</v>
      </c>
      <c r="AQ9" s="203">
        <f>$D$4/AO9</f>
        <v>15</v>
      </c>
      <c r="AR9" s="115">
        <f>AVERAGE(D咢牙!M:M)</f>
        <v>3.4166666666666665</v>
      </c>
      <c r="AS9" s="257">
        <f>COUNT(D咢牙!M:M)</f>
        <v>24</v>
      </c>
      <c r="AT9" s="114">
        <f>$D$5/AR9</f>
        <v>11.707317073170731</v>
      </c>
      <c r="AU9" s="367" t="s">
        <v>19</v>
      </c>
      <c r="AV9" s="222" t="s">
        <v>229</v>
      </c>
      <c r="AW9" s="208">
        <f>MAX(SUM(BE10:BM10) - G4 + Y4,0)</f>
        <v>0</v>
      </c>
      <c r="AX9" s="209">
        <f>MAX(SUM(BE11:BM11) - G5 + Y5,0)</f>
        <v>0</v>
      </c>
      <c r="AY9" s="210">
        <f>MAX(SUM(BE12:BM12) - G6 + Y6,0)</f>
        <v>0</v>
      </c>
      <c r="AZ9" s="211">
        <f>MAX(SUM(BE13:BM13) - G7 + Y7,0)</f>
        <v>0</v>
      </c>
      <c r="BA9" s="223">
        <f>MAX(SUM(BE14:BM14) - G8 + Y8,0)</f>
        <v>0</v>
      </c>
      <c r="BB9" s="228">
        <f t="shared" si="0"/>
        <v>0</v>
      </c>
      <c r="BC9" s="380" t="s">
        <v>19</v>
      </c>
      <c r="BD9" s="283"/>
      <c r="BE9" s="283" t="s">
        <v>55</v>
      </c>
      <c r="BF9" s="283" t="s">
        <v>2</v>
      </c>
      <c r="BG9" s="283" t="s">
        <v>74</v>
      </c>
      <c r="BH9" s="283" t="s">
        <v>0</v>
      </c>
      <c r="BI9" s="283" t="s">
        <v>5</v>
      </c>
      <c r="BJ9" s="283" t="s">
        <v>8</v>
      </c>
      <c r="BK9" s="283" t="s">
        <v>225</v>
      </c>
      <c r="BL9" s="283" t="s">
        <v>131</v>
      </c>
      <c r="BM9" s="284" t="s">
        <v>226</v>
      </c>
    </row>
    <row r="10" spans="1:65" ht="15.75" customHeight="1" x14ac:dyDescent="0.25">
      <c r="E10" s="368" t="s">
        <v>279</v>
      </c>
      <c r="F10" s="376"/>
      <c r="G10" s="394">
        <v>139</v>
      </c>
      <c r="H10" s="395"/>
      <c r="I10" s="76">
        <v>6</v>
      </c>
      <c r="J10" s="277" t="s">
        <v>241</v>
      </c>
      <c r="K10" s="277" t="s">
        <v>241</v>
      </c>
      <c r="L10" s="277" t="s">
        <v>241</v>
      </c>
      <c r="M10" s="277" t="s">
        <v>241</v>
      </c>
      <c r="N10" s="277" t="s">
        <v>241</v>
      </c>
      <c r="O10" s="277" t="s">
        <v>241</v>
      </c>
      <c r="P10" s="277" t="s">
        <v>230</v>
      </c>
      <c r="Q10" s="277">
        <v>48</v>
      </c>
      <c r="R10" s="277">
        <v>30</v>
      </c>
      <c r="S10" s="277">
        <v>21</v>
      </c>
      <c r="T10" s="277">
        <v>0</v>
      </c>
      <c r="U10" s="277">
        <v>3</v>
      </c>
      <c r="V10" s="343">
        <v>22500000</v>
      </c>
      <c r="W10" s="315"/>
      <c r="X10" s="300"/>
      <c r="Y10" s="300"/>
      <c r="Z10" s="300"/>
      <c r="AA10" s="300"/>
      <c r="AB10" s="300"/>
      <c r="AC10" s="300"/>
      <c r="AN10" s="272" t="s">
        <v>114</v>
      </c>
      <c r="AO10" s="203">
        <f>AVERAGE(D咢牙!K:K)</f>
        <v>4</v>
      </c>
      <c r="AP10" s="256">
        <f>COUNT(D咢牙!K:K)</f>
        <v>18</v>
      </c>
      <c r="AQ10" s="203">
        <f>$D$4/AO10</f>
        <v>10</v>
      </c>
      <c r="AR10" s="115">
        <f>AVERAGE(D咢牙!N:N)</f>
        <v>5.375</v>
      </c>
      <c r="AS10" s="257">
        <f>COUNT(D咢牙!N:N)</f>
        <v>24</v>
      </c>
      <c r="AT10" s="114">
        <f>$D$5/AR10</f>
        <v>7.441860465116279</v>
      </c>
      <c r="AU10" s="368"/>
      <c r="AV10" s="274" t="s">
        <v>76</v>
      </c>
      <c r="AW10" s="74">
        <f>ROUNDUP(AW9/$AR$7,0)</f>
        <v>0</v>
      </c>
      <c r="AX10" s="71">
        <f t="shared" ref="AX10:BA10" si="2">ROUNDUP(AX9/$AR$7,0)</f>
        <v>0</v>
      </c>
      <c r="AY10" s="72">
        <f t="shared" si="2"/>
        <v>0</v>
      </c>
      <c r="AZ10" s="131">
        <f t="shared" si="2"/>
        <v>0</v>
      </c>
      <c r="BA10" s="73">
        <f t="shared" si="2"/>
        <v>0</v>
      </c>
      <c r="BB10" s="229">
        <f t="shared" ref="BB10:BB16" si="3">SUM(AW10:BA10)</f>
        <v>0</v>
      </c>
      <c r="BC10" s="381"/>
      <c r="BD10" s="286" t="s">
        <v>9</v>
      </c>
      <c r="BE10" s="16">
        <f t="shared" ref="BE10:BM14" si="4">IF(ISBLANK(AE4),0,VLOOKUP(AE4,$I$4:$V$15,10,FALSE))</f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6">
        <f t="shared" si="4"/>
        <v>0</v>
      </c>
      <c r="BL10" s="16">
        <f t="shared" si="4"/>
        <v>0</v>
      </c>
      <c r="BM10" s="15">
        <f t="shared" si="4"/>
        <v>300</v>
      </c>
    </row>
    <row r="11" spans="1:65" ht="15.75" customHeight="1" x14ac:dyDescent="0.25">
      <c r="E11" s="361" t="s">
        <v>245</v>
      </c>
      <c r="F11" s="362"/>
      <c r="G11" s="363">
        <v>131058819</v>
      </c>
      <c r="H11" s="363"/>
      <c r="I11" s="315">
        <v>7</v>
      </c>
      <c r="J11" s="358" t="s">
        <v>241</v>
      </c>
      <c r="K11" s="358" t="s">
        <v>241</v>
      </c>
      <c r="L11" s="358" t="s">
        <v>241</v>
      </c>
      <c r="M11" s="358" t="s">
        <v>241</v>
      </c>
      <c r="N11" s="358" t="s">
        <v>241</v>
      </c>
      <c r="O11" s="358" t="s">
        <v>230</v>
      </c>
      <c r="P11" s="358" t="s">
        <v>241</v>
      </c>
      <c r="Q11" s="358">
        <v>100</v>
      </c>
      <c r="R11" s="358">
        <v>100</v>
      </c>
      <c r="S11" s="358">
        <v>14</v>
      </c>
      <c r="T11" s="358">
        <v>0</v>
      </c>
      <c r="U11" s="358">
        <v>30</v>
      </c>
      <c r="V11" s="343">
        <v>10000000</v>
      </c>
      <c r="AN11" s="273" t="s">
        <v>70</v>
      </c>
      <c r="AO11" s="295">
        <f>AVERAGE(D咢牙!L:L)</f>
        <v>1.4444444444444444</v>
      </c>
      <c r="AP11" s="296">
        <f>COUNT(D咢牙!L:L)</f>
        <v>18</v>
      </c>
      <c r="AQ11" s="297">
        <f>$D$4/AO11</f>
        <v>27.692307692307693</v>
      </c>
      <c r="AR11" s="298">
        <f>AVERAGE(D咢牙!O:O)</f>
        <v>1.9166666666666667</v>
      </c>
      <c r="AS11" s="269">
        <f>COUNT(D咢牙!O:O)</f>
        <v>24</v>
      </c>
      <c r="AT11" s="299">
        <f>$D$5/AR11</f>
        <v>20.869565217391305</v>
      </c>
      <c r="AU11" s="368"/>
      <c r="AV11" s="274" t="s">
        <v>236</v>
      </c>
      <c r="AW11" s="204">
        <f>ROUNDUP(AW10/(RECOVER_AP / $C$5)*RECOVER_DIAMS,0)</f>
        <v>0</v>
      </c>
      <c r="AX11" s="207">
        <f>ROUNDUP(AX10/(RECOVER_AP / $C$5)*RECOVER_DIAMS,0)</f>
        <v>0</v>
      </c>
      <c r="AY11" s="205">
        <f>ROUNDUP(AY10/(RECOVER_AP / $C$5)*RECOVER_DIAMS,0)</f>
        <v>0</v>
      </c>
      <c r="AZ11" s="206">
        <f>ROUNDUP(AZ10/(RECOVER_AP / $C$5)*RECOVER_DIAMS,0)</f>
        <v>0</v>
      </c>
      <c r="BA11" s="220">
        <f>ROUNDUP(BA10/(RECOVER_AP / $C$5)*RECOVER_DIAMS,0)</f>
        <v>0</v>
      </c>
      <c r="BB11" s="230">
        <f t="shared" si="3"/>
        <v>0</v>
      </c>
      <c r="BC11" s="381"/>
      <c r="BD11" s="287" t="s">
        <v>7</v>
      </c>
      <c r="BE11" s="33">
        <f t="shared" si="4"/>
        <v>0</v>
      </c>
      <c r="BF11" s="33">
        <f t="shared" si="4"/>
        <v>0</v>
      </c>
      <c r="BG11" s="33">
        <f t="shared" si="4"/>
        <v>0</v>
      </c>
      <c r="BH11" s="33">
        <f t="shared" si="4"/>
        <v>0</v>
      </c>
      <c r="BI11" s="33">
        <f t="shared" si="4"/>
        <v>0</v>
      </c>
      <c r="BJ11" s="33">
        <f t="shared" si="4"/>
        <v>0</v>
      </c>
      <c r="BK11" s="33">
        <f t="shared" si="4"/>
        <v>0</v>
      </c>
      <c r="BL11" s="33">
        <f t="shared" si="4"/>
        <v>0</v>
      </c>
      <c r="BM11" s="194">
        <f t="shared" si="4"/>
        <v>300</v>
      </c>
    </row>
    <row r="12" spans="1:65" ht="15.75" customHeight="1" x14ac:dyDescent="0.25">
      <c r="I12" s="76">
        <v>8</v>
      </c>
      <c r="J12" s="277" t="s">
        <v>241</v>
      </c>
      <c r="K12" s="277" t="s">
        <v>241</v>
      </c>
      <c r="L12" s="277" t="s">
        <v>241</v>
      </c>
      <c r="M12" s="277" t="s">
        <v>241</v>
      </c>
      <c r="N12" s="277" t="s">
        <v>241</v>
      </c>
      <c r="O12" s="277" t="s">
        <v>241</v>
      </c>
      <c r="P12" s="277" t="s">
        <v>241</v>
      </c>
      <c r="Q12" s="277">
        <v>0</v>
      </c>
      <c r="R12" s="277">
        <v>0</v>
      </c>
      <c r="S12" s="277">
        <v>0</v>
      </c>
      <c r="T12" s="277">
        <v>0</v>
      </c>
      <c r="U12" s="277">
        <v>0</v>
      </c>
      <c r="V12" s="343">
        <v>0</v>
      </c>
      <c r="AU12" s="368"/>
      <c r="AV12" s="274" t="s">
        <v>116</v>
      </c>
      <c r="AW12" s="74">
        <f>ROUNDUP(AW9/$AR$9,0)</f>
        <v>0</v>
      </c>
      <c r="AX12" s="71">
        <f>ROUNDUP(AX9/$AR$9,0)</f>
        <v>0</v>
      </c>
      <c r="AY12" s="72">
        <f>ROUNDUP(AY9/$AR$9,0)</f>
        <v>0</v>
      </c>
      <c r="AZ12" s="131">
        <f>ROUNDUP(AZ9/$AR$9,0)</f>
        <v>0</v>
      </c>
      <c r="BA12" s="73">
        <f>ROUNDUP(BA9/$AR$9,0)</f>
        <v>0</v>
      </c>
      <c r="BB12" s="229">
        <f t="shared" si="3"/>
        <v>0</v>
      </c>
      <c r="BC12" s="381"/>
      <c r="BD12" s="192" t="s">
        <v>6</v>
      </c>
      <c r="BE12" s="193">
        <f t="shared" si="4"/>
        <v>0</v>
      </c>
      <c r="BF12" s="193">
        <f t="shared" si="4"/>
        <v>0</v>
      </c>
      <c r="BG12" s="193">
        <f t="shared" si="4"/>
        <v>0</v>
      </c>
      <c r="BH12" s="193">
        <f t="shared" si="4"/>
        <v>0</v>
      </c>
      <c r="BI12" s="193">
        <f t="shared" si="4"/>
        <v>0</v>
      </c>
      <c r="BJ12" s="193">
        <f t="shared" si="4"/>
        <v>0</v>
      </c>
      <c r="BK12" s="193">
        <f t="shared" si="4"/>
        <v>0</v>
      </c>
      <c r="BL12" s="193">
        <f t="shared" si="4"/>
        <v>0</v>
      </c>
      <c r="BM12" s="195">
        <f t="shared" si="4"/>
        <v>300</v>
      </c>
    </row>
    <row r="13" spans="1:65" ht="15.75" customHeight="1" x14ac:dyDescent="0.25">
      <c r="I13" s="76">
        <v>21</v>
      </c>
      <c r="J13" s="277" t="s">
        <v>230</v>
      </c>
      <c r="K13" s="277" t="s">
        <v>230</v>
      </c>
      <c r="L13" s="277" t="s">
        <v>230</v>
      </c>
      <c r="M13" s="277" t="s">
        <v>230</v>
      </c>
      <c r="N13" s="277" t="s">
        <v>230</v>
      </c>
      <c r="O13" s="277" t="s">
        <v>230</v>
      </c>
      <c r="P13" s="277" t="s">
        <v>230</v>
      </c>
      <c r="Q13" s="277">
        <v>200</v>
      </c>
      <c r="R13" s="277">
        <v>150</v>
      </c>
      <c r="S13" s="277">
        <v>0</v>
      </c>
      <c r="T13" s="277">
        <v>5</v>
      </c>
      <c r="U13" s="277">
        <v>0</v>
      </c>
      <c r="V13" s="343">
        <v>10000000</v>
      </c>
      <c r="AU13" s="369"/>
      <c r="AV13" s="224" t="s">
        <v>237</v>
      </c>
      <c r="AW13" s="216">
        <f>ROUNDUP(AW10/(RECOVER_AP / $D$5)*RECOVER_DIAMS,0)</f>
        <v>0</v>
      </c>
      <c r="AX13" s="217">
        <f>ROUNDUP(AX10/(RECOVER_AP / $D$5)*RECOVER_DIAMS,0)</f>
        <v>0</v>
      </c>
      <c r="AY13" s="218">
        <f>ROUNDUP(AY10/(RECOVER_AP / $D$5)*RECOVER_DIAMS,0)</f>
        <v>0</v>
      </c>
      <c r="AZ13" s="219">
        <f>ROUNDUP(AZ10/(RECOVER_AP / $D$5)*RECOVER_DIAMS,0)</f>
        <v>0</v>
      </c>
      <c r="BA13" s="225">
        <f>ROUNDUP(BA10/(RECOVER_AP / $D$5)*RECOVER_DIAMS,0)</f>
        <v>0</v>
      </c>
      <c r="BB13" s="231">
        <f t="shared" si="3"/>
        <v>0</v>
      </c>
      <c r="BC13" s="381"/>
      <c r="BD13" s="288" t="s">
        <v>4</v>
      </c>
      <c r="BE13" s="130">
        <f t="shared" si="4"/>
        <v>0</v>
      </c>
      <c r="BF13" s="130">
        <f t="shared" si="4"/>
        <v>0</v>
      </c>
      <c r="BG13" s="130">
        <f t="shared" si="4"/>
        <v>0</v>
      </c>
      <c r="BH13" s="130">
        <f t="shared" si="4"/>
        <v>0</v>
      </c>
      <c r="BI13" s="130">
        <f t="shared" si="4"/>
        <v>0</v>
      </c>
      <c r="BJ13" s="130">
        <f t="shared" si="4"/>
        <v>0</v>
      </c>
      <c r="BK13" s="130">
        <f t="shared" si="4"/>
        <v>0</v>
      </c>
      <c r="BL13" s="130">
        <f t="shared" si="4"/>
        <v>0</v>
      </c>
      <c r="BM13" s="196">
        <f t="shared" si="4"/>
        <v>0</v>
      </c>
    </row>
    <row r="14" spans="1:65" ht="15.75" customHeight="1" x14ac:dyDescent="0.25">
      <c r="I14" s="76">
        <v>22</v>
      </c>
      <c r="J14" s="277" t="s">
        <v>230</v>
      </c>
      <c r="K14" s="277" t="s">
        <v>241</v>
      </c>
      <c r="L14" s="277" t="s">
        <v>230</v>
      </c>
      <c r="M14" s="277" t="s">
        <v>230</v>
      </c>
      <c r="N14" s="277" t="s">
        <v>230</v>
      </c>
      <c r="O14" s="277" t="s">
        <v>230</v>
      </c>
      <c r="P14" s="277" t="s">
        <v>230</v>
      </c>
      <c r="Q14" s="277">
        <v>160</v>
      </c>
      <c r="R14" s="277">
        <v>120</v>
      </c>
      <c r="S14" s="277">
        <v>0</v>
      </c>
      <c r="T14" s="277">
        <v>4</v>
      </c>
      <c r="U14" s="277">
        <v>0</v>
      </c>
      <c r="V14" s="343">
        <v>8000000</v>
      </c>
      <c r="AU14" s="367" t="s">
        <v>114</v>
      </c>
      <c r="AV14" s="222" t="s">
        <v>229</v>
      </c>
      <c r="AW14" s="208">
        <f>MAX(SUM(BE16:BM16) - H4 + Z4,0)</f>
        <v>49</v>
      </c>
      <c r="AX14" s="209">
        <f>MAX(SUM(BE17:BM17) - H5 + Z5,0)</f>
        <v>0</v>
      </c>
      <c r="AY14" s="210">
        <f>MAX(SUM(BE18:BM18) - H6 + Z6,0)</f>
        <v>0</v>
      </c>
      <c r="AZ14" s="211">
        <f>MAX(SUM(BE19:BM19) - H7 + Z7,0)</f>
        <v>0</v>
      </c>
      <c r="BA14" s="223">
        <f>MAX(SUM(BE20:BM20) - H8 + Z8,0)</f>
        <v>49</v>
      </c>
      <c r="BB14" s="228">
        <f t="shared" si="3"/>
        <v>98</v>
      </c>
      <c r="BC14" s="382"/>
      <c r="BD14" s="12" t="s">
        <v>3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3">
        <f t="shared" si="4"/>
        <v>0</v>
      </c>
      <c r="BL14" s="13">
        <f t="shared" si="4"/>
        <v>0</v>
      </c>
      <c r="BM14" s="113">
        <f t="shared" si="4"/>
        <v>300</v>
      </c>
    </row>
    <row r="15" spans="1:65" ht="15.75" customHeight="1" x14ac:dyDescent="0.25">
      <c r="I15" s="313">
        <v>23</v>
      </c>
      <c r="J15" s="314" t="s">
        <v>230</v>
      </c>
      <c r="K15" s="314" t="s">
        <v>241</v>
      </c>
      <c r="L15" s="314" t="s">
        <v>241</v>
      </c>
      <c r="M15" s="314" t="s">
        <v>230</v>
      </c>
      <c r="N15" s="314" t="s">
        <v>230</v>
      </c>
      <c r="O15" s="314" t="s">
        <v>230</v>
      </c>
      <c r="P15" s="314" t="s">
        <v>230</v>
      </c>
      <c r="Q15" s="314">
        <v>0</v>
      </c>
      <c r="R15" s="314">
        <v>0</v>
      </c>
      <c r="S15" s="314">
        <v>0</v>
      </c>
      <c r="T15" s="314">
        <v>0</v>
      </c>
      <c r="U15" s="314">
        <v>0</v>
      </c>
      <c r="V15" s="344">
        <v>0</v>
      </c>
      <c r="AU15" s="368"/>
      <c r="AV15" s="274" t="s">
        <v>116</v>
      </c>
      <c r="AW15" s="74">
        <f>ROUNDUP(AW14/$AR$10,0)</f>
        <v>10</v>
      </c>
      <c r="AX15" s="71">
        <f>ROUNDUP(AX14/$AR$10,0)</f>
        <v>0</v>
      </c>
      <c r="AY15" s="72">
        <f>ROUNDUP(AY14/$AR$10,0)</f>
        <v>0</v>
      </c>
      <c r="AZ15" s="131">
        <f>ROUNDUP(AZ14/$AR$10,0)</f>
        <v>0</v>
      </c>
      <c r="BA15" s="73">
        <f>ROUNDUP(BA14/$AR$10,0)</f>
        <v>10</v>
      </c>
      <c r="BB15" s="229">
        <f t="shared" si="3"/>
        <v>20</v>
      </c>
      <c r="BC15" s="380" t="s">
        <v>114</v>
      </c>
      <c r="BD15" s="283"/>
      <c r="BE15" s="283" t="s">
        <v>55</v>
      </c>
      <c r="BF15" s="283" t="s">
        <v>2</v>
      </c>
      <c r="BG15" s="283" t="s">
        <v>74</v>
      </c>
      <c r="BH15" s="283" t="s">
        <v>0</v>
      </c>
      <c r="BI15" s="283" t="s">
        <v>5</v>
      </c>
      <c r="BJ15" s="283" t="s">
        <v>8</v>
      </c>
      <c r="BK15" s="283" t="s">
        <v>225</v>
      </c>
      <c r="BL15" s="283" t="s">
        <v>131</v>
      </c>
      <c r="BM15" s="284" t="s">
        <v>226</v>
      </c>
    </row>
    <row r="16" spans="1:65" ht="15.75" customHeight="1" x14ac:dyDescent="0.25">
      <c r="AU16" s="369"/>
      <c r="AV16" s="224" t="s">
        <v>237</v>
      </c>
      <c r="AW16" s="216">
        <f>ROUNDUP(AW15/(RECOVER_AP / $D$5)*RECOVER_DIAMS,0)</f>
        <v>100</v>
      </c>
      <c r="AX16" s="217">
        <f>ROUNDUP(AX15/(RECOVER_AP / $D$5)*RECOVER_DIAMS,0)</f>
        <v>0</v>
      </c>
      <c r="AY16" s="218">
        <f>ROUNDUP(AY15/(RECOVER_AP / $D$5)*RECOVER_DIAMS,0)</f>
        <v>0</v>
      </c>
      <c r="AZ16" s="219">
        <f>ROUNDUP(AZ15/(RECOVER_AP / $D$5)*RECOVER_DIAMS,0)</f>
        <v>0</v>
      </c>
      <c r="BA16" s="225">
        <f>ROUNDUP(BA15/(RECOVER_AP / $D$5)*RECOVER_DIAMS,0)</f>
        <v>100</v>
      </c>
      <c r="BB16" s="231">
        <f t="shared" si="3"/>
        <v>200</v>
      </c>
      <c r="BC16" s="381"/>
      <c r="BD16" s="286" t="s">
        <v>9</v>
      </c>
      <c r="BE16" s="16">
        <f t="shared" ref="BE16:BM20" si="5">IF(ISBLANK(AE4),0,VLOOKUP(AE4,$I$4:$V$15,11,FALSE))</f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6">
        <f t="shared" si="5"/>
        <v>0</v>
      </c>
      <c r="BL16" s="16">
        <f t="shared" si="5"/>
        <v>0</v>
      </c>
      <c r="BM16" s="15">
        <f t="shared" si="5"/>
        <v>49</v>
      </c>
    </row>
    <row r="17" spans="47:65" ht="15.75" customHeight="1" x14ac:dyDescent="0.25">
      <c r="AU17" s="221" t="s">
        <v>278</v>
      </c>
      <c r="AV17" s="197" t="s">
        <v>229</v>
      </c>
      <c r="AW17" s="392">
        <f>MAX(SUM(BE22:BM26) - G10 + SUM(AA4:AA8),0)</f>
        <v>0</v>
      </c>
      <c r="AX17" s="392"/>
      <c r="AY17" s="392"/>
      <c r="AZ17" s="392"/>
      <c r="BA17" s="392"/>
      <c r="BB17" s="393"/>
      <c r="BC17" s="381"/>
      <c r="BD17" s="287" t="s">
        <v>7</v>
      </c>
      <c r="BE17" s="33">
        <f t="shared" si="5"/>
        <v>0</v>
      </c>
      <c r="BF17" s="33">
        <f t="shared" si="5"/>
        <v>0</v>
      </c>
      <c r="BG17" s="33">
        <f t="shared" si="5"/>
        <v>0</v>
      </c>
      <c r="BH17" s="33">
        <f t="shared" si="5"/>
        <v>0</v>
      </c>
      <c r="BI17" s="33">
        <f t="shared" si="5"/>
        <v>0</v>
      </c>
      <c r="BJ17" s="33">
        <f t="shared" si="5"/>
        <v>0</v>
      </c>
      <c r="BK17" s="33">
        <f t="shared" si="5"/>
        <v>0</v>
      </c>
      <c r="BL17" s="33">
        <f t="shared" si="5"/>
        <v>0</v>
      </c>
      <c r="BM17" s="194">
        <f t="shared" si="5"/>
        <v>49</v>
      </c>
    </row>
    <row r="18" spans="47:65" ht="15.75" customHeight="1" x14ac:dyDescent="0.25">
      <c r="AU18" s="367" t="s">
        <v>70</v>
      </c>
      <c r="AV18" s="222" t="s">
        <v>229</v>
      </c>
      <c r="AW18" s="389">
        <f>MAX(SUM(BE28:BM32) - H9 + SUM(AB4:AB8),0)</f>
        <v>0</v>
      </c>
      <c r="AX18" s="389"/>
      <c r="AY18" s="389"/>
      <c r="AZ18" s="389"/>
      <c r="BA18" s="389"/>
      <c r="BB18" s="390"/>
      <c r="BC18" s="381"/>
      <c r="BD18" s="192" t="s">
        <v>6</v>
      </c>
      <c r="BE18" s="193">
        <f t="shared" si="5"/>
        <v>0</v>
      </c>
      <c r="BF18" s="193">
        <f t="shared" si="5"/>
        <v>0</v>
      </c>
      <c r="BG18" s="193">
        <f t="shared" si="5"/>
        <v>0</v>
      </c>
      <c r="BH18" s="193">
        <f t="shared" si="5"/>
        <v>0</v>
      </c>
      <c r="BI18" s="193">
        <f t="shared" si="5"/>
        <v>0</v>
      </c>
      <c r="BJ18" s="193">
        <f t="shared" si="5"/>
        <v>0</v>
      </c>
      <c r="BK18" s="193">
        <f t="shared" si="5"/>
        <v>0</v>
      </c>
      <c r="BL18" s="193">
        <f t="shared" si="5"/>
        <v>0</v>
      </c>
      <c r="BM18" s="195">
        <f t="shared" si="5"/>
        <v>49</v>
      </c>
    </row>
    <row r="19" spans="47:65" ht="15.75" customHeight="1" x14ac:dyDescent="0.25">
      <c r="AU19" s="369"/>
      <c r="AV19" s="274" t="s">
        <v>244</v>
      </c>
      <c r="AW19" s="359">
        <f>ROUNDUP(AW18/$AR$11,0)</f>
        <v>0</v>
      </c>
      <c r="AX19" s="359"/>
      <c r="AY19" s="359"/>
      <c r="AZ19" s="359"/>
      <c r="BA19" s="359"/>
      <c r="BB19" s="360"/>
      <c r="BC19" s="381"/>
      <c r="BD19" s="288" t="s">
        <v>4</v>
      </c>
      <c r="BE19" s="130">
        <f t="shared" si="5"/>
        <v>0</v>
      </c>
      <c r="BF19" s="130">
        <f t="shared" si="5"/>
        <v>0</v>
      </c>
      <c r="BG19" s="130">
        <f t="shared" si="5"/>
        <v>0</v>
      </c>
      <c r="BH19" s="130">
        <f t="shared" si="5"/>
        <v>0</v>
      </c>
      <c r="BI19" s="130">
        <f t="shared" si="5"/>
        <v>0</v>
      </c>
      <c r="BJ19" s="130">
        <f t="shared" si="5"/>
        <v>0</v>
      </c>
      <c r="BK19" s="130">
        <f t="shared" si="5"/>
        <v>0</v>
      </c>
      <c r="BL19" s="130">
        <f t="shared" si="5"/>
        <v>0</v>
      </c>
      <c r="BM19" s="196">
        <f t="shared" si="5"/>
        <v>0</v>
      </c>
    </row>
    <row r="20" spans="47:65" ht="15.75" customHeight="1" x14ac:dyDescent="0.25">
      <c r="AU20" s="221" t="s">
        <v>94</v>
      </c>
      <c r="AV20" s="197" t="s">
        <v>229</v>
      </c>
      <c r="AW20" s="383">
        <f>MAX(SUM(BE34:BM38) - G11 + SUM(AC4:AC8),0)</f>
        <v>78941181</v>
      </c>
      <c r="AX20" s="383"/>
      <c r="AY20" s="383"/>
      <c r="AZ20" s="383"/>
      <c r="BA20" s="383"/>
      <c r="BB20" s="384"/>
      <c r="BC20" s="382"/>
      <c r="BD20" s="12" t="s">
        <v>3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3">
        <f t="shared" si="5"/>
        <v>0</v>
      </c>
      <c r="BL20" s="13">
        <f t="shared" si="5"/>
        <v>0</v>
      </c>
      <c r="BM20" s="113">
        <f t="shared" si="5"/>
        <v>49</v>
      </c>
    </row>
    <row r="21" spans="47:65" ht="15.75" customHeight="1" x14ac:dyDescent="0.25">
      <c r="BC21" s="380" t="s">
        <v>278</v>
      </c>
      <c r="BD21" s="283"/>
      <c r="BE21" s="283" t="s">
        <v>55</v>
      </c>
      <c r="BF21" s="283" t="s">
        <v>2</v>
      </c>
      <c r="BG21" s="283" t="s">
        <v>74</v>
      </c>
      <c r="BH21" s="283" t="s">
        <v>0</v>
      </c>
      <c r="BI21" s="283" t="s">
        <v>5</v>
      </c>
      <c r="BJ21" s="283" t="s">
        <v>8</v>
      </c>
      <c r="BK21" s="283" t="s">
        <v>225</v>
      </c>
      <c r="BL21" s="283" t="s">
        <v>131</v>
      </c>
      <c r="BM21" s="284" t="s">
        <v>226</v>
      </c>
    </row>
    <row r="22" spans="47:65" ht="15.75" customHeight="1" x14ac:dyDescent="0.25">
      <c r="BC22" s="381"/>
      <c r="BD22" s="286" t="s">
        <v>9</v>
      </c>
      <c r="BE22" s="16">
        <f t="shared" ref="BE22:BM26" si="6">IF(ISBLANK(AE4),0,VLOOKUP(AE4,$I$4:$V$15,12,FALSE))</f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6">
        <f t="shared" si="6"/>
        <v>0</v>
      </c>
      <c r="BL22" s="16">
        <f t="shared" si="6"/>
        <v>0</v>
      </c>
      <c r="BM22" s="15">
        <f t="shared" si="6"/>
        <v>15</v>
      </c>
    </row>
    <row r="23" spans="47:65" ht="15.75" customHeight="1" x14ac:dyDescent="0.25">
      <c r="BC23" s="381"/>
      <c r="BD23" s="287" t="s">
        <v>7</v>
      </c>
      <c r="BE23" s="33">
        <f t="shared" si="6"/>
        <v>0</v>
      </c>
      <c r="BF23" s="33">
        <f t="shared" si="6"/>
        <v>0</v>
      </c>
      <c r="BG23" s="33">
        <f t="shared" si="6"/>
        <v>0</v>
      </c>
      <c r="BH23" s="33">
        <f t="shared" si="6"/>
        <v>0</v>
      </c>
      <c r="BI23" s="33">
        <f t="shared" si="6"/>
        <v>0</v>
      </c>
      <c r="BJ23" s="33">
        <f t="shared" si="6"/>
        <v>0</v>
      </c>
      <c r="BK23" s="33">
        <f t="shared" si="6"/>
        <v>0</v>
      </c>
      <c r="BL23" s="33">
        <f t="shared" si="6"/>
        <v>0</v>
      </c>
      <c r="BM23" s="194">
        <f t="shared" si="6"/>
        <v>15</v>
      </c>
    </row>
    <row r="24" spans="47:65" ht="15.75" customHeight="1" x14ac:dyDescent="0.25">
      <c r="BC24" s="381"/>
      <c r="BD24" s="192" t="s">
        <v>6</v>
      </c>
      <c r="BE24" s="193">
        <f t="shared" si="6"/>
        <v>0</v>
      </c>
      <c r="BF24" s="193">
        <f t="shared" si="6"/>
        <v>0</v>
      </c>
      <c r="BG24" s="193">
        <f t="shared" si="6"/>
        <v>0</v>
      </c>
      <c r="BH24" s="193">
        <f t="shared" si="6"/>
        <v>0</v>
      </c>
      <c r="BI24" s="193">
        <f t="shared" si="6"/>
        <v>0</v>
      </c>
      <c r="BJ24" s="193">
        <f t="shared" si="6"/>
        <v>0</v>
      </c>
      <c r="BK24" s="193">
        <f t="shared" si="6"/>
        <v>0</v>
      </c>
      <c r="BL24" s="193">
        <f t="shared" si="6"/>
        <v>0</v>
      </c>
      <c r="BM24" s="195">
        <f t="shared" si="6"/>
        <v>15</v>
      </c>
    </row>
    <row r="25" spans="47:65" ht="15.75" customHeight="1" x14ac:dyDescent="0.25">
      <c r="BC25" s="381"/>
      <c r="BD25" s="288" t="s">
        <v>4</v>
      </c>
      <c r="BE25" s="130">
        <f t="shared" si="6"/>
        <v>0</v>
      </c>
      <c r="BF25" s="130">
        <f t="shared" si="6"/>
        <v>0</v>
      </c>
      <c r="BG25" s="130">
        <f t="shared" si="6"/>
        <v>0</v>
      </c>
      <c r="BH25" s="130">
        <f t="shared" si="6"/>
        <v>0</v>
      </c>
      <c r="BI25" s="130">
        <f t="shared" si="6"/>
        <v>0</v>
      </c>
      <c r="BJ25" s="130">
        <f t="shared" si="6"/>
        <v>0</v>
      </c>
      <c r="BK25" s="130">
        <f t="shared" si="6"/>
        <v>0</v>
      </c>
      <c r="BL25" s="130">
        <f t="shared" si="6"/>
        <v>0</v>
      </c>
      <c r="BM25" s="196">
        <f t="shared" si="6"/>
        <v>0</v>
      </c>
    </row>
    <row r="26" spans="47:65" ht="15.75" customHeight="1" x14ac:dyDescent="0.25">
      <c r="BC26" s="382"/>
      <c r="BD26" s="12" t="s">
        <v>3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3">
        <f t="shared" si="6"/>
        <v>0</v>
      </c>
      <c r="BL26" s="13">
        <f t="shared" si="6"/>
        <v>0</v>
      </c>
      <c r="BM26" s="113">
        <f t="shared" si="6"/>
        <v>15</v>
      </c>
    </row>
    <row r="27" spans="47:65" ht="15.75" customHeight="1" x14ac:dyDescent="0.25">
      <c r="BC27" s="380" t="s">
        <v>70</v>
      </c>
      <c r="BD27" s="283"/>
      <c r="BE27" s="283" t="s">
        <v>55</v>
      </c>
      <c r="BF27" s="283" t="s">
        <v>2</v>
      </c>
      <c r="BG27" s="283" t="s">
        <v>74</v>
      </c>
      <c r="BH27" s="283" t="s">
        <v>0</v>
      </c>
      <c r="BI27" s="283" t="s">
        <v>5</v>
      </c>
      <c r="BJ27" s="283" t="s">
        <v>8</v>
      </c>
      <c r="BK27" s="283" t="s">
        <v>225</v>
      </c>
      <c r="BL27" s="283" t="s">
        <v>131</v>
      </c>
      <c r="BM27" s="284" t="s">
        <v>226</v>
      </c>
    </row>
    <row r="28" spans="47:65" ht="15.75" customHeight="1" x14ac:dyDescent="0.25">
      <c r="BC28" s="381"/>
      <c r="BD28" s="286" t="s">
        <v>9</v>
      </c>
      <c r="BE28" s="16">
        <f t="shared" ref="BE28:BM32" si="7">IF(ISBLANK(AE4),0,VLOOKUP(AE4,$I$4:$V$15,13,FALSE))</f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6">
        <f t="shared" si="7"/>
        <v>0</v>
      </c>
      <c r="BL28" s="16">
        <f t="shared" si="7"/>
        <v>0</v>
      </c>
      <c r="BM28" s="15">
        <f t="shared" si="7"/>
        <v>35</v>
      </c>
    </row>
    <row r="29" spans="47:65" ht="15.75" customHeight="1" x14ac:dyDescent="0.25">
      <c r="BC29" s="381"/>
      <c r="BD29" s="287" t="s">
        <v>7</v>
      </c>
      <c r="BE29" s="33">
        <f t="shared" si="7"/>
        <v>0</v>
      </c>
      <c r="BF29" s="33">
        <f t="shared" si="7"/>
        <v>0</v>
      </c>
      <c r="BG29" s="33">
        <f t="shared" si="7"/>
        <v>0</v>
      </c>
      <c r="BH29" s="33">
        <f t="shared" si="7"/>
        <v>0</v>
      </c>
      <c r="BI29" s="33">
        <f t="shared" si="7"/>
        <v>0</v>
      </c>
      <c r="BJ29" s="33">
        <f t="shared" si="7"/>
        <v>0</v>
      </c>
      <c r="BK29" s="33">
        <f t="shared" si="7"/>
        <v>0</v>
      </c>
      <c r="BL29" s="33">
        <f t="shared" si="7"/>
        <v>0</v>
      </c>
      <c r="BM29" s="194">
        <f t="shared" si="7"/>
        <v>35</v>
      </c>
    </row>
    <row r="30" spans="47:65" ht="15.75" customHeight="1" x14ac:dyDescent="0.25">
      <c r="BC30" s="381"/>
      <c r="BD30" s="192" t="s">
        <v>6</v>
      </c>
      <c r="BE30" s="193">
        <f t="shared" si="7"/>
        <v>0</v>
      </c>
      <c r="BF30" s="193">
        <f t="shared" si="7"/>
        <v>0</v>
      </c>
      <c r="BG30" s="193">
        <f t="shared" si="7"/>
        <v>0</v>
      </c>
      <c r="BH30" s="193">
        <f t="shared" si="7"/>
        <v>0</v>
      </c>
      <c r="BI30" s="193">
        <f t="shared" si="7"/>
        <v>0</v>
      </c>
      <c r="BJ30" s="193">
        <f t="shared" si="7"/>
        <v>0</v>
      </c>
      <c r="BK30" s="193">
        <f t="shared" si="7"/>
        <v>0</v>
      </c>
      <c r="BL30" s="193">
        <f t="shared" si="7"/>
        <v>0</v>
      </c>
      <c r="BM30" s="195">
        <f t="shared" si="7"/>
        <v>35</v>
      </c>
    </row>
    <row r="31" spans="47:65" ht="15.75" customHeight="1" x14ac:dyDescent="0.25">
      <c r="BC31" s="381"/>
      <c r="BD31" s="288" t="s">
        <v>4</v>
      </c>
      <c r="BE31" s="130">
        <f t="shared" si="7"/>
        <v>0</v>
      </c>
      <c r="BF31" s="130">
        <f t="shared" si="7"/>
        <v>0</v>
      </c>
      <c r="BG31" s="130">
        <f t="shared" si="7"/>
        <v>0</v>
      </c>
      <c r="BH31" s="130">
        <f t="shared" si="7"/>
        <v>0</v>
      </c>
      <c r="BI31" s="130">
        <f t="shared" si="7"/>
        <v>0</v>
      </c>
      <c r="BJ31" s="130">
        <f t="shared" si="7"/>
        <v>0</v>
      </c>
      <c r="BK31" s="130">
        <f t="shared" si="7"/>
        <v>0</v>
      </c>
      <c r="BL31" s="130">
        <f t="shared" si="7"/>
        <v>0</v>
      </c>
      <c r="BM31" s="196">
        <f t="shared" si="7"/>
        <v>0</v>
      </c>
    </row>
    <row r="32" spans="47:65" ht="15.75" customHeight="1" x14ac:dyDescent="0.25">
      <c r="BC32" s="382"/>
      <c r="BD32" s="12" t="s">
        <v>3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3">
        <f t="shared" si="7"/>
        <v>0</v>
      </c>
      <c r="BL32" s="13">
        <f t="shared" si="7"/>
        <v>0</v>
      </c>
      <c r="BM32" s="113">
        <f t="shared" si="7"/>
        <v>35</v>
      </c>
    </row>
    <row r="33" spans="55:65" ht="15.75" customHeight="1" x14ac:dyDescent="0.25">
      <c r="BC33" s="380" t="s">
        <v>94</v>
      </c>
      <c r="BD33" s="283"/>
      <c r="BE33" s="283" t="s">
        <v>55</v>
      </c>
      <c r="BF33" s="283" t="s">
        <v>2</v>
      </c>
      <c r="BG33" s="283" t="s">
        <v>74</v>
      </c>
      <c r="BH33" s="283" t="s">
        <v>0</v>
      </c>
      <c r="BI33" s="283" t="s">
        <v>5</v>
      </c>
      <c r="BJ33" s="283" t="s">
        <v>8</v>
      </c>
      <c r="BK33" s="283" t="s">
        <v>225</v>
      </c>
      <c r="BL33" s="283" t="s">
        <v>131</v>
      </c>
      <c r="BM33" s="284" t="s">
        <v>226</v>
      </c>
    </row>
    <row r="34" spans="55:65" ht="15.75" customHeight="1" x14ac:dyDescent="0.25">
      <c r="BC34" s="381"/>
      <c r="BD34" s="286" t="s">
        <v>9</v>
      </c>
      <c r="BE34" s="333">
        <f t="shared" ref="BE34:BM38" si="8">IF(ISBLANK(AE4),0,VLOOKUP(AE4,$I$4:$V$15,14,FALSE))</f>
        <v>0</v>
      </c>
      <c r="BF34" s="333">
        <f t="shared" si="8"/>
        <v>0</v>
      </c>
      <c r="BG34" s="333">
        <f t="shared" si="8"/>
        <v>0</v>
      </c>
      <c r="BH34" s="333">
        <f t="shared" si="8"/>
        <v>0</v>
      </c>
      <c r="BI34" s="333">
        <f t="shared" si="8"/>
        <v>0</v>
      </c>
      <c r="BJ34" s="333">
        <f t="shared" si="8"/>
        <v>0</v>
      </c>
      <c r="BK34" s="333">
        <f t="shared" si="8"/>
        <v>0</v>
      </c>
      <c r="BL34" s="333">
        <f t="shared" si="8"/>
        <v>0</v>
      </c>
      <c r="BM34" s="334">
        <f t="shared" si="8"/>
        <v>52500000</v>
      </c>
    </row>
    <row r="35" spans="55:65" ht="15.75" customHeight="1" x14ac:dyDescent="0.25">
      <c r="BC35" s="381"/>
      <c r="BD35" s="287" t="s">
        <v>7</v>
      </c>
      <c r="BE35" s="335">
        <f t="shared" si="8"/>
        <v>0</v>
      </c>
      <c r="BF35" s="335">
        <f t="shared" si="8"/>
        <v>0</v>
      </c>
      <c r="BG35" s="335">
        <f t="shared" si="8"/>
        <v>0</v>
      </c>
      <c r="BH35" s="335">
        <f t="shared" si="8"/>
        <v>0</v>
      </c>
      <c r="BI35" s="335">
        <f t="shared" si="8"/>
        <v>0</v>
      </c>
      <c r="BJ35" s="335">
        <f t="shared" si="8"/>
        <v>0</v>
      </c>
      <c r="BK35" s="335">
        <f t="shared" si="8"/>
        <v>0</v>
      </c>
      <c r="BL35" s="335">
        <f t="shared" si="8"/>
        <v>0</v>
      </c>
      <c r="BM35" s="336">
        <f t="shared" si="8"/>
        <v>52500000</v>
      </c>
    </row>
    <row r="36" spans="55:65" ht="15.75" customHeight="1" x14ac:dyDescent="0.25">
      <c r="BC36" s="381"/>
      <c r="BD36" s="192" t="s">
        <v>6</v>
      </c>
      <c r="BE36" s="337">
        <f t="shared" si="8"/>
        <v>0</v>
      </c>
      <c r="BF36" s="337">
        <f t="shared" si="8"/>
        <v>0</v>
      </c>
      <c r="BG36" s="337">
        <f t="shared" si="8"/>
        <v>0</v>
      </c>
      <c r="BH36" s="337">
        <f t="shared" si="8"/>
        <v>0</v>
      </c>
      <c r="BI36" s="337">
        <f t="shared" si="8"/>
        <v>0</v>
      </c>
      <c r="BJ36" s="337">
        <f t="shared" si="8"/>
        <v>0</v>
      </c>
      <c r="BK36" s="337">
        <f t="shared" si="8"/>
        <v>0</v>
      </c>
      <c r="BL36" s="337">
        <f t="shared" si="8"/>
        <v>0</v>
      </c>
      <c r="BM36" s="338">
        <f t="shared" si="8"/>
        <v>52500000</v>
      </c>
    </row>
    <row r="37" spans="55:65" ht="15.75" customHeight="1" x14ac:dyDescent="0.25">
      <c r="BC37" s="381"/>
      <c r="BD37" s="288" t="s">
        <v>4</v>
      </c>
      <c r="BE37" s="339">
        <f t="shared" si="8"/>
        <v>0</v>
      </c>
      <c r="BF37" s="339">
        <f t="shared" si="8"/>
        <v>0</v>
      </c>
      <c r="BG37" s="339">
        <f t="shared" si="8"/>
        <v>0</v>
      </c>
      <c r="BH37" s="339">
        <f t="shared" si="8"/>
        <v>0</v>
      </c>
      <c r="BI37" s="339">
        <f t="shared" si="8"/>
        <v>0</v>
      </c>
      <c r="BJ37" s="339">
        <f t="shared" si="8"/>
        <v>0</v>
      </c>
      <c r="BK37" s="339">
        <f t="shared" si="8"/>
        <v>0</v>
      </c>
      <c r="BL37" s="339">
        <f t="shared" si="8"/>
        <v>0</v>
      </c>
      <c r="BM37" s="340">
        <f t="shared" si="8"/>
        <v>0</v>
      </c>
    </row>
    <row r="38" spans="55:65" ht="15.75" customHeight="1" x14ac:dyDescent="0.25">
      <c r="BC38" s="382"/>
      <c r="BD38" s="12" t="s">
        <v>3</v>
      </c>
      <c r="BE38" s="341">
        <f t="shared" si="8"/>
        <v>0</v>
      </c>
      <c r="BF38" s="341">
        <f t="shared" si="8"/>
        <v>0</v>
      </c>
      <c r="BG38" s="341">
        <f t="shared" si="8"/>
        <v>0</v>
      </c>
      <c r="BH38" s="341">
        <f t="shared" si="8"/>
        <v>0</v>
      </c>
      <c r="BI38" s="341">
        <f t="shared" si="8"/>
        <v>0</v>
      </c>
      <c r="BJ38" s="341">
        <f t="shared" si="8"/>
        <v>0</v>
      </c>
      <c r="BK38" s="341">
        <f t="shared" si="8"/>
        <v>0</v>
      </c>
      <c r="BL38" s="341">
        <f t="shared" si="8"/>
        <v>0</v>
      </c>
      <c r="BM38" s="342">
        <f t="shared" si="8"/>
        <v>52500000</v>
      </c>
    </row>
  </sheetData>
  <mergeCells count="30">
    <mergeCell ref="BC27:BC32"/>
    <mergeCell ref="BC33:BC38"/>
    <mergeCell ref="AU18:AU19"/>
    <mergeCell ref="AW17:BB17"/>
    <mergeCell ref="E10:F10"/>
    <mergeCell ref="G10:H10"/>
    <mergeCell ref="BC15:BC20"/>
    <mergeCell ref="AW18:BB18"/>
    <mergeCell ref="AW19:BB19"/>
    <mergeCell ref="AW20:BB20"/>
    <mergeCell ref="BC21:BC26"/>
    <mergeCell ref="AU3:AV3"/>
    <mergeCell ref="BC3:BC8"/>
    <mergeCell ref="AU4:AU8"/>
    <mergeCell ref="E9:G9"/>
    <mergeCell ref="AU9:AU13"/>
    <mergeCell ref="BC9:BC14"/>
    <mergeCell ref="E11:F11"/>
    <mergeCell ref="G11:H11"/>
    <mergeCell ref="AU14:AU16"/>
    <mergeCell ref="A1:AM1"/>
    <mergeCell ref="AN1:BM1"/>
    <mergeCell ref="A2:D2"/>
    <mergeCell ref="E2:H2"/>
    <mergeCell ref="I2:V2"/>
    <mergeCell ref="W2:AC2"/>
    <mergeCell ref="AD2:AM2"/>
    <mergeCell ref="AN2:AT2"/>
    <mergeCell ref="AU2:BB2"/>
    <mergeCell ref="BC2:BM2"/>
  </mergeCells>
  <conditionalFormatting sqref="AE6:AM7">
    <cfRule type="colorScale" priority="3">
      <colorScale>
        <cfvo type="num" val="MIN($I$13:$I$15)"/>
        <cfvo type="percentile" val="50"/>
        <cfvo type="num" val="MAX($I$13:$I$15)"/>
        <color rgb="FFFFBDBD"/>
        <color rgb="FFFFFFBD"/>
        <color rgb="FFBDFFBD"/>
      </colorScale>
    </cfRule>
  </conditionalFormatting>
  <conditionalFormatting sqref="AE4:AM5 AE8:AM8">
    <cfRule type="colorScale" priority="9">
      <colorScale>
        <cfvo type="num" val="MIN($I$4:$I$12)"/>
        <cfvo type="percentile" val="50"/>
        <cfvo type="num" val="MAX($I$4:$I$12)"/>
        <color rgb="FFFFBDBD"/>
        <color rgb="FFFFFFBD"/>
        <color rgb="FFBDFFBD"/>
      </colorScale>
    </cfRule>
  </conditionalFormatting>
  <conditionalFormatting sqref="J4:P15">
    <cfRule type="cellIs" dxfId="6" priority="10" operator="equal">
      <formula>"X"</formula>
    </cfRule>
    <cfRule type="cellIs" dxfId="5" priority="52" operator="equal">
      <formula>"O"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X578"/>
  <sheetViews>
    <sheetView workbookViewId="0">
      <pane ySplit="4" topLeftCell="A14" activePane="bottomLeft" state="frozen"/>
      <selection pane="bottomLeft" activeCell="U20" sqref="U20"/>
    </sheetView>
  </sheetViews>
  <sheetFormatPr defaultColWidth="9.28515625" defaultRowHeight="15" x14ac:dyDescent="0.25"/>
  <cols>
    <col min="1" max="15" width="4.7109375" style="78" customWidth="1"/>
    <col min="16" max="16" width="9.28515625" style="277"/>
    <col min="17" max="19" width="9.28515625" style="82"/>
    <col min="20" max="21" width="9.28515625" style="119"/>
    <col min="22" max="23" width="9.28515625" style="101"/>
    <col min="24" max="24" width="9.28515625" style="82"/>
    <col min="25" max="16384" width="9.28515625" style="81"/>
  </cols>
  <sheetData>
    <row r="1" spans="1:23" x14ac:dyDescent="0.25">
      <c r="A1" s="79" t="s">
        <v>67</v>
      </c>
      <c r="B1" s="79" t="s">
        <v>67</v>
      </c>
      <c r="C1" s="396" t="s">
        <v>69</v>
      </c>
      <c r="D1" s="396"/>
      <c r="E1" s="396" t="s">
        <v>69</v>
      </c>
      <c r="F1" s="396"/>
      <c r="G1" s="396"/>
      <c r="H1" s="396"/>
      <c r="I1" s="396"/>
      <c r="J1" s="396" t="s">
        <v>73</v>
      </c>
      <c r="K1" s="396"/>
      <c r="L1" s="396"/>
      <c r="M1" s="396" t="s">
        <v>73</v>
      </c>
      <c r="N1" s="396"/>
      <c r="O1" s="396"/>
      <c r="Q1" s="391" t="s">
        <v>77</v>
      </c>
      <c r="R1" s="391" t="s">
        <v>141</v>
      </c>
      <c r="S1" s="391"/>
      <c r="T1" s="391" t="s">
        <v>142</v>
      </c>
      <c r="U1" s="391"/>
      <c r="V1" s="391" t="s">
        <v>115</v>
      </c>
      <c r="W1" s="391"/>
    </row>
    <row r="2" spans="1:23" s="285" customFormat="1" x14ac:dyDescent="0.25">
      <c r="A2" s="79" t="s">
        <v>223</v>
      </c>
      <c r="B2" s="79" t="s">
        <v>88</v>
      </c>
      <c r="C2" s="396" t="s">
        <v>223</v>
      </c>
      <c r="D2" s="396"/>
      <c r="E2" s="396" t="s">
        <v>223</v>
      </c>
      <c r="F2" s="396"/>
      <c r="G2" s="396" t="s">
        <v>88</v>
      </c>
      <c r="H2" s="396"/>
      <c r="I2" s="396"/>
      <c r="J2" s="396" t="s">
        <v>223</v>
      </c>
      <c r="K2" s="396"/>
      <c r="L2" s="396"/>
      <c r="M2" s="396" t="s">
        <v>88</v>
      </c>
      <c r="N2" s="396"/>
      <c r="O2" s="396"/>
      <c r="P2" s="301"/>
      <c r="Q2" s="391"/>
      <c r="R2" s="391"/>
      <c r="S2" s="391"/>
      <c r="T2" s="391"/>
      <c r="U2" s="391"/>
      <c r="V2" s="391"/>
      <c r="W2" s="391"/>
    </row>
    <row r="3" spans="1:23" s="285" customFormat="1" x14ac:dyDescent="0.25">
      <c r="A3" s="79" t="s">
        <v>221</v>
      </c>
      <c r="B3" s="79" t="s">
        <v>221</v>
      </c>
      <c r="C3" s="396" t="s">
        <v>221</v>
      </c>
      <c r="D3" s="396"/>
      <c r="E3" s="396" t="s">
        <v>221</v>
      </c>
      <c r="F3" s="396"/>
      <c r="G3" s="396" t="s">
        <v>221</v>
      </c>
      <c r="H3" s="396"/>
      <c r="I3" s="350" t="s">
        <v>222</v>
      </c>
      <c r="J3" s="396" t="s">
        <v>221</v>
      </c>
      <c r="K3" s="396"/>
      <c r="L3" s="396"/>
      <c r="M3" s="396" t="s">
        <v>221</v>
      </c>
      <c r="N3" s="396"/>
      <c r="O3" s="396"/>
      <c r="P3" s="301"/>
      <c r="Q3" s="391"/>
      <c r="R3" s="391" t="s">
        <v>20</v>
      </c>
      <c r="S3" s="391" t="s">
        <v>19</v>
      </c>
      <c r="T3" s="391" t="s">
        <v>20</v>
      </c>
      <c r="U3" s="391" t="s">
        <v>19</v>
      </c>
      <c r="V3" s="391" t="s">
        <v>20</v>
      </c>
      <c r="W3" s="391" t="s">
        <v>19</v>
      </c>
    </row>
    <row r="4" spans="1:23" x14ac:dyDescent="0.25">
      <c r="A4" s="79" t="s">
        <v>20</v>
      </c>
      <c r="B4" s="79" t="s">
        <v>20</v>
      </c>
      <c r="C4" s="79" t="s">
        <v>20</v>
      </c>
      <c r="D4" s="79" t="s">
        <v>19</v>
      </c>
      <c r="E4" s="350" t="s">
        <v>20</v>
      </c>
      <c r="F4" s="350" t="s">
        <v>19</v>
      </c>
      <c r="G4" s="79" t="s">
        <v>20</v>
      </c>
      <c r="H4" s="79" t="s">
        <v>19</v>
      </c>
      <c r="I4" s="350" t="s">
        <v>19</v>
      </c>
      <c r="J4" s="79" t="s">
        <v>19</v>
      </c>
      <c r="K4" s="79" t="s">
        <v>114</v>
      </c>
      <c r="L4" s="79" t="s">
        <v>70</v>
      </c>
      <c r="M4" s="79" t="s">
        <v>19</v>
      </c>
      <c r="N4" s="79" t="s">
        <v>114</v>
      </c>
      <c r="O4" s="79" t="s">
        <v>70</v>
      </c>
      <c r="Q4" s="391"/>
      <c r="R4" s="391"/>
      <c r="S4" s="391"/>
      <c r="T4" s="391"/>
      <c r="U4" s="391"/>
      <c r="V4" s="391"/>
      <c r="W4" s="391"/>
    </row>
    <row r="5" spans="1:23" x14ac:dyDescent="0.25">
      <c r="E5" s="78">
        <v>3</v>
      </c>
      <c r="F5" s="78">
        <v>3</v>
      </c>
      <c r="G5" s="78">
        <v>3</v>
      </c>
      <c r="H5" s="78">
        <v>5</v>
      </c>
      <c r="I5" s="78">
        <v>3</v>
      </c>
      <c r="J5" s="78">
        <v>3</v>
      </c>
      <c r="K5" s="78">
        <v>4</v>
      </c>
      <c r="L5" s="78">
        <v>1</v>
      </c>
      <c r="M5" s="78">
        <v>3</v>
      </c>
      <c r="N5" s="78">
        <v>5</v>
      </c>
      <c r="O5" s="78">
        <v>2</v>
      </c>
      <c r="Q5" s="82">
        <v>0</v>
      </c>
      <c r="R5" s="101">
        <f>SUM(V6:V$30)</f>
        <v>825</v>
      </c>
      <c r="S5" s="101">
        <f>SUM(W6:W$30)</f>
        <v>135</v>
      </c>
      <c r="T5" s="119">
        <f>SUM(V6:V$20)</f>
        <v>425</v>
      </c>
      <c r="U5" s="119">
        <f>SUM(W6:W$20)</f>
        <v>35</v>
      </c>
      <c r="V5" s="101">
        <v>20</v>
      </c>
      <c r="W5" s="101">
        <v>0</v>
      </c>
    </row>
    <row r="6" spans="1:23" x14ac:dyDescent="0.25">
      <c r="F6" s="78" t="s">
        <v>7</v>
      </c>
      <c r="G6" s="78">
        <v>3</v>
      </c>
      <c r="H6" s="78">
        <v>5</v>
      </c>
      <c r="I6" s="78">
        <v>3</v>
      </c>
      <c r="J6" s="78">
        <v>3</v>
      </c>
      <c r="K6" s="78">
        <v>4</v>
      </c>
      <c r="L6" s="78">
        <v>1</v>
      </c>
      <c r="M6" s="78">
        <v>4</v>
      </c>
      <c r="N6" s="78">
        <v>5</v>
      </c>
      <c r="O6" s="78">
        <v>2</v>
      </c>
      <c r="Q6" s="82">
        <v>1</v>
      </c>
      <c r="R6" s="101">
        <f>SUM(V7:V$30)</f>
        <v>815</v>
      </c>
      <c r="S6" s="101">
        <f>SUM(W7:W$30)</f>
        <v>135</v>
      </c>
      <c r="T6" s="119">
        <f>SUM(V7:V$20)</f>
        <v>415</v>
      </c>
      <c r="U6" s="119">
        <f>SUM(W7:W$20)</f>
        <v>35</v>
      </c>
      <c r="V6" s="101">
        <v>10</v>
      </c>
      <c r="W6" s="101">
        <v>0</v>
      </c>
    </row>
    <row r="7" spans="1:23" x14ac:dyDescent="0.25">
      <c r="G7" s="78">
        <v>3</v>
      </c>
      <c r="H7" s="78">
        <v>5</v>
      </c>
      <c r="I7" s="78">
        <v>3</v>
      </c>
      <c r="J7" s="78">
        <v>3</v>
      </c>
      <c r="K7" s="78">
        <v>4</v>
      </c>
      <c r="L7" s="78">
        <v>2</v>
      </c>
      <c r="M7" s="78">
        <v>3</v>
      </c>
      <c r="N7" s="78">
        <v>5</v>
      </c>
      <c r="O7" s="78">
        <v>2</v>
      </c>
      <c r="Q7" s="82">
        <v>2</v>
      </c>
      <c r="R7" s="101">
        <f>SUM(V8:V$30)</f>
        <v>805</v>
      </c>
      <c r="S7" s="101">
        <f>SUM(W8:W$30)</f>
        <v>135</v>
      </c>
      <c r="T7" s="119">
        <f>SUM(V8:V$20)</f>
        <v>405</v>
      </c>
      <c r="U7" s="119">
        <f>SUM(W8:W$20)</f>
        <v>35</v>
      </c>
      <c r="V7" s="101">
        <v>10</v>
      </c>
      <c r="W7" s="101">
        <v>0</v>
      </c>
    </row>
    <row r="8" spans="1:23" x14ac:dyDescent="0.25">
      <c r="G8" s="78">
        <v>4</v>
      </c>
      <c r="H8" s="78">
        <v>5</v>
      </c>
      <c r="I8" s="78">
        <v>2</v>
      </c>
      <c r="J8" s="78">
        <v>3</v>
      </c>
      <c r="K8" s="78">
        <v>4</v>
      </c>
      <c r="L8" s="78">
        <v>1</v>
      </c>
      <c r="M8" s="78">
        <v>3</v>
      </c>
      <c r="N8" s="78">
        <v>5</v>
      </c>
      <c r="O8" s="78">
        <v>2</v>
      </c>
      <c r="Q8" s="82">
        <v>3</v>
      </c>
      <c r="R8" s="101">
        <f>SUM(V9:V$30)</f>
        <v>785</v>
      </c>
      <c r="S8" s="101">
        <f>SUM(W9:W$30)</f>
        <v>135</v>
      </c>
      <c r="T8" s="119">
        <f>SUM(V9:V$20)</f>
        <v>385</v>
      </c>
      <c r="U8" s="119">
        <f>SUM(W9:W$20)</f>
        <v>35</v>
      </c>
      <c r="V8" s="101">
        <v>20</v>
      </c>
      <c r="W8" s="101">
        <v>0</v>
      </c>
    </row>
    <row r="9" spans="1:23" x14ac:dyDescent="0.25">
      <c r="G9" s="78">
        <v>4</v>
      </c>
      <c r="H9" s="78">
        <v>5</v>
      </c>
      <c r="I9" s="78">
        <v>3</v>
      </c>
      <c r="J9" s="78">
        <v>2</v>
      </c>
      <c r="K9" s="78">
        <v>4</v>
      </c>
      <c r="L9" s="78">
        <v>1</v>
      </c>
      <c r="M9" s="78">
        <v>3</v>
      </c>
      <c r="N9" s="78">
        <v>5</v>
      </c>
      <c r="O9" s="78">
        <v>2</v>
      </c>
      <c r="Q9" s="82">
        <v>4</v>
      </c>
      <c r="R9" s="101">
        <f>SUM(V10:V$30)</f>
        <v>765</v>
      </c>
      <c r="S9" s="101">
        <f>SUM(W10:W$30)</f>
        <v>135</v>
      </c>
      <c r="T9" s="119">
        <f>SUM(V10:V$20)</f>
        <v>365</v>
      </c>
      <c r="U9" s="119">
        <f>SUM(W10:W$20)</f>
        <v>35</v>
      </c>
      <c r="V9" s="101">
        <v>20</v>
      </c>
      <c r="W9" s="101">
        <v>0</v>
      </c>
    </row>
    <row r="10" spans="1:23" x14ac:dyDescent="0.25">
      <c r="G10" s="78">
        <v>3</v>
      </c>
      <c r="H10" s="78">
        <v>5</v>
      </c>
      <c r="I10" s="78">
        <v>3</v>
      </c>
      <c r="J10" s="78">
        <v>2</v>
      </c>
      <c r="K10" s="78">
        <v>4</v>
      </c>
      <c r="L10" s="78">
        <v>1</v>
      </c>
      <c r="M10" s="78">
        <v>3</v>
      </c>
      <c r="N10" s="78">
        <v>5</v>
      </c>
      <c r="O10" s="78">
        <v>2</v>
      </c>
      <c r="Q10" s="82">
        <v>5</v>
      </c>
      <c r="R10" s="101">
        <f>SUM(V11:V$30)</f>
        <v>735</v>
      </c>
      <c r="S10" s="101">
        <f>SUM(W11:W$30)</f>
        <v>135</v>
      </c>
      <c r="T10" s="119">
        <f>SUM(V11:V$20)</f>
        <v>335</v>
      </c>
      <c r="U10" s="119">
        <f>SUM(W11:W$20)</f>
        <v>35</v>
      </c>
      <c r="V10" s="101">
        <v>30</v>
      </c>
      <c r="W10" s="101">
        <v>0</v>
      </c>
    </row>
    <row r="11" spans="1:23" x14ac:dyDescent="0.25">
      <c r="G11" s="78">
        <v>4</v>
      </c>
      <c r="H11" s="78">
        <v>5</v>
      </c>
      <c r="I11" s="78">
        <v>3</v>
      </c>
      <c r="J11" s="78">
        <v>3</v>
      </c>
      <c r="K11" s="78">
        <v>4</v>
      </c>
      <c r="L11" s="78">
        <v>1</v>
      </c>
      <c r="M11" s="78">
        <v>3</v>
      </c>
      <c r="N11" s="78">
        <v>5</v>
      </c>
      <c r="O11" s="78">
        <v>2</v>
      </c>
      <c r="Q11" s="82">
        <v>6</v>
      </c>
      <c r="R11" s="101">
        <f>SUM(V12:V$30)</f>
        <v>705</v>
      </c>
      <c r="S11" s="101">
        <f>SUM(W12:W$30)</f>
        <v>135</v>
      </c>
      <c r="T11" s="119">
        <f>SUM(V12:V$20)</f>
        <v>305</v>
      </c>
      <c r="U11" s="119">
        <f>SUM(W12:W$20)</f>
        <v>35</v>
      </c>
      <c r="V11" s="101">
        <v>30</v>
      </c>
      <c r="W11" s="101">
        <v>0</v>
      </c>
    </row>
    <row r="12" spans="1:23" x14ac:dyDescent="0.25">
      <c r="G12" s="78">
        <v>3</v>
      </c>
      <c r="H12" s="78">
        <v>5</v>
      </c>
      <c r="J12" s="78">
        <v>3</v>
      </c>
      <c r="K12" s="78">
        <v>4</v>
      </c>
      <c r="L12" s="78">
        <v>2</v>
      </c>
      <c r="M12" s="78">
        <v>3</v>
      </c>
      <c r="N12" s="78">
        <v>5</v>
      </c>
      <c r="O12" s="78">
        <v>2</v>
      </c>
      <c r="Q12" s="82">
        <v>7</v>
      </c>
      <c r="R12" s="101">
        <f>SUM(V13:V$30)</f>
        <v>675</v>
      </c>
      <c r="S12" s="101">
        <f>SUM(W13:W$30)</f>
        <v>135</v>
      </c>
      <c r="T12" s="119">
        <f>SUM(V13:V$20)</f>
        <v>275</v>
      </c>
      <c r="U12" s="119">
        <f>SUM(W13:W$20)</f>
        <v>35</v>
      </c>
      <c r="V12" s="101">
        <v>30</v>
      </c>
      <c r="W12" s="101">
        <v>0</v>
      </c>
    </row>
    <row r="13" spans="1:23" x14ac:dyDescent="0.25">
      <c r="J13" s="78">
        <v>2</v>
      </c>
      <c r="K13" s="78">
        <v>4</v>
      </c>
      <c r="L13" s="78">
        <v>1</v>
      </c>
      <c r="M13" s="78">
        <v>3</v>
      </c>
      <c r="N13" s="78">
        <v>5</v>
      </c>
      <c r="O13" s="78">
        <v>2</v>
      </c>
      <c r="Q13" s="82">
        <v>8</v>
      </c>
      <c r="R13" s="101">
        <f>SUM(V14:V$30)</f>
        <v>645</v>
      </c>
      <c r="S13" s="101">
        <f>SUM(W14:W$30)</f>
        <v>135</v>
      </c>
      <c r="T13" s="119">
        <f>SUM(V14:V$20)</f>
        <v>245</v>
      </c>
      <c r="U13" s="119">
        <f>SUM(W14:W$20)</f>
        <v>35</v>
      </c>
      <c r="V13" s="101">
        <v>30</v>
      </c>
      <c r="W13" s="101">
        <v>0</v>
      </c>
    </row>
    <row r="14" spans="1:23" x14ac:dyDescent="0.25">
      <c r="J14" s="78">
        <v>3</v>
      </c>
      <c r="K14" s="78">
        <v>4</v>
      </c>
      <c r="L14" s="78">
        <v>2</v>
      </c>
      <c r="M14" s="78">
        <v>3</v>
      </c>
      <c r="N14" s="78">
        <v>5</v>
      </c>
      <c r="O14" s="78">
        <v>2</v>
      </c>
      <c r="Q14" s="82">
        <v>9</v>
      </c>
      <c r="R14" s="101">
        <f>SUM(V15:V$30)</f>
        <v>615</v>
      </c>
      <c r="S14" s="101">
        <f>SUM(W15:W$30)</f>
        <v>135</v>
      </c>
      <c r="T14" s="119">
        <f>SUM(V15:V$20)</f>
        <v>215</v>
      </c>
      <c r="U14" s="119">
        <f>SUM(W15:W$20)</f>
        <v>35</v>
      </c>
      <c r="V14" s="101">
        <v>30</v>
      </c>
      <c r="W14" s="101">
        <v>0</v>
      </c>
    </row>
    <row r="15" spans="1:23" x14ac:dyDescent="0.25">
      <c r="J15" s="78">
        <v>3</v>
      </c>
      <c r="K15" s="78">
        <v>4</v>
      </c>
      <c r="L15" s="78">
        <v>2</v>
      </c>
      <c r="M15" s="78">
        <v>3</v>
      </c>
      <c r="N15" s="78">
        <v>6</v>
      </c>
      <c r="O15" s="78">
        <v>2</v>
      </c>
      <c r="Q15" s="82">
        <v>10</v>
      </c>
      <c r="R15" s="101">
        <f>SUM(V16:V$30)</f>
        <v>580</v>
      </c>
      <c r="S15" s="101">
        <f>SUM(W16:W$30)</f>
        <v>130</v>
      </c>
      <c r="T15" s="119">
        <f>SUM(V16:V$20)</f>
        <v>180</v>
      </c>
      <c r="U15" s="119">
        <f>SUM(W16:W$20)</f>
        <v>30</v>
      </c>
      <c r="V15" s="101">
        <v>35</v>
      </c>
      <c r="W15" s="101">
        <v>5</v>
      </c>
    </row>
    <row r="16" spans="1:23" x14ac:dyDescent="0.25">
      <c r="J16" s="78">
        <v>3</v>
      </c>
      <c r="K16" s="78">
        <v>4</v>
      </c>
      <c r="L16" s="78">
        <v>2</v>
      </c>
      <c r="M16" s="78">
        <v>4</v>
      </c>
      <c r="N16" s="78">
        <v>5</v>
      </c>
      <c r="O16" s="78">
        <v>2</v>
      </c>
      <c r="Q16" s="82">
        <v>11</v>
      </c>
      <c r="R16" s="101">
        <f>SUM(V17:V$30)</f>
        <v>545</v>
      </c>
      <c r="S16" s="101">
        <f>SUM(W17:W$30)</f>
        <v>125</v>
      </c>
      <c r="T16" s="119">
        <f>SUM(V17:V$20)</f>
        <v>145</v>
      </c>
      <c r="U16" s="119">
        <f>SUM(W17:W$20)</f>
        <v>25</v>
      </c>
      <c r="V16" s="101">
        <v>35</v>
      </c>
      <c r="W16" s="101">
        <v>5</v>
      </c>
    </row>
    <row r="17" spans="10:24" x14ac:dyDescent="0.25">
      <c r="J17" s="78">
        <v>2</v>
      </c>
      <c r="K17" s="78">
        <v>4</v>
      </c>
      <c r="L17" s="78">
        <v>2</v>
      </c>
      <c r="M17" s="78">
        <v>3</v>
      </c>
      <c r="N17" s="78">
        <v>5</v>
      </c>
      <c r="O17" s="78">
        <v>2</v>
      </c>
      <c r="Q17" s="82">
        <v>12</v>
      </c>
      <c r="R17" s="101">
        <f>SUM(V18:V$30)</f>
        <v>510</v>
      </c>
      <c r="S17" s="101">
        <f>SUM(W18:W$30)</f>
        <v>120</v>
      </c>
      <c r="T17" s="119">
        <f>SUM(V18:V$20)</f>
        <v>110</v>
      </c>
      <c r="U17" s="119">
        <f>SUM(W18:W$20)</f>
        <v>20</v>
      </c>
      <c r="V17" s="101">
        <v>35</v>
      </c>
      <c r="W17" s="101">
        <v>5</v>
      </c>
    </row>
    <row r="18" spans="10:24" x14ac:dyDescent="0.25">
      <c r="J18" s="78">
        <v>2</v>
      </c>
      <c r="K18" s="78">
        <v>4</v>
      </c>
      <c r="L18" s="78">
        <v>1</v>
      </c>
      <c r="M18" s="78">
        <v>3</v>
      </c>
      <c r="N18" s="78">
        <v>5</v>
      </c>
      <c r="O18" s="78">
        <v>1</v>
      </c>
      <c r="Q18" s="82">
        <v>13</v>
      </c>
      <c r="R18" s="101">
        <f>SUM(V19:V$30)</f>
        <v>475</v>
      </c>
      <c r="S18" s="101">
        <f>SUM(W19:W$30)</f>
        <v>115</v>
      </c>
      <c r="T18" s="119">
        <f>SUM(V19:V$20)</f>
        <v>75</v>
      </c>
      <c r="U18" s="119">
        <f>SUM(W19:W$20)</f>
        <v>15</v>
      </c>
      <c r="V18" s="101">
        <v>35</v>
      </c>
      <c r="W18" s="101">
        <v>5</v>
      </c>
    </row>
    <row r="19" spans="10:24" x14ac:dyDescent="0.25">
      <c r="J19" s="78">
        <v>3</v>
      </c>
      <c r="K19" s="78">
        <v>4</v>
      </c>
      <c r="L19" s="78">
        <v>1</v>
      </c>
      <c r="M19" s="78">
        <v>3</v>
      </c>
      <c r="N19" s="78">
        <v>5</v>
      </c>
      <c r="O19" s="78">
        <v>2</v>
      </c>
      <c r="Q19" s="82">
        <v>14</v>
      </c>
      <c r="R19" s="101">
        <f>SUM(V20:V$30)</f>
        <v>440</v>
      </c>
      <c r="S19" s="101">
        <f>SUM(W20:W$30)</f>
        <v>110</v>
      </c>
      <c r="T19" s="119">
        <f>SUM(V20:V$20)</f>
        <v>40</v>
      </c>
      <c r="U19" s="119">
        <f>SUM(W20:W$20)</f>
        <v>10</v>
      </c>
      <c r="V19" s="101">
        <v>35</v>
      </c>
      <c r="W19" s="101">
        <v>5</v>
      </c>
    </row>
    <row r="20" spans="10:24" x14ac:dyDescent="0.25">
      <c r="J20" s="78">
        <v>3</v>
      </c>
      <c r="K20" s="78">
        <v>4</v>
      </c>
      <c r="L20" s="78">
        <v>2</v>
      </c>
      <c r="M20" s="78">
        <v>4</v>
      </c>
      <c r="N20" s="78">
        <v>5</v>
      </c>
      <c r="O20" s="78">
        <v>2</v>
      </c>
      <c r="Q20" s="82">
        <v>15</v>
      </c>
      <c r="R20" s="101">
        <f>SUM(V21:V$30)</f>
        <v>400</v>
      </c>
      <c r="S20" s="101">
        <f>SUM(W21:W$30)</f>
        <v>100</v>
      </c>
      <c r="T20" s="119">
        <f>SUM(X21:X$30)</f>
        <v>0</v>
      </c>
      <c r="U20" s="285">
        <v>0</v>
      </c>
      <c r="V20" s="101">
        <v>40</v>
      </c>
      <c r="W20" s="101">
        <v>10</v>
      </c>
      <c r="X20" s="101"/>
    </row>
    <row r="21" spans="10:24" x14ac:dyDescent="0.25">
      <c r="J21" s="78">
        <v>3</v>
      </c>
      <c r="K21" s="78">
        <v>4</v>
      </c>
      <c r="L21" s="78">
        <v>1</v>
      </c>
      <c r="M21" s="78">
        <v>3</v>
      </c>
      <c r="N21" s="78">
        <v>6</v>
      </c>
      <c r="O21" s="78">
        <v>2</v>
      </c>
      <c r="Q21" s="101">
        <v>16</v>
      </c>
      <c r="R21" s="101">
        <f>SUM(V22:V$30)</f>
        <v>360</v>
      </c>
      <c r="S21" s="101">
        <f>SUM(W22:W$30)</f>
        <v>90</v>
      </c>
      <c r="T21" s="119">
        <f>SUM(X22:X$30)</f>
        <v>0</v>
      </c>
      <c r="U21" s="285">
        <v>0</v>
      </c>
      <c r="V21" s="101">
        <v>40</v>
      </c>
      <c r="W21" s="101">
        <v>10</v>
      </c>
      <c r="X21" s="101"/>
    </row>
    <row r="22" spans="10:24" x14ac:dyDescent="0.25">
      <c r="J22" s="78">
        <v>2</v>
      </c>
      <c r="K22" s="78">
        <v>4</v>
      </c>
      <c r="L22" s="78">
        <v>2</v>
      </c>
      <c r="M22" s="78">
        <v>4</v>
      </c>
      <c r="N22" s="78">
        <v>6</v>
      </c>
      <c r="O22" s="78">
        <v>1</v>
      </c>
      <c r="Q22" s="101">
        <v>17</v>
      </c>
      <c r="R22" s="101">
        <f>SUM(V23:V$30)</f>
        <v>320</v>
      </c>
      <c r="S22" s="101">
        <f>SUM(W23:W$30)</f>
        <v>80</v>
      </c>
      <c r="T22" s="119">
        <f>SUM(X23:X$30)</f>
        <v>0</v>
      </c>
      <c r="U22" s="285">
        <v>0</v>
      </c>
      <c r="V22" s="101">
        <v>40</v>
      </c>
      <c r="W22" s="101">
        <v>10</v>
      </c>
      <c r="X22" s="101"/>
    </row>
    <row r="23" spans="10:24" x14ac:dyDescent="0.25">
      <c r="M23" s="78">
        <v>4</v>
      </c>
      <c r="N23" s="78">
        <v>6</v>
      </c>
      <c r="O23" s="78">
        <v>2</v>
      </c>
      <c r="Q23" s="101">
        <v>18</v>
      </c>
      <c r="R23" s="101">
        <f>SUM(V24:V$30)</f>
        <v>280</v>
      </c>
      <c r="S23" s="101">
        <f>SUM(W24:W$30)</f>
        <v>70</v>
      </c>
      <c r="T23" s="119">
        <f>SUM(X24:X$30)</f>
        <v>0</v>
      </c>
      <c r="U23" s="285">
        <v>0</v>
      </c>
      <c r="V23" s="101">
        <v>40</v>
      </c>
      <c r="W23" s="101">
        <v>10</v>
      </c>
      <c r="X23" s="101"/>
    </row>
    <row r="24" spans="10:24" x14ac:dyDescent="0.25">
      <c r="M24" s="78">
        <v>4</v>
      </c>
      <c r="N24" s="78">
        <v>6</v>
      </c>
      <c r="O24" s="78">
        <v>2</v>
      </c>
      <c r="Q24" s="101">
        <v>19</v>
      </c>
      <c r="R24" s="101">
        <f>SUM(V25:V$30)</f>
        <v>240</v>
      </c>
      <c r="S24" s="101">
        <f>SUM(W25:W$30)</f>
        <v>60</v>
      </c>
      <c r="T24" s="119">
        <f>SUM(X25:X$30)</f>
        <v>0</v>
      </c>
      <c r="U24" s="285">
        <v>0</v>
      </c>
      <c r="V24" s="101">
        <v>40</v>
      </c>
      <c r="W24" s="101">
        <v>10</v>
      </c>
      <c r="X24" s="101"/>
    </row>
    <row r="25" spans="10:24" x14ac:dyDescent="0.25">
      <c r="M25" s="78">
        <v>4</v>
      </c>
      <c r="N25" s="78">
        <v>6</v>
      </c>
      <c r="O25" s="78">
        <v>2</v>
      </c>
      <c r="Q25" s="101">
        <v>20</v>
      </c>
      <c r="R25" s="101">
        <f>SUM(V26:V$30)</f>
        <v>200</v>
      </c>
      <c r="S25" s="101">
        <f>SUM(W26:W$30)</f>
        <v>50</v>
      </c>
      <c r="T25" s="119">
        <f>SUM(X26:X$30)</f>
        <v>0</v>
      </c>
      <c r="U25" s="285">
        <v>0</v>
      </c>
      <c r="V25" s="101">
        <v>40</v>
      </c>
      <c r="W25" s="101">
        <v>10</v>
      </c>
      <c r="X25" s="101"/>
    </row>
    <row r="26" spans="10:24" x14ac:dyDescent="0.25">
      <c r="M26" s="78">
        <v>4</v>
      </c>
      <c r="N26" s="78">
        <v>6</v>
      </c>
      <c r="O26" s="78">
        <v>2</v>
      </c>
      <c r="Q26" s="101">
        <v>21</v>
      </c>
      <c r="R26" s="101">
        <f>SUM(V27:V$30)</f>
        <v>160</v>
      </c>
      <c r="S26" s="101">
        <f>SUM(W27:W$30)</f>
        <v>40</v>
      </c>
      <c r="T26" s="119">
        <f>SUM(X27:X$30)</f>
        <v>0</v>
      </c>
      <c r="U26" s="285">
        <v>0</v>
      </c>
      <c r="V26" s="101">
        <v>40</v>
      </c>
      <c r="W26" s="101">
        <v>10</v>
      </c>
      <c r="X26" s="101"/>
    </row>
    <row r="27" spans="10:24" x14ac:dyDescent="0.25">
      <c r="M27" s="78">
        <v>4</v>
      </c>
      <c r="N27" s="78">
        <v>6</v>
      </c>
      <c r="O27" s="78">
        <v>2</v>
      </c>
      <c r="Q27" s="101">
        <v>22</v>
      </c>
      <c r="R27" s="101">
        <f>SUM(V28:V$30)</f>
        <v>120</v>
      </c>
      <c r="S27" s="101">
        <f>SUM(W28:W$30)</f>
        <v>30</v>
      </c>
      <c r="T27" s="119">
        <f>SUM(X28:X$30)</f>
        <v>0</v>
      </c>
      <c r="U27" s="285">
        <v>0</v>
      </c>
      <c r="V27" s="101">
        <v>40</v>
      </c>
      <c r="W27" s="101">
        <v>10</v>
      </c>
      <c r="X27" s="101"/>
    </row>
    <row r="28" spans="10:24" x14ac:dyDescent="0.25">
      <c r="M28" s="78">
        <v>4</v>
      </c>
      <c r="N28" s="78">
        <v>6</v>
      </c>
      <c r="O28" s="78">
        <v>2</v>
      </c>
      <c r="Q28" s="101">
        <v>23</v>
      </c>
      <c r="R28" s="101">
        <f>SUM(V29:V$30)</f>
        <v>80</v>
      </c>
      <c r="S28" s="101">
        <f>SUM(W29:W$30)</f>
        <v>20</v>
      </c>
      <c r="T28" s="119">
        <f>SUM(X29:X$30)</f>
        <v>0</v>
      </c>
      <c r="U28" s="285">
        <v>0</v>
      </c>
      <c r="V28" s="101">
        <v>40</v>
      </c>
      <c r="W28" s="101">
        <v>10</v>
      </c>
      <c r="X28" s="101"/>
    </row>
    <row r="29" spans="10:24" x14ac:dyDescent="0.25">
      <c r="Q29" s="101">
        <v>24</v>
      </c>
      <c r="R29" s="101">
        <f>SUM(V30:V$30)</f>
        <v>40</v>
      </c>
      <c r="S29" s="101">
        <f>SUM(W30:W$30)</f>
        <v>10</v>
      </c>
      <c r="T29" s="119">
        <f>SUM(X30:X$30)</f>
        <v>0</v>
      </c>
      <c r="U29" s="285">
        <v>0</v>
      </c>
      <c r="V29" s="101">
        <v>40</v>
      </c>
      <c r="W29" s="101">
        <v>10</v>
      </c>
      <c r="X29" s="101"/>
    </row>
    <row r="30" spans="10:24" x14ac:dyDescent="0.25">
      <c r="Q30" s="101">
        <v>25</v>
      </c>
      <c r="R30" s="101">
        <v>0</v>
      </c>
      <c r="S30" s="101">
        <v>0</v>
      </c>
      <c r="T30" s="119">
        <v>0</v>
      </c>
      <c r="U30" s="119">
        <v>0</v>
      </c>
      <c r="V30" s="101">
        <v>40</v>
      </c>
      <c r="W30" s="101">
        <v>10</v>
      </c>
    </row>
    <row r="31" spans="10:24" x14ac:dyDescent="0.25">
      <c r="X31" s="81"/>
    </row>
    <row r="32" spans="10:24" x14ac:dyDescent="0.25">
      <c r="Q32" s="81"/>
      <c r="R32" s="81"/>
      <c r="S32" s="81"/>
      <c r="W32" s="81"/>
      <c r="X32" s="81"/>
    </row>
    <row r="33" spans="17:24" x14ac:dyDescent="0.25">
      <c r="Q33" s="81"/>
      <c r="R33" s="81"/>
      <c r="S33" s="81"/>
      <c r="W33" s="81"/>
      <c r="X33" s="81"/>
    </row>
    <row r="34" spans="17:24" x14ac:dyDescent="0.25">
      <c r="Q34" s="81"/>
      <c r="R34" s="81"/>
      <c r="S34" s="81"/>
      <c r="W34" s="81"/>
      <c r="X34" s="81"/>
    </row>
    <row r="35" spans="17:24" x14ac:dyDescent="0.25">
      <c r="Q35" s="81"/>
      <c r="R35" s="81"/>
      <c r="S35" s="81"/>
      <c r="W35" s="81"/>
      <c r="X35" s="81"/>
    </row>
    <row r="36" spans="17:24" x14ac:dyDescent="0.25">
      <c r="Q36" s="81"/>
      <c r="R36" s="81"/>
      <c r="S36" s="81"/>
      <c r="W36" s="81"/>
      <c r="X36" s="81"/>
    </row>
    <row r="37" spans="17:24" x14ac:dyDescent="0.25">
      <c r="Q37" s="81"/>
      <c r="R37" s="81"/>
      <c r="S37" s="81"/>
      <c r="W37" s="81"/>
      <c r="X37" s="81"/>
    </row>
    <row r="38" spans="17:24" x14ac:dyDescent="0.25">
      <c r="Q38" s="81"/>
      <c r="R38" s="81"/>
      <c r="S38" s="81"/>
      <c r="W38" s="81"/>
      <c r="X38" s="81"/>
    </row>
    <row r="39" spans="17:24" x14ac:dyDescent="0.25">
      <c r="Q39" s="81"/>
      <c r="R39" s="81"/>
      <c r="S39" s="81"/>
      <c r="W39" s="81"/>
      <c r="X39" s="81"/>
    </row>
    <row r="40" spans="17:24" x14ac:dyDescent="0.25">
      <c r="Q40" s="81"/>
      <c r="R40" s="81"/>
      <c r="S40" s="81"/>
      <c r="W40" s="81"/>
      <c r="X40" s="81"/>
    </row>
    <row r="41" spans="17:24" x14ac:dyDescent="0.25">
      <c r="Q41" s="81"/>
      <c r="R41" s="81"/>
      <c r="S41" s="81"/>
      <c r="W41" s="81"/>
      <c r="X41" s="81"/>
    </row>
    <row r="42" spans="17:24" x14ac:dyDescent="0.25">
      <c r="Q42" s="81"/>
      <c r="R42" s="81"/>
      <c r="S42" s="81"/>
      <c r="W42" s="81"/>
      <c r="X42" s="81"/>
    </row>
    <row r="43" spans="17:24" x14ac:dyDescent="0.25">
      <c r="Q43" s="81"/>
      <c r="R43" s="81"/>
      <c r="S43" s="81"/>
      <c r="W43" s="81"/>
      <c r="X43" s="81"/>
    </row>
    <row r="44" spans="17:24" x14ac:dyDescent="0.25">
      <c r="Q44" s="81"/>
      <c r="R44" s="81"/>
      <c r="S44" s="81"/>
      <c r="W44" s="81"/>
      <c r="X44" s="81"/>
    </row>
    <row r="45" spans="17:24" x14ac:dyDescent="0.25">
      <c r="Q45" s="81"/>
      <c r="R45" s="81"/>
      <c r="S45" s="81"/>
      <c r="W45" s="81"/>
      <c r="X45" s="81"/>
    </row>
    <row r="46" spans="17:24" x14ac:dyDescent="0.25">
      <c r="Q46" s="81"/>
      <c r="R46" s="81"/>
      <c r="S46" s="81"/>
      <c r="W46" s="81"/>
      <c r="X46" s="81"/>
    </row>
    <row r="47" spans="17:24" x14ac:dyDescent="0.25">
      <c r="Q47" s="81"/>
      <c r="R47" s="81"/>
      <c r="S47" s="81"/>
      <c r="W47" s="81"/>
      <c r="X47" s="81"/>
    </row>
    <row r="48" spans="17:24" x14ac:dyDescent="0.25">
      <c r="Q48" s="81"/>
      <c r="R48" s="81"/>
      <c r="S48" s="81"/>
      <c r="W48" s="81"/>
    </row>
    <row r="125" spans="17:17" x14ac:dyDescent="0.25">
      <c r="Q125" s="17"/>
    </row>
    <row r="126" spans="17:17" x14ac:dyDescent="0.25">
      <c r="Q126" s="17"/>
    </row>
    <row r="127" spans="17:17" x14ac:dyDescent="0.25">
      <c r="Q127" s="17"/>
    </row>
    <row r="128" spans="17:17" x14ac:dyDescent="0.25">
      <c r="Q128" s="17"/>
    </row>
    <row r="129" spans="17:17" x14ac:dyDescent="0.25">
      <c r="Q129" s="17"/>
    </row>
    <row r="142" spans="17:17" ht="15" customHeight="1" x14ac:dyDescent="0.25"/>
    <row r="143" spans="17:17" ht="15" customHeight="1" x14ac:dyDescent="0.25"/>
    <row r="534" spans="17:20" x14ac:dyDescent="0.25">
      <c r="Q534" s="165"/>
      <c r="R534" s="165"/>
      <c r="S534" s="165"/>
      <c r="T534" s="165"/>
    </row>
    <row r="535" spans="17:20" x14ac:dyDescent="0.25">
      <c r="Q535" s="165"/>
      <c r="R535" s="165"/>
      <c r="S535" s="165"/>
      <c r="T535" s="165"/>
    </row>
    <row r="536" spans="17:20" x14ac:dyDescent="0.25">
      <c r="Q536" s="165"/>
      <c r="R536" s="165"/>
      <c r="S536" s="165"/>
      <c r="T536" s="165"/>
    </row>
    <row r="537" spans="17:20" x14ac:dyDescent="0.25">
      <c r="Q537" s="165"/>
      <c r="R537" s="165"/>
      <c r="S537" s="165"/>
      <c r="T537" s="165"/>
    </row>
    <row r="538" spans="17:20" x14ac:dyDescent="0.25">
      <c r="Q538" s="165"/>
      <c r="R538" s="165"/>
      <c r="S538" s="165"/>
      <c r="T538" s="165"/>
    </row>
    <row r="539" spans="17:20" x14ac:dyDescent="0.25">
      <c r="Q539" s="165"/>
      <c r="R539" s="165"/>
      <c r="S539" s="165"/>
      <c r="T539" s="165"/>
    </row>
    <row r="540" spans="17:20" x14ac:dyDescent="0.25">
      <c r="Q540" s="165"/>
      <c r="R540" s="165"/>
      <c r="S540" s="165"/>
      <c r="T540" s="165"/>
    </row>
    <row r="541" spans="17:20" x14ac:dyDescent="0.25">
      <c r="Q541" s="165"/>
      <c r="R541" s="165"/>
      <c r="S541" s="165"/>
      <c r="T541" s="165"/>
    </row>
    <row r="542" spans="17:20" x14ac:dyDescent="0.25">
      <c r="Q542" s="165"/>
      <c r="R542" s="165"/>
      <c r="S542" s="165"/>
      <c r="T542" s="165"/>
    </row>
    <row r="543" spans="17:20" x14ac:dyDescent="0.25">
      <c r="Q543" s="165"/>
      <c r="R543" s="165"/>
      <c r="S543" s="165"/>
      <c r="T543" s="165"/>
    </row>
    <row r="544" spans="17:20" x14ac:dyDescent="0.25">
      <c r="Q544" s="165"/>
    </row>
    <row r="545" spans="17:17" x14ac:dyDescent="0.25">
      <c r="Q545" s="165"/>
    </row>
    <row r="546" spans="17:17" x14ac:dyDescent="0.25">
      <c r="Q546" s="165"/>
    </row>
    <row r="547" spans="17:17" x14ac:dyDescent="0.25">
      <c r="Q547" s="165"/>
    </row>
    <row r="548" spans="17:17" x14ac:dyDescent="0.25">
      <c r="Q548" s="165"/>
    </row>
    <row r="549" spans="17:17" x14ac:dyDescent="0.25">
      <c r="Q549" s="165"/>
    </row>
    <row r="550" spans="17:17" x14ac:dyDescent="0.25">
      <c r="Q550" s="165"/>
    </row>
    <row r="551" spans="17:17" x14ac:dyDescent="0.25">
      <c r="Q551" s="165"/>
    </row>
    <row r="552" spans="17:17" x14ac:dyDescent="0.25">
      <c r="Q552" s="165"/>
    </row>
    <row r="553" spans="17:17" x14ac:dyDescent="0.25">
      <c r="Q553" s="165"/>
    </row>
    <row r="554" spans="17:17" x14ac:dyDescent="0.25">
      <c r="Q554" s="165"/>
    </row>
    <row r="555" spans="17:17" x14ac:dyDescent="0.25">
      <c r="Q555" s="165"/>
    </row>
    <row r="556" spans="17:17" x14ac:dyDescent="0.25">
      <c r="Q556" s="165"/>
    </row>
    <row r="557" spans="17:17" x14ac:dyDescent="0.25">
      <c r="Q557" s="165"/>
    </row>
    <row r="558" spans="17:17" x14ac:dyDescent="0.25">
      <c r="Q558" s="165"/>
    </row>
    <row r="559" spans="17:17" x14ac:dyDescent="0.25">
      <c r="Q559" s="165"/>
    </row>
    <row r="560" spans="17:17" x14ac:dyDescent="0.25">
      <c r="Q560" s="165"/>
    </row>
    <row r="561" spans="17:17" x14ac:dyDescent="0.25">
      <c r="Q561" s="165"/>
    </row>
    <row r="562" spans="17:17" x14ac:dyDescent="0.25">
      <c r="Q562" s="165"/>
    </row>
    <row r="563" spans="17:17" x14ac:dyDescent="0.25">
      <c r="Q563" s="165"/>
    </row>
    <row r="564" spans="17:17" x14ac:dyDescent="0.25">
      <c r="Q564" s="165"/>
    </row>
    <row r="565" spans="17:17" x14ac:dyDescent="0.25">
      <c r="Q565" s="165"/>
    </row>
    <row r="566" spans="17:17" x14ac:dyDescent="0.25">
      <c r="Q566" s="165"/>
    </row>
    <row r="567" spans="17:17" x14ac:dyDescent="0.25">
      <c r="Q567" s="165"/>
    </row>
    <row r="568" spans="17:17" x14ac:dyDescent="0.25">
      <c r="Q568" s="165"/>
    </row>
    <row r="569" spans="17:17" x14ac:dyDescent="0.25">
      <c r="Q569" s="165"/>
    </row>
    <row r="570" spans="17:17" x14ac:dyDescent="0.25">
      <c r="Q570" s="165"/>
    </row>
    <row r="571" spans="17:17" x14ac:dyDescent="0.25">
      <c r="Q571" s="165"/>
    </row>
    <row r="572" spans="17:17" x14ac:dyDescent="0.25">
      <c r="Q572" s="165"/>
    </row>
    <row r="573" spans="17:17" x14ac:dyDescent="0.25">
      <c r="Q573" s="165"/>
    </row>
    <row r="574" spans="17:17" x14ac:dyDescent="0.25">
      <c r="Q574" s="165"/>
    </row>
    <row r="575" spans="17:17" x14ac:dyDescent="0.25">
      <c r="Q575" s="165"/>
    </row>
    <row r="576" spans="17:17" x14ac:dyDescent="0.25">
      <c r="Q576" s="165"/>
    </row>
    <row r="577" spans="17:17" x14ac:dyDescent="0.25">
      <c r="Q577" s="165"/>
    </row>
    <row r="578" spans="17:17" x14ac:dyDescent="0.25">
      <c r="Q578" s="165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4">
    <mergeCell ref="Q1:Q4"/>
    <mergeCell ref="V1:W2"/>
    <mergeCell ref="T1:U2"/>
    <mergeCell ref="R1:S2"/>
    <mergeCell ref="W3:W4"/>
    <mergeCell ref="V3:V4"/>
    <mergeCell ref="U3:U4"/>
    <mergeCell ref="T3:T4"/>
    <mergeCell ref="S3:S4"/>
    <mergeCell ref="R3:R4"/>
    <mergeCell ref="C1:D1"/>
    <mergeCell ref="M1:O1"/>
    <mergeCell ref="M3:O3"/>
    <mergeCell ref="C3:D3"/>
    <mergeCell ref="M2:O2"/>
    <mergeCell ref="C2:D2"/>
    <mergeCell ref="E2:F2"/>
    <mergeCell ref="G3:H3"/>
    <mergeCell ref="J1:L1"/>
    <mergeCell ref="J2:L2"/>
    <mergeCell ref="J3:L3"/>
    <mergeCell ref="G2:I2"/>
    <mergeCell ref="E3:F3"/>
    <mergeCell ref="E1:I1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L30"/>
  <sheetViews>
    <sheetView workbookViewId="0"/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  <col min="10" max="11" width="14.85546875" bestFit="1" customWidth="1"/>
    <col min="12" max="12" width="9.5703125" style="134" customWidth="1"/>
  </cols>
  <sheetData>
    <row r="1" spans="1:12" x14ac:dyDescent="0.25">
      <c r="A1" s="120" t="s">
        <v>144</v>
      </c>
      <c r="B1" s="120" t="s">
        <v>145</v>
      </c>
      <c r="C1" s="120" t="s">
        <v>146</v>
      </c>
      <c r="D1" s="120" t="s">
        <v>147</v>
      </c>
      <c r="E1" s="120" t="s">
        <v>148</v>
      </c>
      <c r="F1" s="397" t="s">
        <v>149</v>
      </c>
      <c r="G1" s="397"/>
      <c r="J1" t="s">
        <v>189</v>
      </c>
      <c r="K1" t="s">
        <v>190</v>
      </c>
    </row>
    <row r="2" spans="1:12" x14ac:dyDescent="0.25">
      <c r="A2" s="399">
        <v>8</v>
      </c>
      <c r="B2" s="84">
        <v>51</v>
      </c>
      <c r="C2" s="84">
        <v>0.36</v>
      </c>
      <c r="D2" s="84">
        <f>IF(B2,SUM(B$2:B2),"")</f>
        <v>51</v>
      </c>
      <c r="E2" s="84">
        <f>IF(C2,SUM(C$2:C2),"")</f>
        <v>0.36</v>
      </c>
      <c r="F2" s="399">
        <v>1.54</v>
      </c>
      <c r="G2" s="399"/>
      <c r="I2" t="s">
        <v>193</v>
      </c>
      <c r="J2" s="133">
        <v>43977.583333333336</v>
      </c>
      <c r="K2" s="133">
        <v>43978.017361111109</v>
      </c>
      <c r="L2" s="134">
        <f>K2-J2</f>
        <v>0.43402777777373558</v>
      </c>
    </row>
    <row r="3" spans="1:12" x14ac:dyDescent="0.25">
      <c r="A3" s="399"/>
      <c r="B3" s="84">
        <v>56</v>
      </c>
      <c r="C3" s="84">
        <v>0.42</v>
      </c>
      <c r="D3" s="84">
        <f>IF(B3,SUM(B$2:B3),"")</f>
        <v>107</v>
      </c>
      <c r="E3" s="84">
        <f>IF(C3,SUM(C$2:C3),"")</f>
        <v>0.78</v>
      </c>
      <c r="F3" s="399"/>
      <c r="G3" s="399"/>
      <c r="I3" t="s">
        <v>188</v>
      </c>
      <c r="J3" s="133">
        <v>44008.583333333336</v>
      </c>
      <c r="K3" s="133">
        <v>44010.416666666664</v>
      </c>
      <c r="L3" s="134">
        <f>K3-J3</f>
        <v>1.8333333333284827</v>
      </c>
    </row>
    <row r="4" spans="1:12" x14ac:dyDescent="0.25">
      <c r="A4" s="121"/>
      <c r="B4" s="84">
        <v>41</v>
      </c>
      <c r="C4" s="84">
        <v>0.24</v>
      </c>
      <c r="D4" s="84">
        <f>IF(B4,SUM(B$2:B4),"")</f>
        <v>148</v>
      </c>
      <c r="E4" s="84">
        <f>IF(C4,SUM(C$2:C4),"")</f>
        <v>1.02</v>
      </c>
      <c r="F4" s="397" t="str">
        <f>"Predicted left to " &amp; A2</f>
        <v>Predicted left to 8</v>
      </c>
      <c r="G4" s="397"/>
      <c r="I4" t="s">
        <v>192</v>
      </c>
      <c r="J4" s="133">
        <v>44040.583333333336</v>
      </c>
      <c r="K4" s="133">
        <v>44041.306944444441</v>
      </c>
      <c r="L4" s="134">
        <f>K4-J4</f>
        <v>0.72361111110512866</v>
      </c>
    </row>
    <row r="5" spans="1:12" ht="15" customHeight="1" x14ac:dyDescent="0.25">
      <c r="A5" s="122"/>
      <c r="B5" s="84">
        <v>45</v>
      </c>
      <c r="C5" s="84">
        <v>0.3</v>
      </c>
      <c r="D5" s="84">
        <f>IF(B5,SUM(B$2:B5),"")</f>
        <v>193</v>
      </c>
      <c r="E5" s="84">
        <f>IF(C5,SUM(C$2:C5),"")</f>
        <v>1.32</v>
      </c>
      <c r="F5" s="398">
        <f>IF(F2&gt;=A2,"",_xlfn.FORECAST.LINEAR(A2-F2, D:D, E:E))</f>
        <v>847.89680154979158</v>
      </c>
      <c r="G5" s="397" t="s">
        <v>150</v>
      </c>
      <c r="I5" t="s">
        <v>191</v>
      </c>
      <c r="J5" s="133">
        <v>44071.583333333336</v>
      </c>
      <c r="K5" s="133">
        <v>44074.12222222222</v>
      </c>
      <c r="L5" s="134">
        <f>K5-J5</f>
        <v>2.538888888884685</v>
      </c>
    </row>
    <row r="6" spans="1:12" ht="15" customHeight="1" x14ac:dyDescent="0.25">
      <c r="A6" s="122"/>
      <c r="B6" s="84">
        <v>51</v>
      </c>
      <c r="C6" s="84">
        <v>0.33</v>
      </c>
      <c r="D6" s="84">
        <f>IF(B6,SUM(B$2:B6),"")</f>
        <v>244</v>
      </c>
      <c r="E6" s="84">
        <f>IF(C6,SUM(C$2:C6),"")</f>
        <v>1.6500000000000001</v>
      </c>
      <c r="F6" s="398"/>
      <c r="G6" s="397"/>
    </row>
    <row r="7" spans="1:12" x14ac:dyDescent="0.25">
      <c r="A7" s="84"/>
      <c r="B7" s="84">
        <v>37</v>
      </c>
      <c r="C7" s="84">
        <v>0.32</v>
      </c>
      <c r="D7" s="84">
        <f>IF(B7,SUM(B$2:B7),"")</f>
        <v>281</v>
      </c>
      <c r="E7" s="84">
        <f>IF(C7,SUM(C$2:C7),"")</f>
        <v>1.9700000000000002</v>
      </c>
      <c r="F7" s="397" t="str">
        <f>"Predicted total to " &amp; A2</f>
        <v>Predicted total to 8</v>
      </c>
      <c r="G7" s="397"/>
    </row>
    <row r="8" spans="1:12" x14ac:dyDescent="0.25">
      <c r="A8" s="84"/>
      <c r="B8" s="84">
        <v>78</v>
      </c>
      <c r="C8" s="84">
        <v>0.55000000000000004</v>
      </c>
      <c r="D8" s="84">
        <f>IF(B8,SUM(B$2:B8),"")</f>
        <v>359</v>
      </c>
      <c r="E8" s="84">
        <f>IF(C8,SUM(C$2:C8),"")</f>
        <v>2.5200000000000005</v>
      </c>
      <c r="F8" s="398">
        <f>_xlfn.FORECAST.LINEAR(A2, D:D, E:E)</f>
        <v>1045.5139582186798</v>
      </c>
      <c r="G8" s="397" t="s">
        <v>150</v>
      </c>
    </row>
    <row r="9" spans="1:12" x14ac:dyDescent="0.25">
      <c r="A9" s="84"/>
      <c r="B9" s="84">
        <v>69</v>
      </c>
      <c r="C9" s="84">
        <v>0.61</v>
      </c>
      <c r="D9" s="84">
        <f>IF(B9,SUM(B$2:B9),"")</f>
        <v>428</v>
      </c>
      <c r="E9" s="84">
        <f>IF(C9,SUM(C$2:C9),"")</f>
        <v>3.1300000000000003</v>
      </c>
      <c r="F9" s="398"/>
      <c r="G9" s="397"/>
    </row>
    <row r="10" spans="1:12" x14ac:dyDescent="0.25">
      <c r="B10" s="84">
        <v>54</v>
      </c>
      <c r="C10" s="84">
        <v>0.52</v>
      </c>
      <c r="D10" s="84">
        <f>IF(B10,SUM(B$2:B10),"")</f>
        <v>482</v>
      </c>
      <c r="E10" s="84">
        <f>IF(C10,SUM(C$2:C10),"")</f>
        <v>3.6500000000000004</v>
      </c>
    </row>
    <row r="11" spans="1:12" x14ac:dyDescent="0.25">
      <c r="B11" s="84">
        <v>59</v>
      </c>
      <c r="C11" s="84">
        <v>0.52</v>
      </c>
      <c r="D11" s="84">
        <f>IF(B11,SUM(B$2:B11),"")</f>
        <v>541</v>
      </c>
      <c r="E11" s="84">
        <f>IF(C11,SUM(C$2:C11),"")</f>
        <v>4.17</v>
      </c>
    </row>
    <row r="12" spans="1:12" x14ac:dyDescent="0.25">
      <c r="B12" s="84">
        <v>29</v>
      </c>
      <c r="C12" s="84">
        <v>0.19</v>
      </c>
      <c r="D12" s="84">
        <f>IF(B12,SUM(B$2:B12),"")</f>
        <v>570</v>
      </c>
      <c r="E12" s="84">
        <f>IF(C12,SUM(C$2:C12),"")</f>
        <v>4.3600000000000003</v>
      </c>
    </row>
    <row r="13" spans="1:12" x14ac:dyDescent="0.25">
      <c r="B13" s="84">
        <v>31</v>
      </c>
      <c r="C13" s="84">
        <v>0.15</v>
      </c>
      <c r="D13" s="84">
        <f>IF(B13,SUM(B$2:B13),"")</f>
        <v>601</v>
      </c>
      <c r="E13" s="84">
        <f>IF(C13,SUM(C$2:C13),"")</f>
        <v>4.5100000000000007</v>
      </c>
    </row>
    <row r="14" spans="1:12" x14ac:dyDescent="0.25">
      <c r="B14" s="84"/>
      <c r="C14" s="84"/>
      <c r="D14" s="84" t="str">
        <f>IF(B14,SUM(B$2:B14),"")</f>
        <v/>
      </c>
      <c r="E14" s="84" t="str">
        <f>IF(C14,SUM(C$2:C14),"")</f>
        <v/>
      </c>
    </row>
    <row r="15" spans="1:12" x14ac:dyDescent="0.25">
      <c r="B15" s="84"/>
      <c r="C15" s="84"/>
      <c r="D15" s="84" t="str">
        <f>IF(B15,SUM(B$2:B15),"")</f>
        <v/>
      </c>
      <c r="E15" s="84" t="str">
        <f>IF(C15,SUM(C$2:C15),"")</f>
        <v/>
      </c>
    </row>
    <row r="16" spans="1:12" x14ac:dyDescent="0.25">
      <c r="B16" s="84"/>
      <c r="C16" s="84"/>
      <c r="D16" s="84" t="str">
        <f>IF(B16,SUM(B$2:B16),"")</f>
        <v/>
      </c>
      <c r="E16" s="84" t="str">
        <f>IF(C16,SUM(C$2:C16),"")</f>
        <v/>
      </c>
    </row>
    <row r="17" spans="2:5" x14ac:dyDescent="0.25">
      <c r="B17" s="84"/>
      <c r="C17" s="84"/>
      <c r="D17" s="84" t="str">
        <f>IF(B17,SUM(B$2:B17),"")</f>
        <v/>
      </c>
      <c r="E17" s="84" t="str">
        <f>IF(C17,SUM(C$2:C17),"")</f>
        <v/>
      </c>
    </row>
    <row r="18" spans="2:5" x14ac:dyDescent="0.25">
      <c r="B18" s="84"/>
      <c r="C18" s="84"/>
      <c r="D18" s="84" t="str">
        <f>IF(B18,SUM(B$2:B18),"")</f>
        <v/>
      </c>
      <c r="E18" s="84" t="str">
        <f>IF(C18,SUM(C$2:C18),"")</f>
        <v/>
      </c>
    </row>
    <row r="19" spans="2:5" x14ac:dyDescent="0.25">
      <c r="B19" s="84"/>
      <c r="C19" s="84"/>
      <c r="D19" s="84" t="str">
        <f>IF(B19,SUM(B$2:B19),"")</f>
        <v/>
      </c>
      <c r="E19" s="84" t="str">
        <f>IF(C19,SUM(C$2:C19),"")</f>
        <v/>
      </c>
    </row>
    <row r="20" spans="2:5" x14ac:dyDescent="0.25">
      <c r="B20" s="84"/>
      <c r="C20" s="84"/>
      <c r="D20" s="84" t="str">
        <f>IF(B20,SUM(B$2:B20),"")</f>
        <v/>
      </c>
      <c r="E20" s="84" t="str">
        <f>IF(C20,SUM(C$2:C20),"")</f>
        <v/>
      </c>
    </row>
    <row r="21" spans="2:5" x14ac:dyDescent="0.25">
      <c r="B21" s="84"/>
      <c r="C21" s="84"/>
      <c r="D21" s="84" t="str">
        <f>IF(B21,SUM(B$2:B21),"")</f>
        <v/>
      </c>
      <c r="E21" s="84" t="str">
        <f>IF(C21,SUM(C$2:C21),"")</f>
        <v/>
      </c>
    </row>
    <row r="22" spans="2:5" x14ac:dyDescent="0.25">
      <c r="B22" s="84"/>
      <c r="C22" s="84"/>
      <c r="D22" s="84" t="str">
        <f>IF(B22,SUM(B$2:B22),"")</f>
        <v/>
      </c>
      <c r="E22" s="84" t="str">
        <f>IF(C22,SUM(C$2:C22),"")</f>
        <v/>
      </c>
    </row>
    <row r="23" spans="2:5" x14ac:dyDescent="0.25">
      <c r="B23" s="84"/>
      <c r="C23" s="84"/>
      <c r="D23" s="84" t="str">
        <f>IF(B23,SUM(B$2:B23),"")</f>
        <v/>
      </c>
      <c r="E23" s="84" t="str">
        <f>IF(C23,SUM(C$2:C23),"")</f>
        <v/>
      </c>
    </row>
    <row r="24" spans="2:5" x14ac:dyDescent="0.25">
      <c r="B24" s="84"/>
      <c r="C24" s="84"/>
      <c r="D24" s="84" t="str">
        <f>IF(B24,SUM(B$2:B24),"")</f>
        <v/>
      </c>
      <c r="E24" s="84" t="str">
        <f>IF(C24,SUM(C$2:C24),"")</f>
        <v/>
      </c>
    </row>
    <row r="25" spans="2:5" x14ac:dyDescent="0.25">
      <c r="B25" s="84"/>
      <c r="C25" s="84"/>
      <c r="D25" s="84" t="str">
        <f>IF(B25,SUM(B$2:B25),"")</f>
        <v/>
      </c>
      <c r="E25" s="84" t="str">
        <f>IF(C25,SUM(C$2:C25),"")</f>
        <v/>
      </c>
    </row>
    <row r="26" spans="2:5" x14ac:dyDescent="0.25">
      <c r="B26" s="84"/>
      <c r="C26" s="84"/>
      <c r="D26" s="84" t="str">
        <f>IF(B26,SUM(B$2:B26),"")</f>
        <v/>
      </c>
      <c r="E26" s="84" t="str">
        <f>IF(C26,SUM(C$2:C26),"")</f>
        <v/>
      </c>
    </row>
    <row r="27" spans="2:5" x14ac:dyDescent="0.25">
      <c r="B27" s="84"/>
      <c r="C27" s="84"/>
      <c r="D27" s="84" t="str">
        <f>IF(B27,SUM(B$2:B27),"")</f>
        <v/>
      </c>
      <c r="E27" s="84" t="str">
        <f>IF(C27,SUM(C$2:C27),"")</f>
        <v/>
      </c>
    </row>
    <row r="28" spans="2:5" x14ac:dyDescent="0.25">
      <c r="D28" s="84" t="str">
        <f>IF(B28,SUM(B$2:B28),"")</f>
        <v/>
      </c>
      <c r="E28" s="84" t="str">
        <f>IF(C28,SUM(C$2:C28),"")</f>
        <v/>
      </c>
    </row>
    <row r="29" spans="2:5" x14ac:dyDescent="0.25">
      <c r="D29" s="84" t="str">
        <f>IF(B29,SUM(B$2:B29),"")</f>
        <v/>
      </c>
      <c r="E29" s="84" t="str">
        <f>IF(C29,SUM(C$2:C29),"")</f>
        <v/>
      </c>
    </row>
    <row r="30" spans="2:5" x14ac:dyDescent="0.25">
      <c r="D30" s="84" t="str">
        <f>IF(B30,SUM(B$2:B30),"")</f>
        <v/>
      </c>
      <c r="E30" s="84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topLeftCell="E1" workbookViewId="0">
      <selection activeCell="Y14" sqref="Y14"/>
    </sheetView>
  </sheetViews>
  <sheetFormatPr defaultRowHeight="15.75" customHeight="1" x14ac:dyDescent="0.25"/>
  <cols>
    <col min="1" max="4" width="5.28515625" style="238" customWidth="1"/>
    <col min="5" max="5" width="3.140625" style="76" customWidth="1"/>
    <col min="6" max="12" width="4.7109375" style="238" customWidth="1"/>
    <col min="13" max="13" width="3.5703125" style="76" customWidth="1"/>
    <col min="14" max="22" width="3.5703125" style="238" customWidth="1"/>
    <col min="23" max="23" width="6.140625" style="76" customWidth="1"/>
    <col min="24" max="27" width="6.42578125" style="243" customWidth="1"/>
    <col min="28" max="28" width="3.85546875" style="76" customWidth="1"/>
    <col min="29" max="29" width="5.5703125" style="243" customWidth="1"/>
    <col min="30" max="35" width="7.7109375" style="243" customWidth="1"/>
    <col min="36" max="36" width="3.7109375" style="76" customWidth="1"/>
    <col min="37" max="37" width="3.7109375" style="243" customWidth="1"/>
    <col min="38" max="45" width="4.28515625" style="243" customWidth="1"/>
    <col min="46" max="46" width="4.28515625" style="244" customWidth="1"/>
    <col min="47" max="16384" width="9.140625" style="238"/>
  </cols>
  <sheetData>
    <row r="1" spans="1:46" ht="30" customHeight="1" x14ac:dyDescent="0.25">
      <c r="A1" s="403" t="s">
        <v>228</v>
      </c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3"/>
      <c r="V1" s="403"/>
      <c r="W1" s="365" t="s">
        <v>262</v>
      </c>
      <c r="X1" s="366"/>
      <c r="Y1" s="366"/>
      <c r="Z1" s="366"/>
      <c r="AA1" s="366"/>
      <c r="AB1" s="366"/>
      <c r="AC1" s="366"/>
      <c r="AD1" s="366"/>
      <c r="AE1" s="366"/>
      <c r="AF1" s="366"/>
      <c r="AG1" s="366"/>
      <c r="AH1" s="366"/>
      <c r="AI1" s="366"/>
      <c r="AJ1" s="366"/>
      <c r="AK1" s="366"/>
      <c r="AL1" s="366"/>
      <c r="AM1" s="366"/>
      <c r="AN1" s="366"/>
      <c r="AO1" s="366"/>
      <c r="AP1" s="366"/>
      <c r="AQ1" s="366"/>
      <c r="AR1" s="366"/>
      <c r="AS1" s="366"/>
      <c r="AT1" s="404"/>
    </row>
    <row r="2" spans="1:46" ht="15.75" customHeight="1" x14ac:dyDescent="0.25">
      <c r="A2" s="377" t="s">
        <v>62</v>
      </c>
      <c r="B2" s="378"/>
      <c r="C2" s="378"/>
      <c r="D2" s="379"/>
      <c r="E2" s="377" t="s">
        <v>246</v>
      </c>
      <c r="F2" s="378"/>
      <c r="G2" s="378"/>
      <c r="H2" s="378"/>
      <c r="I2" s="378"/>
      <c r="J2" s="378"/>
      <c r="K2" s="378"/>
      <c r="L2" s="379"/>
      <c r="M2" s="377" t="s">
        <v>254</v>
      </c>
      <c r="N2" s="378"/>
      <c r="O2" s="378"/>
      <c r="P2" s="378"/>
      <c r="Q2" s="378"/>
      <c r="R2" s="378"/>
      <c r="S2" s="378"/>
      <c r="T2" s="378"/>
      <c r="U2" s="378"/>
      <c r="V2" s="379"/>
      <c r="W2" s="377" t="s">
        <v>259</v>
      </c>
      <c r="X2" s="378"/>
      <c r="Y2" s="378"/>
      <c r="Z2" s="378"/>
      <c r="AA2" s="379"/>
      <c r="AB2" s="377" t="s">
        <v>232</v>
      </c>
      <c r="AC2" s="378"/>
      <c r="AD2" s="378"/>
      <c r="AE2" s="378"/>
      <c r="AF2" s="378"/>
      <c r="AG2" s="378"/>
      <c r="AH2" s="378"/>
      <c r="AI2" s="379"/>
      <c r="AJ2" s="377" t="s">
        <v>233</v>
      </c>
      <c r="AK2" s="378"/>
      <c r="AL2" s="378"/>
      <c r="AM2" s="378"/>
      <c r="AN2" s="378"/>
      <c r="AO2" s="378"/>
      <c r="AP2" s="378"/>
      <c r="AQ2" s="378"/>
      <c r="AR2" s="378"/>
      <c r="AS2" s="378"/>
      <c r="AT2" s="379"/>
    </row>
    <row r="3" spans="1:46" ht="15.75" customHeight="1" x14ac:dyDescent="0.25">
      <c r="A3" s="248"/>
      <c r="B3" s="248" t="s">
        <v>33</v>
      </c>
      <c r="C3" s="248" t="s">
        <v>139</v>
      </c>
      <c r="D3" s="248" t="s">
        <v>72</v>
      </c>
      <c r="E3" s="247" t="s">
        <v>253</v>
      </c>
      <c r="F3" s="248" t="s">
        <v>247</v>
      </c>
      <c r="G3" s="248" t="s">
        <v>248</v>
      </c>
      <c r="H3" s="248" t="s">
        <v>249</v>
      </c>
      <c r="I3" s="248" t="s">
        <v>227</v>
      </c>
      <c r="J3" s="248" t="s">
        <v>250</v>
      </c>
      <c r="K3" s="248" t="s">
        <v>251</v>
      </c>
      <c r="L3" s="248" t="s">
        <v>252</v>
      </c>
      <c r="M3" s="247"/>
      <c r="N3" s="248" t="s">
        <v>55</v>
      </c>
      <c r="O3" s="248" t="s">
        <v>2</v>
      </c>
      <c r="P3" s="248" t="s">
        <v>74</v>
      </c>
      <c r="Q3" s="248" t="s">
        <v>0</v>
      </c>
      <c r="R3" s="248" t="s">
        <v>5</v>
      </c>
      <c r="S3" s="248" t="s">
        <v>8</v>
      </c>
      <c r="T3" s="248" t="s">
        <v>225</v>
      </c>
      <c r="U3" s="248" t="s">
        <v>131</v>
      </c>
      <c r="V3" s="249" t="s">
        <v>226</v>
      </c>
      <c r="W3" s="253"/>
      <c r="X3" s="248" t="s">
        <v>33</v>
      </c>
      <c r="Y3" s="248" t="s">
        <v>139</v>
      </c>
      <c r="Z3" s="248" t="s">
        <v>72</v>
      </c>
      <c r="AA3" s="249" t="s">
        <v>68</v>
      </c>
      <c r="AB3" s="405" t="s">
        <v>258</v>
      </c>
      <c r="AC3" s="406"/>
      <c r="AD3" s="250" t="s">
        <v>9</v>
      </c>
      <c r="AE3" s="251" t="s">
        <v>7</v>
      </c>
      <c r="AF3" s="192" t="s">
        <v>6</v>
      </c>
      <c r="AG3" s="252" t="s">
        <v>4</v>
      </c>
      <c r="AH3" s="75" t="s">
        <v>3</v>
      </c>
      <c r="AI3" s="259" t="s">
        <v>260</v>
      </c>
      <c r="AJ3" s="402" t="s">
        <v>33</v>
      </c>
      <c r="AK3" s="254"/>
      <c r="AL3" s="248" t="s">
        <v>55</v>
      </c>
      <c r="AM3" s="248" t="s">
        <v>2</v>
      </c>
      <c r="AN3" s="248" t="s">
        <v>74</v>
      </c>
      <c r="AO3" s="248" t="s">
        <v>0</v>
      </c>
      <c r="AP3" s="248" t="s">
        <v>5</v>
      </c>
      <c r="AQ3" s="248" t="s">
        <v>8</v>
      </c>
      <c r="AR3" s="248" t="s">
        <v>225</v>
      </c>
      <c r="AS3" s="248" t="s">
        <v>131</v>
      </c>
      <c r="AT3" s="249" t="s">
        <v>226</v>
      </c>
    </row>
    <row r="4" spans="1:46" ht="15.75" customHeight="1" x14ac:dyDescent="0.25">
      <c r="A4" s="250" t="s">
        <v>9</v>
      </c>
      <c r="B4" s="16">
        <v>6610</v>
      </c>
      <c r="C4" s="16">
        <v>2096</v>
      </c>
      <c r="D4" s="16">
        <v>167</v>
      </c>
      <c r="E4" s="76">
        <v>0</v>
      </c>
      <c r="F4" s="243" t="s">
        <v>230</v>
      </c>
      <c r="G4" s="243" t="s">
        <v>230</v>
      </c>
      <c r="H4" s="243" t="s">
        <v>230</v>
      </c>
      <c r="I4" s="243" t="s">
        <v>230</v>
      </c>
      <c r="J4" s="243">
        <v>175</v>
      </c>
      <c r="K4" s="243">
        <v>50</v>
      </c>
      <c r="L4" s="243">
        <v>9</v>
      </c>
      <c r="M4" s="242" t="s">
        <v>9</v>
      </c>
      <c r="N4" s="303">
        <v>4</v>
      </c>
      <c r="O4" s="303">
        <v>4</v>
      </c>
      <c r="P4" s="303">
        <v>4</v>
      </c>
      <c r="Q4" s="303">
        <v>4</v>
      </c>
      <c r="R4" s="303">
        <v>4</v>
      </c>
      <c r="S4" s="303">
        <v>4</v>
      </c>
      <c r="T4" s="303">
        <v>4</v>
      </c>
      <c r="U4" s="303">
        <v>4</v>
      </c>
      <c r="V4" s="304">
        <v>0</v>
      </c>
      <c r="W4" s="239" t="s">
        <v>255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15">
        <f>SUM(D奇美拉!F:F)/SUM(D奇美拉!E:E)</f>
        <v>0.52841596130592505</v>
      </c>
      <c r="AA4" s="114">
        <f>SUM(D奇美拉!H:H)/SUM(D奇美拉!G:G)</f>
        <v>1.0454545454545454</v>
      </c>
      <c r="AB4" s="367" t="s">
        <v>33</v>
      </c>
      <c r="AC4" s="222" t="s">
        <v>229</v>
      </c>
      <c r="AD4" s="208">
        <f>MAX(0,SUM(AL4:AT4)-B4)</f>
        <v>0</v>
      </c>
      <c r="AE4" s="209">
        <f>MAX(0,SUM(AL5:AT5)-B5)</f>
        <v>0</v>
      </c>
      <c r="AF4" s="210">
        <f>MAX(0,SUM(AL6:AT6)-B6)</f>
        <v>0</v>
      </c>
      <c r="AG4" s="211">
        <f>MAX(0,SUM(AL7:AT7)-B7)</f>
        <v>0</v>
      </c>
      <c r="AH4" s="223">
        <f>MAX(0,SUM(AL8:AT8)-B8)</f>
        <v>0</v>
      </c>
      <c r="AI4" s="332">
        <f>SUM(AD4:AH4)</f>
        <v>0</v>
      </c>
      <c r="AJ4" s="400"/>
      <c r="AK4" s="250" t="s">
        <v>9</v>
      </c>
      <c r="AL4" s="16">
        <f t="shared" ref="AL4:AT8" si="0">IF(ISBLANK(N4),0,VLOOKUP(N4,$E$4:$L$8,6,FALSE))</f>
        <v>0</v>
      </c>
      <c r="AM4" s="16">
        <f t="shared" si="0"/>
        <v>0</v>
      </c>
      <c r="AN4" s="16">
        <f t="shared" si="0"/>
        <v>0</v>
      </c>
      <c r="AO4" s="16">
        <f t="shared" si="0"/>
        <v>0</v>
      </c>
      <c r="AP4" s="16">
        <f t="shared" si="0"/>
        <v>0</v>
      </c>
      <c r="AQ4" s="16">
        <f t="shared" si="0"/>
        <v>0</v>
      </c>
      <c r="AR4" s="16">
        <f t="shared" si="0"/>
        <v>0</v>
      </c>
      <c r="AS4" s="16">
        <f t="shared" si="0"/>
        <v>0</v>
      </c>
      <c r="AT4" s="15">
        <f t="shared" si="0"/>
        <v>175</v>
      </c>
    </row>
    <row r="5" spans="1:46" ht="15.75" customHeight="1" x14ac:dyDescent="0.25">
      <c r="A5" s="251" t="s">
        <v>7</v>
      </c>
      <c r="B5" s="33">
        <v>675</v>
      </c>
      <c r="C5" s="33">
        <v>593</v>
      </c>
      <c r="D5" s="33">
        <v>7</v>
      </c>
      <c r="E5" s="76">
        <v>1</v>
      </c>
      <c r="F5" s="243" t="s">
        <v>241</v>
      </c>
      <c r="G5" s="243" t="s">
        <v>230</v>
      </c>
      <c r="H5" s="243" t="s">
        <v>230</v>
      </c>
      <c r="I5" s="243" t="s">
        <v>230</v>
      </c>
      <c r="J5" s="243">
        <v>165</v>
      </c>
      <c r="K5" s="243">
        <v>48</v>
      </c>
      <c r="L5" s="243">
        <v>9</v>
      </c>
      <c r="M5" s="241" t="s">
        <v>7</v>
      </c>
      <c r="N5" s="305">
        <v>4</v>
      </c>
      <c r="O5" s="305">
        <v>4</v>
      </c>
      <c r="P5" s="305">
        <v>4</v>
      </c>
      <c r="Q5" s="305">
        <v>4</v>
      </c>
      <c r="R5" s="305">
        <v>4</v>
      </c>
      <c r="S5" s="305">
        <v>4</v>
      </c>
      <c r="T5" s="305">
        <v>4</v>
      </c>
      <c r="U5" s="305">
        <v>4</v>
      </c>
      <c r="V5" s="306">
        <v>0</v>
      </c>
      <c r="W5" s="239" t="s">
        <v>256</v>
      </c>
      <c r="X5" s="115">
        <f>SUM(D奇美拉!A:A) / SUM(D奇美拉!B:B)</f>
        <v>7.4741676234213544E-2</v>
      </c>
      <c r="Y5" s="115">
        <f>SUM(D奇美拉!C:C) / SUM(D奇美拉!D:D)</f>
        <v>0.18483816013628621</v>
      </c>
      <c r="Z5" s="115">
        <f>SUM(D奇美拉!E:E) / SUM(D奇美拉!F:F)</f>
        <v>1.8924485125858124</v>
      </c>
      <c r="AA5" s="114">
        <f>SUM(D奇美拉!G:G) / SUM(D奇美拉!H:H)</f>
        <v>0.95652173913043481</v>
      </c>
      <c r="AB5" s="368"/>
      <c r="AC5" s="240" t="s">
        <v>13</v>
      </c>
      <c r="AD5" s="16">
        <f>ROUNDUP(AD4/$X$4,0)</f>
        <v>0</v>
      </c>
      <c r="AE5" s="33">
        <f>ROUNDUP(AE4/$X$4,0)</f>
        <v>0</v>
      </c>
      <c r="AF5" s="193">
        <f>ROUNDUP(AF4/$X$4,0)</f>
        <v>0</v>
      </c>
      <c r="AG5" s="130">
        <f>ROUNDUP(AG4/$X$4,0)</f>
        <v>0</v>
      </c>
      <c r="AH5" s="14">
        <f>ROUNDUP(AH4/$X$4,0)</f>
        <v>0</v>
      </c>
      <c r="AI5" s="263">
        <f t="shared" ref="AI5:AI12" si="1">SUM(AD5:AH5)</f>
        <v>0</v>
      </c>
      <c r="AJ5" s="400"/>
      <c r="AK5" s="251" t="s">
        <v>7</v>
      </c>
      <c r="AL5" s="33">
        <f t="shared" si="0"/>
        <v>0</v>
      </c>
      <c r="AM5" s="33">
        <f t="shared" si="0"/>
        <v>0</v>
      </c>
      <c r="AN5" s="33">
        <f t="shared" si="0"/>
        <v>0</v>
      </c>
      <c r="AO5" s="33">
        <f t="shared" si="0"/>
        <v>0</v>
      </c>
      <c r="AP5" s="33">
        <f t="shared" si="0"/>
        <v>0</v>
      </c>
      <c r="AQ5" s="33">
        <f t="shared" si="0"/>
        <v>0</v>
      </c>
      <c r="AR5" s="33">
        <f t="shared" si="0"/>
        <v>0</v>
      </c>
      <c r="AS5" s="33">
        <f t="shared" si="0"/>
        <v>0</v>
      </c>
      <c r="AT5" s="194">
        <f t="shared" si="0"/>
        <v>175</v>
      </c>
    </row>
    <row r="6" spans="1:46" ht="15.75" customHeight="1" x14ac:dyDescent="0.25">
      <c r="A6" s="192" t="s">
        <v>6</v>
      </c>
      <c r="B6" s="193">
        <v>409</v>
      </c>
      <c r="C6" s="193">
        <v>225</v>
      </c>
      <c r="D6" s="193">
        <v>12</v>
      </c>
      <c r="E6" s="76">
        <v>2</v>
      </c>
      <c r="F6" s="243" t="s">
        <v>241</v>
      </c>
      <c r="G6" s="243" t="s">
        <v>241</v>
      </c>
      <c r="H6" s="243" t="s">
        <v>230</v>
      </c>
      <c r="I6" s="243" t="s">
        <v>230</v>
      </c>
      <c r="J6" s="243">
        <v>140</v>
      </c>
      <c r="K6" s="243">
        <v>38</v>
      </c>
      <c r="L6" s="243">
        <v>6</v>
      </c>
      <c r="M6" s="246" t="s">
        <v>6</v>
      </c>
      <c r="N6" s="307">
        <v>4</v>
      </c>
      <c r="O6" s="307">
        <v>4</v>
      </c>
      <c r="P6" s="307">
        <v>4</v>
      </c>
      <c r="Q6" s="307">
        <v>4</v>
      </c>
      <c r="R6" s="307">
        <v>4</v>
      </c>
      <c r="S6" s="307">
        <v>4</v>
      </c>
      <c r="T6" s="307">
        <v>4</v>
      </c>
      <c r="U6" s="307">
        <v>4</v>
      </c>
      <c r="V6" s="308">
        <v>0</v>
      </c>
      <c r="W6" s="268" t="s">
        <v>14</v>
      </c>
      <c r="X6" s="269">
        <f>SUM(D奇美拉!A:A)</f>
        <v>651</v>
      </c>
      <c r="Y6" s="269">
        <f>SUM(D奇美拉!C:C)</f>
        <v>651</v>
      </c>
      <c r="Z6" s="269">
        <f>SUM(D奇美拉!E:E)</f>
        <v>827</v>
      </c>
      <c r="AA6" s="270">
        <f>SUM(D奇美拉!G:G)</f>
        <v>440</v>
      </c>
      <c r="AB6" s="369"/>
      <c r="AC6" s="224" t="s">
        <v>257</v>
      </c>
      <c r="AD6" s="216">
        <f>ROUNDUP(AD5/4*30,0)</f>
        <v>0</v>
      </c>
      <c r="AE6" s="217">
        <f>ROUNDUP(AE5/4*30,0)</f>
        <v>0</v>
      </c>
      <c r="AF6" s="218">
        <f>ROUNDUP(AF5/4*30,0)</f>
        <v>0</v>
      </c>
      <c r="AG6" s="219">
        <f>ROUNDUP(AG5/4*30,0)</f>
        <v>0</v>
      </c>
      <c r="AH6" s="225">
        <f>ROUNDUP(AH5/4*30,0)</f>
        <v>0</v>
      </c>
      <c r="AI6" s="264">
        <f t="shared" si="1"/>
        <v>0</v>
      </c>
      <c r="AJ6" s="400"/>
      <c r="AK6" s="192" t="s">
        <v>6</v>
      </c>
      <c r="AL6" s="193">
        <f t="shared" si="0"/>
        <v>0</v>
      </c>
      <c r="AM6" s="193">
        <f t="shared" si="0"/>
        <v>0</v>
      </c>
      <c r="AN6" s="193">
        <f t="shared" si="0"/>
        <v>0</v>
      </c>
      <c r="AO6" s="193">
        <f t="shared" si="0"/>
        <v>0</v>
      </c>
      <c r="AP6" s="193">
        <f t="shared" si="0"/>
        <v>0</v>
      </c>
      <c r="AQ6" s="193">
        <f t="shared" si="0"/>
        <v>0</v>
      </c>
      <c r="AR6" s="193">
        <f t="shared" si="0"/>
        <v>0</v>
      </c>
      <c r="AS6" s="193">
        <f t="shared" si="0"/>
        <v>0</v>
      </c>
      <c r="AT6" s="195">
        <f t="shared" si="0"/>
        <v>175</v>
      </c>
    </row>
    <row r="7" spans="1:46" ht="15.75" customHeight="1" x14ac:dyDescent="0.25">
      <c r="A7" s="252" t="s">
        <v>4</v>
      </c>
      <c r="B7" s="130">
        <v>1238</v>
      </c>
      <c r="C7" s="130">
        <v>966</v>
      </c>
      <c r="D7" s="130">
        <v>30</v>
      </c>
      <c r="E7" s="76">
        <v>3</v>
      </c>
      <c r="F7" s="243" t="s">
        <v>241</v>
      </c>
      <c r="G7" s="243" t="s">
        <v>241</v>
      </c>
      <c r="H7" s="243" t="s">
        <v>241</v>
      </c>
      <c r="I7" s="243" t="s">
        <v>230</v>
      </c>
      <c r="J7" s="243">
        <v>25</v>
      </c>
      <c r="K7" s="243">
        <v>10</v>
      </c>
      <c r="L7" s="243">
        <v>3</v>
      </c>
      <c r="M7" s="245" t="s">
        <v>4</v>
      </c>
      <c r="N7" s="309">
        <v>4</v>
      </c>
      <c r="O7" s="309">
        <v>4</v>
      </c>
      <c r="P7" s="309">
        <v>4</v>
      </c>
      <c r="Q7" s="309">
        <v>4</v>
      </c>
      <c r="R7" s="309">
        <v>4</v>
      </c>
      <c r="S7" s="309">
        <v>4</v>
      </c>
      <c r="T7" s="309">
        <v>4</v>
      </c>
      <c r="U7" s="309">
        <v>4</v>
      </c>
      <c r="V7" s="310">
        <v>4</v>
      </c>
      <c r="AB7" s="367" t="s">
        <v>139</v>
      </c>
      <c r="AC7" s="222" t="s">
        <v>229</v>
      </c>
      <c r="AD7" s="208">
        <f>MAX(0,SUM(AL10:AT10)-C4)</f>
        <v>0</v>
      </c>
      <c r="AE7" s="209">
        <f>MAX(0,SUM(AL11:AT11)-C5)</f>
        <v>0</v>
      </c>
      <c r="AF7" s="210">
        <f>MAX(0,SUM(AL12:AT12)-C6)</f>
        <v>0</v>
      </c>
      <c r="AG7" s="211">
        <f>MAX(0,SUM(AL13:AT13)-C7)</f>
        <v>0</v>
      </c>
      <c r="AH7" s="223">
        <f>MAX(0,SUM(AL14:AT14)-C8)</f>
        <v>0</v>
      </c>
      <c r="AI7" s="332">
        <f t="shared" si="1"/>
        <v>0</v>
      </c>
      <c r="AJ7" s="400"/>
      <c r="AK7" s="252" t="s">
        <v>4</v>
      </c>
      <c r="AL7" s="130">
        <f t="shared" si="0"/>
        <v>0</v>
      </c>
      <c r="AM7" s="130">
        <f t="shared" si="0"/>
        <v>0</v>
      </c>
      <c r="AN7" s="130">
        <f t="shared" si="0"/>
        <v>0</v>
      </c>
      <c r="AO7" s="130">
        <f t="shared" si="0"/>
        <v>0</v>
      </c>
      <c r="AP7" s="130">
        <f t="shared" si="0"/>
        <v>0</v>
      </c>
      <c r="AQ7" s="130">
        <f t="shared" si="0"/>
        <v>0</v>
      </c>
      <c r="AR7" s="130">
        <f t="shared" si="0"/>
        <v>0</v>
      </c>
      <c r="AS7" s="130">
        <f t="shared" si="0"/>
        <v>0</v>
      </c>
      <c r="AT7" s="196">
        <f t="shared" si="0"/>
        <v>0</v>
      </c>
    </row>
    <row r="8" spans="1:46" ht="15.75" customHeight="1" x14ac:dyDescent="0.25">
      <c r="A8" s="260" t="s">
        <v>3</v>
      </c>
      <c r="B8" s="261">
        <v>1752</v>
      </c>
      <c r="C8" s="261">
        <v>919</v>
      </c>
      <c r="D8" s="261">
        <v>61</v>
      </c>
      <c r="E8" s="265">
        <v>4</v>
      </c>
      <c r="F8" s="266" t="s">
        <v>241</v>
      </c>
      <c r="G8" s="266" t="s">
        <v>241</v>
      </c>
      <c r="H8" s="266" t="s">
        <v>241</v>
      </c>
      <c r="I8" s="266" t="s">
        <v>241</v>
      </c>
      <c r="J8" s="266">
        <v>0</v>
      </c>
      <c r="K8" s="266">
        <v>0</v>
      </c>
      <c r="L8" s="266">
        <v>0</v>
      </c>
      <c r="M8" s="267" t="s">
        <v>3</v>
      </c>
      <c r="N8" s="311">
        <v>4</v>
      </c>
      <c r="O8" s="311">
        <v>4</v>
      </c>
      <c r="P8" s="311">
        <v>4</v>
      </c>
      <c r="Q8" s="311">
        <v>4</v>
      </c>
      <c r="R8" s="311">
        <v>4</v>
      </c>
      <c r="S8" s="311">
        <v>4</v>
      </c>
      <c r="T8" s="311">
        <v>4</v>
      </c>
      <c r="U8" s="311">
        <v>4</v>
      </c>
      <c r="V8" s="312">
        <v>0</v>
      </c>
      <c r="AB8" s="368"/>
      <c r="AC8" s="240" t="s">
        <v>13</v>
      </c>
      <c r="AD8" s="16">
        <f>ROUNDUP(AD7/$Y$4,0)</f>
        <v>0</v>
      </c>
      <c r="AE8" s="33">
        <f>ROUNDUP(AE7/$Y$4,0)</f>
        <v>0</v>
      </c>
      <c r="AF8" s="193">
        <f>ROUNDUP(AF7/$Y$4,0)</f>
        <v>0</v>
      </c>
      <c r="AG8" s="130">
        <f>ROUNDUP(AG7/$Y$4,0)</f>
        <v>0</v>
      </c>
      <c r="AH8" s="14">
        <f>ROUNDUP(AH7/$Y$4,0)</f>
        <v>0</v>
      </c>
      <c r="AI8" s="263">
        <f t="shared" si="1"/>
        <v>0</v>
      </c>
      <c r="AJ8" s="401"/>
      <c r="AK8" s="260" t="s">
        <v>3</v>
      </c>
      <c r="AL8" s="261">
        <f t="shared" si="0"/>
        <v>0</v>
      </c>
      <c r="AM8" s="261">
        <f t="shared" si="0"/>
        <v>0</v>
      </c>
      <c r="AN8" s="261">
        <f t="shared" si="0"/>
        <v>0</v>
      </c>
      <c r="AO8" s="261">
        <f t="shared" si="0"/>
        <v>0</v>
      </c>
      <c r="AP8" s="261">
        <f t="shared" si="0"/>
        <v>0</v>
      </c>
      <c r="AQ8" s="261">
        <f t="shared" si="0"/>
        <v>0</v>
      </c>
      <c r="AR8" s="261">
        <f t="shared" si="0"/>
        <v>0</v>
      </c>
      <c r="AS8" s="261">
        <f t="shared" si="0"/>
        <v>0</v>
      </c>
      <c r="AT8" s="262">
        <f t="shared" si="0"/>
        <v>175</v>
      </c>
    </row>
    <row r="9" spans="1:46" ht="15.75" customHeight="1" x14ac:dyDescent="0.25">
      <c r="AB9" s="369"/>
      <c r="AC9" s="224" t="s">
        <v>257</v>
      </c>
      <c r="AD9" s="216">
        <f>ROUNDUP(AD8/4*30,0)</f>
        <v>0</v>
      </c>
      <c r="AE9" s="217">
        <f>ROUNDUP(AE8/4*30,0)</f>
        <v>0</v>
      </c>
      <c r="AF9" s="218">
        <f>ROUNDUP(AF8/4*30,0)</f>
        <v>0</v>
      </c>
      <c r="AG9" s="219">
        <f>ROUNDUP(AG8/4*30,0)</f>
        <v>0</v>
      </c>
      <c r="AH9" s="225">
        <f>ROUNDUP(AH8/4*30,0)</f>
        <v>0</v>
      </c>
      <c r="AI9" s="264">
        <f t="shared" si="1"/>
        <v>0</v>
      </c>
      <c r="AJ9" s="400" t="s">
        <v>139</v>
      </c>
      <c r="AL9" s="240" t="s">
        <v>55</v>
      </c>
      <c r="AM9" s="240" t="s">
        <v>2</v>
      </c>
      <c r="AN9" s="240" t="s">
        <v>74</v>
      </c>
      <c r="AO9" s="240" t="s">
        <v>0</v>
      </c>
      <c r="AP9" s="240" t="s">
        <v>5</v>
      </c>
      <c r="AQ9" s="240" t="s">
        <v>8</v>
      </c>
      <c r="AR9" s="240" t="s">
        <v>225</v>
      </c>
      <c r="AS9" s="240" t="s">
        <v>131</v>
      </c>
      <c r="AT9" s="175" t="s">
        <v>226</v>
      </c>
    </row>
    <row r="10" spans="1:46" ht="15.75" customHeight="1" x14ac:dyDescent="0.25">
      <c r="AB10" s="367" t="s">
        <v>72</v>
      </c>
      <c r="AC10" s="222" t="s">
        <v>229</v>
      </c>
      <c r="AD10" s="208">
        <f>MAX(0,SUM(AL16:AT16)-D4)</f>
        <v>0</v>
      </c>
      <c r="AE10" s="209">
        <f>MAX(0,SUM(AL17:AT17)-D5)</f>
        <v>2</v>
      </c>
      <c r="AF10" s="210">
        <f>MAX(0,SUM(AL18:AT18)-D6)</f>
        <v>0</v>
      </c>
      <c r="AG10" s="211">
        <f>MAX(0,SUM(AL19:AT19)-D7)</f>
        <v>0</v>
      </c>
      <c r="AH10" s="223">
        <f>MAX(0,SUM(AL20:AT20)-D8)</f>
        <v>0</v>
      </c>
      <c r="AI10" s="332">
        <f t="shared" si="1"/>
        <v>2</v>
      </c>
      <c r="AJ10" s="400"/>
      <c r="AK10" s="250" t="s">
        <v>9</v>
      </c>
      <c r="AL10" s="16">
        <f>IF(ISBLANK(N4),0,VLOOKUP(N4,$E$4:$L$8,7,FALSE))</f>
        <v>0</v>
      </c>
      <c r="AM10" s="16">
        <f t="shared" ref="AM10:AT10" si="2">IF(ISBLANK(O4),0,VLOOKUP(O4,$E$4:$L$8,7,FALSE))</f>
        <v>0</v>
      </c>
      <c r="AN10" s="16">
        <f t="shared" si="2"/>
        <v>0</v>
      </c>
      <c r="AO10" s="16">
        <f t="shared" si="2"/>
        <v>0</v>
      </c>
      <c r="AP10" s="16">
        <f t="shared" si="2"/>
        <v>0</v>
      </c>
      <c r="AQ10" s="16">
        <f t="shared" si="2"/>
        <v>0</v>
      </c>
      <c r="AR10" s="16">
        <f t="shared" si="2"/>
        <v>0</v>
      </c>
      <c r="AS10" s="16">
        <f t="shared" si="2"/>
        <v>0</v>
      </c>
      <c r="AT10" s="15">
        <f t="shared" si="2"/>
        <v>50</v>
      </c>
    </row>
    <row r="11" spans="1:46" ht="15.75" customHeight="1" x14ac:dyDescent="0.25">
      <c r="AB11" s="368"/>
      <c r="AC11" s="240" t="s">
        <v>13</v>
      </c>
      <c r="AD11" s="16">
        <f>ROUNDUP(AD10/$Z$4,0)</f>
        <v>0</v>
      </c>
      <c r="AE11" s="33">
        <f>ROUNDUP(AE10/$Z$4,0)</f>
        <v>4</v>
      </c>
      <c r="AF11" s="193">
        <f>ROUNDUP(AF10/$Z$4,0)</f>
        <v>0</v>
      </c>
      <c r="AG11" s="130">
        <f>ROUNDUP(AG10/$Z$4,0)</f>
        <v>0</v>
      </c>
      <c r="AH11" s="14">
        <f>ROUNDUP(AH10/$Z$4,0)</f>
        <v>0</v>
      </c>
      <c r="AI11" s="263">
        <f t="shared" si="1"/>
        <v>4</v>
      </c>
      <c r="AJ11" s="400"/>
      <c r="AK11" s="251" t="s">
        <v>7</v>
      </c>
      <c r="AL11" s="33">
        <f t="shared" ref="AL11:AT11" si="3">IF(ISBLANK(N5),0,VLOOKUP(N5,$E$4:$L$8,7,FALSE))</f>
        <v>0</v>
      </c>
      <c r="AM11" s="33">
        <f t="shared" si="3"/>
        <v>0</v>
      </c>
      <c r="AN11" s="33">
        <f t="shared" si="3"/>
        <v>0</v>
      </c>
      <c r="AO11" s="33">
        <f t="shared" si="3"/>
        <v>0</v>
      </c>
      <c r="AP11" s="33">
        <f t="shared" si="3"/>
        <v>0</v>
      </c>
      <c r="AQ11" s="33">
        <f t="shared" si="3"/>
        <v>0</v>
      </c>
      <c r="AR11" s="33">
        <f t="shared" si="3"/>
        <v>0</v>
      </c>
      <c r="AS11" s="33">
        <f t="shared" si="3"/>
        <v>0</v>
      </c>
      <c r="AT11" s="194">
        <f t="shared" si="3"/>
        <v>50</v>
      </c>
    </row>
    <row r="12" spans="1:46" ht="15.75" customHeight="1" x14ac:dyDescent="0.25">
      <c r="AB12" s="369"/>
      <c r="AC12" s="224" t="s">
        <v>257</v>
      </c>
      <c r="AD12" s="216">
        <f>ROUNDUP(AD11/4*30,0)</f>
        <v>0</v>
      </c>
      <c r="AE12" s="217">
        <f>ROUNDUP(AE11/4*30,0)</f>
        <v>30</v>
      </c>
      <c r="AF12" s="218">
        <f>ROUNDUP(AF11/4*30,0)</f>
        <v>0</v>
      </c>
      <c r="AG12" s="219">
        <f>ROUNDUP(AG11/4*30,0)</f>
        <v>0</v>
      </c>
      <c r="AH12" s="225">
        <f>ROUNDUP(AH11/4*30,0)</f>
        <v>0</v>
      </c>
      <c r="AI12" s="264">
        <f t="shared" si="1"/>
        <v>30</v>
      </c>
      <c r="AJ12" s="400"/>
      <c r="AK12" s="192" t="s">
        <v>6</v>
      </c>
      <c r="AL12" s="193">
        <f t="shared" ref="AL12:AT12" si="4">IF(ISBLANK(N6),0,VLOOKUP(N6,$E$4:$L$8,7,FALSE))</f>
        <v>0</v>
      </c>
      <c r="AM12" s="193">
        <f t="shared" si="4"/>
        <v>0</v>
      </c>
      <c r="AN12" s="193">
        <f t="shared" si="4"/>
        <v>0</v>
      </c>
      <c r="AO12" s="193">
        <f t="shared" si="4"/>
        <v>0</v>
      </c>
      <c r="AP12" s="193">
        <f t="shared" si="4"/>
        <v>0</v>
      </c>
      <c r="AQ12" s="193">
        <f t="shared" si="4"/>
        <v>0</v>
      </c>
      <c r="AR12" s="193">
        <f t="shared" si="4"/>
        <v>0</v>
      </c>
      <c r="AS12" s="193">
        <f t="shared" si="4"/>
        <v>0</v>
      </c>
      <c r="AT12" s="195">
        <f t="shared" si="4"/>
        <v>50</v>
      </c>
    </row>
    <row r="13" spans="1:46" ht="15.75" customHeight="1" x14ac:dyDescent="0.25">
      <c r="AJ13" s="400"/>
      <c r="AK13" s="252" t="s">
        <v>4</v>
      </c>
      <c r="AL13" s="130">
        <f t="shared" ref="AL13:AT13" si="5">IF(ISBLANK(N7),0,VLOOKUP(N7,$E$4:$L$8,7,FALSE))</f>
        <v>0</v>
      </c>
      <c r="AM13" s="130">
        <f t="shared" si="5"/>
        <v>0</v>
      </c>
      <c r="AN13" s="130">
        <f t="shared" si="5"/>
        <v>0</v>
      </c>
      <c r="AO13" s="130">
        <f t="shared" si="5"/>
        <v>0</v>
      </c>
      <c r="AP13" s="130">
        <f t="shared" si="5"/>
        <v>0</v>
      </c>
      <c r="AQ13" s="130">
        <f t="shared" si="5"/>
        <v>0</v>
      </c>
      <c r="AR13" s="130">
        <f t="shared" si="5"/>
        <v>0</v>
      </c>
      <c r="AS13" s="130">
        <f t="shared" si="5"/>
        <v>0</v>
      </c>
      <c r="AT13" s="196">
        <f t="shared" si="5"/>
        <v>0</v>
      </c>
    </row>
    <row r="14" spans="1:46" ht="15.75" customHeight="1" x14ac:dyDescent="0.25">
      <c r="AJ14" s="401"/>
      <c r="AK14" s="260" t="s">
        <v>3</v>
      </c>
      <c r="AL14" s="261">
        <f t="shared" ref="AL14:AT14" si="6">IF(ISBLANK(N8),0,VLOOKUP(N8,$E$4:$L$8,7,FALSE))</f>
        <v>0</v>
      </c>
      <c r="AM14" s="261">
        <f t="shared" si="6"/>
        <v>0</v>
      </c>
      <c r="AN14" s="261">
        <f t="shared" si="6"/>
        <v>0</v>
      </c>
      <c r="AO14" s="261">
        <f t="shared" si="6"/>
        <v>0</v>
      </c>
      <c r="AP14" s="261">
        <f t="shared" si="6"/>
        <v>0</v>
      </c>
      <c r="AQ14" s="261">
        <f t="shared" si="6"/>
        <v>0</v>
      </c>
      <c r="AR14" s="261">
        <f t="shared" si="6"/>
        <v>0</v>
      </c>
      <c r="AS14" s="261">
        <f t="shared" si="6"/>
        <v>0</v>
      </c>
      <c r="AT14" s="262">
        <f t="shared" si="6"/>
        <v>50</v>
      </c>
    </row>
    <row r="15" spans="1:46" ht="15.75" customHeight="1" x14ac:dyDescent="0.25">
      <c r="AJ15" s="400" t="s">
        <v>72</v>
      </c>
      <c r="AL15" s="240" t="s">
        <v>55</v>
      </c>
      <c r="AM15" s="240" t="s">
        <v>2</v>
      </c>
      <c r="AN15" s="240" t="s">
        <v>74</v>
      </c>
      <c r="AO15" s="240" t="s">
        <v>0</v>
      </c>
      <c r="AP15" s="240" t="s">
        <v>5</v>
      </c>
      <c r="AQ15" s="240" t="s">
        <v>8</v>
      </c>
      <c r="AR15" s="240" t="s">
        <v>225</v>
      </c>
      <c r="AS15" s="240" t="s">
        <v>131</v>
      </c>
      <c r="AT15" s="175" t="s">
        <v>226</v>
      </c>
    </row>
    <row r="16" spans="1:46" ht="15.75" customHeight="1" x14ac:dyDescent="0.25">
      <c r="AJ16" s="400"/>
      <c r="AK16" s="250" t="s">
        <v>9</v>
      </c>
      <c r="AL16" s="16">
        <f>IF(ISBLANK(N4),0,VLOOKUP(N4,$E$4:$L$8,8,FALSE))</f>
        <v>0</v>
      </c>
      <c r="AM16" s="16">
        <f t="shared" ref="AM16:AT16" si="7">IF(ISBLANK(O4),0,VLOOKUP(O4,$E$4:$L$8,8,FALSE))</f>
        <v>0</v>
      </c>
      <c r="AN16" s="16">
        <f t="shared" si="7"/>
        <v>0</v>
      </c>
      <c r="AO16" s="16">
        <f t="shared" si="7"/>
        <v>0</v>
      </c>
      <c r="AP16" s="16">
        <f t="shared" si="7"/>
        <v>0</v>
      </c>
      <c r="AQ16" s="16">
        <f t="shared" si="7"/>
        <v>0</v>
      </c>
      <c r="AR16" s="16">
        <f t="shared" si="7"/>
        <v>0</v>
      </c>
      <c r="AS16" s="16">
        <f t="shared" si="7"/>
        <v>0</v>
      </c>
      <c r="AT16" s="15">
        <f t="shared" si="7"/>
        <v>9</v>
      </c>
    </row>
    <row r="17" spans="36:46" ht="15.75" customHeight="1" x14ac:dyDescent="0.25">
      <c r="AJ17" s="400"/>
      <c r="AK17" s="251" t="s">
        <v>7</v>
      </c>
      <c r="AL17" s="33">
        <f t="shared" ref="AL17:AT17" si="8">IF(ISBLANK(N5),0,VLOOKUP(N5,$E$4:$L$8,8,FALSE))</f>
        <v>0</v>
      </c>
      <c r="AM17" s="33">
        <f t="shared" si="8"/>
        <v>0</v>
      </c>
      <c r="AN17" s="33">
        <f t="shared" si="8"/>
        <v>0</v>
      </c>
      <c r="AO17" s="33">
        <f t="shared" si="8"/>
        <v>0</v>
      </c>
      <c r="AP17" s="33">
        <f t="shared" si="8"/>
        <v>0</v>
      </c>
      <c r="AQ17" s="33">
        <f t="shared" si="8"/>
        <v>0</v>
      </c>
      <c r="AR17" s="33">
        <f t="shared" si="8"/>
        <v>0</v>
      </c>
      <c r="AS17" s="33">
        <f t="shared" si="8"/>
        <v>0</v>
      </c>
      <c r="AT17" s="194">
        <f t="shared" si="8"/>
        <v>9</v>
      </c>
    </row>
    <row r="18" spans="36:46" ht="15.75" customHeight="1" x14ac:dyDescent="0.25">
      <c r="AJ18" s="400"/>
      <c r="AK18" s="192" t="s">
        <v>6</v>
      </c>
      <c r="AL18" s="193">
        <f t="shared" ref="AL18:AT18" si="9">IF(ISBLANK(N6),0,VLOOKUP(N6,$E$4:$L$8,8,FALSE))</f>
        <v>0</v>
      </c>
      <c r="AM18" s="193">
        <f t="shared" si="9"/>
        <v>0</v>
      </c>
      <c r="AN18" s="193">
        <f t="shared" si="9"/>
        <v>0</v>
      </c>
      <c r="AO18" s="193">
        <f t="shared" si="9"/>
        <v>0</v>
      </c>
      <c r="AP18" s="193">
        <f t="shared" si="9"/>
        <v>0</v>
      </c>
      <c r="AQ18" s="193">
        <f t="shared" si="9"/>
        <v>0</v>
      </c>
      <c r="AR18" s="193">
        <f t="shared" si="9"/>
        <v>0</v>
      </c>
      <c r="AS18" s="193">
        <f t="shared" si="9"/>
        <v>0</v>
      </c>
      <c r="AT18" s="195">
        <f t="shared" si="9"/>
        <v>9</v>
      </c>
    </row>
    <row r="19" spans="36:46" ht="15.75" customHeight="1" x14ac:dyDescent="0.25">
      <c r="AJ19" s="400"/>
      <c r="AK19" s="252" t="s">
        <v>4</v>
      </c>
      <c r="AL19" s="130">
        <f t="shared" ref="AL19:AT19" si="10">IF(ISBLANK(N7),0,VLOOKUP(N7,$E$4:$L$8,8,FALSE))</f>
        <v>0</v>
      </c>
      <c r="AM19" s="130">
        <f t="shared" si="10"/>
        <v>0</v>
      </c>
      <c r="AN19" s="130">
        <f t="shared" si="10"/>
        <v>0</v>
      </c>
      <c r="AO19" s="130">
        <f t="shared" si="10"/>
        <v>0</v>
      </c>
      <c r="AP19" s="130">
        <f t="shared" si="10"/>
        <v>0</v>
      </c>
      <c r="AQ19" s="130">
        <f t="shared" si="10"/>
        <v>0</v>
      </c>
      <c r="AR19" s="130">
        <f t="shared" si="10"/>
        <v>0</v>
      </c>
      <c r="AS19" s="130">
        <f t="shared" si="10"/>
        <v>0</v>
      </c>
      <c r="AT19" s="196">
        <f t="shared" si="10"/>
        <v>0</v>
      </c>
    </row>
    <row r="20" spans="36:46" ht="15.75" customHeight="1" x14ac:dyDescent="0.25">
      <c r="AJ20" s="401"/>
      <c r="AK20" s="260" t="s">
        <v>3</v>
      </c>
      <c r="AL20" s="261">
        <f t="shared" ref="AL20:AT20" si="11">IF(ISBLANK(N8),0,VLOOKUP(N8,$E$4:$L$8,8,FALSE))</f>
        <v>0</v>
      </c>
      <c r="AM20" s="261">
        <f t="shared" si="11"/>
        <v>0</v>
      </c>
      <c r="AN20" s="261">
        <f t="shared" si="11"/>
        <v>0</v>
      </c>
      <c r="AO20" s="261">
        <f t="shared" si="11"/>
        <v>0</v>
      </c>
      <c r="AP20" s="261">
        <f t="shared" si="11"/>
        <v>0</v>
      </c>
      <c r="AQ20" s="261">
        <f t="shared" si="11"/>
        <v>0</v>
      </c>
      <c r="AR20" s="261">
        <f t="shared" si="11"/>
        <v>0</v>
      </c>
      <c r="AS20" s="261">
        <f t="shared" si="11"/>
        <v>0</v>
      </c>
      <c r="AT20" s="262">
        <f t="shared" si="11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4" priority="7" operator="equal">
      <formula>"X"</formula>
    </cfRule>
    <cfRule type="cellIs" dxfId="3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35" customWidth="1"/>
    <col min="2" max="2" width="5.28515625" style="135" customWidth="1"/>
    <col min="3" max="8" width="8.7109375" style="135" customWidth="1"/>
    <col min="9" max="16384" width="9.140625" style="135"/>
  </cols>
  <sheetData>
    <row r="1" spans="1:8" ht="29.25" customHeight="1" x14ac:dyDescent="0.25">
      <c r="A1" s="415" t="s">
        <v>204</v>
      </c>
      <c r="B1" s="416"/>
      <c r="C1" s="416"/>
      <c r="D1" s="416"/>
      <c r="E1" s="416"/>
      <c r="F1" s="416"/>
      <c r="G1" s="416"/>
      <c r="H1" s="417"/>
    </row>
    <row r="2" spans="1:8" s="136" customFormat="1" x14ac:dyDescent="0.25">
      <c r="A2" s="137"/>
      <c r="B2" s="138"/>
      <c r="C2" s="139" t="s">
        <v>197</v>
      </c>
      <c r="D2" s="139" t="s">
        <v>198</v>
      </c>
      <c r="E2" s="139" t="s">
        <v>196</v>
      </c>
      <c r="F2" s="139" t="s">
        <v>201</v>
      </c>
      <c r="G2" s="139" t="s">
        <v>200</v>
      </c>
      <c r="H2" s="140" t="s">
        <v>199</v>
      </c>
    </row>
    <row r="3" spans="1:8" ht="18.75" customHeight="1" x14ac:dyDescent="0.25">
      <c r="A3" s="412" t="s">
        <v>37</v>
      </c>
      <c r="B3" s="141" t="s">
        <v>202</v>
      </c>
      <c r="C3" s="146">
        <v>8</v>
      </c>
      <c r="D3" s="146">
        <v>18</v>
      </c>
      <c r="E3" s="146">
        <v>2</v>
      </c>
      <c r="F3" s="146">
        <v>0</v>
      </c>
      <c r="G3" s="146">
        <v>4</v>
      </c>
      <c r="H3" s="147">
        <v>2</v>
      </c>
    </row>
    <row r="4" spans="1:8" ht="18.75" customHeight="1" x14ac:dyDescent="0.25">
      <c r="A4" s="413"/>
      <c r="B4" s="142" t="s">
        <v>203</v>
      </c>
      <c r="C4" s="148">
        <v>23</v>
      </c>
      <c r="D4" s="148">
        <v>27</v>
      </c>
      <c r="E4" s="148">
        <v>4</v>
      </c>
      <c r="F4" s="148">
        <v>1</v>
      </c>
      <c r="G4" s="148">
        <v>4</v>
      </c>
      <c r="H4" s="149">
        <v>2</v>
      </c>
    </row>
    <row r="5" spans="1:8" ht="18.75" customHeight="1" x14ac:dyDescent="0.25">
      <c r="A5" s="414"/>
      <c r="B5" s="156">
        <v>70</v>
      </c>
      <c r="C5" s="157">
        <v>29</v>
      </c>
      <c r="D5" s="157">
        <v>30</v>
      </c>
      <c r="E5" s="157">
        <v>4</v>
      </c>
      <c r="F5" s="157">
        <v>1</v>
      </c>
      <c r="G5" s="157">
        <v>4</v>
      </c>
      <c r="H5" s="158">
        <v>2</v>
      </c>
    </row>
    <row r="6" spans="1:8" ht="18.75" customHeight="1" x14ac:dyDescent="0.25">
      <c r="A6" s="409" t="s">
        <v>38</v>
      </c>
      <c r="B6" s="143" t="s">
        <v>202</v>
      </c>
      <c r="C6" s="150">
        <v>11</v>
      </c>
      <c r="D6" s="150">
        <v>20</v>
      </c>
      <c r="E6" s="150">
        <v>5</v>
      </c>
      <c r="F6" s="150">
        <v>0</v>
      </c>
      <c r="G6" s="150">
        <v>5</v>
      </c>
      <c r="H6" s="151">
        <v>4</v>
      </c>
    </row>
    <row r="7" spans="1:8" ht="18.75" customHeight="1" x14ac:dyDescent="0.25">
      <c r="A7" s="410"/>
      <c r="B7" s="144" t="s">
        <v>203</v>
      </c>
      <c r="C7" s="152">
        <v>31</v>
      </c>
      <c r="D7" s="152">
        <v>32</v>
      </c>
      <c r="E7" s="152">
        <v>5</v>
      </c>
      <c r="F7" s="152">
        <v>2</v>
      </c>
      <c r="G7" s="152">
        <v>5</v>
      </c>
      <c r="H7" s="153">
        <v>4</v>
      </c>
    </row>
    <row r="8" spans="1:8" ht="18.75" customHeight="1" x14ac:dyDescent="0.25">
      <c r="A8" s="411"/>
      <c r="B8" s="159">
        <v>70</v>
      </c>
      <c r="C8" s="160">
        <v>39</v>
      </c>
      <c r="D8" s="160">
        <v>36</v>
      </c>
      <c r="E8" s="160">
        <v>5</v>
      </c>
      <c r="F8" s="160">
        <v>2</v>
      </c>
      <c r="G8" s="160">
        <v>5</v>
      </c>
      <c r="H8" s="161">
        <v>4</v>
      </c>
    </row>
    <row r="9" spans="1:8" ht="18.75" customHeight="1" x14ac:dyDescent="0.25">
      <c r="A9" s="407" t="s">
        <v>39</v>
      </c>
      <c r="B9" s="145" t="s">
        <v>202</v>
      </c>
      <c r="C9" s="154">
        <v>13</v>
      </c>
      <c r="D9" s="154">
        <v>28</v>
      </c>
      <c r="E9" s="154">
        <v>0</v>
      </c>
      <c r="F9" s="154">
        <v>2</v>
      </c>
      <c r="G9" s="154">
        <v>6</v>
      </c>
      <c r="H9" s="155">
        <v>0</v>
      </c>
    </row>
    <row r="10" spans="1:8" ht="18.75" customHeight="1" x14ac:dyDescent="0.25">
      <c r="A10" s="407"/>
      <c r="B10" s="145" t="s">
        <v>203</v>
      </c>
      <c r="C10" s="154">
        <v>38</v>
      </c>
      <c r="D10" s="154">
        <v>43</v>
      </c>
      <c r="E10" s="154">
        <v>0</v>
      </c>
      <c r="F10" s="154">
        <v>4</v>
      </c>
      <c r="G10" s="154">
        <v>6</v>
      </c>
      <c r="H10" s="155">
        <v>5</v>
      </c>
    </row>
    <row r="11" spans="1:8" ht="18.75" customHeight="1" x14ac:dyDescent="0.25">
      <c r="A11" s="408"/>
      <c r="B11" s="162">
        <v>70</v>
      </c>
      <c r="C11" s="163">
        <v>48</v>
      </c>
      <c r="D11" s="163">
        <v>48</v>
      </c>
      <c r="E11" s="163">
        <v>0</v>
      </c>
      <c r="F11" s="163">
        <v>4</v>
      </c>
      <c r="G11" s="163">
        <v>6</v>
      </c>
      <c r="H11" s="164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78" customWidth="1"/>
    <col min="9" max="9" width="9.140625" style="78"/>
    <col min="10" max="16384" width="9.140625" style="243"/>
  </cols>
  <sheetData>
    <row r="1" spans="1:15" s="240" customFormat="1" ht="15" customHeight="1" x14ac:dyDescent="0.25">
      <c r="A1" s="79" t="s">
        <v>13</v>
      </c>
      <c r="B1" s="79" t="s">
        <v>33</v>
      </c>
      <c r="C1" s="79" t="s">
        <v>13</v>
      </c>
      <c r="D1" s="79" t="s">
        <v>139</v>
      </c>
      <c r="E1" s="79" t="s">
        <v>13</v>
      </c>
      <c r="F1" s="79" t="s">
        <v>72</v>
      </c>
      <c r="G1" s="79" t="s">
        <v>13</v>
      </c>
      <c r="H1" s="79" t="s">
        <v>68</v>
      </c>
      <c r="I1" s="79"/>
    </row>
    <row r="2" spans="1:15" ht="15" customHeight="1" x14ac:dyDescent="0.25">
      <c r="A2" s="78">
        <v>80</v>
      </c>
      <c r="B2" s="78">
        <v>1070</v>
      </c>
      <c r="C2" s="78">
        <v>80</v>
      </c>
      <c r="D2" s="78">
        <v>424</v>
      </c>
      <c r="E2" s="78">
        <v>80</v>
      </c>
      <c r="F2" s="78">
        <v>33</v>
      </c>
      <c r="G2" s="78">
        <v>80</v>
      </c>
      <c r="H2" s="78">
        <v>84</v>
      </c>
    </row>
    <row r="3" spans="1:15" ht="15" customHeight="1" x14ac:dyDescent="0.25">
      <c r="A3" s="78">
        <v>20</v>
      </c>
      <c r="B3" s="78">
        <v>186</v>
      </c>
      <c r="C3" s="78">
        <v>20</v>
      </c>
      <c r="D3" s="78">
        <v>58</v>
      </c>
      <c r="E3" s="78">
        <v>20</v>
      </c>
      <c r="F3" s="78">
        <v>8</v>
      </c>
      <c r="G3" s="78">
        <v>99</v>
      </c>
      <c r="H3" s="78">
        <v>90</v>
      </c>
    </row>
    <row r="4" spans="1:15" ht="15" customHeight="1" x14ac:dyDescent="0.25">
      <c r="A4" s="78">
        <v>99</v>
      </c>
      <c r="B4" s="78">
        <v>1374</v>
      </c>
      <c r="C4" s="78">
        <v>99</v>
      </c>
      <c r="D4" s="78">
        <v>477</v>
      </c>
      <c r="E4" s="78">
        <v>60</v>
      </c>
      <c r="F4" s="78">
        <v>27</v>
      </c>
      <c r="G4" s="78">
        <v>99</v>
      </c>
      <c r="H4" s="78">
        <v>98</v>
      </c>
    </row>
    <row r="5" spans="1:15" ht="15" customHeight="1" x14ac:dyDescent="0.25">
      <c r="A5" s="78">
        <v>99</v>
      </c>
      <c r="B5" s="78">
        <v>1262</v>
      </c>
      <c r="C5" s="78">
        <v>99</v>
      </c>
      <c r="D5" s="78">
        <v>410</v>
      </c>
      <c r="E5" s="78">
        <v>50</v>
      </c>
      <c r="F5" s="78">
        <v>48</v>
      </c>
      <c r="G5" s="78">
        <v>37</v>
      </c>
      <c r="H5" s="78">
        <v>36</v>
      </c>
    </row>
    <row r="6" spans="1:15" ht="15" customHeight="1" x14ac:dyDescent="0.25">
      <c r="A6" s="78">
        <v>37</v>
      </c>
      <c r="B6" s="78">
        <v>490</v>
      </c>
      <c r="C6" s="78">
        <v>37</v>
      </c>
      <c r="D6" s="78">
        <v>142</v>
      </c>
      <c r="E6" s="78">
        <v>66</v>
      </c>
      <c r="F6" s="78">
        <v>41</v>
      </c>
      <c r="G6" s="78">
        <v>99</v>
      </c>
      <c r="H6" s="78">
        <v>116</v>
      </c>
    </row>
    <row r="7" spans="1:15" ht="15" customHeight="1" x14ac:dyDescent="0.25">
      <c r="A7" s="78">
        <v>99</v>
      </c>
      <c r="B7" s="78">
        <v>1358</v>
      </c>
      <c r="C7" s="78">
        <v>99</v>
      </c>
      <c r="D7" s="78">
        <v>479</v>
      </c>
      <c r="E7" s="78">
        <v>99</v>
      </c>
      <c r="F7" s="78">
        <v>45</v>
      </c>
      <c r="G7" s="78">
        <v>26</v>
      </c>
      <c r="H7" s="78">
        <v>36</v>
      </c>
    </row>
    <row r="8" spans="1:15" ht="15" customHeight="1" x14ac:dyDescent="0.25">
      <c r="A8" s="78">
        <v>26</v>
      </c>
      <c r="B8" s="78">
        <v>360</v>
      </c>
      <c r="C8" s="78">
        <v>26</v>
      </c>
      <c r="D8" s="78">
        <v>192</v>
      </c>
      <c r="E8" s="78">
        <v>99</v>
      </c>
      <c r="F8" s="78">
        <v>46</v>
      </c>
    </row>
    <row r="9" spans="1:15" ht="15" customHeight="1" x14ac:dyDescent="0.25">
      <c r="A9" s="78">
        <v>191</v>
      </c>
      <c r="B9" s="78">
        <v>2610</v>
      </c>
      <c r="C9" s="78">
        <v>191</v>
      </c>
      <c r="D9" s="78">
        <v>1340</v>
      </c>
      <c r="E9" s="78">
        <v>37</v>
      </c>
      <c r="F9" s="78">
        <v>18</v>
      </c>
    </row>
    <row r="10" spans="1:15" ht="15" customHeight="1" x14ac:dyDescent="0.25">
      <c r="E10" s="78">
        <v>99</v>
      </c>
      <c r="F10" s="78">
        <v>59</v>
      </c>
    </row>
    <row r="11" spans="1:15" ht="15" customHeight="1" x14ac:dyDescent="0.25">
      <c r="E11" s="78">
        <v>26</v>
      </c>
      <c r="F11" s="78">
        <v>15</v>
      </c>
    </row>
    <row r="12" spans="1:15" ht="15" customHeight="1" x14ac:dyDescent="0.25">
      <c r="E12" s="78">
        <v>191</v>
      </c>
      <c r="F12" s="78">
        <v>97</v>
      </c>
    </row>
    <row r="15" spans="1:15" ht="15" customHeight="1" x14ac:dyDescent="0.25">
      <c r="M15" s="289"/>
      <c r="N15" s="289"/>
      <c r="O15" s="289"/>
    </row>
    <row r="16" spans="1:15" ht="15" customHeight="1" x14ac:dyDescent="0.25">
      <c r="N16" s="277"/>
      <c r="O16" s="277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93"/>
  <sheetViews>
    <sheetView topLeftCell="A172" workbookViewId="0">
      <selection activeCell="D193" sqref="D193"/>
    </sheetView>
  </sheetViews>
  <sheetFormatPr defaultColWidth="9.140625" defaultRowHeight="15" x14ac:dyDescent="0.25"/>
  <cols>
    <col min="1" max="1" width="16.5703125" style="87" customWidth="1"/>
    <col min="2" max="2" width="27.140625" style="117" customWidth="1"/>
    <col min="3" max="5" width="9.140625" style="84" customWidth="1"/>
    <col min="6" max="6" width="9.140625" style="86" customWidth="1"/>
    <col min="7" max="7" width="8.7109375" style="86" hidden="1" customWidth="1"/>
    <col min="8" max="9" width="9.140625" style="86" customWidth="1"/>
    <col min="10" max="10" width="10.140625" style="92" customWidth="1"/>
    <col min="11" max="11" width="9.140625" style="84" customWidth="1"/>
    <col min="12" max="13" width="10.5703125" style="84" customWidth="1"/>
    <col min="14" max="16384" width="9.140625" style="84"/>
  </cols>
  <sheetData>
    <row r="1" spans="1:13" s="89" customFormat="1" ht="15" customHeight="1" x14ac:dyDescent="0.25">
      <c r="A1" s="94"/>
      <c r="B1" s="116"/>
      <c r="C1" s="94"/>
      <c r="D1" s="94"/>
      <c r="E1" s="418" t="s">
        <v>109</v>
      </c>
      <c r="F1" s="418"/>
      <c r="G1" s="418"/>
      <c r="H1" s="418"/>
      <c r="I1" s="418"/>
      <c r="J1" s="418"/>
      <c r="L1" s="391" t="s">
        <v>110</v>
      </c>
      <c r="M1" s="391"/>
    </row>
    <row r="2" spans="1:13" s="89" customFormat="1" ht="15" customHeight="1" x14ac:dyDescent="0.25">
      <c r="A2" s="94"/>
      <c r="B2" s="116"/>
      <c r="C2" s="94"/>
      <c r="D2" s="94"/>
      <c r="E2" s="98" t="s">
        <v>107</v>
      </c>
      <c r="F2" s="98" t="s">
        <v>108</v>
      </c>
      <c r="G2" s="98"/>
      <c r="H2" s="96" t="s">
        <v>106</v>
      </c>
      <c r="I2" s="95" t="s">
        <v>45</v>
      </c>
      <c r="J2" s="99" t="s">
        <v>1</v>
      </c>
      <c r="L2" s="89" t="s">
        <v>93</v>
      </c>
      <c r="M2" s="89" t="s">
        <v>94</v>
      </c>
    </row>
    <row r="3" spans="1:13" s="88" customFormat="1" ht="15" customHeight="1" x14ac:dyDescent="0.25">
      <c r="A3" s="93"/>
      <c r="B3" s="116"/>
      <c r="C3" s="93"/>
      <c r="D3" s="93"/>
      <c r="E3" s="97" cm="1">
        <f t="array" ref="E3">SUMIF($F6:$F99999,"&gt;0") / SCOUT_DAYS_FROM_EARLIEST * 30</f>
        <v>18315.529347946496</v>
      </c>
      <c r="F3" s="97" cm="1">
        <f t="array" ref="F3">SUMIF($H6:$H99999,"&gt;0") / SCOUT_DAYS_FROM_EARLIEST * 30</f>
        <v>53650.621314555814</v>
      </c>
      <c r="G3" s="97"/>
      <c r="H3" s="97" cm="1">
        <f t="array" ref="H3">(SUMIF($F6:$F99999,"&gt;0") + SUMIF($H6:$H99999,"&gt;0")) / SCOUT_DAYS_FROM_EARLIEST * 30</f>
        <v>71966.150662502303</v>
      </c>
      <c r="I3" s="97" cm="1">
        <f t="array" ref="I3">(SUMIF($F6:$F99999,"&lt;0") + SUMIF($H6:$H99999,"&lt;0")) / SCOUT_DAYS_FROM_EARLIEST * 30</f>
        <v>-78257.787778638507</v>
      </c>
      <c r="J3" s="97">
        <f>H3+I3</f>
        <v>-6291.637116136204</v>
      </c>
      <c r="L3" s="10" cm="1">
        <f t="array" ref="L3">SUM(L6:L99999) / SCOUT_DAYS_FROM_EARLIEST * 30</f>
        <v>58165.168212001314</v>
      </c>
      <c r="M3" s="100" cm="1">
        <f t="array" ref="M3">SUM(M6:M99999) / SCOUT_DAYS_FROM_EARLIEST * 30</f>
        <v>1084.625352848421</v>
      </c>
    </row>
    <row r="4" spans="1:13" s="90" customFormat="1" ht="15" customHeight="1" x14ac:dyDescent="0.25">
      <c r="A4" s="419" t="s">
        <v>80</v>
      </c>
      <c r="B4" s="406" t="s">
        <v>85</v>
      </c>
      <c r="C4" s="406" t="s">
        <v>34</v>
      </c>
      <c r="D4" s="406"/>
      <c r="E4" s="406"/>
      <c r="F4" s="406" t="s">
        <v>35</v>
      </c>
      <c r="G4" s="406"/>
      <c r="H4" s="406"/>
      <c r="I4" s="406"/>
      <c r="J4" s="406"/>
      <c r="K4" s="110" t="s">
        <v>109</v>
      </c>
      <c r="L4" s="406" t="s">
        <v>95</v>
      </c>
      <c r="M4" s="406"/>
    </row>
    <row r="5" spans="1:13" s="83" customFormat="1" ht="15" customHeight="1" x14ac:dyDescent="0.25">
      <c r="A5" s="420"/>
      <c r="B5" s="376"/>
      <c r="C5" s="83" t="s">
        <v>81</v>
      </c>
      <c r="D5" s="83" t="s">
        <v>82</v>
      </c>
      <c r="E5" s="83" t="s">
        <v>84</v>
      </c>
      <c r="F5" s="85" t="s">
        <v>81</v>
      </c>
      <c r="G5" s="112" t="s">
        <v>137</v>
      </c>
      <c r="H5" s="85" t="s">
        <v>82</v>
      </c>
      <c r="I5" s="85" t="s">
        <v>84</v>
      </c>
      <c r="J5" s="18" t="s">
        <v>94</v>
      </c>
      <c r="K5" s="111" t="s">
        <v>81</v>
      </c>
      <c r="L5" s="83" t="s">
        <v>93</v>
      </c>
      <c r="M5" s="83" t="s">
        <v>94</v>
      </c>
    </row>
    <row r="6" spans="1:13" x14ac:dyDescent="0.25">
      <c r="A6" s="87">
        <v>43906.670138888891</v>
      </c>
      <c r="B6" s="117" t="s">
        <v>83</v>
      </c>
      <c r="C6" s="84">
        <v>123380</v>
      </c>
      <c r="D6" s="84">
        <v>2869</v>
      </c>
      <c r="E6" s="84">
        <f t="shared" ref="E6:E37" si="0">SUM(C6:D6)</f>
        <v>126249</v>
      </c>
      <c r="F6" s="86">
        <v>0</v>
      </c>
      <c r="G6" s="86">
        <f>SUMIF(F$6:F6,"&gt;0")</f>
        <v>0</v>
      </c>
      <c r="H6" s="86">
        <v>0</v>
      </c>
      <c r="I6" s="86">
        <f t="shared" ref="I6:I37" si="1">SUM(F6,H6)</f>
        <v>0</v>
      </c>
      <c r="J6" s="91">
        <f t="shared" ref="J6:J37" si="2">I6/4200*80</f>
        <v>0</v>
      </c>
      <c r="K6" s="86" t="e">
        <f t="shared" ref="K6:K42" si="3">_xlfn.SINGLE(IFERROR(G6 - _xlfn.XLOOKUP(A6-31, $A$6:$A$14999,G$6:G$14999,"",-1,2),NA()))</f>
        <v>#N/A</v>
      </c>
    </row>
    <row r="7" spans="1:13" x14ac:dyDescent="0.25">
      <c r="A7" s="87">
        <v>43908.03125</v>
      </c>
      <c r="B7" s="117" t="s">
        <v>88</v>
      </c>
      <c r="C7" s="84">
        <v>123455</v>
      </c>
      <c r="D7" s="84">
        <v>2799</v>
      </c>
      <c r="E7" s="84">
        <f t="shared" si="0"/>
        <v>126254</v>
      </c>
      <c r="F7" s="86">
        <f t="shared" ref="F7:F38" si="4">C7-C6</f>
        <v>75</v>
      </c>
      <c r="G7" s="86">
        <f>SUMIF(F$6:F7,"&gt;0")</f>
        <v>75</v>
      </c>
      <c r="H7" s="86">
        <f t="shared" ref="H7:H38" si="5">D7-D6</f>
        <v>-70</v>
      </c>
      <c r="I7" s="86">
        <f t="shared" si="1"/>
        <v>5</v>
      </c>
      <c r="J7" s="91">
        <f t="shared" si="2"/>
        <v>9.5238095238095247E-2</v>
      </c>
      <c r="K7" s="86" t="e">
        <f t="shared" si="3"/>
        <v>#N/A</v>
      </c>
    </row>
    <row r="8" spans="1:13" x14ac:dyDescent="0.25">
      <c r="A8" s="87">
        <v>43908.07916666667</v>
      </c>
      <c r="B8" s="117" t="s">
        <v>87</v>
      </c>
      <c r="C8" s="84">
        <v>123605</v>
      </c>
      <c r="D8" s="84">
        <v>2609</v>
      </c>
      <c r="E8" s="84">
        <f t="shared" si="0"/>
        <v>126214</v>
      </c>
      <c r="F8" s="86">
        <f t="shared" si="4"/>
        <v>150</v>
      </c>
      <c r="G8" s="86">
        <f>SUMIF(F$6:F8,"&gt;0")</f>
        <v>225</v>
      </c>
      <c r="H8" s="86">
        <f t="shared" si="5"/>
        <v>-190</v>
      </c>
      <c r="I8" s="86">
        <f t="shared" si="1"/>
        <v>-40</v>
      </c>
      <c r="J8" s="91">
        <f t="shared" si="2"/>
        <v>-0.76190476190476197</v>
      </c>
      <c r="K8" s="86" t="e">
        <f t="shared" si="3"/>
        <v>#N/A</v>
      </c>
    </row>
    <row r="9" spans="1:13" x14ac:dyDescent="0.25">
      <c r="A9" s="87">
        <v>43908.806944444441</v>
      </c>
      <c r="B9" s="117" t="s">
        <v>88</v>
      </c>
      <c r="C9" s="84">
        <v>123605</v>
      </c>
      <c r="D9" s="84">
        <v>2369</v>
      </c>
      <c r="E9" s="84">
        <f t="shared" si="0"/>
        <v>125974</v>
      </c>
      <c r="F9" s="86">
        <f t="shared" si="4"/>
        <v>0</v>
      </c>
      <c r="G9" s="86">
        <f>SUMIF(F$6:F9,"&gt;0")</f>
        <v>225</v>
      </c>
      <c r="H9" s="86">
        <f t="shared" si="5"/>
        <v>-240</v>
      </c>
      <c r="I9" s="86">
        <f t="shared" si="1"/>
        <v>-240</v>
      </c>
      <c r="J9" s="91">
        <f t="shared" si="2"/>
        <v>-4.5714285714285712</v>
      </c>
      <c r="K9" s="86" t="e">
        <f t="shared" si="3"/>
        <v>#N/A</v>
      </c>
    </row>
    <row r="10" spans="1:13" x14ac:dyDescent="0.25">
      <c r="A10" s="87">
        <v>43909.091666666667</v>
      </c>
      <c r="B10" s="117" t="s">
        <v>88</v>
      </c>
      <c r="C10" s="84">
        <v>123605</v>
      </c>
      <c r="D10" s="84">
        <v>2239</v>
      </c>
      <c r="E10" s="84">
        <f t="shared" si="0"/>
        <v>125844</v>
      </c>
      <c r="F10" s="86">
        <f t="shared" si="4"/>
        <v>0</v>
      </c>
      <c r="G10" s="86">
        <f>SUMIF(F$6:F10,"&gt;0")</f>
        <v>225</v>
      </c>
      <c r="H10" s="86">
        <f t="shared" si="5"/>
        <v>-130</v>
      </c>
      <c r="I10" s="86">
        <f t="shared" si="1"/>
        <v>-130</v>
      </c>
      <c r="J10" s="91">
        <f t="shared" si="2"/>
        <v>-2.4761904761904763</v>
      </c>
      <c r="K10" s="86" t="e">
        <f t="shared" si="3"/>
        <v>#N/A</v>
      </c>
    </row>
    <row r="11" spans="1:13" x14ac:dyDescent="0.25">
      <c r="A11" s="87">
        <v>43909.416666666664</v>
      </c>
      <c r="B11" s="117" t="s">
        <v>87</v>
      </c>
      <c r="C11" s="84">
        <v>123605</v>
      </c>
      <c r="D11" s="84">
        <v>1869</v>
      </c>
      <c r="E11" s="84">
        <f t="shared" si="0"/>
        <v>125474</v>
      </c>
      <c r="F11" s="86">
        <f t="shared" si="4"/>
        <v>0</v>
      </c>
      <c r="G11" s="86">
        <f>SUMIF(F$6:F11,"&gt;0")</f>
        <v>225</v>
      </c>
      <c r="H11" s="86">
        <f t="shared" si="5"/>
        <v>-370</v>
      </c>
      <c r="I11" s="86">
        <f t="shared" si="1"/>
        <v>-370</v>
      </c>
      <c r="J11" s="91">
        <f t="shared" si="2"/>
        <v>-7.0476190476190483</v>
      </c>
      <c r="K11" s="86" t="e">
        <f t="shared" si="3"/>
        <v>#N/A</v>
      </c>
    </row>
    <row r="12" spans="1:13" x14ac:dyDescent="0.25">
      <c r="A12" s="87">
        <v>43910.165972222225</v>
      </c>
      <c r="B12" s="117" t="s">
        <v>86</v>
      </c>
      <c r="C12" s="84">
        <v>124105</v>
      </c>
      <c r="D12" s="84">
        <v>1869</v>
      </c>
      <c r="E12" s="84">
        <f t="shared" si="0"/>
        <v>125974</v>
      </c>
      <c r="F12" s="86">
        <f t="shared" si="4"/>
        <v>500</v>
      </c>
      <c r="G12" s="86">
        <f>SUMIF(F$6:F12,"&gt;0")</f>
        <v>725</v>
      </c>
      <c r="H12" s="86">
        <f t="shared" si="5"/>
        <v>0</v>
      </c>
      <c r="I12" s="86">
        <f t="shared" si="1"/>
        <v>500</v>
      </c>
      <c r="J12" s="91">
        <f t="shared" si="2"/>
        <v>9.5238095238095237</v>
      </c>
      <c r="K12" s="86" t="e">
        <f t="shared" si="3"/>
        <v>#N/A</v>
      </c>
    </row>
    <row r="13" spans="1:13" x14ac:dyDescent="0.25">
      <c r="A13" s="87">
        <v>43911.053472222222</v>
      </c>
      <c r="B13" s="117" t="s">
        <v>88</v>
      </c>
      <c r="C13" s="84">
        <v>124755</v>
      </c>
      <c r="D13" s="84">
        <v>1259</v>
      </c>
      <c r="E13" s="84">
        <f t="shared" si="0"/>
        <v>126014</v>
      </c>
      <c r="F13" s="86">
        <f t="shared" si="4"/>
        <v>650</v>
      </c>
      <c r="G13" s="86">
        <f>SUMIF(F$6:F13,"&gt;0")</f>
        <v>1375</v>
      </c>
      <c r="H13" s="86">
        <f t="shared" si="5"/>
        <v>-610</v>
      </c>
      <c r="I13" s="86">
        <f t="shared" si="1"/>
        <v>40</v>
      </c>
      <c r="J13" s="91">
        <f t="shared" si="2"/>
        <v>0.76190476190476197</v>
      </c>
      <c r="K13" s="86" t="e">
        <f t="shared" si="3"/>
        <v>#N/A</v>
      </c>
    </row>
    <row r="14" spans="1:13" x14ac:dyDescent="0.25">
      <c r="A14" s="87">
        <v>43912.175694444442</v>
      </c>
      <c r="B14" s="117" t="s">
        <v>89</v>
      </c>
      <c r="C14" s="84">
        <v>124755</v>
      </c>
      <c r="D14" s="84">
        <v>4819</v>
      </c>
      <c r="E14" s="84">
        <f t="shared" si="0"/>
        <v>129574</v>
      </c>
      <c r="F14" s="86">
        <f t="shared" si="4"/>
        <v>0</v>
      </c>
      <c r="G14" s="86">
        <f>SUMIF(F$6:F14,"&gt;0")</f>
        <v>1375</v>
      </c>
      <c r="H14" s="86">
        <f t="shared" si="5"/>
        <v>3560</v>
      </c>
      <c r="I14" s="86">
        <f t="shared" si="1"/>
        <v>3560</v>
      </c>
      <c r="J14" s="91">
        <f t="shared" si="2"/>
        <v>67.80952380952381</v>
      </c>
      <c r="K14" s="86" t="e">
        <f t="shared" si="3"/>
        <v>#N/A</v>
      </c>
      <c r="L14" s="84">
        <v>4200</v>
      </c>
      <c r="M14" s="84">
        <v>80</v>
      </c>
    </row>
    <row r="15" spans="1:13" x14ac:dyDescent="0.25">
      <c r="A15" s="87">
        <v>43913.067361111112</v>
      </c>
      <c r="B15" s="117" t="s">
        <v>88</v>
      </c>
      <c r="C15" s="84">
        <v>125905</v>
      </c>
      <c r="D15" s="84">
        <v>4609</v>
      </c>
      <c r="E15" s="84">
        <f t="shared" si="0"/>
        <v>130514</v>
      </c>
      <c r="F15" s="86">
        <f t="shared" si="4"/>
        <v>1150</v>
      </c>
      <c r="G15" s="86">
        <f>SUMIF(F$6:F15,"&gt;0")</f>
        <v>2525</v>
      </c>
      <c r="H15" s="86">
        <f t="shared" si="5"/>
        <v>-210</v>
      </c>
      <c r="I15" s="86">
        <f t="shared" si="1"/>
        <v>940</v>
      </c>
      <c r="J15" s="91">
        <f t="shared" si="2"/>
        <v>17.904761904761905</v>
      </c>
      <c r="K15" s="86" t="e">
        <f t="shared" si="3"/>
        <v>#N/A</v>
      </c>
    </row>
    <row r="16" spans="1:13" x14ac:dyDescent="0.25">
      <c r="A16" s="87">
        <v>43913.322916666664</v>
      </c>
      <c r="B16" s="118" t="s">
        <v>90</v>
      </c>
      <c r="C16" s="84">
        <v>127105</v>
      </c>
      <c r="D16" s="84">
        <v>4429</v>
      </c>
      <c r="E16" s="84">
        <f t="shared" si="0"/>
        <v>131534</v>
      </c>
      <c r="F16" s="86">
        <f t="shared" si="4"/>
        <v>1200</v>
      </c>
      <c r="G16" s="86">
        <f>SUMIF(F$6:F16,"&gt;0")</f>
        <v>3725</v>
      </c>
      <c r="H16" s="86">
        <f t="shared" si="5"/>
        <v>-180</v>
      </c>
      <c r="I16" s="86">
        <f t="shared" si="1"/>
        <v>1020</v>
      </c>
      <c r="J16" s="91">
        <f t="shared" si="2"/>
        <v>19.428571428571427</v>
      </c>
      <c r="K16" s="86" t="e">
        <f t="shared" si="3"/>
        <v>#N/A</v>
      </c>
      <c r="L16" s="84">
        <v>525</v>
      </c>
      <c r="M16" s="84">
        <v>8</v>
      </c>
    </row>
    <row r="17" spans="1:13" x14ac:dyDescent="0.25">
      <c r="A17" s="87">
        <v>43913.785416666666</v>
      </c>
      <c r="B17" s="117" t="s">
        <v>91</v>
      </c>
      <c r="C17" s="84">
        <v>127430</v>
      </c>
      <c r="D17" s="84">
        <v>4684</v>
      </c>
      <c r="E17" s="84">
        <f t="shared" si="0"/>
        <v>132114</v>
      </c>
      <c r="F17" s="86">
        <f t="shared" si="4"/>
        <v>325</v>
      </c>
      <c r="G17" s="86">
        <f>SUMIF(F$6:F17,"&gt;0")</f>
        <v>4050</v>
      </c>
      <c r="H17" s="86">
        <f t="shared" si="5"/>
        <v>255</v>
      </c>
      <c r="I17" s="86">
        <f t="shared" si="1"/>
        <v>580</v>
      </c>
      <c r="J17" s="91">
        <f t="shared" si="2"/>
        <v>11.047619047619047</v>
      </c>
      <c r="K17" s="86" t="e">
        <f t="shared" si="3"/>
        <v>#N/A</v>
      </c>
      <c r="L17" s="84">
        <v>480</v>
      </c>
      <c r="M17" s="84">
        <v>8</v>
      </c>
    </row>
    <row r="18" spans="1:13" x14ac:dyDescent="0.25">
      <c r="A18" s="87">
        <v>43914.361805555556</v>
      </c>
      <c r="C18" s="84">
        <v>127505</v>
      </c>
      <c r="D18" s="84">
        <v>4674</v>
      </c>
      <c r="E18" s="84">
        <f t="shared" si="0"/>
        <v>132179</v>
      </c>
      <c r="F18" s="86">
        <f t="shared" si="4"/>
        <v>75</v>
      </c>
      <c r="G18" s="86">
        <f>SUMIF(F$6:F18,"&gt;0")</f>
        <v>4125</v>
      </c>
      <c r="H18" s="86">
        <f t="shared" si="5"/>
        <v>-10</v>
      </c>
      <c r="I18" s="86">
        <f t="shared" si="1"/>
        <v>65</v>
      </c>
      <c r="J18" s="91">
        <f t="shared" si="2"/>
        <v>1.2380952380952381</v>
      </c>
      <c r="K18" s="86" t="e">
        <f t="shared" si="3"/>
        <v>#N/A</v>
      </c>
    </row>
    <row r="19" spans="1:13" x14ac:dyDescent="0.25">
      <c r="A19" s="87">
        <v>43916.006249999999</v>
      </c>
      <c r="B19" s="118"/>
      <c r="C19" s="84">
        <v>127580</v>
      </c>
      <c r="D19" s="84">
        <v>4544</v>
      </c>
      <c r="E19" s="84">
        <f t="shared" si="0"/>
        <v>132124</v>
      </c>
      <c r="F19" s="86">
        <f t="shared" si="4"/>
        <v>75</v>
      </c>
      <c r="G19" s="86">
        <f>SUMIF(F$6:F19,"&gt;0")</f>
        <v>4200</v>
      </c>
      <c r="H19" s="86">
        <f t="shared" si="5"/>
        <v>-130</v>
      </c>
      <c r="I19" s="86">
        <f t="shared" si="1"/>
        <v>-55</v>
      </c>
      <c r="J19" s="91">
        <f t="shared" si="2"/>
        <v>-1.0476190476190477</v>
      </c>
      <c r="K19" s="86" t="e">
        <f t="shared" si="3"/>
        <v>#N/A</v>
      </c>
    </row>
    <row r="20" spans="1:13" x14ac:dyDescent="0.25">
      <c r="A20" s="87">
        <v>43917.041666666664</v>
      </c>
      <c r="C20" s="84">
        <v>127655</v>
      </c>
      <c r="D20" s="84">
        <v>4394</v>
      </c>
      <c r="E20" s="84">
        <f t="shared" si="0"/>
        <v>132049</v>
      </c>
      <c r="F20" s="86">
        <f t="shared" si="4"/>
        <v>75</v>
      </c>
      <c r="G20" s="86">
        <f>SUMIF(F$6:F20,"&gt;0")</f>
        <v>4275</v>
      </c>
      <c r="H20" s="86">
        <f t="shared" si="5"/>
        <v>-150</v>
      </c>
      <c r="I20" s="86">
        <f t="shared" si="1"/>
        <v>-75</v>
      </c>
      <c r="J20" s="91">
        <f t="shared" si="2"/>
        <v>-1.4285714285714284</v>
      </c>
      <c r="K20" s="86" t="e">
        <f t="shared" si="3"/>
        <v>#N/A</v>
      </c>
    </row>
    <row r="21" spans="1:13" x14ac:dyDescent="0.25">
      <c r="A21" s="87">
        <v>43917.057638888888</v>
      </c>
      <c r="B21" s="117" t="s">
        <v>92</v>
      </c>
      <c r="C21" s="84">
        <v>98855</v>
      </c>
      <c r="D21" s="84">
        <v>29264</v>
      </c>
      <c r="E21" s="84">
        <f t="shared" si="0"/>
        <v>128119</v>
      </c>
      <c r="F21" s="86">
        <f t="shared" si="4"/>
        <v>-28800</v>
      </c>
      <c r="G21" s="86">
        <f>SUMIF(F$6:F21,"&gt;0")</f>
        <v>4275</v>
      </c>
      <c r="H21" s="86">
        <f t="shared" si="5"/>
        <v>24870</v>
      </c>
      <c r="I21" s="86">
        <f t="shared" si="1"/>
        <v>-3930</v>
      </c>
      <c r="J21" s="91">
        <f t="shared" si="2"/>
        <v>-74.857142857142861</v>
      </c>
      <c r="K21" s="86" t="e">
        <f t="shared" si="3"/>
        <v>#N/A</v>
      </c>
      <c r="L21" s="84">
        <v>27300</v>
      </c>
      <c r="M21" s="84">
        <v>450</v>
      </c>
    </row>
    <row r="22" spans="1:13" x14ac:dyDescent="0.25">
      <c r="A22" s="87">
        <v>43917.583333333336</v>
      </c>
      <c r="B22" s="117" t="s">
        <v>96</v>
      </c>
      <c r="C22" s="84">
        <v>101385</v>
      </c>
      <c r="D22" s="84">
        <v>29274</v>
      </c>
      <c r="E22" s="84">
        <f t="shared" si="0"/>
        <v>130659</v>
      </c>
      <c r="F22" s="86">
        <f t="shared" si="4"/>
        <v>2530</v>
      </c>
      <c r="G22" s="86">
        <f>SUMIF(F$6:F22,"&gt;0")</f>
        <v>6805</v>
      </c>
      <c r="H22" s="86">
        <f t="shared" si="5"/>
        <v>10</v>
      </c>
      <c r="I22" s="86">
        <f t="shared" si="1"/>
        <v>2540</v>
      </c>
      <c r="J22" s="91">
        <f t="shared" si="2"/>
        <v>48.38095238095238</v>
      </c>
      <c r="K22" s="86" t="e">
        <f t="shared" si="3"/>
        <v>#N/A</v>
      </c>
    </row>
    <row r="23" spans="1:13" x14ac:dyDescent="0.25">
      <c r="A23" s="87">
        <v>43918.371527777781</v>
      </c>
      <c r="B23" s="117" t="s">
        <v>96</v>
      </c>
      <c r="C23" s="84">
        <v>105880</v>
      </c>
      <c r="D23" s="84">
        <v>29824</v>
      </c>
      <c r="E23" s="84">
        <f t="shared" si="0"/>
        <v>135704</v>
      </c>
      <c r="F23" s="86">
        <f t="shared" si="4"/>
        <v>4495</v>
      </c>
      <c r="G23" s="86">
        <f>SUMIF(F$6:F23,"&gt;0")</f>
        <v>11300</v>
      </c>
      <c r="H23" s="86">
        <f t="shared" si="5"/>
        <v>550</v>
      </c>
      <c r="I23" s="86">
        <f t="shared" si="1"/>
        <v>5045</v>
      </c>
      <c r="J23" s="91">
        <f t="shared" si="2"/>
        <v>96.095238095238088</v>
      </c>
      <c r="K23" s="86" t="e">
        <f t="shared" si="3"/>
        <v>#N/A</v>
      </c>
      <c r="L23" s="84">
        <v>830</v>
      </c>
      <c r="M23" s="84">
        <v>10</v>
      </c>
    </row>
    <row r="24" spans="1:13" x14ac:dyDescent="0.25">
      <c r="A24" s="87">
        <v>43918.573611111111</v>
      </c>
      <c r="C24" s="84">
        <v>106030</v>
      </c>
      <c r="D24" s="84">
        <v>28364</v>
      </c>
      <c r="E24" s="84">
        <f t="shared" si="0"/>
        <v>134394</v>
      </c>
      <c r="F24" s="86">
        <f t="shared" si="4"/>
        <v>150</v>
      </c>
      <c r="G24" s="86">
        <f>SUMIF(F$6:F24,"&gt;0")</f>
        <v>11450</v>
      </c>
      <c r="H24" s="86">
        <f t="shared" si="5"/>
        <v>-1460</v>
      </c>
      <c r="I24" s="86">
        <f t="shared" si="1"/>
        <v>-1310</v>
      </c>
      <c r="J24" s="91">
        <f t="shared" si="2"/>
        <v>-24.952380952380953</v>
      </c>
      <c r="K24" s="86" t="e">
        <f t="shared" si="3"/>
        <v>#N/A</v>
      </c>
    </row>
    <row r="25" spans="1:13" x14ac:dyDescent="0.25">
      <c r="A25" s="87">
        <v>43918.981249999997</v>
      </c>
      <c r="C25" s="84">
        <v>106190</v>
      </c>
      <c r="D25" s="84">
        <v>28334</v>
      </c>
      <c r="E25" s="84">
        <f t="shared" si="0"/>
        <v>134524</v>
      </c>
      <c r="F25" s="86">
        <f t="shared" si="4"/>
        <v>160</v>
      </c>
      <c r="G25" s="86">
        <f>SUMIF(F$6:F25,"&gt;0")</f>
        <v>11610</v>
      </c>
      <c r="H25" s="86">
        <f t="shared" si="5"/>
        <v>-30</v>
      </c>
      <c r="I25" s="86">
        <f t="shared" si="1"/>
        <v>130</v>
      </c>
      <c r="J25" s="91">
        <f t="shared" si="2"/>
        <v>2.4761904761904763</v>
      </c>
      <c r="K25" s="86" t="e">
        <f t="shared" si="3"/>
        <v>#N/A</v>
      </c>
    </row>
    <row r="26" spans="1:13" x14ac:dyDescent="0.25">
      <c r="A26" s="87">
        <v>43920.088194444441</v>
      </c>
      <c r="C26" s="84">
        <v>107155</v>
      </c>
      <c r="D26" s="84">
        <v>28519</v>
      </c>
      <c r="E26" s="84">
        <f t="shared" si="0"/>
        <v>135674</v>
      </c>
      <c r="F26" s="86">
        <f t="shared" si="4"/>
        <v>965</v>
      </c>
      <c r="G26" s="86">
        <f>SUMIF(F$6:F26,"&gt;0")</f>
        <v>12575</v>
      </c>
      <c r="H26" s="86">
        <f t="shared" si="5"/>
        <v>185</v>
      </c>
      <c r="I26" s="86">
        <f t="shared" si="1"/>
        <v>1150</v>
      </c>
      <c r="J26" s="91">
        <f t="shared" si="2"/>
        <v>21.904761904761905</v>
      </c>
      <c r="K26" s="86" t="e">
        <f t="shared" si="3"/>
        <v>#N/A</v>
      </c>
      <c r="L26" s="84">
        <v>525</v>
      </c>
      <c r="M26" s="84">
        <v>8</v>
      </c>
    </row>
    <row r="27" spans="1:13" x14ac:dyDescent="0.25">
      <c r="A27" s="87">
        <v>43921.71597222222</v>
      </c>
      <c r="C27" s="84">
        <v>109405</v>
      </c>
      <c r="D27" s="84">
        <v>28439</v>
      </c>
      <c r="E27" s="84">
        <f t="shared" si="0"/>
        <v>137844</v>
      </c>
      <c r="F27" s="86">
        <f t="shared" si="4"/>
        <v>2250</v>
      </c>
      <c r="G27" s="86">
        <f>SUMIF(F$6:F27,"&gt;0")</f>
        <v>14825</v>
      </c>
      <c r="H27" s="86">
        <f t="shared" si="5"/>
        <v>-80</v>
      </c>
      <c r="I27" s="86">
        <f t="shared" si="1"/>
        <v>2170</v>
      </c>
      <c r="J27" s="91">
        <f t="shared" si="2"/>
        <v>41.333333333333336</v>
      </c>
      <c r="K27" s="86" t="e">
        <f t="shared" si="3"/>
        <v>#N/A</v>
      </c>
    </row>
    <row r="28" spans="1:13" x14ac:dyDescent="0.25">
      <c r="A28" s="87">
        <v>43921.895138888889</v>
      </c>
      <c r="B28" s="117" t="s">
        <v>97</v>
      </c>
      <c r="C28" s="84">
        <v>109405</v>
      </c>
      <c r="D28" s="84">
        <v>28079</v>
      </c>
      <c r="E28" s="84">
        <f t="shared" si="0"/>
        <v>137484</v>
      </c>
      <c r="F28" s="86">
        <f t="shared" si="4"/>
        <v>0</v>
      </c>
      <c r="G28" s="86">
        <f>SUMIF(F$6:F28,"&gt;0")</f>
        <v>14825</v>
      </c>
      <c r="H28" s="86">
        <f t="shared" si="5"/>
        <v>-360</v>
      </c>
      <c r="I28" s="86">
        <f t="shared" si="1"/>
        <v>-360</v>
      </c>
      <c r="J28" s="91">
        <f t="shared" si="2"/>
        <v>-6.8571428571428577</v>
      </c>
      <c r="K28" s="86" t="e">
        <f t="shared" si="3"/>
        <v>#N/A</v>
      </c>
    </row>
    <row r="29" spans="1:13" x14ac:dyDescent="0.25">
      <c r="A29" s="87">
        <v>43922.277083333334</v>
      </c>
      <c r="B29" s="117" t="s">
        <v>98</v>
      </c>
      <c r="C29" s="84">
        <v>109630</v>
      </c>
      <c r="D29" s="84">
        <v>27599</v>
      </c>
      <c r="E29" s="84">
        <f t="shared" si="0"/>
        <v>137229</v>
      </c>
      <c r="F29" s="86">
        <f t="shared" si="4"/>
        <v>225</v>
      </c>
      <c r="G29" s="86">
        <f>SUMIF(F$6:F29,"&gt;0")</f>
        <v>15050</v>
      </c>
      <c r="H29" s="86">
        <f t="shared" si="5"/>
        <v>-480</v>
      </c>
      <c r="I29" s="86">
        <f t="shared" si="1"/>
        <v>-255</v>
      </c>
      <c r="J29" s="91">
        <f t="shared" si="2"/>
        <v>-4.8571428571428568</v>
      </c>
      <c r="K29" s="86" t="e">
        <f t="shared" si="3"/>
        <v>#N/A</v>
      </c>
    </row>
    <row r="30" spans="1:13" x14ac:dyDescent="0.25">
      <c r="A30" s="87">
        <v>43923.402777777781</v>
      </c>
      <c r="B30" s="117" t="s">
        <v>99</v>
      </c>
      <c r="C30" s="84">
        <v>82775</v>
      </c>
      <c r="D30" s="84">
        <v>22639</v>
      </c>
      <c r="E30" s="84">
        <f t="shared" si="0"/>
        <v>105414</v>
      </c>
      <c r="F30" s="86">
        <f t="shared" si="4"/>
        <v>-26855</v>
      </c>
      <c r="G30" s="86">
        <f>SUMIF(F$6:F30,"&gt;0")</f>
        <v>15050</v>
      </c>
      <c r="H30" s="86">
        <f t="shared" si="5"/>
        <v>-4960</v>
      </c>
      <c r="I30" s="86">
        <f t="shared" si="1"/>
        <v>-31815</v>
      </c>
      <c r="J30" s="91">
        <f t="shared" si="2"/>
        <v>-606</v>
      </c>
      <c r="K30" s="86" t="e">
        <f t="shared" si="3"/>
        <v>#N/A</v>
      </c>
    </row>
    <row r="31" spans="1:13" x14ac:dyDescent="0.25">
      <c r="A31" s="87">
        <v>43924.678472222222</v>
      </c>
      <c r="C31" s="84">
        <v>83165</v>
      </c>
      <c r="D31" s="84">
        <v>23189</v>
      </c>
      <c r="E31" s="84">
        <f t="shared" si="0"/>
        <v>106354</v>
      </c>
      <c r="F31" s="86">
        <f t="shared" si="4"/>
        <v>390</v>
      </c>
      <c r="G31" s="86">
        <f>SUMIF(F$6:F31,"&gt;0")</f>
        <v>15440</v>
      </c>
      <c r="H31" s="86">
        <f t="shared" si="5"/>
        <v>550</v>
      </c>
      <c r="I31" s="86">
        <f t="shared" si="1"/>
        <v>940</v>
      </c>
      <c r="J31" s="91">
        <f t="shared" si="2"/>
        <v>17.904761904761905</v>
      </c>
      <c r="K31" s="86" t="e">
        <f t="shared" si="3"/>
        <v>#N/A</v>
      </c>
      <c r="L31" s="84">
        <v>480</v>
      </c>
      <c r="M31" s="84">
        <v>8</v>
      </c>
    </row>
    <row r="32" spans="1:13" x14ac:dyDescent="0.25">
      <c r="A32" s="87">
        <v>43925.526388888888</v>
      </c>
      <c r="C32" s="84">
        <v>83265</v>
      </c>
      <c r="D32" s="84">
        <v>22979</v>
      </c>
      <c r="E32" s="84">
        <f t="shared" si="0"/>
        <v>106244</v>
      </c>
      <c r="F32" s="86">
        <f t="shared" si="4"/>
        <v>100</v>
      </c>
      <c r="G32" s="86">
        <f>SUMIF(F$6:F32,"&gt;0")</f>
        <v>15540</v>
      </c>
      <c r="H32" s="86">
        <f t="shared" si="5"/>
        <v>-210</v>
      </c>
      <c r="I32" s="86">
        <f t="shared" si="1"/>
        <v>-110</v>
      </c>
      <c r="J32" s="91">
        <f t="shared" si="2"/>
        <v>-2.0952380952380953</v>
      </c>
      <c r="K32" s="86" t="e">
        <f t="shared" si="3"/>
        <v>#N/A</v>
      </c>
    </row>
    <row r="33" spans="1:13" x14ac:dyDescent="0.25">
      <c r="A33" s="87">
        <v>43927</v>
      </c>
      <c r="C33" s="84">
        <v>84715</v>
      </c>
      <c r="D33" s="84">
        <v>22959</v>
      </c>
      <c r="E33" s="84">
        <f t="shared" si="0"/>
        <v>107674</v>
      </c>
      <c r="F33" s="86">
        <f t="shared" si="4"/>
        <v>1450</v>
      </c>
      <c r="G33" s="86">
        <f>SUMIF(F$6:F33,"&gt;0")</f>
        <v>16990</v>
      </c>
      <c r="H33" s="86">
        <f t="shared" si="5"/>
        <v>-20</v>
      </c>
      <c r="I33" s="86">
        <f t="shared" si="1"/>
        <v>1430</v>
      </c>
      <c r="J33" s="91">
        <f t="shared" si="2"/>
        <v>27.238095238095241</v>
      </c>
      <c r="K33" s="86" t="e">
        <f t="shared" si="3"/>
        <v>#N/A</v>
      </c>
    </row>
    <row r="34" spans="1:13" x14ac:dyDescent="0.25">
      <c r="A34" s="87">
        <v>43927.095833333333</v>
      </c>
      <c r="B34" s="117" t="s">
        <v>100</v>
      </c>
      <c r="C34" s="84">
        <v>83515</v>
      </c>
      <c r="D34" s="84">
        <v>22899</v>
      </c>
      <c r="E34" s="84">
        <f t="shared" si="0"/>
        <v>106414</v>
      </c>
      <c r="F34" s="86">
        <f t="shared" si="4"/>
        <v>-1200</v>
      </c>
      <c r="G34" s="86">
        <f>SUMIF(F$6:F34,"&gt;0")</f>
        <v>16990</v>
      </c>
      <c r="H34" s="86">
        <f t="shared" si="5"/>
        <v>-60</v>
      </c>
      <c r="I34" s="86">
        <f t="shared" si="1"/>
        <v>-1260</v>
      </c>
      <c r="J34" s="91">
        <f t="shared" si="2"/>
        <v>-24</v>
      </c>
      <c r="K34" s="86" t="e">
        <f t="shared" si="3"/>
        <v>#N/A</v>
      </c>
    </row>
    <row r="35" spans="1:13" x14ac:dyDescent="0.25">
      <c r="A35" s="87">
        <v>43927.667361111111</v>
      </c>
      <c r="C35" s="84">
        <v>83930</v>
      </c>
      <c r="D35" s="84">
        <v>22919</v>
      </c>
      <c r="E35" s="84">
        <f t="shared" si="0"/>
        <v>106849</v>
      </c>
      <c r="F35" s="86">
        <f t="shared" si="4"/>
        <v>415</v>
      </c>
      <c r="G35" s="86">
        <f>SUMIF(F$6:F35,"&gt;0")</f>
        <v>17405</v>
      </c>
      <c r="H35" s="86">
        <f t="shared" si="5"/>
        <v>20</v>
      </c>
      <c r="I35" s="86">
        <f t="shared" si="1"/>
        <v>435</v>
      </c>
      <c r="J35" s="91">
        <f t="shared" si="2"/>
        <v>8.2857142857142865</v>
      </c>
      <c r="K35" s="86" t="e">
        <f t="shared" si="3"/>
        <v>#N/A</v>
      </c>
    </row>
    <row r="36" spans="1:13" x14ac:dyDescent="0.25">
      <c r="A36" s="87">
        <v>43929.050694444442</v>
      </c>
      <c r="C36" s="84">
        <v>84305</v>
      </c>
      <c r="D36" s="84">
        <v>23324</v>
      </c>
      <c r="E36" s="84">
        <f t="shared" si="0"/>
        <v>107629</v>
      </c>
      <c r="F36" s="86">
        <f t="shared" si="4"/>
        <v>375</v>
      </c>
      <c r="G36" s="86">
        <f>SUMIF(F$6:F36,"&gt;0")</f>
        <v>17780</v>
      </c>
      <c r="H36" s="86">
        <f t="shared" si="5"/>
        <v>405</v>
      </c>
      <c r="I36" s="86">
        <f t="shared" si="1"/>
        <v>780</v>
      </c>
      <c r="J36" s="91">
        <f t="shared" si="2"/>
        <v>14.857142857142858</v>
      </c>
      <c r="K36" s="86" t="e">
        <f t="shared" si="3"/>
        <v>#N/A</v>
      </c>
    </row>
    <row r="37" spans="1:13" x14ac:dyDescent="0.25">
      <c r="A37" s="87">
        <v>43929.833333333336</v>
      </c>
      <c r="C37" s="84">
        <v>87405</v>
      </c>
      <c r="D37" s="84">
        <v>22834</v>
      </c>
      <c r="E37" s="84">
        <f t="shared" si="0"/>
        <v>110239</v>
      </c>
      <c r="F37" s="86">
        <f t="shared" si="4"/>
        <v>3100</v>
      </c>
      <c r="G37" s="86">
        <f>SUMIF(F$6:F37,"&gt;0")</f>
        <v>20880</v>
      </c>
      <c r="H37" s="86">
        <f t="shared" si="5"/>
        <v>-490</v>
      </c>
      <c r="I37" s="86">
        <f t="shared" si="1"/>
        <v>2610</v>
      </c>
      <c r="J37" s="91">
        <f t="shared" si="2"/>
        <v>49.714285714285715</v>
      </c>
      <c r="K37" s="86" t="e">
        <f t="shared" si="3"/>
        <v>#N/A</v>
      </c>
    </row>
    <row r="38" spans="1:13" x14ac:dyDescent="0.25">
      <c r="A38" s="87">
        <v>43930.692361111112</v>
      </c>
      <c r="C38" s="84">
        <v>87855</v>
      </c>
      <c r="D38" s="84">
        <v>23254</v>
      </c>
      <c r="E38" s="84">
        <f t="shared" ref="E38:E77" si="6">SUM(C38:D38)</f>
        <v>111109</v>
      </c>
      <c r="F38" s="86">
        <f t="shared" si="4"/>
        <v>450</v>
      </c>
      <c r="G38" s="86">
        <f>SUMIF(F$6:F38,"&gt;0")</f>
        <v>21330</v>
      </c>
      <c r="H38" s="86">
        <f t="shared" si="5"/>
        <v>420</v>
      </c>
      <c r="I38" s="86">
        <f t="shared" ref="I38:I69" si="7">SUM(F38,H38)</f>
        <v>870</v>
      </c>
      <c r="J38" s="91">
        <f t="shared" ref="J38:J64" si="8">I38/4200*80</f>
        <v>16.571428571428573</v>
      </c>
      <c r="K38" s="86" t="e">
        <f t="shared" si="3"/>
        <v>#N/A</v>
      </c>
    </row>
    <row r="39" spans="1:13" x14ac:dyDescent="0.25">
      <c r="A39" s="87">
        <v>43931.674305555556</v>
      </c>
      <c r="C39" s="84">
        <v>88580</v>
      </c>
      <c r="D39" s="84">
        <v>23284</v>
      </c>
      <c r="E39" s="84">
        <f t="shared" si="6"/>
        <v>111864</v>
      </c>
      <c r="F39" s="86">
        <f t="shared" ref="F39:F64" si="9">C39-C38</f>
        <v>725</v>
      </c>
      <c r="G39" s="86">
        <f>SUMIF(F$6:F39,"&gt;0")</f>
        <v>22055</v>
      </c>
      <c r="H39" s="86">
        <f t="shared" ref="H39:H64" si="10">D39-D38</f>
        <v>30</v>
      </c>
      <c r="I39" s="86">
        <f t="shared" si="7"/>
        <v>755</v>
      </c>
      <c r="J39" s="91">
        <f t="shared" si="8"/>
        <v>14.380952380952381</v>
      </c>
      <c r="K39" s="86" t="e">
        <f t="shared" si="3"/>
        <v>#N/A</v>
      </c>
      <c r="L39" s="84">
        <v>480</v>
      </c>
      <c r="M39" s="84">
        <v>8</v>
      </c>
    </row>
    <row r="40" spans="1:13" x14ac:dyDescent="0.25">
      <c r="A40" s="87">
        <v>43932.163194444445</v>
      </c>
      <c r="C40" s="84">
        <v>88680</v>
      </c>
      <c r="D40" s="84">
        <v>23224</v>
      </c>
      <c r="E40" s="84">
        <f t="shared" si="6"/>
        <v>111904</v>
      </c>
      <c r="F40" s="86">
        <f t="shared" si="9"/>
        <v>100</v>
      </c>
      <c r="G40" s="86">
        <f>SUMIF(F$6:F40,"&gt;0")</f>
        <v>22155</v>
      </c>
      <c r="H40" s="86">
        <f t="shared" si="10"/>
        <v>-60</v>
      </c>
      <c r="I40" s="86">
        <f t="shared" si="7"/>
        <v>40</v>
      </c>
      <c r="J40" s="91">
        <f t="shared" si="8"/>
        <v>0.76190476190476197</v>
      </c>
      <c r="K40" s="86" t="e">
        <f t="shared" si="3"/>
        <v>#N/A</v>
      </c>
    </row>
    <row r="41" spans="1:13" x14ac:dyDescent="0.25">
      <c r="A41" s="87">
        <v>43934.073611111111</v>
      </c>
      <c r="C41" s="84">
        <v>43445</v>
      </c>
      <c r="D41" s="84">
        <v>17324</v>
      </c>
      <c r="E41" s="84">
        <f t="shared" si="6"/>
        <v>60769</v>
      </c>
      <c r="F41" s="86">
        <f t="shared" si="9"/>
        <v>-45235</v>
      </c>
      <c r="G41" s="86">
        <f>SUMIF(F$6:F41,"&gt;0")</f>
        <v>22155</v>
      </c>
      <c r="H41" s="86">
        <f t="shared" si="10"/>
        <v>-5900</v>
      </c>
      <c r="I41" s="86">
        <f t="shared" si="7"/>
        <v>-51135</v>
      </c>
      <c r="J41" s="91">
        <f t="shared" si="8"/>
        <v>-974</v>
      </c>
      <c r="K41" s="86" t="e">
        <f t="shared" si="3"/>
        <v>#N/A</v>
      </c>
    </row>
    <row r="42" spans="1:13" x14ac:dyDescent="0.25">
      <c r="A42" s="87">
        <v>43935.863888888889</v>
      </c>
      <c r="C42" s="84">
        <v>46125</v>
      </c>
      <c r="D42" s="84">
        <v>16939</v>
      </c>
      <c r="E42" s="84">
        <f t="shared" si="6"/>
        <v>63064</v>
      </c>
      <c r="F42" s="86">
        <f t="shared" si="9"/>
        <v>2680</v>
      </c>
      <c r="G42" s="86">
        <f>SUMIF(F$6:F42,"&gt;0")</f>
        <v>24835</v>
      </c>
      <c r="H42" s="86">
        <f t="shared" si="10"/>
        <v>-385</v>
      </c>
      <c r="I42" s="86">
        <f t="shared" si="7"/>
        <v>2295</v>
      </c>
      <c r="J42" s="91">
        <f t="shared" si="8"/>
        <v>43.714285714285708</v>
      </c>
      <c r="K42" s="86" t="e">
        <f t="shared" si="3"/>
        <v>#N/A</v>
      </c>
    </row>
    <row r="43" spans="1:13" x14ac:dyDescent="0.25">
      <c r="A43" s="87">
        <v>43936.243055555555</v>
      </c>
      <c r="C43" s="84">
        <v>46500</v>
      </c>
      <c r="D43" s="84">
        <v>17459</v>
      </c>
      <c r="E43" s="84">
        <f t="shared" si="6"/>
        <v>63959</v>
      </c>
      <c r="F43" s="86">
        <f t="shared" si="9"/>
        <v>375</v>
      </c>
      <c r="G43" s="86">
        <f>SUMIF(F$6:F43,"&gt;0")</f>
        <v>25210</v>
      </c>
      <c r="H43" s="86">
        <f t="shared" si="10"/>
        <v>520</v>
      </c>
      <c r="I43" s="86">
        <f t="shared" si="7"/>
        <v>895</v>
      </c>
      <c r="J43" s="91">
        <f t="shared" si="8"/>
        <v>17.047619047619047</v>
      </c>
      <c r="K43" s="86" t="e">
        <f>IFERROR(G43 - _xlfn.XLOOKUP(A43-31, $A$6:$A$14999,G$6:G$14999,"",-1,2),NA())</f>
        <v>#N/A</v>
      </c>
    </row>
    <row r="44" spans="1:13" x14ac:dyDescent="0.25">
      <c r="A44" s="87">
        <v>43938.306944444441</v>
      </c>
      <c r="C44" s="84">
        <v>46650</v>
      </c>
      <c r="D44" s="84">
        <v>17389</v>
      </c>
      <c r="E44" s="84">
        <f t="shared" si="6"/>
        <v>64039</v>
      </c>
      <c r="F44" s="86">
        <f t="shared" si="9"/>
        <v>150</v>
      </c>
      <c r="G44" s="86">
        <f>SUMIF(F$6:F44,"&gt;0")</f>
        <v>25360</v>
      </c>
      <c r="H44" s="86">
        <f t="shared" si="10"/>
        <v>-70</v>
      </c>
      <c r="I44" s="86">
        <f t="shared" si="7"/>
        <v>80</v>
      </c>
      <c r="J44" s="91">
        <f t="shared" si="8"/>
        <v>1.5238095238095239</v>
      </c>
      <c r="K44" s="86">
        <f t="shared" ref="K44:K107" si="11">_xlfn.SINGLE(IFERROR(G44 - _xlfn.XLOOKUP(A44-31, $A$6:$A$14999,G$6:G$14999,"",-1,2),NA()))</f>
        <v>25360</v>
      </c>
    </row>
    <row r="45" spans="1:13" x14ac:dyDescent="0.25">
      <c r="A45" s="87">
        <v>43939.205555555556</v>
      </c>
      <c r="C45" s="84">
        <v>47100</v>
      </c>
      <c r="D45" s="84">
        <v>17429</v>
      </c>
      <c r="E45" s="84">
        <f t="shared" si="6"/>
        <v>64529</v>
      </c>
      <c r="F45" s="86">
        <f t="shared" si="9"/>
        <v>450</v>
      </c>
      <c r="G45" s="86">
        <f>SUMIF(F$6:F45,"&gt;0")</f>
        <v>25810</v>
      </c>
      <c r="H45" s="86">
        <f t="shared" si="10"/>
        <v>40</v>
      </c>
      <c r="I45" s="86">
        <f t="shared" si="7"/>
        <v>490</v>
      </c>
      <c r="J45" s="91">
        <f t="shared" si="8"/>
        <v>9.3333333333333339</v>
      </c>
      <c r="K45" s="86">
        <f t="shared" si="11"/>
        <v>25585</v>
      </c>
    </row>
    <row r="46" spans="1:13" x14ac:dyDescent="0.25">
      <c r="A46" s="87">
        <v>43940.149305555555</v>
      </c>
      <c r="B46" s="117" t="s">
        <v>101</v>
      </c>
      <c r="C46" s="84">
        <v>47875</v>
      </c>
      <c r="D46" s="84">
        <v>20219</v>
      </c>
      <c r="E46" s="84">
        <f t="shared" si="6"/>
        <v>68094</v>
      </c>
      <c r="F46" s="86">
        <f t="shared" si="9"/>
        <v>775</v>
      </c>
      <c r="G46" s="86">
        <f>SUMIF(F$6:F46,"&gt;0")</f>
        <v>26585</v>
      </c>
      <c r="H46" s="86">
        <f t="shared" si="10"/>
        <v>2790</v>
      </c>
      <c r="I46" s="86">
        <f t="shared" si="7"/>
        <v>3565</v>
      </c>
      <c r="J46" s="91">
        <f t="shared" si="8"/>
        <v>67.904761904761898</v>
      </c>
      <c r="K46" s="86">
        <f t="shared" si="11"/>
        <v>26360</v>
      </c>
      <c r="L46" s="84">
        <v>4200</v>
      </c>
      <c r="M46" s="84">
        <v>80</v>
      </c>
    </row>
    <row r="47" spans="1:13" x14ac:dyDescent="0.25">
      <c r="A47" s="87">
        <v>43941.243055555555</v>
      </c>
      <c r="C47" s="84">
        <v>53675</v>
      </c>
      <c r="D47" s="84">
        <v>20119</v>
      </c>
      <c r="E47" s="84">
        <f t="shared" si="6"/>
        <v>73794</v>
      </c>
      <c r="F47" s="86">
        <f t="shared" si="9"/>
        <v>5800</v>
      </c>
      <c r="G47" s="86">
        <f>SUMIF(F$6:F47,"&gt;0")</f>
        <v>32385</v>
      </c>
      <c r="H47" s="86">
        <f t="shared" si="10"/>
        <v>-100</v>
      </c>
      <c r="I47" s="86">
        <f t="shared" si="7"/>
        <v>5700</v>
      </c>
      <c r="J47" s="91">
        <f t="shared" si="8"/>
        <v>108.57142857142858</v>
      </c>
      <c r="K47" s="86">
        <f t="shared" si="11"/>
        <v>31660</v>
      </c>
    </row>
    <row r="48" spans="1:13" x14ac:dyDescent="0.25">
      <c r="A48" s="87">
        <v>43942.540277777778</v>
      </c>
      <c r="C48" s="84">
        <v>55000</v>
      </c>
      <c r="D48" s="84">
        <v>20164</v>
      </c>
      <c r="E48" s="84">
        <f t="shared" si="6"/>
        <v>75164</v>
      </c>
      <c r="F48" s="86">
        <f t="shared" si="9"/>
        <v>1325</v>
      </c>
      <c r="G48" s="86">
        <f>SUMIF(F$6:F48,"&gt;0")</f>
        <v>33710</v>
      </c>
      <c r="H48" s="86">
        <f t="shared" si="10"/>
        <v>45</v>
      </c>
      <c r="I48" s="86">
        <f t="shared" si="7"/>
        <v>1370</v>
      </c>
      <c r="J48" s="91">
        <f t="shared" si="8"/>
        <v>26.095238095238095</v>
      </c>
      <c r="K48" s="86">
        <f t="shared" si="11"/>
        <v>32335</v>
      </c>
    </row>
    <row r="49" spans="1:13" x14ac:dyDescent="0.25">
      <c r="A49" s="87">
        <v>43943.21875</v>
      </c>
      <c r="C49" s="84">
        <v>55450</v>
      </c>
      <c r="D49" s="84">
        <v>20154</v>
      </c>
      <c r="E49" s="84">
        <f t="shared" si="6"/>
        <v>75604</v>
      </c>
      <c r="F49" s="86">
        <f t="shared" si="9"/>
        <v>450</v>
      </c>
      <c r="G49" s="86">
        <f>SUMIF(F$6:F49,"&gt;0")</f>
        <v>34160</v>
      </c>
      <c r="H49" s="86">
        <f t="shared" si="10"/>
        <v>-10</v>
      </c>
      <c r="I49" s="86">
        <f t="shared" si="7"/>
        <v>440</v>
      </c>
      <c r="J49" s="91">
        <f t="shared" si="8"/>
        <v>8.3809523809523814</v>
      </c>
      <c r="K49" s="86">
        <f t="shared" si="11"/>
        <v>32785</v>
      </c>
    </row>
    <row r="50" spans="1:13" x14ac:dyDescent="0.25">
      <c r="A50" s="87">
        <v>43944.036805555559</v>
      </c>
      <c r="C50" s="84">
        <v>55625</v>
      </c>
      <c r="D50" s="84">
        <v>20064</v>
      </c>
      <c r="E50" s="84">
        <f t="shared" si="6"/>
        <v>75689</v>
      </c>
      <c r="F50" s="86">
        <f t="shared" si="9"/>
        <v>175</v>
      </c>
      <c r="G50" s="86">
        <f>SUMIF(F$6:F50,"&gt;0")</f>
        <v>34335</v>
      </c>
      <c r="H50" s="86">
        <f t="shared" si="10"/>
        <v>-90</v>
      </c>
      <c r="I50" s="86">
        <f t="shared" si="7"/>
        <v>85</v>
      </c>
      <c r="J50" s="91">
        <f t="shared" si="8"/>
        <v>1.6190476190476191</v>
      </c>
      <c r="K50" s="86">
        <f t="shared" si="11"/>
        <v>32960</v>
      </c>
    </row>
    <row r="51" spans="1:13" x14ac:dyDescent="0.25">
      <c r="A51" s="87">
        <v>43945.34097222222</v>
      </c>
      <c r="B51" s="117" t="s">
        <v>102</v>
      </c>
      <c r="C51" s="84">
        <v>54575</v>
      </c>
      <c r="D51" s="84">
        <v>20014</v>
      </c>
      <c r="E51" s="84">
        <f t="shared" si="6"/>
        <v>74589</v>
      </c>
      <c r="F51" s="86">
        <f t="shared" si="9"/>
        <v>-1050</v>
      </c>
      <c r="G51" s="86">
        <f>SUMIF(F$6:F51,"&gt;0")</f>
        <v>34335</v>
      </c>
      <c r="H51" s="86">
        <f t="shared" si="10"/>
        <v>-50</v>
      </c>
      <c r="I51" s="86">
        <f t="shared" si="7"/>
        <v>-1100</v>
      </c>
      <c r="J51" s="91">
        <f t="shared" si="8"/>
        <v>-20.952380952380953</v>
      </c>
      <c r="K51" s="86">
        <f t="shared" si="11"/>
        <v>30285</v>
      </c>
    </row>
    <row r="52" spans="1:13" x14ac:dyDescent="0.25">
      <c r="A52" s="87">
        <v>43946.38958333333</v>
      </c>
      <c r="B52" s="117" t="s">
        <v>101</v>
      </c>
      <c r="C52" s="84">
        <v>54750</v>
      </c>
      <c r="D52" s="84">
        <v>18604</v>
      </c>
      <c r="E52" s="84">
        <f t="shared" si="6"/>
        <v>73354</v>
      </c>
      <c r="F52" s="86">
        <f t="shared" si="9"/>
        <v>175</v>
      </c>
      <c r="G52" s="86">
        <f>SUMIF(F$6:F52,"&gt;0")</f>
        <v>34510</v>
      </c>
      <c r="H52" s="86">
        <f t="shared" si="10"/>
        <v>-1410</v>
      </c>
      <c r="I52" s="86">
        <f t="shared" si="7"/>
        <v>-1235</v>
      </c>
      <c r="J52" s="91">
        <f t="shared" si="8"/>
        <v>-23.523809523809526</v>
      </c>
      <c r="K52" s="86">
        <f t="shared" si="11"/>
        <v>30385</v>
      </c>
    </row>
    <row r="53" spans="1:13" x14ac:dyDescent="0.25">
      <c r="A53" s="87">
        <v>43948.865277777775</v>
      </c>
      <c r="C53" s="84">
        <v>55025</v>
      </c>
      <c r="D53" s="84">
        <v>18979</v>
      </c>
      <c r="E53" s="84">
        <f t="shared" si="6"/>
        <v>74004</v>
      </c>
      <c r="F53" s="86">
        <f t="shared" si="9"/>
        <v>275</v>
      </c>
      <c r="G53" s="86">
        <f>SUMIF(F$6:F53,"&gt;0")</f>
        <v>34785</v>
      </c>
      <c r="H53" s="86">
        <f t="shared" si="10"/>
        <v>375</v>
      </c>
      <c r="I53" s="86">
        <f t="shared" si="7"/>
        <v>650</v>
      </c>
      <c r="J53" s="91">
        <f t="shared" si="8"/>
        <v>12.380952380952381</v>
      </c>
      <c r="K53" s="86">
        <f t="shared" si="11"/>
        <v>27980</v>
      </c>
      <c r="L53" s="84">
        <v>480</v>
      </c>
      <c r="M53" s="84">
        <v>8</v>
      </c>
    </row>
    <row r="54" spans="1:13" x14ac:dyDescent="0.25">
      <c r="A54" s="87">
        <v>43949.308333333334</v>
      </c>
      <c r="C54" s="84">
        <v>56850</v>
      </c>
      <c r="D54" s="84">
        <v>18829</v>
      </c>
      <c r="E54" s="84">
        <f t="shared" si="6"/>
        <v>75679</v>
      </c>
      <c r="F54" s="86">
        <f t="shared" si="9"/>
        <v>1825</v>
      </c>
      <c r="G54" s="86">
        <f>SUMIF(F$6:F54,"&gt;0")</f>
        <v>36610</v>
      </c>
      <c r="H54" s="86">
        <f t="shared" si="10"/>
        <v>-150</v>
      </c>
      <c r="I54" s="86">
        <f t="shared" si="7"/>
        <v>1675</v>
      </c>
      <c r="J54" s="91">
        <f t="shared" si="8"/>
        <v>31.904761904761905</v>
      </c>
      <c r="K54" s="86">
        <f t="shared" si="11"/>
        <v>29805</v>
      </c>
    </row>
    <row r="55" spans="1:13" x14ac:dyDescent="0.25">
      <c r="A55" s="87">
        <v>43950.438888888886</v>
      </c>
      <c r="C55" s="84">
        <v>57475</v>
      </c>
      <c r="D55" s="84">
        <v>23169</v>
      </c>
      <c r="E55" s="84">
        <f t="shared" si="6"/>
        <v>80644</v>
      </c>
      <c r="F55" s="86">
        <f t="shared" si="9"/>
        <v>625</v>
      </c>
      <c r="G55" s="86">
        <f>SUMIF(F$6:F55,"&gt;0")</f>
        <v>37235</v>
      </c>
      <c r="H55" s="86">
        <f t="shared" si="10"/>
        <v>4340</v>
      </c>
      <c r="I55" s="86">
        <f t="shared" si="7"/>
        <v>4965</v>
      </c>
      <c r="J55" s="91">
        <f t="shared" si="8"/>
        <v>94.571428571428569</v>
      </c>
      <c r="K55" s="86">
        <f t="shared" si="11"/>
        <v>25625</v>
      </c>
      <c r="L55" s="84">
        <v>4000</v>
      </c>
      <c r="M55" s="84">
        <v>80</v>
      </c>
    </row>
    <row r="56" spans="1:13" x14ac:dyDescent="0.25">
      <c r="A56" s="87">
        <v>43951.15625</v>
      </c>
      <c r="B56" s="117" t="s">
        <v>103</v>
      </c>
      <c r="C56" s="84">
        <v>38725</v>
      </c>
      <c r="D56" s="84">
        <v>28749</v>
      </c>
      <c r="E56" s="84">
        <f t="shared" si="6"/>
        <v>67474</v>
      </c>
      <c r="F56" s="86">
        <f t="shared" si="9"/>
        <v>-18750</v>
      </c>
      <c r="G56" s="86">
        <f>SUMIF(F$6:F56,"&gt;0")</f>
        <v>37235</v>
      </c>
      <c r="H56" s="86">
        <f t="shared" si="10"/>
        <v>5580</v>
      </c>
      <c r="I56" s="86">
        <f t="shared" si="7"/>
        <v>-13170</v>
      </c>
      <c r="J56" s="91">
        <f t="shared" si="8"/>
        <v>-250.85714285714286</v>
      </c>
      <c r="K56" s="86">
        <f t="shared" si="11"/>
        <v>24660</v>
      </c>
      <c r="L56" s="84">
        <v>8700</v>
      </c>
      <c r="M56" s="84">
        <v>139</v>
      </c>
    </row>
    <row r="57" spans="1:13" x14ac:dyDescent="0.25">
      <c r="A57" s="87">
        <v>43952</v>
      </c>
      <c r="B57" s="117" t="s">
        <v>104</v>
      </c>
      <c r="C57" s="84">
        <v>39600</v>
      </c>
      <c r="D57" s="84">
        <v>39209</v>
      </c>
      <c r="E57" s="84">
        <f t="shared" si="6"/>
        <v>78809</v>
      </c>
      <c r="F57" s="86">
        <f t="shared" si="9"/>
        <v>875</v>
      </c>
      <c r="G57" s="86">
        <f>SUMIF(F$6:F57,"&gt;0")</f>
        <v>38110</v>
      </c>
      <c r="H57" s="86">
        <f t="shared" si="10"/>
        <v>10460</v>
      </c>
      <c r="I57" s="86">
        <f t="shared" si="7"/>
        <v>11335</v>
      </c>
      <c r="J57" s="91">
        <f t="shared" si="8"/>
        <v>215.90476190476193</v>
      </c>
      <c r="K57" s="86">
        <f t="shared" si="11"/>
        <v>25535</v>
      </c>
      <c r="L57" s="84">
        <v>10000</v>
      </c>
      <c r="M57" s="84">
        <v>200</v>
      </c>
    </row>
    <row r="58" spans="1:13" x14ac:dyDescent="0.25">
      <c r="A58" s="87">
        <v>43954.614583333336</v>
      </c>
      <c r="C58" s="84">
        <v>41275</v>
      </c>
      <c r="D58" s="84">
        <v>43769</v>
      </c>
      <c r="E58" s="84">
        <f t="shared" si="6"/>
        <v>85044</v>
      </c>
      <c r="F58" s="86">
        <f t="shared" si="9"/>
        <v>1675</v>
      </c>
      <c r="G58" s="86">
        <f>SUMIF(F$6:F58,"&gt;0")</f>
        <v>39785</v>
      </c>
      <c r="H58" s="86">
        <f t="shared" si="10"/>
        <v>4560</v>
      </c>
      <c r="I58" s="86">
        <f t="shared" si="7"/>
        <v>6235</v>
      </c>
      <c r="J58" s="91">
        <f t="shared" si="8"/>
        <v>118.76190476190476</v>
      </c>
      <c r="K58" s="86">
        <f t="shared" si="11"/>
        <v>24735</v>
      </c>
    </row>
    <row r="59" spans="1:13" x14ac:dyDescent="0.25">
      <c r="A59" s="87">
        <v>43955.05972222222</v>
      </c>
      <c r="B59" s="117" t="s">
        <v>105</v>
      </c>
      <c r="C59" s="84">
        <v>25675</v>
      </c>
      <c r="D59" s="84">
        <v>27604</v>
      </c>
      <c r="E59" s="84">
        <f t="shared" si="6"/>
        <v>53279</v>
      </c>
      <c r="F59" s="86">
        <f t="shared" si="9"/>
        <v>-15600</v>
      </c>
      <c r="G59" s="86">
        <f>SUMIF(F$6:F59,"&gt;0")</f>
        <v>39785</v>
      </c>
      <c r="H59" s="86">
        <f t="shared" si="10"/>
        <v>-16165</v>
      </c>
      <c r="I59" s="86">
        <f t="shared" si="7"/>
        <v>-31765</v>
      </c>
      <c r="J59" s="91">
        <f t="shared" si="8"/>
        <v>-605.04761904761904</v>
      </c>
      <c r="K59" s="86">
        <f t="shared" si="11"/>
        <v>24735</v>
      </c>
      <c r="L59" s="84">
        <v>1880</v>
      </c>
      <c r="M59" s="84">
        <v>28</v>
      </c>
    </row>
    <row r="60" spans="1:13" x14ac:dyDescent="0.25">
      <c r="A60" s="87">
        <v>43958.044444444444</v>
      </c>
      <c r="C60" s="84">
        <v>28100</v>
      </c>
      <c r="D60" s="84">
        <v>26954</v>
      </c>
      <c r="E60" s="84">
        <f t="shared" si="6"/>
        <v>55054</v>
      </c>
      <c r="F60" s="86">
        <f t="shared" si="9"/>
        <v>2425</v>
      </c>
      <c r="G60" s="86">
        <f>SUMIF(F$6:F60,"&gt;0")</f>
        <v>42210</v>
      </c>
      <c r="H60" s="86">
        <f t="shared" si="10"/>
        <v>-650</v>
      </c>
      <c r="I60" s="86">
        <f t="shared" si="7"/>
        <v>1775</v>
      </c>
      <c r="J60" s="91">
        <f t="shared" si="8"/>
        <v>33.80952380952381</v>
      </c>
      <c r="K60" s="86">
        <f t="shared" si="11"/>
        <v>25220</v>
      </c>
    </row>
    <row r="61" spans="1:13" x14ac:dyDescent="0.25">
      <c r="A61" s="87">
        <v>43959.105555555558</v>
      </c>
      <c r="C61" s="84">
        <v>28650</v>
      </c>
      <c r="D61" s="84">
        <v>27054</v>
      </c>
      <c r="E61" s="84">
        <f t="shared" si="6"/>
        <v>55704</v>
      </c>
      <c r="F61" s="86">
        <f t="shared" si="9"/>
        <v>550</v>
      </c>
      <c r="G61" s="86">
        <f>SUMIF(F$6:F61,"&gt;0")</f>
        <v>42760</v>
      </c>
      <c r="H61" s="86">
        <f t="shared" si="10"/>
        <v>100</v>
      </c>
      <c r="I61" s="86">
        <f t="shared" si="7"/>
        <v>650</v>
      </c>
      <c r="J61" s="91">
        <f t="shared" si="8"/>
        <v>12.380952380952381</v>
      </c>
      <c r="K61" s="86">
        <f t="shared" si="11"/>
        <v>25355</v>
      </c>
    </row>
    <row r="62" spans="1:13" x14ac:dyDescent="0.25">
      <c r="A62" s="87">
        <v>43960.885416666664</v>
      </c>
      <c r="C62" s="84">
        <v>29410</v>
      </c>
      <c r="D62" s="84">
        <v>27444</v>
      </c>
      <c r="E62" s="84">
        <f t="shared" si="6"/>
        <v>56854</v>
      </c>
      <c r="F62" s="86">
        <f t="shared" si="9"/>
        <v>760</v>
      </c>
      <c r="G62" s="86">
        <f>SUMIF(F$6:F62,"&gt;0")</f>
        <v>43520</v>
      </c>
      <c r="H62" s="86">
        <f t="shared" si="10"/>
        <v>390</v>
      </c>
      <c r="I62" s="86">
        <f t="shared" si="7"/>
        <v>1150</v>
      </c>
      <c r="J62" s="91">
        <f t="shared" si="8"/>
        <v>21.904761904761905</v>
      </c>
      <c r="K62" s="86">
        <f t="shared" si="11"/>
        <v>22640</v>
      </c>
    </row>
    <row r="63" spans="1:13" x14ac:dyDescent="0.25">
      <c r="A63" s="87">
        <v>43962.688888888886</v>
      </c>
      <c r="C63" s="84">
        <v>31560</v>
      </c>
      <c r="D63" s="84">
        <v>27959</v>
      </c>
      <c r="E63" s="84">
        <f t="shared" si="6"/>
        <v>59519</v>
      </c>
      <c r="F63" s="86">
        <f t="shared" si="9"/>
        <v>2150</v>
      </c>
      <c r="G63" s="86">
        <f>SUMIF(F$6:F63,"&gt;0")</f>
        <v>45670</v>
      </c>
      <c r="H63" s="86">
        <f t="shared" si="10"/>
        <v>515</v>
      </c>
      <c r="I63" s="86">
        <f t="shared" si="7"/>
        <v>2665</v>
      </c>
      <c r="J63" s="91">
        <f t="shared" si="8"/>
        <v>50.761904761904759</v>
      </c>
      <c r="K63" s="86">
        <f t="shared" si="11"/>
        <v>23615</v>
      </c>
      <c r="L63" s="84">
        <v>480</v>
      </c>
      <c r="M63" s="84">
        <v>8</v>
      </c>
    </row>
    <row r="64" spans="1:13" x14ac:dyDescent="0.25">
      <c r="A64" s="87">
        <v>43963.163194444445</v>
      </c>
      <c r="B64" s="117" t="s">
        <v>111</v>
      </c>
      <c r="C64" s="84">
        <v>410</v>
      </c>
      <c r="D64" s="84">
        <v>12929</v>
      </c>
      <c r="E64" s="84">
        <f t="shared" si="6"/>
        <v>13339</v>
      </c>
      <c r="F64" s="86">
        <f t="shared" si="9"/>
        <v>-31150</v>
      </c>
      <c r="G64" s="86">
        <f>SUMIF(F$6:F64,"&gt;0")</f>
        <v>45670</v>
      </c>
      <c r="H64" s="86">
        <f t="shared" si="10"/>
        <v>-15030</v>
      </c>
      <c r="I64" s="86">
        <f t="shared" si="7"/>
        <v>-46180</v>
      </c>
      <c r="J64" s="91">
        <f t="shared" si="8"/>
        <v>-879.61904761904759</v>
      </c>
      <c r="K64" s="86">
        <f t="shared" si="11"/>
        <v>23515</v>
      </c>
      <c r="L64" s="84">
        <v>21000</v>
      </c>
      <c r="M64" s="84">
        <v>400</v>
      </c>
    </row>
    <row r="65" spans="1:13" x14ac:dyDescent="0.25">
      <c r="A65" s="87">
        <v>43964.32916666667</v>
      </c>
      <c r="C65" s="84">
        <v>2090</v>
      </c>
      <c r="D65" s="84">
        <v>12999</v>
      </c>
      <c r="E65" s="84">
        <f t="shared" si="6"/>
        <v>15089</v>
      </c>
      <c r="F65" s="86">
        <f t="shared" ref="F65:F73" si="12">C65-C64</f>
        <v>1680</v>
      </c>
      <c r="G65" s="86">
        <f>SUMIF(F$6:F65,"&gt;0")</f>
        <v>47350</v>
      </c>
      <c r="H65" s="86">
        <f t="shared" ref="H65:H73" si="13">D65-D64</f>
        <v>70</v>
      </c>
      <c r="I65" s="86">
        <f t="shared" si="7"/>
        <v>1750</v>
      </c>
      <c r="J65" s="91">
        <f t="shared" ref="J65:J73" si="14">I65/4200*80</f>
        <v>33.333333333333336</v>
      </c>
      <c r="K65" s="86">
        <f t="shared" si="11"/>
        <v>25195</v>
      </c>
    </row>
    <row r="66" spans="1:13" x14ac:dyDescent="0.25">
      <c r="A66" s="87">
        <v>43965.566666666666</v>
      </c>
      <c r="C66" s="84">
        <v>2265</v>
      </c>
      <c r="D66" s="84">
        <v>13049</v>
      </c>
      <c r="E66" s="84">
        <f t="shared" si="6"/>
        <v>15314</v>
      </c>
      <c r="F66" s="86">
        <f t="shared" si="12"/>
        <v>175</v>
      </c>
      <c r="G66" s="86">
        <f>SUMIF(F$6:F66,"&gt;0")</f>
        <v>47525</v>
      </c>
      <c r="H66" s="86">
        <f t="shared" si="13"/>
        <v>50</v>
      </c>
      <c r="I66" s="86">
        <f t="shared" si="7"/>
        <v>225</v>
      </c>
      <c r="J66" s="91">
        <f t="shared" si="14"/>
        <v>4.2857142857142856</v>
      </c>
      <c r="K66" s="86">
        <f t="shared" si="11"/>
        <v>25370</v>
      </c>
    </row>
    <row r="67" spans="1:13" x14ac:dyDescent="0.25">
      <c r="A67" s="87">
        <v>43967.663194444445</v>
      </c>
      <c r="C67" s="84">
        <v>3090</v>
      </c>
      <c r="D67" s="84">
        <v>13179</v>
      </c>
      <c r="E67" s="84">
        <f t="shared" si="6"/>
        <v>16269</v>
      </c>
      <c r="F67" s="86">
        <f t="shared" si="12"/>
        <v>825</v>
      </c>
      <c r="G67" s="86">
        <f>SUMIF(F$6:F67,"&gt;0")</f>
        <v>48350</v>
      </c>
      <c r="H67" s="86">
        <f t="shared" si="13"/>
        <v>130</v>
      </c>
      <c r="I67" s="86">
        <f t="shared" si="7"/>
        <v>955</v>
      </c>
      <c r="J67" s="91">
        <f t="shared" si="14"/>
        <v>18.19047619047619</v>
      </c>
      <c r="K67" s="86">
        <f t="shared" si="11"/>
        <v>23140</v>
      </c>
    </row>
    <row r="68" spans="1:13" x14ac:dyDescent="0.25">
      <c r="A68" s="87">
        <v>43968.384722222225</v>
      </c>
      <c r="C68" s="84">
        <v>3165</v>
      </c>
      <c r="D68" s="84">
        <v>13229</v>
      </c>
      <c r="E68" s="84">
        <f t="shared" si="6"/>
        <v>16394</v>
      </c>
      <c r="F68" s="86">
        <f t="shared" si="12"/>
        <v>75</v>
      </c>
      <c r="G68" s="86">
        <f>SUMIF(F$6:F68,"&gt;0")</f>
        <v>48425</v>
      </c>
      <c r="H68" s="86">
        <f t="shared" si="13"/>
        <v>50</v>
      </c>
      <c r="I68" s="86">
        <f t="shared" si="7"/>
        <v>125</v>
      </c>
      <c r="J68" s="91">
        <f t="shared" si="14"/>
        <v>2.3809523809523809</v>
      </c>
      <c r="K68" s="86">
        <f t="shared" si="11"/>
        <v>23215</v>
      </c>
    </row>
    <row r="69" spans="1:13" x14ac:dyDescent="0.25">
      <c r="A69" s="87">
        <v>43972.179861111108</v>
      </c>
      <c r="B69" s="117" t="s">
        <v>112</v>
      </c>
      <c r="C69" s="84">
        <v>4565</v>
      </c>
      <c r="D69" s="84">
        <v>12724</v>
      </c>
      <c r="E69" s="84">
        <f t="shared" si="6"/>
        <v>17289</v>
      </c>
      <c r="F69" s="86">
        <f t="shared" si="12"/>
        <v>1400</v>
      </c>
      <c r="G69" s="86">
        <f>SUMIF(F$6:F69,"&gt;0")</f>
        <v>49825</v>
      </c>
      <c r="H69" s="86">
        <f t="shared" si="13"/>
        <v>-505</v>
      </c>
      <c r="I69" s="86">
        <f t="shared" si="7"/>
        <v>895</v>
      </c>
      <c r="J69" s="91">
        <f t="shared" si="14"/>
        <v>17.047619047619047</v>
      </c>
      <c r="K69" s="86">
        <f t="shared" si="11"/>
        <v>23240</v>
      </c>
      <c r="L69" s="84">
        <v>480</v>
      </c>
      <c r="M69" s="84">
        <v>8</v>
      </c>
    </row>
    <row r="70" spans="1:13" x14ac:dyDescent="0.25">
      <c r="A70" s="87">
        <v>43973.69027777778</v>
      </c>
      <c r="C70" s="84">
        <v>8705</v>
      </c>
      <c r="D70" s="84">
        <v>13324</v>
      </c>
      <c r="E70" s="84">
        <f t="shared" si="6"/>
        <v>22029</v>
      </c>
      <c r="F70" s="86">
        <f t="shared" si="12"/>
        <v>4140</v>
      </c>
      <c r="G70" s="86">
        <f>SUMIF(F$6:F70,"&gt;0")</f>
        <v>53965</v>
      </c>
      <c r="H70" s="86">
        <f t="shared" si="13"/>
        <v>600</v>
      </c>
      <c r="I70" s="86">
        <f t="shared" ref="I70:I88" si="15">SUM(F70,H70)</f>
        <v>4740</v>
      </c>
      <c r="J70" s="91">
        <f t="shared" si="14"/>
        <v>90.285714285714278</v>
      </c>
      <c r="K70" s="86">
        <f t="shared" si="11"/>
        <v>20255</v>
      </c>
    </row>
    <row r="71" spans="1:13" x14ac:dyDescent="0.25">
      <c r="A71" s="87">
        <v>43975.210416666669</v>
      </c>
      <c r="C71" s="84">
        <v>8830</v>
      </c>
      <c r="D71" s="84">
        <v>13364</v>
      </c>
      <c r="E71" s="84">
        <f t="shared" si="6"/>
        <v>22194</v>
      </c>
      <c r="F71" s="86">
        <f t="shared" si="12"/>
        <v>125</v>
      </c>
      <c r="G71" s="86">
        <f>SUMIF(F$6:F71,"&gt;0")</f>
        <v>54090</v>
      </c>
      <c r="H71" s="86">
        <f t="shared" si="13"/>
        <v>40</v>
      </c>
      <c r="I71" s="86">
        <f t="shared" si="15"/>
        <v>165</v>
      </c>
      <c r="J71" s="91">
        <f t="shared" si="14"/>
        <v>3.1428571428571428</v>
      </c>
      <c r="K71" s="86">
        <f t="shared" si="11"/>
        <v>19755</v>
      </c>
    </row>
    <row r="72" spans="1:13" x14ac:dyDescent="0.25">
      <c r="A72" s="87">
        <v>43976.195833333331</v>
      </c>
      <c r="B72" s="117" t="s">
        <v>113</v>
      </c>
      <c r="C72" s="84">
        <v>8980</v>
      </c>
      <c r="D72" s="84">
        <v>3109</v>
      </c>
      <c r="E72" s="84">
        <f t="shared" si="6"/>
        <v>12089</v>
      </c>
      <c r="F72" s="86">
        <f t="shared" si="12"/>
        <v>150</v>
      </c>
      <c r="G72" s="86">
        <f>SUMIF(F$6:F72,"&gt;0")</f>
        <v>54240</v>
      </c>
      <c r="H72" s="86">
        <f t="shared" si="13"/>
        <v>-10255</v>
      </c>
      <c r="I72" s="86">
        <f t="shared" si="15"/>
        <v>-10105</v>
      </c>
      <c r="J72" s="91">
        <f t="shared" si="14"/>
        <v>-192.47619047619048</v>
      </c>
      <c r="K72" s="86">
        <f t="shared" si="11"/>
        <v>19905</v>
      </c>
      <c r="L72" s="84">
        <v>4680</v>
      </c>
      <c r="M72" s="84">
        <v>88</v>
      </c>
    </row>
    <row r="73" spans="1:13" x14ac:dyDescent="0.25">
      <c r="A73" s="87">
        <v>43978.722222222219</v>
      </c>
      <c r="C73" s="84">
        <v>10180</v>
      </c>
      <c r="D73" s="84">
        <v>3069</v>
      </c>
      <c r="E73" s="84">
        <f t="shared" si="6"/>
        <v>13249</v>
      </c>
      <c r="F73" s="86">
        <f t="shared" si="12"/>
        <v>1200</v>
      </c>
      <c r="G73" s="86">
        <f>SUMIF(F$6:F73,"&gt;0")</f>
        <v>55440</v>
      </c>
      <c r="H73" s="86">
        <f t="shared" si="13"/>
        <v>-40</v>
      </c>
      <c r="I73" s="86">
        <f t="shared" si="15"/>
        <v>1160</v>
      </c>
      <c r="J73" s="91">
        <f t="shared" si="14"/>
        <v>22.095238095238095</v>
      </c>
      <c r="K73" s="86">
        <f t="shared" si="11"/>
        <v>20930</v>
      </c>
    </row>
    <row r="74" spans="1:13" x14ac:dyDescent="0.25">
      <c r="A74" s="87">
        <v>43981.043055555558</v>
      </c>
      <c r="C74" s="84">
        <v>16520</v>
      </c>
      <c r="D74" s="84">
        <v>3659</v>
      </c>
      <c r="E74" s="84">
        <f t="shared" si="6"/>
        <v>20179</v>
      </c>
      <c r="F74" s="86">
        <f t="shared" ref="F74:F105" si="16">C74-C73</f>
        <v>6340</v>
      </c>
      <c r="G74" s="86">
        <f>SUMIF(F$6:F74,"&gt;0")</f>
        <v>61780</v>
      </c>
      <c r="H74" s="86">
        <f t="shared" ref="H74:H105" si="17">D74-D73</f>
        <v>590</v>
      </c>
      <c r="I74" s="86">
        <f t="shared" si="15"/>
        <v>6930</v>
      </c>
      <c r="J74" s="91">
        <f t="shared" ref="J74:J105" si="18">I74/4200*80</f>
        <v>132</v>
      </c>
      <c r="K74" s="86">
        <f t="shared" si="11"/>
        <v>25170</v>
      </c>
      <c r="L74" s="84">
        <v>480</v>
      </c>
      <c r="M74" s="84">
        <v>8</v>
      </c>
    </row>
    <row r="75" spans="1:13" x14ac:dyDescent="0.25">
      <c r="A75" s="87">
        <v>43982.99722222222</v>
      </c>
      <c r="C75" s="84">
        <v>17070</v>
      </c>
      <c r="D75" s="84">
        <v>3229</v>
      </c>
      <c r="E75" s="84">
        <f t="shared" si="6"/>
        <v>20299</v>
      </c>
      <c r="F75" s="86">
        <f t="shared" si="16"/>
        <v>550</v>
      </c>
      <c r="G75" s="86">
        <f>SUMIF(F$6:F75,"&gt;0")</f>
        <v>62330</v>
      </c>
      <c r="H75" s="86">
        <f t="shared" si="17"/>
        <v>-430</v>
      </c>
      <c r="I75" s="86">
        <f t="shared" si="15"/>
        <v>120</v>
      </c>
      <c r="J75" s="91">
        <f t="shared" si="18"/>
        <v>2.2857142857142856</v>
      </c>
      <c r="K75" s="86">
        <f t="shared" si="11"/>
        <v>25095</v>
      </c>
    </row>
    <row r="76" spans="1:13" x14ac:dyDescent="0.25">
      <c r="A76" s="87">
        <v>43984.083333333336</v>
      </c>
      <c r="B76" s="117" t="s">
        <v>133</v>
      </c>
      <c r="C76" s="84">
        <v>4280</v>
      </c>
      <c r="D76" s="84">
        <v>3124</v>
      </c>
      <c r="E76" s="84">
        <f t="shared" si="6"/>
        <v>7404</v>
      </c>
      <c r="F76" s="86">
        <f t="shared" si="16"/>
        <v>-12790</v>
      </c>
      <c r="G76" s="86">
        <f>SUMIF(F$6:F76,"&gt;0")</f>
        <v>62330</v>
      </c>
      <c r="H76" s="86">
        <f t="shared" si="17"/>
        <v>-105</v>
      </c>
      <c r="I76" s="86">
        <f t="shared" si="15"/>
        <v>-12895</v>
      </c>
      <c r="J76" s="91">
        <f t="shared" si="18"/>
        <v>-245.61904761904765</v>
      </c>
      <c r="K76" s="86">
        <f t="shared" si="11"/>
        <v>24220</v>
      </c>
    </row>
    <row r="77" spans="1:13" x14ac:dyDescent="0.25">
      <c r="A77" s="87">
        <v>43986.056250000001</v>
      </c>
      <c r="C77" s="84">
        <v>4905</v>
      </c>
      <c r="D77" s="84">
        <v>3164</v>
      </c>
      <c r="E77" s="84">
        <f t="shared" si="6"/>
        <v>8069</v>
      </c>
      <c r="F77" s="86">
        <f t="shared" si="16"/>
        <v>625</v>
      </c>
      <c r="G77" s="86">
        <f>SUMIF(F$6:F77,"&gt;0")</f>
        <v>62955</v>
      </c>
      <c r="H77" s="86">
        <f t="shared" si="17"/>
        <v>40</v>
      </c>
      <c r="I77" s="86">
        <f t="shared" si="15"/>
        <v>665</v>
      </c>
      <c r="J77" s="91">
        <f t="shared" si="18"/>
        <v>12.666666666666666</v>
      </c>
      <c r="K77" s="86">
        <f t="shared" si="11"/>
        <v>23170</v>
      </c>
    </row>
    <row r="78" spans="1:13" x14ac:dyDescent="0.25">
      <c r="A78" s="87">
        <v>43987.148611111108</v>
      </c>
      <c r="C78" s="84">
        <v>5155</v>
      </c>
      <c r="D78" s="84">
        <v>3184</v>
      </c>
      <c r="E78" s="84">
        <f>SUM(C78:D78)</f>
        <v>8339</v>
      </c>
      <c r="F78" s="86">
        <f t="shared" si="16"/>
        <v>250</v>
      </c>
      <c r="G78" s="86">
        <f>SUMIF(F$6:F78,"&gt;0")</f>
        <v>63205</v>
      </c>
      <c r="H78" s="86">
        <f t="shared" si="17"/>
        <v>20</v>
      </c>
      <c r="I78" s="86">
        <f t="shared" si="15"/>
        <v>270</v>
      </c>
      <c r="J78" s="91">
        <f t="shared" si="18"/>
        <v>5.1428571428571423</v>
      </c>
      <c r="K78" s="86">
        <f t="shared" si="11"/>
        <v>23420</v>
      </c>
    </row>
    <row r="79" spans="1:13" x14ac:dyDescent="0.25">
      <c r="A79" s="87">
        <v>43988.245138888888</v>
      </c>
      <c r="C79" s="84">
        <v>5280</v>
      </c>
      <c r="D79" s="84">
        <v>3204</v>
      </c>
      <c r="E79" s="84">
        <f>SUM(C79:D79)</f>
        <v>8484</v>
      </c>
      <c r="F79" s="86">
        <f t="shared" si="16"/>
        <v>125</v>
      </c>
      <c r="G79" s="86">
        <f>SUMIF(F$6:F79,"&gt;0")</f>
        <v>63330</v>
      </c>
      <c r="H79" s="86">
        <f t="shared" si="17"/>
        <v>20</v>
      </c>
      <c r="I79" s="86">
        <f t="shared" si="15"/>
        <v>145</v>
      </c>
      <c r="J79" s="91">
        <f t="shared" si="18"/>
        <v>2.7619047619047619</v>
      </c>
      <c r="K79" s="86">
        <f t="shared" si="11"/>
        <v>23545</v>
      </c>
    </row>
    <row r="80" spans="1:13" x14ac:dyDescent="0.25">
      <c r="A80" s="87">
        <v>43989.779166666667</v>
      </c>
      <c r="B80" s="117" t="s">
        <v>134</v>
      </c>
      <c r="C80" s="84">
        <v>5455</v>
      </c>
      <c r="D80" s="84">
        <v>2124</v>
      </c>
      <c r="E80" s="84">
        <f t="shared" ref="E80:E94" si="19">SUM(C80:D80)</f>
        <v>7579</v>
      </c>
      <c r="F80" s="86">
        <f t="shared" si="16"/>
        <v>175</v>
      </c>
      <c r="G80" s="86">
        <f>SUMIF(F$6:F80,"&gt;0")</f>
        <v>63505</v>
      </c>
      <c r="H80" s="86">
        <f t="shared" si="17"/>
        <v>-1080</v>
      </c>
      <c r="I80" s="86">
        <f t="shared" si="15"/>
        <v>-905</v>
      </c>
      <c r="J80" s="91">
        <f t="shared" si="18"/>
        <v>-17.238095238095241</v>
      </c>
      <c r="K80" s="86">
        <f t="shared" si="11"/>
        <v>21295</v>
      </c>
      <c r="L80" s="84">
        <v>14400</v>
      </c>
      <c r="M80" s="84">
        <v>280</v>
      </c>
    </row>
    <row r="81" spans="1:13" x14ac:dyDescent="0.25">
      <c r="A81" s="87">
        <v>43990.398611111108</v>
      </c>
      <c r="B81" s="117" t="s">
        <v>135</v>
      </c>
      <c r="C81" s="84">
        <v>5805</v>
      </c>
      <c r="D81" s="84">
        <v>2674</v>
      </c>
      <c r="E81" s="84">
        <f t="shared" si="19"/>
        <v>8479</v>
      </c>
      <c r="F81" s="86">
        <f t="shared" si="16"/>
        <v>350</v>
      </c>
      <c r="G81" s="86">
        <f>SUMIF(F$6:F81,"&gt;0")</f>
        <v>63855</v>
      </c>
      <c r="H81" s="86">
        <f t="shared" si="17"/>
        <v>550</v>
      </c>
      <c r="I81" s="86">
        <f t="shared" si="15"/>
        <v>900</v>
      </c>
      <c r="J81" s="91">
        <f t="shared" si="18"/>
        <v>17.142857142857142</v>
      </c>
      <c r="K81" s="86">
        <f t="shared" si="11"/>
        <v>21095</v>
      </c>
    </row>
    <row r="82" spans="1:13" x14ac:dyDescent="0.25">
      <c r="A82" s="87">
        <v>43991.67291666667</v>
      </c>
      <c r="C82" s="84">
        <v>6255</v>
      </c>
      <c r="D82" s="84">
        <v>2694</v>
      </c>
      <c r="E82" s="84">
        <f t="shared" si="19"/>
        <v>8949</v>
      </c>
      <c r="F82" s="86">
        <f t="shared" si="16"/>
        <v>450</v>
      </c>
      <c r="G82" s="86">
        <f>SUMIF(F$6:F82,"&gt;0")</f>
        <v>64305</v>
      </c>
      <c r="H82" s="86">
        <f t="shared" si="17"/>
        <v>20</v>
      </c>
      <c r="I82" s="86">
        <f t="shared" si="15"/>
        <v>470</v>
      </c>
      <c r="J82" s="91">
        <f t="shared" si="18"/>
        <v>8.9523809523809526</v>
      </c>
      <c r="K82" s="86">
        <f t="shared" si="11"/>
        <v>21545</v>
      </c>
    </row>
    <row r="83" spans="1:13" x14ac:dyDescent="0.25">
      <c r="A83" s="87">
        <v>43992.845138888886</v>
      </c>
      <c r="B83" s="118"/>
      <c r="C83" s="84">
        <v>6505</v>
      </c>
      <c r="D83" s="84">
        <v>2564</v>
      </c>
      <c r="E83" s="84">
        <f t="shared" si="19"/>
        <v>9069</v>
      </c>
      <c r="F83" s="86">
        <f t="shared" si="16"/>
        <v>250</v>
      </c>
      <c r="G83" s="86">
        <f>SUMIF(F$6:F83,"&gt;0")</f>
        <v>64555</v>
      </c>
      <c r="H83" s="86">
        <f t="shared" si="17"/>
        <v>-130</v>
      </c>
      <c r="I83" s="86">
        <f t="shared" si="15"/>
        <v>120</v>
      </c>
      <c r="J83" s="91">
        <f t="shared" si="18"/>
        <v>2.2857142857142856</v>
      </c>
      <c r="K83" s="86">
        <f t="shared" si="11"/>
        <v>21035</v>
      </c>
    </row>
    <row r="84" spans="1:13" x14ac:dyDescent="0.25">
      <c r="A84" s="87">
        <v>43994.252083333333</v>
      </c>
      <c r="C84" s="84">
        <v>7615</v>
      </c>
      <c r="D84" s="84">
        <v>2604</v>
      </c>
      <c r="E84" s="84">
        <f t="shared" si="19"/>
        <v>10219</v>
      </c>
      <c r="F84" s="86">
        <f t="shared" si="16"/>
        <v>1110</v>
      </c>
      <c r="G84" s="86">
        <f>SUMIF(F$6:F84,"&gt;0")</f>
        <v>65665</v>
      </c>
      <c r="H84" s="86">
        <f t="shared" si="17"/>
        <v>40</v>
      </c>
      <c r="I84" s="86">
        <f t="shared" si="15"/>
        <v>1150</v>
      </c>
      <c r="J84" s="91">
        <f t="shared" si="18"/>
        <v>21.904761904761905</v>
      </c>
      <c r="K84" s="86">
        <f t="shared" si="11"/>
        <v>19995</v>
      </c>
    </row>
    <row r="85" spans="1:13" x14ac:dyDescent="0.25">
      <c r="A85" s="87">
        <v>43995.438888888886</v>
      </c>
      <c r="C85" s="84">
        <v>7840</v>
      </c>
      <c r="D85" s="84">
        <v>3149</v>
      </c>
      <c r="E85" s="84">
        <f t="shared" si="19"/>
        <v>10989</v>
      </c>
      <c r="F85" s="86">
        <f t="shared" si="16"/>
        <v>225</v>
      </c>
      <c r="G85" s="86">
        <f>SUMIF(F$6:F85,"&gt;0")</f>
        <v>65890</v>
      </c>
      <c r="H85" s="86">
        <f t="shared" si="17"/>
        <v>545</v>
      </c>
      <c r="I85" s="86">
        <f t="shared" si="15"/>
        <v>770</v>
      </c>
      <c r="J85" s="91">
        <f t="shared" si="18"/>
        <v>14.666666666666666</v>
      </c>
      <c r="K85" s="86">
        <f t="shared" si="11"/>
        <v>18540</v>
      </c>
      <c r="L85" s="84">
        <v>480</v>
      </c>
      <c r="M85" s="84">
        <v>8</v>
      </c>
    </row>
    <row r="86" spans="1:13" x14ac:dyDescent="0.25">
      <c r="A86" s="87">
        <v>43996.808333333334</v>
      </c>
      <c r="C86" s="84">
        <v>7900</v>
      </c>
      <c r="D86" s="84">
        <v>3199</v>
      </c>
      <c r="E86" s="84">
        <f t="shared" si="19"/>
        <v>11099</v>
      </c>
      <c r="F86" s="86">
        <f t="shared" si="16"/>
        <v>60</v>
      </c>
      <c r="G86" s="86">
        <f>SUMIF(F$6:F86,"&gt;0")</f>
        <v>65950</v>
      </c>
      <c r="H86" s="86">
        <f t="shared" si="17"/>
        <v>50</v>
      </c>
      <c r="I86" s="86">
        <f t="shared" si="15"/>
        <v>110</v>
      </c>
      <c r="J86" s="91">
        <f t="shared" si="18"/>
        <v>2.0952380952380953</v>
      </c>
      <c r="K86" s="86">
        <f t="shared" si="11"/>
        <v>18425</v>
      </c>
    </row>
    <row r="87" spans="1:13" x14ac:dyDescent="0.25">
      <c r="A87" s="87">
        <v>43998.213888888888</v>
      </c>
      <c r="C87" s="84">
        <v>8335</v>
      </c>
      <c r="D87" s="84">
        <v>3239</v>
      </c>
      <c r="E87" s="84">
        <f t="shared" si="19"/>
        <v>11574</v>
      </c>
      <c r="F87" s="86">
        <f t="shared" si="16"/>
        <v>435</v>
      </c>
      <c r="G87" s="86">
        <f>SUMIF(F$6:F87,"&gt;0")</f>
        <v>66385</v>
      </c>
      <c r="H87" s="86">
        <f t="shared" si="17"/>
        <v>40</v>
      </c>
      <c r="I87" s="86">
        <f t="shared" si="15"/>
        <v>475</v>
      </c>
      <c r="J87" s="91">
        <f t="shared" si="18"/>
        <v>9.0476190476190474</v>
      </c>
      <c r="K87" s="86">
        <f t="shared" si="11"/>
        <v>18860</v>
      </c>
    </row>
    <row r="88" spans="1:13" x14ac:dyDescent="0.25">
      <c r="A88" s="87">
        <v>43999.474999999999</v>
      </c>
      <c r="C88" s="84">
        <v>8455</v>
      </c>
      <c r="D88" s="84">
        <v>3259</v>
      </c>
      <c r="E88" s="84">
        <f t="shared" si="19"/>
        <v>11714</v>
      </c>
      <c r="F88" s="86">
        <f t="shared" si="16"/>
        <v>120</v>
      </c>
      <c r="G88" s="86">
        <f>SUMIF(F$6:F88,"&gt;0")</f>
        <v>66505</v>
      </c>
      <c r="H88" s="86">
        <f t="shared" si="17"/>
        <v>20</v>
      </c>
      <c r="I88" s="86">
        <f t="shared" si="15"/>
        <v>140</v>
      </c>
      <c r="J88" s="91">
        <f t="shared" si="18"/>
        <v>2.6666666666666665</v>
      </c>
      <c r="K88" s="86">
        <f t="shared" si="11"/>
        <v>18080</v>
      </c>
    </row>
    <row r="89" spans="1:13" x14ac:dyDescent="0.25">
      <c r="A89" s="87">
        <v>44000.15</v>
      </c>
      <c r="C89" s="84">
        <v>8815</v>
      </c>
      <c r="D89" s="84">
        <v>3279</v>
      </c>
      <c r="E89" s="84">
        <f t="shared" si="19"/>
        <v>12094</v>
      </c>
      <c r="F89" s="86">
        <f t="shared" si="16"/>
        <v>360</v>
      </c>
      <c r="G89" s="86">
        <f>SUMIF(F$6:F89,"&gt;0")</f>
        <v>66865</v>
      </c>
      <c r="H89" s="86">
        <f t="shared" si="17"/>
        <v>20</v>
      </c>
      <c r="I89" s="86">
        <f t="shared" ref="I89:I120" si="20">SUM(F89,H89)</f>
        <v>380</v>
      </c>
      <c r="J89" s="91">
        <f t="shared" si="18"/>
        <v>7.2380952380952381</v>
      </c>
      <c r="K89" s="86">
        <f t="shared" si="11"/>
        <v>18440</v>
      </c>
    </row>
    <row r="90" spans="1:13" x14ac:dyDescent="0.25">
      <c r="A90" s="87">
        <v>44001.390972222223</v>
      </c>
      <c r="C90" s="84">
        <v>10865</v>
      </c>
      <c r="D90" s="84">
        <v>3269</v>
      </c>
      <c r="E90" s="84">
        <f t="shared" si="19"/>
        <v>14134</v>
      </c>
      <c r="F90" s="86">
        <f t="shared" si="16"/>
        <v>2050</v>
      </c>
      <c r="G90" s="86">
        <f>SUMIF(F$6:F90,"&gt;0")</f>
        <v>68915</v>
      </c>
      <c r="H90" s="86">
        <f t="shared" si="17"/>
        <v>-10</v>
      </c>
      <c r="I90" s="86">
        <f t="shared" si="20"/>
        <v>2040</v>
      </c>
      <c r="J90" s="91">
        <f t="shared" si="18"/>
        <v>38.857142857142854</v>
      </c>
      <c r="K90" s="86">
        <f t="shared" si="11"/>
        <v>20490</v>
      </c>
    </row>
    <row r="91" spans="1:13" x14ac:dyDescent="0.25">
      <c r="A91" s="87">
        <v>44001.631249999999</v>
      </c>
      <c r="C91" s="84">
        <v>11265</v>
      </c>
      <c r="D91" s="84">
        <v>129694</v>
      </c>
      <c r="E91" s="84">
        <f t="shared" si="19"/>
        <v>140959</v>
      </c>
      <c r="F91" s="86">
        <f t="shared" si="16"/>
        <v>400</v>
      </c>
      <c r="G91" s="86">
        <f>SUMIF(F$6:F91,"&gt;0")</f>
        <v>69315</v>
      </c>
      <c r="H91" s="86">
        <f t="shared" si="17"/>
        <v>126425</v>
      </c>
      <c r="I91" s="86">
        <f t="shared" si="20"/>
        <v>126825</v>
      </c>
      <c r="J91" s="91">
        <f t="shared" si="18"/>
        <v>2415.7142857142858</v>
      </c>
      <c r="K91" s="86">
        <f t="shared" si="11"/>
        <v>20890</v>
      </c>
      <c r="L91" s="84">
        <v>126325</v>
      </c>
      <c r="M91" s="84">
        <v>2407</v>
      </c>
    </row>
    <row r="92" spans="1:13" x14ac:dyDescent="0.25">
      <c r="A92" s="87">
        <v>44002.870833333334</v>
      </c>
      <c r="B92" s="117" t="s">
        <v>138</v>
      </c>
      <c r="C92" s="84">
        <v>515</v>
      </c>
      <c r="D92" s="84">
        <v>124314</v>
      </c>
      <c r="E92" s="84">
        <f t="shared" si="19"/>
        <v>124829</v>
      </c>
      <c r="F92" s="86">
        <f t="shared" si="16"/>
        <v>-10750</v>
      </c>
      <c r="G92" s="86">
        <f>SUMIF(F$6:F92,"&gt;0")</f>
        <v>69315</v>
      </c>
      <c r="H92" s="86">
        <f t="shared" si="17"/>
        <v>-5380</v>
      </c>
      <c r="I92" s="86">
        <f t="shared" si="20"/>
        <v>-16130</v>
      </c>
      <c r="J92" s="91">
        <f t="shared" si="18"/>
        <v>-307.23809523809524</v>
      </c>
      <c r="K92" s="86">
        <f t="shared" si="11"/>
        <v>20890</v>
      </c>
    </row>
    <row r="93" spans="1:13" x14ac:dyDescent="0.25">
      <c r="A93" s="87">
        <v>44004.211111111108</v>
      </c>
      <c r="C93" s="84">
        <v>5360</v>
      </c>
      <c r="D93" s="84">
        <v>124819</v>
      </c>
      <c r="E93" s="84">
        <f t="shared" si="19"/>
        <v>130179</v>
      </c>
      <c r="F93" s="86">
        <f t="shared" si="16"/>
        <v>4845</v>
      </c>
      <c r="G93" s="86">
        <f>SUMIF(F$6:F93,"&gt;0")</f>
        <v>74160</v>
      </c>
      <c r="H93" s="86">
        <f t="shared" si="17"/>
        <v>505</v>
      </c>
      <c r="I93" s="86">
        <f t="shared" si="20"/>
        <v>5350</v>
      </c>
      <c r="J93" s="91">
        <f t="shared" si="18"/>
        <v>101.9047619047619</v>
      </c>
      <c r="K93" s="86">
        <f t="shared" si="11"/>
        <v>24335</v>
      </c>
      <c r="L93" s="84">
        <v>480</v>
      </c>
      <c r="M93" s="84">
        <v>8</v>
      </c>
    </row>
    <row r="94" spans="1:13" x14ac:dyDescent="0.25">
      <c r="A94" s="87">
        <v>44005.135416666664</v>
      </c>
      <c r="C94" s="84">
        <v>5885</v>
      </c>
      <c r="D94" s="84">
        <v>124839</v>
      </c>
      <c r="E94" s="84">
        <f t="shared" si="19"/>
        <v>130724</v>
      </c>
      <c r="F94" s="86">
        <f t="shared" si="16"/>
        <v>525</v>
      </c>
      <c r="G94" s="86">
        <f>SUMIF(F$6:F94,"&gt;0")</f>
        <v>74685</v>
      </c>
      <c r="H94" s="86">
        <f t="shared" si="17"/>
        <v>20</v>
      </c>
      <c r="I94" s="86">
        <f t="shared" si="20"/>
        <v>545</v>
      </c>
      <c r="J94" s="91">
        <f t="shared" si="18"/>
        <v>10.380952380952381</v>
      </c>
      <c r="K94" s="86">
        <f t="shared" si="11"/>
        <v>20720</v>
      </c>
    </row>
    <row r="95" spans="1:13" x14ac:dyDescent="0.25">
      <c r="A95" s="87">
        <v>44006.804861111108</v>
      </c>
      <c r="C95" s="84">
        <v>6485</v>
      </c>
      <c r="D95" s="84">
        <v>124889</v>
      </c>
      <c r="E95" s="84">
        <f t="shared" ref="E95:E101" si="21">SUM(C95:D95)</f>
        <v>131374</v>
      </c>
      <c r="F95" s="86">
        <f t="shared" si="16"/>
        <v>600</v>
      </c>
      <c r="G95" s="86">
        <f>SUMIF(F$6:F95,"&gt;0")</f>
        <v>75285</v>
      </c>
      <c r="H95" s="86">
        <f t="shared" si="17"/>
        <v>50</v>
      </c>
      <c r="I95" s="86">
        <f t="shared" si="20"/>
        <v>650</v>
      </c>
      <c r="J95" s="91">
        <f t="shared" si="18"/>
        <v>12.380952380952381</v>
      </c>
      <c r="K95" s="86">
        <f t="shared" si="11"/>
        <v>21195</v>
      </c>
    </row>
    <row r="96" spans="1:13" x14ac:dyDescent="0.25">
      <c r="A96" s="87">
        <v>44007.118055555555</v>
      </c>
      <c r="B96" s="117" t="s">
        <v>140</v>
      </c>
      <c r="C96" s="84">
        <v>6610</v>
      </c>
      <c r="D96" s="84">
        <v>109939</v>
      </c>
      <c r="E96" s="84">
        <f t="shared" si="21"/>
        <v>116549</v>
      </c>
      <c r="F96" s="86">
        <f t="shared" si="16"/>
        <v>125</v>
      </c>
      <c r="G96" s="86">
        <f>SUMIF(F$6:F96,"&gt;0")</f>
        <v>75410</v>
      </c>
      <c r="H96" s="86">
        <f t="shared" si="17"/>
        <v>-14950</v>
      </c>
      <c r="I96" s="86">
        <f t="shared" si="20"/>
        <v>-14825</v>
      </c>
      <c r="J96" s="91">
        <f t="shared" si="18"/>
        <v>-282.38095238095235</v>
      </c>
      <c r="K96" s="86">
        <f t="shared" si="11"/>
        <v>21320</v>
      </c>
    </row>
    <row r="97" spans="1:13" x14ac:dyDescent="0.25">
      <c r="A97" s="87">
        <v>44008.402083333334</v>
      </c>
      <c r="B97" s="117" t="s">
        <v>143</v>
      </c>
      <c r="C97" s="84">
        <v>8260</v>
      </c>
      <c r="D97" s="84">
        <v>110115</v>
      </c>
      <c r="E97" s="84">
        <f t="shared" si="21"/>
        <v>118375</v>
      </c>
      <c r="F97" s="86">
        <f t="shared" si="16"/>
        <v>1650</v>
      </c>
      <c r="G97" s="86">
        <f>SUMIF(F$6:F97,"&gt;0")</f>
        <v>77060</v>
      </c>
      <c r="H97" s="86">
        <f t="shared" si="17"/>
        <v>176</v>
      </c>
      <c r="I97" s="86">
        <f t="shared" si="20"/>
        <v>1826</v>
      </c>
      <c r="J97" s="91">
        <f t="shared" si="18"/>
        <v>34.780952380952378</v>
      </c>
      <c r="K97" s="86">
        <f t="shared" si="11"/>
        <v>22820</v>
      </c>
    </row>
    <row r="98" spans="1:13" x14ac:dyDescent="0.25">
      <c r="A98" s="87">
        <v>44009.829861111109</v>
      </c>
      <c r="C98" s="84">
        <v>8985</v>
      </c>
      <c r="D98" s="84">
        <v>110065</v>
      </c>
      <c r="E98" s="84">
        <f t="shared" si="21"/>
        <v>119050</v>
      </c>
      <c r="F98" s="86">
        <f t="shared" si="16"/>
        <v>725</v>
      </c>
      <c r="G98" s="86">
        <f>SUMIF(F$6:F98,"&gt;0")</f>
        <v>77785</v>
      </c>
      <c r="H98" s="86">
        <f t="shared" si="17"/>
        <v>-50</v>
      </c>
      <c r="I98" s="86">
        <f t="shared" si="20"/>
        <v>675</v>
      </c>
      <c r="J98" s="91">
        <f t="shared" si="18"/>
        <v>12.857142857142858</v>
      </c>
      <c r="K98" s="86">
        <f t="shared" si="11"/>
        <v>22345</v>
      </c>
    </row>
    <row r="99" spans="1:13" x14ac:dyDescent="0.25">
      <c r="A99" s="87">
        <v>44010.193055555559</v>
      </c>
      <c r="C99" s="84">
        <v>9460</v>
      </c>
      <c r="D99" s="84">
        <v>110115</v>
      </c>
      <c r="E99" s="84">
        <f t="shared" si="21"/>
        <v>119575</v>
      </c>
      <c r="F99" s="86">
        <f t="shared" si="16"/>
        <v>475</v>
      </c>
      <c r="G99" s="86">
        <f>SUMIF(F$6:F99,"&gt;0")</f>
        <v>78260</v>
      </c>
      <c r="H99" s="86">
        <f t="shared" si="17"/>
        <v>50</v>
      </c>
      <c r="I99" s="86">
        <f t="shared" si="20"/>
        <v>525</v>
      </c>
      <c r="J99" s="91">
        <f t="shared" si="18"/>
        <v>10</v>
      </c>
      <c r="K99" s="86">
        <f t="shared" si="11"/>
        <v>22820</v>
      </c>
    </row>
    <row r="100" spans="1:13" x14ac:dyDescent="0.25">
      <c r="A100" s="87">
        <v>44011.334027777775</v>
      </c>
      <c r="B100" s="117" t="s">
        <v>151</v>
      </c>
      <c r="C100" s="84">
        <v>9960</v>
      </c>
      <c r="D100" s="84">
        <v>108380</v>
      </c>
      <c r="E100" s="84">
        <f t="shared" si="21"/>
        <v>118340</v>
      </c>
      <c r="F100" s="86">
        <f t="shared" si="16"/>
        <v>500</v>
      </c>
      <c r="G100" s="86">
        <f>SUMIF(F$6:F100,"&gt;0")</f>
        <v>78760</v>
      </c>
      <c r="H100" s="86">
        <f t="shared" si="17"/>
        <v>-1735</v>
      </c>
      <c r="I100" s="86">
        <f t="shared" si="20"/>
        <v>-1235</v>
      </c>
      <c r="J100" s="91">
        <f t="shared" si="18"/>
        <v>-23.523809523809526</v>
      </c>
      <c r="K100" s="86">
        <f t="shared" si="11"/>
        <v>23320</v>
      </c>
    </row>
    <row r="101" spans="1:13" x14ac:dyDescent="0.25">
      <c r="A101" s="87">
        <v>44012.677083333336</v>
      </c>
      <c r="B101" s="117" t="s">
        <v>152</v>
      </c>
      <c r="C101" s="84">
        <v>1015</v>
      </c>
      <c r="D101" s="84">
        <v>99790</v>
      </c>
      <c r="E101" s="84">
        <f t="shared" si="21"/>
        <v>100805</v>
      </c>
      <c r="F101" s="86">
        <f t="shared" si="16"/>
        <v>-8945</v>
      </c>
      <c r="G101" s="86">
        <f>SUMIF(F$6:F101,"&gt;0")</f>
        <v>78760</v>
      </c>
      <c r="H101" s="86">
        <f t="shared" si="17"/>
        <v>-8590</v>
      </c>
      <c r="I101" s="86">
        <f t="shared" si="20"/>
        <v>-17535</v>
      </c>
      <c r="J101" s="91">
        <f t="shared" si="18"/>
        <v>-334</v>
      </c>
      <c r="K101" s="86">
        <f t="shared" si="11"/>
        <v>16980</v>
      </c>
    </row>
    <row r="102" spans="1:13" x14ac:dyDescent="0.25">
      <c r="A102" s="87">
        <v>44013.338888888888</v>
      </c>
      <c r="B102" s="117" t="s">
        <v>154</v>
      </c>
      <c r="C102" s="84">
        <v>1115</v>
      </c>
      <c r="D102" s="84">
        <v>156010</v>
      </c>
      <c r="E102" s="84">
        <f t="shared" ref="E102:E123" si="22">SUM(C102:D102)</f>
        <v>157125</v>
      </c>
      <c r="F102" s="86">
        <f t="shared" si="16"/>
        <v>100</v>
      </c>
      <c r="G102" s="86">
        <f>SUMIF(F$6:F102,"&gt;0")</f>
        <v>78860</v>
      </c>
      <c r="H102" s="86">
        <f t="shared" si="17"/>
        <v>56220</v>
      </c>
      <c r="I102" s="86">
        <f t="shared" si="20"/>
        <v>56320</v>
      </c>
      <c r="J102" s="91">
        <f t="shared" si="18"/>
        <v>1072.7619047619048</v>
      </c>
      <c r="K102" s="86">
        <f t="shared" si="11"/>
        <v>17080</v>
      </c>
      <c r="L102" s="84">
        <v>56200</v>
      </c>
      <c r="M102" s="84">
        <v>1080</v>
      </c>
    </row>
    <row r="103" spans="1:13" x14ac:dyDescent="0.25">
      <c r="A103" s="87">
        <v>44014.411805555559</v>
      </c>
      <c r="C103" s="84">
        <v>1215</v>
      </c>
      <c r="D103" s="84">
        <v>156560</v>
      </c>
      <c r="E103" s="84">
        <f t="shared" si="22"/>
        <v>157775</v>
      </c>
      <c r="F103" s="86">
        <f t="shared" si="16"/>
        <v>100</v>
      </c>
      <c r="G103" s="86">
        <f>SUMIF(F$6:F103,"&gt;0")</f>
        <v>78960</v>
      </c>
      <c r="H103" s="86">
        <f t="shared" si="17"/>
        <v>550</v>
      </c>
      <c r="I103" s="86">
        <f t="shared" si="20"/>
        <v>650</v>
      </c>
      <c r="J103" s="91">
        <f t="shared" si="18"/>
        <v>12.380952380952381</v>
      </c>
      <c r="K103" s="86">
        <f t="shared" si="11"/>
        <v>16630</v>
      </c>
    </row>
    <row r="104" spans="1:13" x14ac:dyDescent="0.25">
      <c r="A104" s="87">
        <v>44015.19027777778</v>
      </c>
      <c r="C104" s="84">
        <v>1440</v>
      </c>
      <c r="D104" s="84">
        <v>156580</v>
      </c>
      <c r="E104" s="84">
        <f t="shared" si="22"/>
        <v>158020</v>
      </c>
      <c r="F104" s="86">
        <f t="shared" si="16"/>
        <v>225</v>
      </c>
      <c r="G104" s="86">
        <f>SUMIF(F$6:F104,"&gt;0")</f>
        <v>79185</v>
      </c>
      <c r="H104" s="86">
        <f t="shared" si="17"/>
        <v>20</v>
      </c>
      <c r="I104" s="86">
        <f t="shared" si="20"/>
        <v>245</v>
      </c>
      <c r="J104" s="91">
        <f t="shared" si="18"/>
        <v>4.666666666666667</v>
      </c>
      <c r="K104" s="86">
        <f t="shared" si="11"/>
        <v>16855</v>
      </c>
    </row>
    <row r="105" spans="1:13" x14ac:dyDescent="0.25">
      <c r="A105" s="87">
        <v>44017.495138888888</v>
      </c>
      <c r="B105" s="117" t="s">
        <v>151</v>
      </c>
      <c r="C105" s="84">
        <v>1640</v>
      </c>
      <c r="D105" s="84">
        <v>156170</v>
      </c>
      <c r="E105" s="84">
        <f t="shared" si="22"/>
        <v>157810</v>
      </c>
      <c r="F105" s="86">
        <f t="shared" si="16"/>
        <v>200</v>
      </c>
      <c r="G105" s="86">
        <f>SUMIF(F$6:F105,"&gt;0")</f>
        <v>79385</v>
      </c>
      <c r="H105" s="86">
        <f t="shared" si="17"/>
        <v>-410</v>
      </c>
      <c r="I105" s="86">
        <f t="shared" si="20"/>
        <v>-210</v>
      </c>
      <c r="J105" s="91">
        <f t="shared" si="18"/>
        <v>-4</v>
      </c>
      <c r="K105" s="86">
        <f t="shared" si="11"/>
        <v>16430</v>
      </c>
    </row>
    <row r="106" spans="1:13" x14ac:dyDescent="0.25">
      <c r="A106" s="87">
        <v>44018.415277777778</v>
      </c>
      <c r="C106" s="84">
        <v>1740</v>
      </c>
      <c r="D106" s="84">
        <v>156245</v>
      </c>
      <c r="E106" s="84">
        <f t="shared" si="22"/>
        <v>157985</v>
      </c>
      <c r="F106" s="86">
        <f t="shared" ref="F106:F137" si="23">C106-C105</f>
        <v>100</v>
      </c>
      <c r="G106" s="86">
        <f>SUMIF(F$6:F106,"&gt;0")</f>
        <v>79485</v>
      </c>
      <c r="H106" s="86">
        <f t="shared" ref="H106:H137" si="24">D106-D105</f>
        <v>75</v>
      </c>
      <c r="I106" s="86">
        <f t="shared" si="20"/>
        <v>175</v>
      </c>
      <c r="J106" s="91">
        <f t="shared" ref="J106:J137" si="25">I106/4200*80</f>
        <v>3.333333333333333</v>
      </c>
      <c r="K106" s="86">
        <f t="shared" si="11"/>
        <v>16280</v>
      </c>
      <c r="L106" s="84">
        <v>480</v>
      </c>
      <c r="M106" s="84">
        <v>8</v>
      </c>
    </row>
    <row r="107" spans="1:13" x14ac:dyDescent="0.25">
      <c r="A107" s="87">
        <v>44019.758333333331</v>
      </c>
      <c r="C107" s="84">
        <v>2065</v>
      </c>
      <c r="D107" s="84">
        <v>156175</v>
      </c>
      <c r="E107" s="84">
        <f t="shared" si="22"/>
        <v>158240</v>
      </c>
      <c r="F107" s="86">
        <f t="shared" si="23"/>
        <v>325</v>
      </c>
      <c r="G107" s="86">
        <f>SUMIF(F$6:F107,"&gt;0")</f>
        <v>79810</v>
      </c>
      <c r="H107" s="86">
        <f t="shared" si="24"/>
        <v>-70</v>
      </c>
      <c r="I107" s="86">
        <f t="shared" si="20"/>
        <v>255</v>
      </c>
      <c r="J107" s="91">
        <f t="shared" si="25"/>
        <v>4.8571428571428568</v>
      </c>
      <c r="K107" s="86">
        <f t="shared" si="11"/>
        <v>16480</v>
      </c>
    </row>
    <row r="108" spans="1:13" x14ac:dyDescent="0.25">
      <c r="A108" s="87">
        <v>44020.353472222225</v>
      </c>
      <c r="C108" s="84">
        <v>2565</v>
      </c>
      <c r="D108" s="84">
        <v>156755</v>
      </c>
      <c r="E108" s="84">
        <f t="shared" si="22"/>
        <v>159320</v>
      </c>
      <c r="F108" s="86">
        <f t="shared" si="23"/>
        <v>500</v>
      </c>
      <c r="G108" s="86">
        <f>SUMIF(F$6:F108,"&gt;0")</f>
        <v>80310</v>
      </c>
      <c r="H108" s="86">
        <f t="shared" si="24"/>
        <v>580</v>
      </c>
      <c r="I108" s="86">
        <f t="shared" si="20"/>
        <v>1080</v>
      </c>
      <c r="J108" s="91">
        <f t="shared" si="25"/>
        <v>20.571428571428569</v>
      </c>
      <c r="K108" s="86">
        <f t="shared" ref="K108:K140" si="26">_xlfn.SINGLE(IFERROR(G108 - _xlfn.XLOOKUP(A108-31, $A$6:$A$14999,G$6:G$14999,"",-1,2),NA()))</f>
        <v>16980</v>
      </c>
    </row>
    <row r="109" spans="1:13" x14ac:dyDescent="0.25">
      <c r="A109" s="87">
        <v>44021.128472222219</v>
      </c>
      <c r="C109" s="84">
        <v>2965</v>
      </c>
      <c r="D109" s="84">
        <v>156805</v>
      </c>
      <c r="E109" s="84">
        <f t="shared" si="22"/>
        <v>159770</v>
      </c>
      <c r="F109" s="86">
        <f t="shared" si="23"/>
        <v>400</v>
      </c>
      <c r="G109" s="86">
        <f>SUMIF(F$6:F109,"&gt;0")</f>
        <v>80710</v>
      </c>
      <c r="H109" s="86">
        <f t="shared" si="24"/>
        <v>50</v>
      </c>
      <c r="I109" s="86">
        <f t="shared" si="20"/>
        <v>450</v>
      </c>
      <c r="J109" s="91">
        <f t="shared" si="25"/>
        <v>8.5714285714285712</v>
      </c>
      <c r="K109" s="86">
        <f t="shared" si="26"/>
        <v>17205</v>
      </c>
    </row>
    <row r="110" spans="1:13" x14ac:dyDescent="0.25">
      <c r="A110" s="87">
        <v>44023.706250000003</v>
      </c>
      <c r="C110" s="84">
        <v>3165</v>
      </c>
      <c r="D110" s="84">
        <v>156855</v>
      </c>
      <c r="E110" s="84">
        <f t="shared" si="22"/>
        <v>160020</v>
      </c>
      <c r="F110" s="86">
        <f t="shared" si="23"/>
        <v>200</v>
      </c>
      <c r="G110" s="86">
        <f>SUMIF(F$6:F110,"&gt;0")</f>
        <v>80910</v>
      </c>
      <c r="H110" s="86">
        <f t="shared" si="24"/>
        <v>50</v>
      </c>
      <c r="I110" s="86">
        <f t="shared" si="20"/>
        <v>250</v>
      </c>
      <c r="J110" s="91">
        <f t="shared" si="25"/>
        <v>4.7619047619047619</v>
      </c>
      <c r="K110" s="86">
        <f t="shared" si="26"/>
        <v>16605</v>
      </c>
    </row>
    <row r="111" spans="1:13" x14ac:dyDescent="0.25">
      <c r="A111" s="87">
        <v>44024.893055555556</v>
      </c>
      <c r="C111" s="84">
        <v>3265</v>
      </c>
      <c r="D111" s="84">
        <v>156855</v>
      </c>
      <c r="E111" s="84">
        <f t="shared" si="22"/>
        <v>160120</v>
      </c>
      <c r="F111" s="86">
        <f t="shared" si="23"/>
        <v>100</v>
      </c>
      <c r="G111" s="86">
        <f>SUMIF(F$6:F111,"&gt;0")</f>
        <v>81010</v>
      </c>
      <c r="H111" s="86">
        <f t="shared" si="24"/>
        <v>0</v>
      </c>
      <c r="I111" s="86">
        <f t="shared" si="20"/>
        <v>100</v>
      </c>
      <c r="J111" s="91">
        <f t="shared" si="25"/>
        <v>1.9047619047619047</v>
      </c>
      <c r="K111" s="86">
        <f t="shared" si="26"/>
        <v>16455</v>
      </c>
    </row>
    <row r="112" spans="1:13" x14ac:dyDescent="0.25">
      <c r="A112" s="87">
        <v>44026.388194444444</v>
      </c>
      <c r="C112" s="84">
        <v>4645</v>
      </c>
      <c r="D112" s="84">
        <v>157600</v>
      </c>
      <c r="E112" s="84">
        <f t="shared" si="22"/>
        <v>162245</v>
      </c>
      <c r="F112" s="86">
        <f t="shared" si="23"/>
        <v>1380</v>
      </c>
      <c r="G112" s="86">
        <f>SUMIF(F$6:F112,"&gt;0")</f>
        <v>82390</v>
      </c>
      <c r="H112" s="86">
        <f t="shared" si="24"/>
        <v>745</v>
      </c>
      <c r="I112" s="86">
        <f t="shared" si="20"/>
        <v>2125</v>
      </c>
      <c r="J112" s="91">
        <f t="shared" si="25"/>
        <v>40.476190476190474</v>
      </c>
      <c r="K112" s="86">
        <f t="shared" si="26"/>
        <v>16725</v>
      </c>
      <c r="L112" s="84">
        <v>480</v>
      </c>
      <c r="M112" s="84">
        <v>8</v>
      </c>
    </row>
    <row r="113" spans="1:13" x14ac:dyDescent="0.25">
      <c r="A113" s="87">
        <v>44027.654166666667</v>
      </c>
      <c r="B113" s="117" t="s">
        <v>168</v>
      </c>
      <c r="C113" s="84">
        <v>1155</v>
      </c>
      <c r="D113" s="84">
        <v>125170</v>
      </c>
      <c r="E113" s="84">
        <f t="shared" si="22"/>
        <v>126325</v>
      </c>
      <c r="F113" s="86">
        <f t="shared" si="23"/>
        <v>-3490</v>
      </c>
      <c r="G113" s="86">
        <f>SUMIF(F$6:F113,"&gt;0")</f>
        <v>82390</v>
      </c>
      <c r="H113" s="86">
        <f t="shared" si="24"/>
        <v>-32430</v>
      </c>
      <c r="I113" s="86">
        <f t="shared" si="20"/>
        <v>-35920</v>
      </c>
      <c r="J113" s="91">
        <f t="shared" si="25"/>
        <v>-684.19047619047615</v>
      </c>
      <c r="K113" s="86">
        <f t="shared" si="26"/>
        <v>16500</v>
      </c>
    </row>
    <row r="114" spans="1:13" x14ac:dyDescent="0.25">
      <c r="A114" s="87">
        <v>44030.856249999997</v>
      </c>
      <c r="C114" s="84">
        <v>2345</v>
      </c>
      <c r="D114" s="84">
        <v>125320</v>
      </c>
      <c r="E114" s="84">
        <f t="shared" si="22"/>
        <v>127665</v>
      </c>
      <c r="F114" s="86">
        <f t="shared" si="23"/>
        <v>1190</v>
      </c>
      <c r="G114" s="86">
        <f>SUMIF(F$6:F114,"&gt;0")</f>
        <v>83580</v>
      </c>
      <c r="H114" s="86">
        <f t="shared" si="24"/>
        <v>150</v>
      </c>
      <c r="I114" s="86">
        <f t="shared" si="20"/>
        <v>1340</v>
      </c>
      <c r="J114" s="91">
        <f t="shared" si="25"/>
        <v>25.523809523809522</v>
      </c>
      <c r="K114" s="86">
        <f t="shared" si="26"/>
        <v>17075</v>
      </c>
    </row>
    <row r="115" spans="1:13" x14ac:dyDescent="0.25">
      <c r="A115" s="87">
        <v>44031.893750000003</v>
      </c>
      <c r="C115" s="84">
        <v>3405</v>
      </c>
      <c r="D115" s="84">
        <v>125370</v>
      </c>
      <c r="E115" s="84">
        <f t="shared" si="22"/>
        <v>128775</v>
      </c>
      <c r="F115" s="86">
        <f t="shared" si="23"/>
        <v>1060</v>
      </c>
      <c r="G115" s="86">
        <f>SUMIF(F$6:F115,"&gt;0")</f>
        <v>84640</v>
      </c>
      <c r="H115" s="86">
        <f t="shared" si="24"/>
        <v>50</v>
      </c>
      <c r="I115" s="86">
        <f t="shared" si="20"/>
        <v>1110</v>
      </c>
      <c r="J115" s="91">
        <f t="shared" si="25"/>
        <v>21.142857142857142</v>
      </c>
      <c r="K115" s="86">
        <f t="shared" si="26"/>
        <v>17775</v>
      </c>
    </row>
    <row r="116" spans="1:13" x14ac:dyDescent="0.25">
      <c r="A116" s="87">
        <v>44033.117361111108</v>
      </c>
      <c r="B116" s="117" t="s">
        <v>169</v>
      </c>
      <c r="C116" s="84">
        <v>5430</v>
      </c>
      <c r="D116" s="84">
        <v>125525</v>
      </c>
      <c r="E116" s="84">
        <f t="shared" si="22"/>
        <v>130955</v>
      </c>
      <c r="F116" s="86">
        <f t="shared" si="23"/>
        <v>2025</v>
      </c>
      <c r="G116" s="86">
        <f>SUMIF(F$6:F116,"&gt;0")</f>
        <v>86665</v>
      </c>
      <c r="H116" s="86">
        <f t="shared" si="24"/>
        <v>155</v>
      </c>
      <c r="I116" s="86">
        <f t="shared" si="20"/>
        <v>2180</v>
      </c>
      <c r="J116" s="91">
        <f t="shared" si="25"/>
        <v>41.523809523809526</v>
      </c>
      <c r="K116" s="86">
        <f t="shared" si="26"/>
        <v>17350</v>
      </c>
    </row>
    <row r="117" spans="1:13" x14ac:dyDescent="0.25">
      <c r="A117" s="87">
        <v>44033.922222222223</v>
      </c>
      <c r="B117" s="117" t="s">
        <v>170</v>
      </c>
      <c r="C117" s="84">
        <v>7430</v>
      </c>
      <c r="D117" s="84">
        <v>125515</v>
      </c>
      <c r="E117" s="84">
        <f t="shared" si="22"/>
        <v>132945</v>
      </c>
      <c r="F117" s="86">
        <f t="shared" si="23"/>
        <v>2000</v>
      </c>
      <c r="G117" s="86">
        <f>SUMIF(F$6:F117,"&gt;0")</f>
        <v>88665</v>
      </c>
      <c r="H117" s="86">
        <f t="shared" si="24"/>
        <v>-10</v>
      </c>
      <c r="I117" s="86">
        <f t="shared" si="20"/>
        <v>1990</v>
      </c>
      <c r="J117" s="91">
        <f t="shared" si="25"/>
        <v>37.904761904761905</v>
      </c>
      <c r="K117" s="86">
        <f t="shared" si="26"/>
        <v>19350</v>
      </c>
    </row>
    <row r="118" spans="1:13" x14ac:dyDescent="0.25">
      <c r="A118" s="87">
        <v>44035.056250000001</v>
      </c>
      <c r="B118" s="117" t="s">
        <v>172</v>
      </c>
      <c r="C118" s="84">
        <v>8755</v>
      </c>
      <c r="D118" s="84">
        <v>125505</v>
      </c>
      <c r="E118" s="84">
        <f t="shared" si="22"/>
        <v>134260</v>
      </c>
      <c r="F118" s="86">
        <f t="shared" si="23"/>
        <v>1325</v>
      </c>
      <c r="G118" s="86">
        <f>SUMIF(F$6:F118,"&gt;0")</f>
        <v>89990</v>
      </c>
      <c r="H118" s="86">
        <f t="shared" si="24"/>
        <v>-10</v>
      </c>
      <c r="I118" s="86">
        <f t="shared" si="20"/>
        <v>1315</v>
      </c>
      <c r="J118" s="91">
        <f t="shared" si="25"/>
        <v>25.047619047619047</v>
      </c>
      <c r="K118" s="86">
        <f t="shared" si="26"/>
        <v>20675</v>
      </c>
    </row>
    <row r="119" spans="1:13" x14ac:dyDescent="0.25">
      <c r="A119" s="87">
        <v>44036.682638888888</v>
      </c>
      <c r="B119" s="117" t="s">
        <v>91</v>
      </c>
      <c r="C119" s="84">
        <v>9405</v>
      </c>
      <c r="D119" s="84">
        <v>125555</v>
      </c>
      <c r="E119" s="84">
        <f t="shared" si="22"/>
        <v>134960</v>
      </c>
      <c r="F119" s="86">
        <f t="shared" si="23"/>
        <v>650</v>
      </c>
      <c r="G119" s="86">
        <f>SUMIF(F$6:F119,"&gt;0")</f>
        <v>90640</v>
      </c>
      <c r="H119" s="86">
        <f t="shared" si="24"/>
        <v>50</v>
      </c>
      <c r="I119" s="86">
        <f t="shared" si="20"/>
        <v>700</v>
      </c>
      <c r="J119" s="91">
        <f t="shared" si="25"/>
        <v>13.333333333333332</v>
      </c>
      <c r="K119" s="86">
        <f t="shared" si="26"/>
        <v>15955</v>
      </c>
    </row>
    <row r="120" spans="1:13" x14ac:dyDescent="0.25">
      <c r="A120" s="87">
        <v>44038.184027777781</v>
      </c>
      <c r="C120" s="84">
        <v>9780</v>
      </c>
      <c r="D120" s="84">
        <v>125685</v>
      </c>
      <c r="E120" s="84">
        <f t="shared" si="22"/>
        <v>135465</v>
      </c>
      <c r="F120" s="86">
        <f t="shared" si="23"/>
        <v>375</v>
      </c>
      <c r="G120" s="86">
        <f>SUMIF(F$6:F120,"&gt;0")</f>
        <v>91015</v>
      </c>
      <c r="H120" s="86">
        <f t="shared" si="24"/>
        <v>130</v>
      </c>
      <c r="I120" s="86">
        <f t="shared" si="20"/>
        <v>505</v>
      </c>
      <c r="J120" s="91">
        <f t="shared" si="25"/>
        <v>9.6190476190476186</v>
      </c>
      <c r="K120" s="86">
        <f t="shared" si="26"/>
        <v>15605</v>
      </c>
    </row>
    <row r="121" spans="1:13" x14ac:dyDescent="0.25">
      <c r="A121" s="87">
        <v>44039.043749999997</v>
      </c>
      <c r="B121" s="117" t="s">
        <v>171</v>
      </c>
      <c r="C121" s="84">
        <v>9805</v>
      </c>
      <c r="D121" s="84">
        <v>125535</v>
      </c>
      <c r="E121" s="84">
        <f t="shared" si="22"/>
        <v>135340</v>
      </c>
      <c r="F121" s="86">
        <f t="shared" si="23"/>
        <v>25</v>
      </c>
      <c r="G121" s="86">
        <f>SUMIF(F$6:F121,"&gt;0")</f>
        <v>91040</v>
      </c>
      <c r="H121" s="86">
        <f t="shared" si="24"/>
        <v>-150</v>
      </c>
      <c r="I121" s="86">
        <f t="shared" ref="I121:I152" si="27">SUM(F121,H121)</f>
        <v>-125</v>
      </c>
      <c r="J121" s="91">
        <f t="shared" si="25"/>
        <v>-2.3809523809523809</v>
      </c>
      <c r="K121" s="86">
        <f t="shared" si="26"/>
        <v>15630</v>
      </c>
    </row>
    <row r="122" spans="1:13" x14ac:dyDescent="0.25">
      <c r="A122" s="87">
        <v>44039.479861111111</v>
      </c>
      <c r="B122" s="117" t="s">
        <v>173</v>
      </c>
      <c r="C122" s="84">
        <v>10455</v>
      </c>
      <c r="D122" s="84">
        <v>125960</v>
      </c>
      <c r="E122" s="84">
        <f t="shared" si="22"/>
        <v>136415</v>
      </c>
      <c r="F122" s="86">
        <f t="shared" si="23"/>
        <v>650</v>
      </c>
      <c r="G122" s="86">
        <f>SUMIF(F$6:F122,"&gt;0")</f>
        <v>91690</v>
      </c>
      <c r="H122" s="86">
        <f t="shared" si="24"/>
        <v>425</v>
      </c>
      <c r="I122" s="86">
        <f t="shared" si="27"/>
        <v>1075</v>
      </c>
      <c r="J122" s="91">
        <f t="shared" si="25"/>
        <v>20.476190476190474</v>
      </c>
      <c r="K122" s="86">
        <f t="shared" si="26"/>
        <v>14630</v>
      </c>
      <c r="L122" s="84">
        <v>480</v>
      </c>
      <c r="M122" s="84">
        <v>8</v>
      </c>
    </row>
    <row r="123" spans="1:13" x14ac:dyDescent="0.25">
      <c r="A123" s="87">
        <v>44041.791666666664</v>
      </c>
      <c r="B123" s="117" t="s">
        <v>176</v>
      </c>
      <c r="C123" s="84">
        <v>12380</v>
      </c>
      <c r="D123" s="84">
        <v>124950</v>
      </c>
      <c r="E123" s="84">
        <f t="shared" si="22"/>
        <v>137330</v>
      </c>
      <c r="F123" s="86">
        <f t="shared" si="23"/>
        <v>1925</v>
      </c>
      <c r="G123" s="86">
        <f>SUMIF(F$6:F123,"&gt;0")</f>
        <v>93615</v>
      </c>
      <c r="H123" s="86">
        <f t="shared" si="24"/>
        <v>-1010</v>
      </c>
      <c r="I123" s="86">
        <f t="shared" si="27"/>
        <v>915</v>
      </c>
      <c r="J123" s="91">
        <f t="shared" si="25"/>
        <v>17.428571428571431</v>
      </c>
      <c r="K123" s="86">
        <f t="shared" si="26"/>
        <v>15355</v>
      </c>
    </row>
    <row r="124" spans="1:13" x14ac:dyDescent="0.25">
      <c r="A124" s="87">
        <v>44042.136111111111</v>
      </c>
      <c r="B124" s="117" t="s">
        <v>175</v>
      </c>
      <c r="C124" s="84">
        <v>380</v>
      </c>
      <c r="D124" s="84">
        <v>121350</v>
      </c>
      <c r="E124" s="84">
        <f t="shared" ref="E124:E134" si="28">SUM(C124:D124)</f>
        <v>121730</v>
      </c>
      <c r="F124" s="86">
        <f t="shared" si="23"/>
        <v>-12000</v>
      </c>
      <c r="G124" s="86">
        <f>SUMIF(F$6:F124,"&gt;0")</f>
        <v>93615</v>
      </c>
      <c r="H124" s="86">
        <f t="shared" si="24"/>
        <v>-3600</v>
      </c>
      <c r="I124" s="86">
        <f t="shared" si="27"/>
        <v>-15600</v>
      </c>
      <c r="J124" s="91">
        <f t="shared" si="25"/>
        <v>-297.14285714285717</v>
      </c>
      <c r="K124" s="86">
        <f t="shared" si="26"/>
        <v>15355</v>
      </c>
    </row>
    <row r="125" spans="1:13" x14ac:dyDescent="0.25">
      <c r="A125" s="87">
        <v>44044.12222222222</v>
      </c>
      <c r="B125" s="117" t="s">
        <v>177</v>
      </c>
      <c r="C125" s="84">
        <v>1290</v>
      </c>
      <c r="D125" s="84">
        <v>122670</v>
      </c>
      <c r="E125" s="84">
        <f t="shared" si="28"/>
        <v>123960</v>
      </c>
      <c r="F125" s="86">
        <f t="shared" si="23"/>
        <v>910</v>
      </c>
      <c r="G125" s="86">
        <f>SUMIF(F$6:F125,"&gt;0")</f>
        <v>94525</v>
      </c>
      <c r="H125" s="86">
        <f t="shared" si="24"/>
        <v>1320</v>
      </c>
      <c r="I125" s="86">
        <f t="shared" si="27"/>
        <v>2230</v>
      </c>
      <c r="J125" s="91">
        <f t="shared" si="25"/>
        <v>42.476190476190474</v>
      </c>
      <c r="K125" s="86">
        <f t="shared" si="26"/>
        <v>15765</v>
      </c>
      <c r="L125" s="84">
        <v>700</v>
      </c>
      <c r="M125" s="84">
        <v>10</v>
      </c>
    </row>
    <row r="126" spans="1:13" x14ac:dyDescent="0.2">
      <c r="A126" s="87">
        <v>44045.277777777781</v>
      </c>
      <c r="B126" s="129" t="s">
        <v>178</v>
      </c>
      <c r="C126" s="84">
        <v>1715</v>
      </c>
      <c r="D126" s="84">
        <v>122720</v>
      </c>
      <c r="E126" s="84">
        <f t="shared" si="28"/>
        <v>124435</v>
      </c>
      <c r="F126" s="86">
        <f t="shared" si="23"/>
        <v>425</v>
      </c>
      <c r="G126" s="86">
        <f>SUMIF(F$6:F126,"&gt;0")</f>
        <v>94950</v>
      </c>
      <c r="H126" s="86">
        <f t="shared" si="24"/>
        <v>50</v>
      </c>
      <c r="I126" s="86">
        <f t="shared" si="27"/>
        <v>475</v>
      </c>
      <c r="J126" s="91">
        <f t="shared" si="25"/>
        <v>9.0476190476190474</v>
      </c>
      <c r="K126" s="86">
        <f t="shared" si="26"/>
        <v>16090</v>
      </c>
    </row>
    <row r="127" spans="1:13" x14ac:dyDescent="0.25">
      <c r="A127" s="87">
        <v>44047.069444444445</v>
      </c>
      <c r="B127" s="117" t="s">
        <v>179</v>
      </c>
      <c r="C127" s="84">
        <v>2240</v>
      </c>
      <c r="D127" s="84">
        <v>121750</v>
      </c>
      <c r="E127" s="84">
        <f t="shared" si="28"/>
        <v>123990</v>
      </c>
      <c r="F127" s="86">
        <f t="shared" si="23"/>
        <v>525</v>
      </c>
      <c r="G127" s="86">
        <f>SUMIF(F$6:F127,"&gt;0")</f>
        <v>95475</v>
      </c>
      <c r="H127" s="86">
        <f t="shared" si="24"/>
        <v>-970</v>
      </c>
      <c r="I127" s="86">
        <f t="shared" si="27"/>
        <v>-445</v>
      </c>
      <c r="J127" s="91">
        <f t="shared" si="25"/>
        <v>-8.4761904761904763</v>
      </c>
      <c r="K127" s="86">
        <f t="shared" si="26"/>
        <v>16290</v>
      </c>
    </row>
    <row r="128" spans="1:13" x14ac:dyDescent="0.25">
      <c r="A128" s="87">
        <v>44048.241666666669</v>
      </c>
      <c r="C128" s="84">
        <v>2240</v>
      </c>
      <c r="D128" s="84">
        <v>121800</v>
      </c>
      <c r="E128" s="84">
        <f t="shared" si="28"/>
        <v>124040</v>
      </c>
      <c r="F128" s="86">
        <f t="shared" si="23"/>
        <v>0</v>
      </c>
      <c r="G128" s="86">
        <f>SUMIF(F$6:F128,"&gt;0")</f>
        <v>95475</v>
      </c>
      <c r="H128" s="86">
        <f t="shared" si="24"/>
        <v>50</v>
      </c>
      <c r="I128" s="86">
        <f t="shared" si="27"/>
        <v>50</v>
      </c>
      <c r="J128" s="91">
        <f t="shared" si="25"/>
        <v>0.95238095238095233</v>
      </c>
      <c r="K128" s="86">
        <f t="shared" si="26"/>
        <v>16290</v>
      </c>
    </row>
    <row r="129" spans="1:13" x14ac:dyDescent="0.25">
      <c r="A129" s="87">
        <v>44050.146527777775</v>
      </c>
      <c r="C129" s="84">
        <v>2840</v>
      </c>
      <c r="D129" s="84">
        <v>122330</v>
      </c>
      <c r="E129" s="84">
        <f t="shared" si="28"/>
        <v>125170</v>
      </c>
      <c r="F129" s="86">
        <f t="shared" si="23"/>
        <v>600</v>
      </c>
      <c r="G129" s="86">
        <f>SUMIF(F$6:F129,"&gt;0")</f>
        <v>96075</v>
      </c>
      <c r="H129" s="86">
        <f t="shared" si="24"/>
        <v>530</v>
      </c>
      <c r="I129" s="86">
        <f t="shared" si="27"/>
        <v>1130</v>
      </c>
      <c r="J129" s="91">
        <f t="shared" si="25"/>
        <v>21.523809523809522</v>
      </c>
      <c r="K129" s="86">
        <f t="shared" si="26"/>
        <v>16590</v>
      </c>
    </row>
    <row r="130" spans="1:13" x14ac:dyDescent="0.25">
      <c r="A130" s="87">
        <v>44051.536805555559</v>
      </c>
      <c r="C130" s="84">
        <v>3240</v>
      </c>
      <c r="D130" s="84">
        <v>123005</v>
      </c>
      <c r="E130" s="84">
        <f t="shared" si="28"/>
        <v>126245</v>
      </c>
      <c r="F130" s="86">
        <f t="shared" si="23"/>
        <v>400</v>
      </c>
      <c r="G130" s="86">
        <f>SUMIF(F$6:F130,"&gt;0")</f>
        <v>96475</v>
      </c>
      <c r="H130" s="86">
        <f t="shared" si="24"/>
        <v>675</v>
      </c>
      <c r="I130" s="86">
        <f t="shared" si="27"/>
        <v>1075</v>
      </c>
      <c r="J130" s="91">
        <f t="shared" si="25"/>
        <v>20.476190476190474</v>
      </c>
      <c r="K130" s="86">
        <f t="shared" si="26"/>
        <v>16165</v>
      </c>
    </row>
    <row r="131" spans="1:13" x14ac:dyDescent="0.25">
      <c r="A131" s="87">
        <v>44052.595138888886</v>
      </c>
      <c r="C131" s="84">
        <v>3340</v>
      </c>
      <c r="D131" s="84">
        <v>123055</v>
      </c>
      <c r="E131" s="84">
        <f t="shared" si="28"/>
        <v>126395</v>
      </c>
      <c r="F131" s="86">
        <f t="shared" si="23"/>
        <v>100</v>
      </c>
      <c r="G131" s="86">
        <f>SUMIF(F$6:F131,"&gt;0")</f>
        <v>96575</v>
      </c>
      <c r="H131" s="86">
        <f t="shared" si="24"/>
        <v>50</v>
      </c>
      <c r="I131" s="86">
        <f t="shared" si="27"/>
        <v>150</v>
      </c>
      <c r="J131" s="91">
        <f t="shared" si="25"/>
        <v>2.8571428571428568</v>
      </c>
      <c r="K131" s="86">
        <f t="shared" si="26"/>
        <v>15865</v>
      </c>
    </row>
    <row r="132" spans="1:13" x14ac:dyDescent="0.25">
      <c r="A132" s="87">
        <v>44053.20416666667</v>
      </c>
      <c r="C132" s="84">
        <v>3515</v>
      </c>
      <c r="D132" s="84">
        <v>123105</v>
      </c>
      <c r="E132" s="84">
        <f t="shared" si="28"/>
        <v>126620</v>
      </c>
      <c r="F132" s="86">
        <f t="shared" si="23"/>
        <v>175</v>
      </c>
      <c r="G132" s="86">
        <f>SUMIF(F$6:F132,"&gt;0")</f>
        <v>96750</v>
      </c>
      <c r="H132" s="86">
        <f t="shared" si="24"/>
        <v>50</v>
      </c>
      <c r="I132" s="86">
        <f t="shared" si="27"/>
        <v>225</v>
      </c>
      <c r="J132" s="91">
        <f t="shared" si="25"/>
        <v>4.2857142857142856</v>
      </c>
      <c r="K132" s="86">
        <f t="shared" si="26"/>
        <v>16040</v>
      </c>
    </row>
    <row r="133" spans="1:13" x14ac:dyDescent="0.25">
      <c r="A133" s="87">
        <v>44056.448611111111</v>
      </c>
      <c r="B133" s="117" t="s">
        <v>180</v>
      </c>
      <c r="C133" s="84">
        <v>4885</v>
      </c>
      <c r="D133" s="84">
        <v>123285</v>
      </c>
      <c r="E133" s="84">
        <f t="shared" si="28"/>
        <v>128170</v>
      </c>
      <c r="F133" s="86">
        <f t="shared" si="23"/>
        <v>1370</v>
      </c>
      <c r="G133" s="86">
        <f>SUMIF(F$6:F133,"&gt;0")</f>
        <v>98120</v>
      </c>
      <c r="H133" s="86">
        <f t="shared" si="24"/>
        <v>180</v>
      </c>
      <c r="I133" s="86">
        <f t="shared" si="27"/>
        <v>1550</v>
      </c>
      <c r="J133" s="91">
        <f t="shared" si="25"/>
        <v>29.523809523809526</v>
      </c>
      <c r="K133" s="86">
        <f t="shared" si="26"/>
        <v>17110</v>
      </c>
    </row>
    <row r="134" spans="1:13" x14ac:dyDescent="0.25">
      <c r="A134" s="87">
        <v>44057.05</v>
      </c>
      <c r="B134" s="117" t="s">
        <v>182</v>
      </c>
      <c r="C134" s="84">
        <v>85</v>
      </c>
      <c r="D134" s="84">
        <v>118455</v>
      </c>
      <c r="E134" s="84">
        <f t="shared" si="28"/>
        <v>118540</v>
      </c>
      <c r="F134" s="86">
        <f t="shared" si="23"/>
        <v>-4800</v>
      </c>
      <c r="G134" s="86">
        <f>SUMIF(F$6:F134,"&gt;0")</f>
        <v>98120</v>
      </c>
      <c r="H134" s="86">
        <f t="shared" si="24"/>
        <v>-4830</v>
      </c>
      <c r="I134" s="86">
        <f t="shared" si="27"/>
        <v>-9630</v>
      </c>
      <c r="J134" s="91">
        <f t="shared" si="25"/>
        <v>-183.42857142857142</v>
      </c>
      <c r="K134" s="86">
        <f t="shared" si="26"/>
        <v>17110</v>
      </c>
    </row>
    <row r="135" spans="1:13" x14ac:dyDescent="0.25">
      <c r="A135" s="87">
        <v>44058.041666666664</v>
      </c>
      <c r="C135" s="84">
        <v>145</v>
      </c>
      <c r="D135" s="84">
        <v>118505</v>
      </c>
      <c r="E135" s="84">
        <f t="shared" ref="E135:E189" si="29">SUM(C135:D135)</f>
        <v>118650</v>
      </c>
      <c r="F135" s="86">
        <f t="shared" si="23"/>
        <v>60</v>
      </c>
      <c r="G135" s="86">
        <f>SUMIF(F$6:F135,"&gt;0")</f>
        <v>98180</v>
      </c>
      <c r="H135" s="86">
        <f t="shared" si="24"/>
        <v>50</v>
      </c>
      <c r="I135" s="86">
        <f t="shared" si="27"/>
        <v>110</v>
      </c>
      <c r="J135" s="91">
        <f t="shared" si="25"/>
        <v>2.0952380952380953</v>
      </c>
      <c r="K135" s="86">
        <f t="shared" si="26"/>
        <v>15790</v>
      </c>
    </row>
    <row r="136" spans="1:13" x14ac:dyDescent="0.25">
      <c r="A136" s="87">
        <v>44059.04583333333</v>
      </c>
      <c r="C136" s="84">
        <v>435</v>
      </c>
      <c r="D136" s="84">
        <v>118605</v>
      </c>
      <c r="E136" s="84">
        <f t="shared" si="29"/>
        <v>119040</v>
      </c>
      <c r="F136" s="86">
        <f t="shared" si="23"/>
        <v>290</v>
      </c>
      <c r="G136" s="86">
        <f>SUMIF(F$6:F136,"&gt;0")</f>
        <v>98470</v>
      </c>
      <c r="H136" s="86">
        <f t="shared" si="24"/>
        <v>100</v>
      </c>
      <c r="I136" s="86">
        <f t="shared" si="27"/>
        <v>390</v>
      </c>
      <c r="J136" s="91">
        <f t="shared" si="25"/>
        <v>7.4285714285714288</v>
      </c>
      <c r="K136" s="86">
        <f t="shared" si="26"/>
        <v>16080</v>
      </c>
    </row>
    <row r="137" spans="1:13" x14ac:dyDescent="0.25">
      <c r="A137" s="87">
        <v>44060.220833333333</v>
      </c>
      <c r="B137" s="117" t="s">
        <v>177</v>
      </c>
      <c r="C137" s="84">
        <v>875</v>
      </c>
      <c r="D137" s="84">
        <v>127155</v>
      </c>
      <c r="E137" s="84">
        <f t="shared" si="29"/>
        <v>128030</v>
      </c>
      <c r="F137" s="86">
        <f t="shared" si="23"/>
        <v>440</v>
      </c>
      <c r="G137" s="86">
        <f>SUMIF(F$6:F137,"&gt;0")</f>
        <v>98910</v>
      </c>
      <c r="H137" s="86">
        <f t="shared" si="24"/>
        <v>8550</v>
      </c>
      <c r="I137" s="86">
        <f t="shared" si="27"/>
        <v>8990</v>
      </c>
      <c r="J137" s="91">
        <f t="shared" si="25"/>
        <v>171.23809523809524</v>
      </c>
      <c r="K137" s="86">
        <f t="shared" si="26"/>
        <v>16520</v>
      </c>
      <c r="L137" s="84">
        <v>8500</v>
      </c>
      <c r="M137" s="84">
        <v>123</v>
      </c>
    </row>
    <row r="138" spans="1:13" x14ac:dyDescent="0.25">
      <c r="A138" s="87">
        <v>44061.787499999999</v>
      </c>
      <c r="B138" s="117" t="s">
        <v>183</v>
      </c>
      <c r="C138" s="84">
        <v>4325</v>
      </c>
      <c r="D138" s="84">
        <v>127205</v>
      </c>
      <c r="E138" s="84">
        <f t="shared" si="29"/>
        <v>131530</v>
      </c>
      <c r="F138" s="86">
        <f t="shared" ref="F138:F169" si="30">C138-C137</f>
        <v>3450</v>
      </c>
      <c r="G138" s="86">
        <f>SUMIF(F$6:F138,"&gt;0")</f>
        <v>102360</v>
      </c>
      <c r="H138" s="86">
        <f t="shared" ref="H138:H169" si="31">D138-D137</f>
        <v>50</v>
      </c>
      <c r="I138" s="86">
        <f t="shared" si="27"/>
        <v>3500</v>
      </c>
      <c r="J138" s="91">
        <f t="shared" ref="J138:J169" si="32">I138/4200*80</f>
        <v>66.666666666666671</v>
      </c>
      <c r="K138" s="86">
        <f t="shared" si="26"/>
        <v>19970</v>
      </c>
    </row>
    <row r="139" spans="1:13" x14ac:dyDescent="0.25">
      <c r="A139" s="87">
        <v>44062.935416666667</v>
      </c>
      <c r="C139" s="84">
        <v>4450</v>
      </c>
      <c r="D139" s="84">
        <v>126785</v>
      </c>
      <c r="E139" s="84">
        <f t="shared" si="29"/>
        <v>131235</v>
      </c>
      <c r="F139" s="86">
        <f t="shared" si="30"/>
        <v>125</v>
      </c>
      <c r="G139" s="86">
        <f>SUMIF(F$6:F139,"&gt;0")</f>
        <v>102485</v>
      </c>
      <c r="H139" s="86">
        <f t="shared" si="31"/>
        <v>-420</v>
      </c>
      <c r="I139" s="86">
        <f t="shared" si="27"/>
        <v>-295</v>
      </c>
      <c r="J139" s="91">
        <f t="shared" si="32"/>
        <v>-5.6190476190476186</v>
      </c>
      <c r="K139" s="86">
        <f t="shared" si="26"/>
        <v>17845</v>
      </c>
    </row>
    <row r="140" spans="1:13" x14ac:dyDescent="0.25">
      <c r="A140" s="87">
        <v>44063.970138888886</v>
      </c>
      <c r="C140" s="84">
        <v>5100</v>
      </c>
      <c r="D140" s="84">
        <v>126835</v>
      </c>
      <c r="E140" s="84">
        <f t="shared" si="29"/>
        <v>131935</v>
      </c>
      <c r="F140" s="86">
        <f t="shared" si="30"/>
        <v>650</v>
      </c>
      <c r="G140" s="86">
        <f>SUMIF(F$6:F140,"&gt;0")</f>
        <v>103135</v>
      </c>
      <c r="H140" s="86">
        <f t="shared" si="31"/>
        <v>50</v>
      </c>
      <c r="I140" s="86">
        <f t="shared" si="27"/>
        <v>700</v>
      </c>
      <c r="J140" s="91">
        <f t="shared" si="32"/>
        <v>13.333333333333332</v>
      </c>
      <c r="K140" s="86">
        <f t="shared" si="26"/>
        <v>18495</v>
      </c>
    </row>
    <row r="141" spans="1:13" x14ac:dyDescent="0.25">
      <c r="A141" s="87">
        <v>44064.947222222225</v>
      </c>
      <c r="B141" s="117" t="s">
        <v>184</v>
      </c>
      <c r="C141" s="84">
        <v>5325</v>
      </c>
      <c r="D141" s="84">
        <v>137335</v>
      </c>
      <c r="E141" s="84">
        <f t="shared" si="29"/>
        <v>142660</v>
      </c>
      <c r="F141" s="86">
        <f t="shared" si="30"/>
        <v>225</v>
      </c>
      <c r="G141" s="86">
        <f>SUMIF(F$6:F141,"&gt;0")</f>
        <v>103360</v>
      </c>
      <c r="H141" s="86">
        <f t="shared" si="31"/>
        <v>10500</v>
      </c>
      <c r="I141" s="86">
        <f t="shared" si="27"/>
        <v>10725</v>
      </c>
      <c r="J141" s="91">
        <f t="shared" si="32"/>
        <v>204.28571428571428</v>
      </c>
      <c r="K141" s="86">
        <f t="shared" ref="K141:K172" si="33">IFERROR(G141 - _xlfn.XLOOKUP(A141-31, $A$6:$A$14999,G$6:G$14999,"",-1,2),NA())</f>
        <v>14695</v>
      </c>
      <c r="L141" s="84">
        <v>10450</v>
      </c>
      <c r="M141" s="84">
        <v>206</v>
      </c>
    </row>
    <row r="142" spans="1:13" x14ac:dyDescent="0.25">
      <c r="A142" s="87">
        <v>44066.272222222222</v>
      </c>
      <c r="C142" s="84">
        <v>6475</v>
      </c>
      <c r="D142" s="84">
        <v>137435</v>
      </c>
      <c r="E142" s="84">
        <f t="shared" si="29"/>
        <v>143910</v>
      </c>
      <c r="F142" s="86">
        <f t="shared" si="30"/>
        <v>1150</v>
      </c>
      <c r="G142" s="86">
        <f>SUMIF(F$6:F142,"&gt;0")</f>
        <v>104510</v>
      </c>
      <c r="H142" s="86">
        <f t="shared" si="31"/>
        <v>100</v>
      </c>
      <c r="I142" s="86">
        <f t="shared" si="27"/>
        <v>1250</v>
      </c>
      <c r="J142" s="91">
        <f t="shared" si="32"/>
        <v>23.80952380952381</v>
      </c>
      <c r="K142" s="86">
        <f t="shared" si="33"/>
        <v>14520</v>
      </c>
    </row>
    <row r="143" spans="1:13" x14ac:dyDescent="0.25">
      <c r="A143" s="87">
        <v>44067.181250000001</v>
      </c>
      <c r="B143" s="118"/>
      <c r="C143" s="84">
        <v>6900</v>
      </c>
      <c r="D143" s="84">
        <v>137485</v>
      </c>
      <c r="E143" s="84">
        <f t="shared" si="29"/>
        <v>144385</v>
      </c>
      <c r="F143" s="86">
        <f t="shared" si="30"/>
        <v>425</v>
      </c>
      <c r="G143" s="86">
        <f>SUMIF(F$6:F143,"&gt;0")</f>
        <v>104935</v>
      </c>
      <c r="H143" s="86">
        <f t="shared" si="31"/>
        <v>50</v>
      </c>
      <c r="I143" s="86">
        <f t="shared" si="27"/>
        <v>475</v>
      </c>
      <c r="J143" s="91">
        <f t="shared" si="32"/>
        <v>9.0476190476190474</v>
      </c>
      <c r="K143" s="86">
        <f t="shared" si="33"/>
        <v>14945</v>
      </c>
    </row>
    <row r="144" spans="1:13" x14ac:dyDescent="0.25">
      <c r="A144" s="87">
        <v>44068.261111111111</v>
      </c>
      <c r="B144" s="117" t="s">
        <v>185</v>
      </c>
      <c r="C144" s="84">
        <v>7000</v>
      </c>
      <c r="D144" s="84">
        <v>137565</v>
      </c>
      <c r="E144" s="84">
        <f t="shared" si="29"/>
        <v>144565</v>
      </c>
      <c r="F144" s="86">
        <f t="shared" si="30"/>
        <v>100</v>
      </c>
      <c r="G144" s="86">
        <f>SUMIF(F$6:F144,"&gt;0")</f>
        <v>105035</v>
      </c>
      <c r="H144" s="86">
        <f t="shared" si="31"/>
        <v>80</v>
      </c>
      <c r="I144" s="86">
        <f t="shared" si="27"/>
        <v>180</v>
      </c>
      <c r="J144" s="91">
        <f t="shared" si="32"/>
        <v>3.4285714285714288</v>
      </c>
      <c r="K144" s="86">
        <f t="shared" si="33"/>
        <v>14395</v>
      </c>
      <c r="L144" s="84">
        <v>480</v>
      </c>
      <c r="M144" s="84">
        <v>10</v>
      </c>
    </row>
    <row r="145" spans="1:13" x14ac:dyDescent="0.25">
      <c r="A145" s="87">
        <v>44071.268055555556</v>
      </c>
      <c r="C145" s="84">
        <v>9775</v>
      </c>
      <c r="D145" s="84">
        <v>137710</v>
      </c>
      <c r="E145" s="84">
        <f t="shared" si="29"/>
        <v>147485</v>
      </c>
      <c r="F145" s="86">
        <f t="shared" si="30"/>
        <v>2775</v>
      </c>
      <c r="G145" s="86">
        <f>SUMIF(F$6:F145,"&gt;0")</f>
        <v>107810</v>
      </c>
      <c r="H145" s="86">
        <f t="shared" si="31"/>
        <v>145</v>
      </c>
      <c r="I145" s="86">
        <f t="shared" si="27"/>
        <v>2920</v>
      </c>
      <c r="J145" s="91">
        <f t="shared" si="32"/>
        <v>55.61904761904762</v>
      </c>
      <c r="K145" s="86">
        <f t="shared" si="33"/>
        <v>16120</v>
      </c>
    </row>
    <row r="146" spans="1:13" x14ac:dyDescent="0.25">
      <c r="A146" s="87">
        <v>44073.192361111112</v>
      </c>
      <c r="B146" s="117" t="s">
        <v>187</v>
      </c>
      <c r="C146" s="84">
        <v>925</v>
      </c>
      <c r="D146" s="84">
        <v>102125</v>
      </c>
      <c r="E146" s="84">
        <f t="shared" si="29"/>
        <v>103050</v>
      </c>
      <c r="F146" s="86">
        <f t="shared" si="30"/>
        <v>-8850</v>
      </c>
      <c r="G146" s="86">
        <f>SUMIF(F$6:F146,"&gt;0")</f>
        <v>107810</v>
      </c>
      <c r="H146" s="86">
        <f t="shared" si="31"/>
        <v>-35585</v>
      </c>
      <c r="I146" s="86">
        <f t="shared" si="27"/>
        <v>-44435</v>
      </c>
      <c r="J146" s="91">
        <f t="shared" si="32"/>
        <v>-846.38095238095229</v>
      </c>
      <c r="K146" s="86">
        <f t="shared" si="33"/>
        <v>14195</v>
      </c>
      <c r="L146" s="84">
        <v>525</v>
      </c>
      <c r="M146" s="84">
        <v>7</v>
      </c>
    </row>
    <row r="147" spans="1:13" x14ac:dyDescent="0.25">
      <c r="A147" s="87">
        <v>44075.066666666666</v>
      </c>
      <c r="B147" s="117" t="s">
        <v>194</v>
      </c>
      <c r="C147" s="84">
        <v>1250</v>
      </c>
      <c r="D147" s="84">
        <v>99385</v>
      </c>
      <c r="E147" s="84">
        <f t="shared" si="29"/>
        <v>100635</v>
      </c>
      <c r="F147" s="86">
        <f t="shared" si="30"/>
        <v>325</v>
      </c>
      <c r="G147" s="86">
        <f>SUMIF(F$6:F147,"&gt;0")</f>
        <v>108135</v>
      </c>
      <c r="H147" s="86">
        <f t="shared" si="31"/>
        <v>-2740</v>
      </c>
      <c r="I147" s="86">
        <f t="shared" si="27"/>
        <v>-2415</v>
      </c>
      <c r="J147" s="91">
        <f t="shared" si="32"/>
        <v>-46</v>
      </c>
      <c r="K147" s="86">
        <f t="shared" si="33"/>
        <v>14520</v>
      </c>
    </row>
    <row r="148" spans="1:13" x14ac:dyDescent="0.25">
      <c r="A148" s="87">
        <v>44076.088888888888</v>
      </c>
      <c r="B148" s="117" t="s">
        <v>195</v>
      </c>
      <c r="C148" s="84">
        <v>1905</v>
      </c>
      <c r="D148" s="84">
        <v>99305</v>
      </c>
      <c r="E148" s="84">
        <f t="shared" si="29"/>
        <v>101210</v>
      </c>
      <c r="F148" s="86">
        <f t="shared" si="30"/>
        <v>655</v>
      </c>
      <c r="G148" s="86">
        <f>SUMIF(F$6:F148,"&gt;0")</f>
        <v>108790</v>
      </c>
      <c r="H148" s="86">
        <f t="shared" si="31"/>
        <v>-80</v>
      </c>
      <c r="I148" s="86">
        <f t="shared" si="27"/>
        <v>575</v>
      </c>
      <c r="J148" s="91">
        <f t="shared" si="32"/>
        <v>10.952380952380953</v>
      </c>
      <c r="K148" s="86">
        <f t="shared" si="33"/>
        <v>14265</v>
      </c>
    </row>
    <row r="149" spans="1:13" x14ac:dyDescent="0.25">
      <c r="A149" s="87">
        <v>44077.094444444447</v>
      </c>
      <c r="C149" s="84">
        <v>2005</v>
      </c>
      <c r="D149" s="84">
        <v>99355</v>
      </c>
      <c r="E149" s="84">
        <f t="shared" si="29"/>
        <v>101360</v>
      </c>
      <c r="F149" s="86">
        <f t="shared" si="30"/>
        <v>100</v>
      </c>
      <c r="G149" s="86">
        <f>SUMIF(F$6:F149,"&gt;0")</f>
        <v>108890</v>
      </c>
      <c r="H149" s="86">
        <f t="shared" si="31"/>
        <v>50</v>
      </c>
      <c r="I149" s="86">
        <f t="shared" si="27"/>
        <v>150</v>
      </c>
      <c r="J149" s="91">
        <f t="shared" si="32"/>
        <v>2.8571428571428568</v>
      </c>
      <c r="K149" s="86">
        <f t="shared" si="33"/>
        <v>13940</v>
      </c>
    </row>
    <row r="150" spans="1:13" x14ac:dyDescent="0.25">
      <c r="A150" s="87">
        <v>44078.844444444447</v>
      </c>
      <c r="C150" s="84">
        <v>2105</v>
      </c>
      <c r="D150" s="84">
        <v>99405</v>
      </c>
      <c r="E150" s="84">
        <f t="shared" si="29"/>
        <v>101510</v>
      </c>
      <c r="F150" s="86">
        <f t="shared" si="30"/>
        <v>100</v>
      </c>
      <c r="G150" s="86">
        <f>SUMIF(F$6:F150,"&gt;0")</f>
        <v>108990</v>
      </c>
      <c r="H150" s="86">
        <f t="shared" si="31"/>
        <v>50</v>
      </c>
      <c r="I150" s="86">
        <f t="shared" si="27"/>
        <v>150</v>
      </c>
      <c r="J150" s="91">
        <f t="shared" si="32"/>
        <v>2.8571428571428568</v>
      </c>
      <c r="K150" s="86">
        <f t="shared" si="33"/>
        <v>13515</v>
      </c>
    </row>
    <row r="151" spans="1:13" x14ac:dyDescent="0.25">
      <c r="A151" s="87">
        <v>44080.875</v>
      </c>
      <c r="C151" s="84">
        <v>2505</v>
      </c>
      <c r="D151" s="84">
        <v>173560</v>
      </c>
      <c r="E151" s="84">
        <f t="shared" si="29"/>
        <v>176065</v>
      </c>
      <c r="F151" s="86">
        <f t="shared" si="30"/>
        <v>400</v>
      </c>
      <c r="G151" s="86">
        <f>SUMIF(F$6:F151,"&gt;0")</f>
        <v>109390</v>
      </c>
      <c r="H151" s="86">
        <f t="shared" si="31"/>
        <v>74155</v>
      </c>
      <c r="I151" s="86">
        <f t="shared" si="27"/>
        <v>74555</v>
      </c>
      <c r="J151" s="91">
        <f t="shared" si="32"/>
        <v>1420.0952380952381</v>
      </c>
      <c r="K151" s="86">
        <f t="shared" si="33"/>
        <v>13915</v>
      </c>
      <c r="L151" s="84">
        <v>73525</v>
      </c>
      <c r="M151" s="84">
        <v>1407</v>
      </c>
    </row>
    <row r="152" spans="1:13" x14ac:dyDescent="0.25">
      <c r="A152" s="87">
        <v>44081.661111111112</v>
      </c>
      <c r="C152" s="84">
        <v>2805</v>
      </c>
      <c r="D152" s="84">
        <v>174135</v>
      </c>
      <c r="E152" s="84">
        <f t="shared" si="29"/>
        <v>176940</v>
      </c>
      <c r="F152" s="86">
        <f t="shared" si="30"/>
        <v>300</v>
      </c>
      <c r="G152" s="86">
        <f>SUMIF(F$6:F152,"&gt;0")</f>
        <v>109690</v>
      </c>
      <c r="H152" s="86">
        <f t="shared" si="31"/>
        <v>575</v>
      </c>
      <c r="I152" s="86">
        <f t="shared" si="27"/>
        <v>875</v>
      </c>
      <c r="J152" s="91">
        <f t="shared" si="32"/>
        <v>16.666666666666668</v>
      </c>
      <c r="K152" s="86">
        <f t="shared" si="33"/>
        <v>13615</v>
      </c>
      <c r="L152" s="84">
        <v>525</v>
      </c>
      <c r="M152" s="84">
        <v>7</v>
      </c>
    </row>
    <row r="153" spans="1:13" x14ac:dyDescent="0.25">
      <c r="A153" s="87">
        <v>44082.099305555559</v>
      </c>
      <c r="C153" s="84">
        <v>3180</v>
      </c>
      <c r="D153" s="84">
        <v>174185</v>
      </c>
      <c r="E153" s="84">
        <f t="shared" si="29"/>
        <v>177365</v>
      </c>
      <c r="F153" s="86">
        <f t="shared" si="30"/>
        <v>375</v>
      </c>
      <c r="G153" s="86">
        <f>SUMIF(F$6:F153,"&gt;0")</f>
        <v>110065</v>
      </c>
      <c r="H153" s="86">
        <f t="shared" si="31"/>
        <v>50</v>
      </c>
      <c r="I153" s="86">
        <f t="shared" ref="I153:I184" si="34">SUM(F153,H153)</f>
        <v>425</v>
      </c>
      <c r="J153" s="91">
        <f t="shared" si="32"/>
        <v>8.0952380952380949</v>
      </c>
      <c r="K153" s="86">
        <f t="shared" si="33"/>
        <v>13990</v>
      </c>
    </row>
    <row r="154" spans="1:13" x14ac:dyDescent="0.25">
      <c r="A154" s="87">
        <v>44083.069444444445</v>
      </c>
      <c r="C154" s="84">
        <v>3230</v>
      </c>
      <c r="D154" s="84">
        <v>174235</v>
      </c>
      <c r="E154" s="84">
        <f t="shared" si="29"/>
        <v>177465</v>
      </c>
      <c r="F154" s="86">
        <f t="shared" si="30"/>
        <v>50</v>
      </c>
      <c r="G154" s="86">
        <f>SUMIF(F$6:F154,"&gt;0")</f>
        <v>110115</v>
      </c>
      <c r="H154" s="86">
        <f t="shared" si="31"/>
        <v>50</v>
      </c>
      <c r="I154" s="86">
        <f t="shared" si="34"/>
        <v>100</v>
      </c>
      <c r="J154" s="91">
        <f t="shared" si="32"/>
        <v>1.9047619047619047</v>
      </c>
      <c r="K154" s="86">
        <f t="shared" si="33"/>
        <v>13640</v>
      </c>
    </row>
    <row r="155" spans="1:13" x14ac:dyDescent="0.25">
      <c r="A155" s="87">
        <v>44084.088194444441</v>
      </c>
      <c r="B155" s="117" t="s">
        <v>205</v>
      </c>
      <c r="C155" s="84">
        <v>3330</v>
      </c>
      <c r="D155" s="84">
        <v>173785</v>
      </c>
      <c r="E155" s="84">
        <f t="shared" si="29"/>
        <v>177115</v>
      </c>
      <c r="F155" s="86">
        <f t="shared" si="30"/>
        <v>100</v>
      </c>
      <c r="G155" s="86">
        <f>SUMIF(F$6:F155,"&gt;0")</f>
        <v>110215</v>
      </c>
      <c r="H155" s="86">
        <f t="shared" si="31"/>
        <v>-450</v>
      </c>
      <c r="I155" s="86">
        <f t="shared" si="34"/>
        <v>-350</v>
      </c>
      <c r="J155" s="91">
        <f t="shared" si="32"/>
        <v>-6.6666666666666661</v>
      </c>
      <c r="K155" s="86">
        <f t="shared" si="33"/>
        <v>13640</v>
      </c>
    </row>
    <row r="156" spans="1:13" x14ac:dyDescent="0.25">
      <c r="A156" s="87">
        <v>44085.643055555556</v>
      </c>
      <c r="B156" s="117" t="s">
        <v>207</v>
      </c>
      <c r="C156" s="84">
        <v>4210</v>
      </c>
      <c r="D156" s="84">
        <v>174415</v>
      </c>
      <c r="E156" s="84">
        <f t="shared" si="29"/>
        <v>178625</v>
      </c>
      <c r="F156" s="86">
        <f t="shared" si="30"/>
        <v>880</v>
      </c>
      <c r="G156" s="86">
        <f>SUMIF(F$6:F156,"&gt;0")</f>
        <v>111095</v>
      </c>
      <c r="H156" s="86">
        <f t="shared" si="31"/>
        <v>630</v>
      </c>
      <c r="I156" s="86">
        <f t="shared" si="34"/>
        <v>1510</v>
      </c>
      <c r="J156" s="91">
        <f t="shared" si="32"/>
        <v>28.761904761904763</v>
      </c>
      <c r="K156" s="86">
        <f t="shared" si="33"/>
        <v>14345</v>
      </c>
      <c r="L156" s="84">
        <v>480</v>
      </c>
      <c r="M156" s="84">
        <v>10</v>
      </c>
    </row>
    <row r="157" spans="1:13" x14ac:dyDescent="0.25">
      <c r="A157" s="87">
        <v>44086.419444444444</v>
      </c>
      <c r="B157" s="117" t="s">
        <v>208</v>
      </c>
      <c r="C157" s="84">
        <v>610</v>
      </c>
      <c r="D157" s="84">
        <v>131185</v>
      </c>
      <c r="E157" s="84">
        <f t="shared" si="29"/>
        <v>131795</v>
      </c>
      <c r="F157" s="86">
        <f t="shared" si="30"/>
        <v>-3600</v>
      </c>
      <c r="G157" s="86">
        <f>SUMIF(F$6:F157,"&gt;0")</f>
        <v>111095</v>
      </c>
      <c r="H157" s="86">
        <f t="shared" si="31"/>
        <v>-43230</v>
      </c>
      <c r="I157" s="86">
        <f t="shared" si="34"/>
        <v>-46830</v>
      </c>
      <c r="J157" s="91">
        <f t="shared" si="32"/>
        <v>-892</v>
      </c>
      <c r="K157" s="86">
        <f t="shared" si="33"/>
        <v>14345</v>
      </c>
    </row>
    <row r="158" spans="1:13" x14ac:dyDescent="0.25">
      <c r="A158" s="87">
        <v>44087.070138888892</v>
      </c>
      <c r="C158" s="84">
        <v>670</v>
      </c>
      <c r="D158" s="84">
        <v>131235</v>
      </c>
      <c r="E158" s="84">
        <f t="shared" si="29"/>
        <v>131905</v>
      </c>
      <c r="F158" s="86">
        <f t="shared" si="30"/>
        <v>60</v>
      </c>
      <c r="G158" s="86">
        <f>SUMIF(F$6:F158,"&gt;0")</f>
        <v>111155</v>
      </c>
      <c r="H158" s="86">
        <f t="shared" si="31"/>
        <v>50</v>
      </c>
      <c r="I158" s="86">
        <f t="shared" si="34"/>
        <v>110</v>
      </c>
      <c r="J158" s="91">
        <f t="shared" si="32"/>
        <v>2.0952380952380953</v>
      </c>
      <c r="K158" s="86">
        <f t="shared" si="33"/>
        <v>14405</v>
      </c>
    </row>
    <row r="159" spans="1:13" x14ac:dyDescent="0.25">
      <c r="A159" s="87">
        <v>44089.077777777777</v>
      </c>
      <c r="C159" s="84">
        <v>1250</v>
      </c>
      <c r="D159" s="84">
        <v>131335</v>
      </c>
      <c r="E159" s="84">
        <f t="shared" si="29"/>
        <v>132585</v>
      </c>
      <c r="F159" s="86">
        <f t="shared" si="30"/>
        <v>580</v>
      </c>
      <c r="G159" s="86">
        <f>SUMIF(F$6:F159,"&gt;0")</f>
        <v>111735</v>
      </c>
      <c r="H159" s="86">
        <f t="shared" si="31"/>
        <v>100</v>
      </c>
      <c r="I159" s="86">
        <f t="shared" si="34"/>
        <v>680</v>
      </c>
      <c r="J159" s="91">
        <f t="shared" si="32"/>
        <v>12.952380952380953</v>
      </c>
      <c r="K159" s="86">
        <f t="shared" si="33"/>
        <v>13555</v>
      </c>
    </row>
    <row r="160" spans="1:13" x14ac:dyDescent="0.25">
      <c r="A160" s="87">
        <v>44090.068055555559</v>
      </c>
      <c r="C160" s="84">
        <v>1610</v>
      </c>
      <c r="D160" s="84">
        <v>131385</v>
      </c>
      <c r="E160" s="84">
        <f t="shared" si="29"/>
        <v>132995</v>
      </c>
      <c r="F160" s="86">
        <f t="shared" si="30"/>
        <v>360</v>
      </c>
      <c r="G160" s="86">
        <f>SUMIF(F$6:F160,"&gt;0")</f>
        <v>112095</v>
      </c>
      <c r="H160" s="86">
        <f t="shared" si="31"/>
        <v>50</v>
      </c>
      <c r="I160" s="86">
        <f t="shared" si="34"/>
        <v>410</v>
      </c>
      <c r="J160" s="91">
        <f t="shared" si="32"/>
        <v>7.8095238095238093</v>
      </c>
      <c r="K160" s="86">
        <f t="shared" si="33"/>
        <v>13625</v>
      </c>
    </row>
    <row r="161" spans="1:13" x14ac:dyDescent="0.25">
      <c r="A161" s="87">
        <v>44091.87777777778</v>
      </c>
      <c r="C161" s="84">
        <v>2030</v>
      </c>
      <c r="D161" s="84">
        <v>131435</v>
      </c>
      <c r="E161" s="84">
        <f t="shared" si="29"/>
        <v>133465</v>
      </c>
      <c r="F161" s="86">
        <f t="shared" si="30"/>
        <v>420</v>
      </c>
      <c r="G161" s="86">
        <f>SUMIF(F$6:F161,"&gt;0")</f>
        <v>112515</v>
      </c>
      <c r="H161" s="86">
        <f t="shared" si="31"/>
        <v>50</v>
      </c>
      <c r="I161" s="86">
        <f t="shared" si="34"/>
        <v>470</v>
      </c>
      <c r="J161" s="91">
        <f t="shared" si="32"/>
        <v>8.9523809523809526</v>
      </c>
      <c r="K161" s="86">
        <f t="shared" si="33"/>
        <v>13605</v>
      </c>
    </row>
    <row r="162" spans="1:13" x14ac:dyDescent="0.25">
      <c r="A162" s="87">
        <v>44092.488194444442</v>
      </c>
      <c r="B162" s="117" t="s">
        <v>209</v>
      </c>
      <c r="C162" s="84">
        <v>2090</v>
      </c>
      <c r="D162" s="84">
        <v>131015</v>
      </c>
      <c r="E162" s="84">
        <f t="shared" si="29"/>
        <v>133105</v>
      </c>
      <c r="F162" s="86">
        <f t="shared" si="30"/>
        <v>60</v>
      </c>
      <c r="G162" s="86">
        <f>SUMIF(F$6:F162,"&gt;0")</f>
        <v>112575</v>
      </c>
      <c r="H162" s="86">
        <f t="shared" si="31"/>
        <v>-420</v>
      </c>
      <c r="I162" s="86">
        <f t="shared" si="34"/>
        <v>-360</v>
      </c>
      <c r="J162" s="91">
        <f t="shared" si="32"/>
        <v>-6.8571428571428577</v>
      </c>
      <c r="K162" s="86">
        <f t="shared" si="33"/>
        <v>13665</v>
      </c>
      <c r="L162" s="84">
        <v>480</v>
      </c>
      <c r="M162" s="84">
        <v>10</v>
      </c>
    </row>
    <row r="163" spans="1:13" x14ac:dyDescent="0.25">
      <c r="A163" s="87">
        <v>44093.272916666669</v>
      </c>
      <c r="C163" s="84">
        <v>2150</v>
      </c>
      <c r="D163" s="84">
        <v>131065</v>
      </c>
      <c r="E163" s="84">
        <f t="shared" si="29"/>
        <v>133215</v>
      </c>
      <c r="F163" s="86">
        <f t="shared" si="30"/>
        <v>60</v>
      </c>
      <c r="G163" s="86">
        <f>SUMIF(F$6:F163,"&gt;0")</f>
        <v>112635</v>
      </c>
      <c r="H163" s="86">
        <f t="shared" si="31"/>
        <v>50</v>
      </c>
      <c r="I163" s="86">
        <f t="shared" si="34"/>
        <v>110</v>
      </c>
      <c r="J163" s="91">
        <f t="shared" si="32"/>
        <v>2.0952380952380953</v>
      </c>
      <c r="K163" s="86">
        <f t="shared" si="33"/>
        <v>10275</v>
      </c>
    </row>
    <row r="164" spans="1:13" x14ac:dyDescent="0.25">
      <c r="A164" s="87">
        <v>44094.209027777775</v>
      </c>
      <c r="C164" s="84">
        <v>2210</v>
      </c>
      <c r="D164" s="84">
        <v>131115</v>
      </c>
      <c r="E164" s="84">
        <f t="shared" si="29"/>
        <v>133325</v>
      </c>
      <c r="F164" s="86">
        <f t="shared" si="30"/>
        <v>60</v>
      </c>
      <c r="G164" s="86">
        <f>SUMIF(F$6:F164,"&gt;0")</f>
        <v>112695</v>
      </c>
      <c r="H164" s="86">
        <f t="shared" si="31"/>
        <v>50</v>
      </c>
      <c r="I164" s="86">
        <f t="shared" si="34"/>
        <v>110</v>
      </c>
      <c r="J164" s="91">
        <f t="shared" si="32"/>
        <v>2.0952380952380953</v>
      </c>
      <c r="K164" s="86">
        <f t="shared" si="33"/>
        <v>10210</v>
      </c>
    </row>
    <row r="165" spans="1:13" x14ac:dyDescent="0.25">
      <c r="A165" s="87">
        <v>44095.466666666667</v>
      </c>
      <c r="B165" s="117" t="s">
        <v>218</v>
      </c>
      <c r="C165" s="84">
        <v>3785</v>
      </c>
      <c r="D165" s="84">
        <v>131690</v>
      </c>
      <c r="E165" s="84">
        <f t="shared" si="29"/>
        <v>135475</v>
      </c>
      <c r="F165" s="86">
        <f t="shared" si="30"/>
        <v>1575</v>
      </c>
      <c r="G165" s="86">
        <f>SUMIF(F$6:F165,"&gt;0")</f>
        <v>114270</v>
      </c>
      <c r="H165" s="86">
        <f t="shared" si="31"/>
        <v>575</v>
      </c>
      <c r="I165" s="86">
        <f t="shared" si="34"/>
        <v>2150</v>
      </c>
      <c r="J165" s="91">
        <f t="shared" si="32"/>
        <v>40.952380952380949</v>
      </c>
      <c r="K165" s="86">
        <f t="shared" si="33"/>
        <v>11135</v>
      </c>
      <c r="L165" s="84">
        <v>525</v>
      </c>
      <c r="M165" s="84">
        <v>7</v>
      </c>
    </row>
    <row r="166" spans="1:13" x14ac:dyDescent="0.25">
      <c r="A166" s="87">
        <v>44096.39166666667</v>
      </c>
      <c r="C166" s="84">
        <v>4335</v>
      </c>
      <c r="D166" s="84">
        <v>131740</v>
      </c>
      <c r="E166" s="84">
        <f t="shared" si="29"/>
        <v>136075</v>
      </c>
      <c r="F166" s="86">
        <f t="shared" si="30"/>
        <v>550</v>
      </c>
      <c r="G166" s="86">
        <f>SUMIF(F$6:F166,"&gt;0")</f>
        <v>114820</v>
      </c>
      <c r="H166" s="86">
        <f t="shared" si="31"/>
        <v>50</v>
      </c>
      <c r="I166" s="86">
        <f t="shared" si="34"/>
        <v>600</v>
      </c>
      <c r="J166" s="91">
        <f t="shared" si="32"/>
        <v>11.428571428571427</v>
      </c>
      <c r="K166" s="86">
        <f t="shared" si="33"/>
        <v>11460</v>
      </c>
    </row>
    <row r="167" spans="1:13" x14ac:dyDescent="0.25">
      <c r="A167" s="87">
        <v>44097.388888888891</v>
      </c>
      <c r="C167" s="84">
        <v>4585</v>
      </c>
      <c r="D167" s="84">
        <v>131790</v>
      </c>
      <c r="E167" s="84">
        <f t="shared" si="29"/>
        <v>136375</v>
      </c>
      <c r="F167" s="86">
        <f t="shared" si="30"/>
        <v>250</v>
      </c>
      <c r="G167" s="86">
        <f>SUMIF(F$6:F167,"&gt;0")</f>
        <v>115070</v>
      </c>
      <c r="H167" s="86">
        <f t="shared" si="31"/>
        <v>50</v>
      </c>
      <c r="I167" s="86">
        <f t="shared" si="34"/>
        <v>300</v>
      </c>
      <c r="J167" s="91">
        <f t="shared" si="32"/>
        <v>5.7142857142857135</v>
      </c>
      <c r="K167" s="86">
        <f t="shared" si="33"/>
        <v>10560</v>
      </c>
    </row>
    <row r="168" spans="1:13" x14ac:dyDescent="0.25">
      <c r="A168" s="87">
        <v>44098.445833333331</v>
      </c>
      <c r="B168" s="117" t="s">
        <v>219</v>
      </c>
      <c r="C168" s="84">
        <v>4760</v>
      </c>
      <c r="D168" s="84">
        <v>131770</v>
      </c>
      <c r="E168" s="84">
        <f t="shared" si="29"/>
        <v>136530</v>
      </c>
      <c r="F168" s="86">
        <f t="shared" si="30"/>
        <v>175</v>
      </c>
      <c r="G168" s="86">
        <f>SUMIF(F$6:F168,"&gt;0")</f>
        <v>115245</v>
      </c>
      <c r="H168" s="86">
        <f t="shared" si="31"/>
        <v>-20</v>
      </c>
      <c r="I168" s="86">
        <f t="shared" si="34"/>
        <v>155</v>
      </c>
      <c r="J168" s="91">
        <f t="shared" si="32"/>
        <v>2.9523809523809526</v>
      </c>
      <c r="K168" s="86">
        <f t="shared" si="33"/>
        <v>10310</v>
      </c>
    </row>
    <row r="169" spans="1:13" x14ac:dyDescent="0.25">
      <c r="A169" s="87">
        <v>44099.1</v>
      </c>
      <c r="B169" s="117" t="s">
        <v>220</v>
      </c>
      <c r="C169" s="84">
        <v>6125</v>
      </c>
      <c r="D169" s="84">
        <v>137890</v>
      </c>
      <c r="E169" s="84">
        <f t="shared" si="29"/>
        <v>144015</v>
      </c>
      <c r="F169" s="86">
        <f t="shared" si="30"/>
        <v>1365</v>
      </c>
      <c r="G169" s="86">
        <f>SUMIF(F$6:F169,"&gt;0")</f>
        <v>116610</v>
      </c>
      <c r="H169" s="86">
        <f t="shared" si="31"/>
        <v>6120</v>
      </c>
      <c r="I169" s="86">
        <f t="shared" si="34"/>
        <v>7485</v>
      </c>
      <c r="J169" s="91">
        <f t="shared" si="32"/>
        <v>142.57142857142858</v>
      </c>
      <c r="K169" s="86">
        <f t="shared" si="33"/>
        <v>11675</v>
      </c>
    </row>
    <row r="170" spans="1:13" x14ac:dyDescent="0.25">
      <c r="A170" s="87">
        <v>44100.588888888888</v>
      </c>
      <c r="B170" s="117" t="s">
        <v>261</v>
      </c>
      <c r="C170" s="84">
        <v>6510</v>
      </c>
      <c r="D170" s="84">
        <v>133590</v>
      </c>
      <c r="E170" s="84">
        <f t="shared" si="29"/>
        <v>140100</v>
      </c>
      <c r="F170" s="86">
        <f t="shared" ref="F170:F189" si="35">C170-C169</f>
        <v>385</v>
      </c>
      <c r="G170" s="86">
        <f>SUMIF(F$6:F170,"&gt;0")</f>
        <v>116995</v>
      </c>
      <c r="H170" s="86">
        <f t="shared" ref="H170:H189" si="36">D170-D169</f>
        <v>-4300</v>
      </c>
      <c r="I170" s="86">
        <f t="shared" si="34"/>
        <v>-3915</v>
      </c>
      <c r="J170" s="91">
        <f t="shared" ref="J170:J190" si="37">I170/4200*80</f>
        <v>-74.571428571428569</v>
      </c>
      <c r="K170" s="86">
        <f t="shared" si="33"/>
        <v>11960</v>
      </c>
    </row>
    <row r="171" spans="1:13" x14ac:dyDescent="0.25">
      <c r="A171" s="87">
        <v>44101.04791666667</v>
      </c>
      <c r="B171" s="117" t="s">
        <v>242</v>
      </c>
      <c r="C171" s="84">
        <v>3760</v>
      </c>
      <c r="D171" s="84">
        <v>133590</v>
      </c>
      <c r="E171" s="84">
        <f t="shared" si="29"/>
        <v>137350</v>
      </c>
      <c r="F171" s="86">
        <f t="shared" si="35"/>
        <v>-2750</v>
      </c>
      <c r="G171" s="86">
        <f>SUMIF(F$6:F171,"&gt;0")</f>
        <v>116995</v>
      </c>
      <c r="H171" s="86">
        <f t="shared" si="36"/>
        <v>0</v>
      </c>
      <c r="I171" s="86">
        <f t="shared" si="34"/>
        <v>-2750</v>
      </c>
      <c r="J171" s="91">
        <f t="shared" si="37"/>
        <v>-52.38095238095238</v>
      </c>
      <c r="K171" s="86">
        <f t="shared" si="33"/>
        <v>11960</v>
      </c>
    </row>
    <row r="172" spans="1:13" x14ac:dyDescent="0.25">
      <c r="A172" s="87">
        <v>44101.078472222223</v>
      </c>
      <c r="B172" s="117" t="s">
        <v>270</v>
      </c>
      <c r="C172" s="84">
        <v>4410</v>
      </c>
      <c r="D172" s="84">
        <v>140540</v>
      </c>
      <c r="E172" s="84">
        <f t="shared" si="29"/>
        <v>144950</v>
      </c>
      <c r="F172" s="86">
        <f t="shared" si="35"/>
        <v>650</v>
      </c>
      <c r="G172" s="86">
        <f>SUMIF(F$6:F172,"&gt;0")</f>
        <v>117645</v>
      </c>
      <c r="H172" s="86">
        <f t="shared" si="36"/>
        <v>6950</v>
      </c>
      <c r="I172" s="86">
        <f t="shared" si="34"/>
        <v>7600</v>
      </c>
      <c r="J172" s="91">
        <f t="shared" si="37"/>
        <v>144.76190476190476</v>
      </c>
      <c r="K172" s="86">
        <f t="shared" si="33"/>
        <v>12610</v>
      </c>
      <c r="L172" s="84">
        <v>6900</v>
      </c>
      <c r="M172" s="84">
        <v>97</v>
      </c>
    </row>
    <row r="173" spans="1:13" x14ac:dyDescent="0.25">
      <c r="A173" s="87">
        <v>44102.477083333331</v>
      </c>
      <c r="B173" s="117" t="s">
        <v>242</v>
      </c>
      <c r="C173" s="84">
        <v>100</v>
      </c>
      <c r="D173" s="84">
        <v>140170</v>
      </c>
      <c r="E173" s="84">
        <f t="shared" si="29"/>
        <v>140270</v>
      </c>
      <c r="F173" s="86">
        <f t="shared" si="35"/>
        <v>-4310</v>
      </c>
      <c r="G173" s="86">
        <f>SUMIF(F$6:F173,"&gt;0")</f>
        <v>117645</v>
      </c>
      <c r="H173" s="86">
        <f t="shared" si="36"/>
        <v>-370</v>
      </c>
      <c r="I173" s="86">
        <f t="shared" si="34"/>
        <v>-4680</v>
      </c>
      <c r="J173" s="91">
        <f t="shared" si="37"/>
        <v>-89.142857142857139</v>
      </c>
      <c r="K173" s="86">
        <f t="shared" ref="K173:K189" si="38">IFERROR(G173 - _xlfn.XLOOKUP(A173-31, $A$6:$A$14999,G$6:G$14999,"",-1,2),NA())</f>
        <v>9835</v>
      </c>
    </row>
    <row r="174" spans="1:13" x14ac:dyDescent="0.25">
      <c r="A174" s="87">
        <v>44103.054166666669</v>
      </c>
      <c r="C174" s="84">
        <v>10</v>
      </c>
      <c r="D174" s="84">
        <v>137400</v>
      </c>
      <c r="E174" s="84">
        <f t="shared" si="29"/>
        <v>137410</v>
      </c>
      <c r="F174" s="86">
        <f t="shared" si="35"/>
        <v>-90</v>
      </c>
      <c r="G174" s="86">
        <f>SUMIF(F$6:F174,"&gt;0")</f>
        <v>117645</v>
      </c>
      <c r="H174" s="86">
        <f t="shared" si="36"/>
        <v>-2770</v>
      </c>
      <c r="I174" s="86">
        <f t="shared" si="34"/>
        <v>-2860</v>
      </c>
      <c r="J174" s="91">
        <f t="shared" si="37"/>
        <v>-54.476190476190482</v>
      </c>
      <c r="K174" s="86">
        <f t="shared" si="38"/>
        <v>9835</v>
      </c>
    </row>
    <row r="175" spans="1:13" x14ac:dyDescent="0.25">
      <c r="A175" s="87">
        <v>44103.058333333334</v>
      </c>
      <c r="B175" s="117" t="s">
        <v>280</v>
      </c>
      <c r="C175" s="84">
        <v>210</v>
      </c>
      <c r="D175" s="84">
        <v>145430</v>
      </c>
      <c r="E175" s="84">
        <f t="shared" si="29"/>
        <v>145640</v>
      </c>
      <c r="F175" s="86">
        <f t="shared" si="35"/>
        <v>200</v>
      </c>
      <c r="G175" s="86">
        <f>SUMIF(F$6:F175,"&gt;0")</f>
        <v>117845</v>
      </c>
      <c r="H175" s="86">
        <f t="shared" si="36"/>
        <v>8030</v>
      </c>
      <c r="I175" s="86">
        <f t="shared" si="34"/>
        <v>8230</v>
      </c>
      <c r="J175" s="91">
        <f t="shared" si="37"/>
        <v>156.76190476190476</v>
      </c>
      <c r="K175" s="86">
        <f t="shared" si="38"/>
        <v>10035</v>
      </c>
      <c r="L175" s="84">
        <v>8000</v>
      </c>
      <c r="M175" s="84">
        <v>160</v>
      </c>
    </row>
    <row r="176" spans="1:13" x14ac:dyDescent="0.25">
      <c r="A176" s="87">
        <v>44104.373611111114</v>
      </c>
      <c r="B176" s="117" t="s">
        <v>282</v>
      </c>
      <c r="C176" s="84">
        <v>920</v>
      </c>
      <c r="D176" s="84">
        <v>117010</v>
      </c>
      <c r="E176" s="84">
        <f t="shared" si="29"/>
        <v>117930</v>
      </c>
      <c r="F176" s="86">
        <f t="shared" si="35"/>
        <v>710</v>
      </c>
      <c r="G176" s="86">
        <f>SUMIF(F$6:F176,"&gt;0")</f>
        <v>118555</v>
      </c>
      <c r="H176" s="86">
        <f t="shared" si="36"/>
        <v>-28420</v>
      </c>
      <c r="I176" s="86">
        <f t="shared" si="34"/>
        <v>-27710</v>
      </c>
      <c r="J176" s="91">
        <f t="shared" si="37"/>
        <v>-527.80952380952374</v>
      </c>
      <c r="K176" s="86">
        <f t="shared" si="38"/>
        <v>10745</v>
      </c>
    </row>
    <row r="177" spans="1:13" x14ac:dyDescent="0.25">
      <c r="A177" s="87">
        <v>44104.456944444442</v>
      </c>
      <c r="B177" s="117" t="s">
        <v>284</v>
      </c>
      <c r="C177" s="84">
        <v>830</v>
      </c>
      <c r="D177" s="84">
        <v>117010</v>
      </c>
      <c r="E177" s="84">
        <f t="shared" si="29"/>
        <v>117840</v>
      </c>
      <c r="F177" s="86">
        <f t="shared" si="35"/>
        <v>-90</v>
      </c>
      <c r="G177" s="86">
        <f>SUMIF(F$6:F177,"&gt;0")</f>
        <v>118555</v>
      </c>
      <c r="H177" s="86">
        <f t="shared" si="36"/>
        <v>0</v>
      </c>
      <c r="I177" s="86">
        <f t="shared" si="34"/>
        <v>-90</v>
      </c>
      <c r="J177" s="91">
        <f t="shared" si="37"/>
        <v>-1.7142857142857144</v>
      </c>
      <c r="K177" s="86">
        <f t="shared" si="38"/>
        <v>10745</v>
      </c>
    </row>
    <row r="178" spans="1:13" x14ac:dyDescent="0.25">
      <c r="A178" s="87">
        <v>44104.540277777778</v>
      </c>
      <c r="B178" s="117" t="s">
        <v>285</v>
      </c>
      <c r="C178" s="84">
        <v>1830</v>
      </c>
      <c r="D178" s="84">
        <v>117010</v>
      </c>
      <c r="E178" s="84">
        <f t="shared" si="29"/>
        <v>118840</v>
      </c>
      <c r="F178" s="86">
        <f t="shared" si="35"/>
        <v>1000</v>
      </c>
      <c r="G178" s="86">
        <f>SUMIF(F$6:F178,"&gt;0")</f>
        <v>119555</v>
      </c>
      <c r="H178" s="86">
        <f t="shared" si="36"/>
        <v>0</v>
      </c>
      <c r="I178" s="86">
        <f t="shared" si="34"/>
        <v>1000</v>
      </c>
      <c r="J178" s="91">
        <f t="shared" si="37"/>
        <v>19.047619047619047</v>
      </c>
      <c r="K178" s="86">
        <f t="shared" si="38"/>
        <v>11745</v>
      </c>
    </row>
    <row r="179" spans="1:13" x14ac:dyDescent="0.25">
      <c r="A179" s="87">
        <v>44105.105555555558</v>
      </c>
      <c r="B179" s="117" t="s">
        <v>287</v>
      </c>
      <c r="C179" s="84">
        <v>1150</v>
      </c>
      <c r="D179" s="84">
        <v>115230</v>
      </c>
      <c r="E179" s="84">
        <f t="shared" si="29"/>
        <v>116380</v>
      </c>
      <c r="F179" s="86">
        <f t="shared" si="35"/>
        <v>-680</v>
      </c>
      <c r="G179" s="86">
        <f>SUMIF(F$6:F179,"&gt;0")</f>
        <v>119555</v>
      </c>
      <c r="H179" s="86">
        <f t="shared" si="36"/>
        <v>-1780</v>
      </c>
      <c r="I179" s="86">
        <f t="shared" si="34"/>
        <v>-2460</v>
      </c>
      <c r="J179" s="91">
        <f t="shared" si="37"/>
        <v>-46.857142857142861</v>
      </c>
      <c r="K179" s="86">
        <f t="shared" si="38"/>
        <v>11745</v>
      </c>
    </row>
    <row r="180" spans="1:13" x14ac:dyDescent="0.25">
      <c r="A180" s="87">
        <v>44106.066666666666</v>
      </c>
      <c r="B180" s="117" t="s">
        <v>288</v>
      </c>
      <c r="C180" s="84">
        <v>3690</v>
      </c>
      <c r="D180" s="84">
        <v>115250</v>
      </c>
      <c r="E180" s="84">
        <f t="shared" si="29"/>
        <v>118940</v>
      </c>
      <c r="F180" s="86">
        <f t="shared" si="35"/>
        <v>2540</v>
      </c>
      <c r="G180" s="86">
        <f>SUMIF(F$6:F180,"&gt;0")</f>
        <v>122095</v>
      </c>
      <c r="H180" s="86">
        <f t="shared" si="36"/>
        <v>20</v>
      </c>
      <c r="I180" s="86">
        <f t="shared" si="34"/>
        <v>2560</v>
      </c>
      <c r="J180" s="91">
        <f t="shared" si="37"/>
        <v>48.761904761904766</v>
      </c>
      <c r="K180" s="86">
        <f t="shared" si="38"/>
        <v>13960</v>
      </c>
    </row>
    <row r="181" spans="1:13" x14ac:dyDescent="0.25">
      <c r="A181" s="87">
        <v>44107.056944444441</v>
      </c>
      <c r="C181" s="84">
        <v>3815</v>
      </c>
      <c r="D181" s="84">
        <v>115270</v>
      </c>
      <c r="E181" s="84">
        <f t="shared" si="29"/>
        <v>119085</v>
      </c>
      <c r="F181" s="86">
        <f t="shared" si="35"/>
        <v>125</v>
      </c>
      <c r="G181" s="86">
        <f>SUMIF(F$6:F181,"&gt;0")</f>
        <v>122220</v>
      </c>
      <c r="H181" s="86">
        <f t="shared" si="36"/>
        <v>20</v>
      </c>
      <c r="I181" s="86">
        <f t="shared" si="34"/>
        <v>145</v>
      </c>
      <c r="J181" s="91">
        <f t="shared" si="37"/>
        <v>2.7619047619047619</v>
      </c>
      <c r="K181" s="86">
        <f t="shared" si="38"/>
        <v>14085</v>
      </c>
    </row>
    <row r="182" spans="1:13" x14ac:dyDescent="0.25">
      <c r="A182" s="87">
        <v>44108.432638888888</v>
      </c>
      <c r="C182" s="84">
        <v>3915</v>
      </c>
      <c r="D182" s="84">
        <v>115290</v>
      </c>
      <c r="E182" s="84">
        <f t="shared" si="29"/>
        <v>119205</v>
      </c>
      <c r="F182" s="86">
        <f t="shared" si="35"/>
        <v>100</v>
      </c>
      <c r="G182" s="86">
        <f>SUMIF(F$6:F182,"&gt;0")</f>
        <v>122320</v>
      </c>
      <c r="H182" s="86">
        <f t="shared" si="36"/>
        <v>20</v>
      </c>
      <c r="I182" s="86">
        <f t="shared" si="34"/>
        <v>120</v>
      </c>
      <c r="J182" s="91">
        <f t="shared" si="37"/>
        <v>2.2857142857142856</v>
      </c>
      <c r="K182" s="86">
        <f t="shared" si="38"/>
        <v>13430</v>
      </c>
    </row>
    <row r="183" spans="1:13" x14ac:dyDescent="0.25">
      <c r="A183" s="87">
        <v>44109.045138888891</v>
      </c>
      <c r="C183" s="84">
        <v>4915</v>
      </c>
      <c r="D183" s="84">
        <v>115290</v>
      </c>
      <c r="E183" s="84">
        <f t="shared" si="29"/>
        <v>120205</v>
      </c>
      <c r="F183" s="86">
        <f t="shared" si="35"/>
        <v>1000</v>
      </c>
      <c r="G183" s="86">
        <f>SUMIF(F$6:F183,"&gt;0")</f>
        <v>123320</v>
      </c>
      <c r="H183" s="86">
        <f t="shared" si="36"/>
        <v>0</v>
      </c>
      <c r="I183" s="86">
        <f t="shared" si="34"/>
        <v>1000</v>
      </c>
      <c r="J183" s="91">
        <f t="shared" si="37"/>
        <v>19.047619047619047</v>
      </c>
      <c r="K183" s="86">
        <f t="shared" si="38"/>
        <v>14430</v>
      </c>
    </row>
    <row r="184" spans="1:13" x14ac:dyDescent="0.25">
      <c r="A184" s="87">
        <v>44110.046527777777</v>
      </c>
      <c r="B184" s="117" t="s">
        <v>289</v>
      </c>
      <c r="C184" s="84">
        <v>3715</v>
      </c>
      <c r="D184" s="84">
        <v>90060</v>
      </c>
      <c r="E184" s="84">
        <f t="shared" si="29"/>
        <v>93775</v>
      </c>
      <c r="F184" s="86">
        <f t="shared" si="35"/>
        <v>-1200</v>
      </c>
      <c r="G184" s="86">
        <f>SUMIF(F$6:F184,"&gt;0")</f>
        <v>123320</v>
      </c>
      <c r="H184" s="86">
        <f t="shared" si="36"/>
        <v>-25230</v>
      </c>
      <c r="I184" s="86">
        <f t="shared" si="34"/>
        <v>-26430</v>
      </c>
      <c r="J184" s="91">
        <f t="shared" si="37"/>
        <v>-503.42857142857144</v>
      </c>
      <c r="K184" s="86">
        <f t="shared" si="38"/>
        <v>14330</v>
      </c>
      <c r="L184" s="84">
        <v>480</v>
      </c>
      <c r="M184" s="84">
        <v>10</v>
      </c>
    </row>
    <row r="185" spans="1:13" x14ac:dyDescent="0.25">
      <c r="A185" s="87">
        <v>44110.083333333336</v>
      </c>
      <c r="C185" s="84">
        <v>6175</v>
      </c>
      <c r="D185" s="84">
        <v>90660</v>
      </c>
      <c r="E185" s="84">
        <f t="shared" si="29"/>
        <v>96835</v>
      </c>
      <c r="F185" s="86">
        <f t="shared" si="35"/>
        <v>2460</v>
      </c>
      <c r="G185" s="86">
        <f>SUMIF(F$6:F185,"&gt;0")</f>
        <v>125780</v>
      </c>
      <c r="H185" s="86">
        <f t="shared" si="36"/>
        <v>600</v>
      </c>
      <c r="I185" s="86">
        <f t="shared" ref="I185:I189" si="39">SUM(F185,H185)</f>
        <v>3060</v>
      </c>
      <c r="J185" s="91">
        <f t="shared" si="37"/>
        <v>58.285714285714285</v>
      </c>
      <c r="K185" s="86">
        <f t="shared" si="38"/>
        <v>16790</v>
      </c>
    </row>
    <row r="186" spans="1:13" x14ac:dyDescent="0.25">
      <c r="A186" s="87">
        <v>44111.042361111111</v>
      </c>
      <c r="B186" s="117" t="s">
        <v>291</v>
      </c>
      <c r="C186" s="84">
        <v>2875</v>
      </c>
      <c r="D186" s="84">
        <v>90660</v>
      </c>
      <c r="E186" s="84">
        <f t="shared" si="29"/>
        <v>93535</v>
      </c>
      <c r="F186" s="86">
        <f t="shared" si="35"/>
        <v>-3300</v>
      </c>
      <c r="G186" s="86">
        <f>SUMIF(F$6:F186,"&gt;0")</f>
        <v>125780</v>
      </c>
      <c r="H186" s="86">
        <f t="shared" si="36"/>
        <v>0</v>
      </c>
      <c r="I186" s="86">
        <f t="shared" si="39"/>
        <v>-3300</v>
      </c>
      <c r="J186" s="91">
        <f t="shared" si="37"/>
        <v>-62.857142857142854</v>
      </c>
      <c r="K186" s="86">
        <f t="shared" si="38"/>
        <v>16790</v>
      </c>
    </row>
    <row r="187" spans="1:13" x14ac:dyDescent="0.25">
      <c r="A187" s="87">
        <v>44111.111111111109</v>
      </c>
      <c r="C187" s="84">
        <v>3450</v>
      </c>
      <c r="D187" s="84">
        <v>90680</v>
      </c>
      <c r="E187" s="84">
        <f t="shared" si="29"/>
        <v>94130</v>
      </c>
      <c r="F187" s="86">
        <f t="shared" si="35"/>
        <v>575</v>
      </c>
      <c r="G187" s="86">
        <f>SUMIF(F$6:F187,"&gt;0")</f>
        <v>126355</v>
      </c>
      <c r="H187" s="86">
        <f t="shared" si="36"/>
        <v>20</v>
      </c>
      <c r="I187" s="86">
        <f t="shared" si="39"/>
        <v>595</v>
      </c>
      <c r="J187" s="91">
        <f t="shared" si="37"/>
        <v>11.333333333333332</v>
      </c>
      <c r="K187" s="86">
        <f t="shared" si="38"/>
        <v>17365</v>
      </c>
    </row>
    <row r="188" spans="1:13" x14ac:dyDescent="0.25">
      <c r="A188" s="87">
        <v>44112.045138888891</v>
      </c>
      <c r="B188" s="117" t="s">
        <v>292</v>
      </c>
      <c r="C188" s="84">
        <v>25</v>
      </c>
      <c r="D188" s="84">
        <v>89450</v>
      </c>
      <c r="E188" s="84">
        <f t="shared" si="29"/>
        <v>89475</v>
      </c>
      <c r="F188" s="86">
        <f t="shared" si="35"/>
        <v>-3425</v>
      </c>
      <c r="G188" s="86">
        <f>SUMIF(F$6:F188,"&gt;0")</f>
        <v>126355</v>
      </c>
      <c r="H188" s="86">
        <f t="shared" si="36"/>
        <v>-1230</v>
      </c>
      <c r="I188" s="86">
        <f t="shared" si="39"/>
        <v>-4655</v>
      </c>
      <c r="J188" s="91">
        <f t="shared" si="37"/>
        <v>-88.666666666666671</v>
      </c>
      <c r="K188" s="86">
        <f t="shared" si="38"/>
        <v>16965</v>
      </c>
    </row>
    <row r="189" spans="1:13" x14ac:dyDescent="0.25">
      <c r="A189" s="87">
        <v>44112.142361111109</v>
      </c>
      <c r="B189" s="117" t="s">
        <v>293</v>
      </c>
      <c r="C189" s="84">
        <v>25</v>
      </c>
      <c r="D189" s="84">
        <v>88730</v>
      </c>
      <c r="E189" s="84">
        <f t="shared" si="29"/>
        <v>88755</v>
      </c>
      <c r="F189" s="86">
        <f t="shared" si="35"/>
        <v>0</v>
      </c>
      <c r="G189" s="86">
        <f>SUMIF(F$6:F189,"&gt;0")</f>
        <v>126355</v>
      </c>
      <c r="H189" s="86">
        <f t="shared" si="36"/>
        <v>-720</v>
      </c>
      <c r="I189" s="86">
        <f t="shared" si="39"/>
        <v>-720</v>
      </c>
      <c r="J189" s="91">
        <f t="shared" si="37"/>
        <v>-13.714285714285715</v>
      </c>
      <c r="K189" s="86">
        <f t="shared" si="38"/>
        <v>16965</v>
      </c>
    </row>
    <row r="190" spans="1:13" x14ac:dyDescent="0.25">
      <c r="A190" s="87">
        <v>44112.257638888892</v>
      </c>
      <c r="B190" s="117" t="s">
        <v>294</v>
      </c>
      <c r="C190" s="84">
        <v>125</v>
      </c>
      <c r="D190" s="84">
        <v>88730</v>
      </c>
      <c r="E190" s="84">
        <f t="shared" ref="E190:E193" si="40">SUM(C190:D190)</f>
        <v>88855</v>
      </c>
      <c r="F190" s="86">
        <f t="shared" ref="F190" si="41">C190-C189</f>
        <v>100</v>
      </c>
      <c r="G190" s="86">
        <f>SUMIF(F$6:F190,"&gt;0")</f>
        <v>126455</v>
      </c>
      <c r="H190" s="86">
        <f t="shared" ref="H190" si="42">D190-D189</f>
        <v>0</v>
      </c>
      <c r="I190" s="86">
        <f t="shared" ref="I190" si="43">SUM(F190,H190)</f>
        <v>100</v>
      </c>
      <c r="J190" s="91">
        <f t="shared" si="37"/>
        <v>1.9047619047619047</v>
      </c>
      <c r="K190" s="86">
        <f t="shared" ref="K190" si="44">IFERROR(G190 - _xlfn.XLOOKUP(A190-31, $A$6:$A$14999,G$6:G$14999,"",-1,2),NA())</f>
        <v>17065</v>
      </c>
    </row>
    <row r="191" spans="1:13" x14ac:dyDescent="0.25">
      <c r="A191" s="87">
        <v>44113.240972222222</v>
      </c>
      <c r="B191" s="117" t="s">
        <v>293</v>
      </c>
      <c r="C191" s="84">
        <v>185</v>
      </c>
      <c r="D191" s="84">
        <v>84270</v>
      </c>
      <c r="E191" s="84">
        <f t="shared" si="40"/>
        <v>84455</v>
      </c>
      <c r="F191" s="86">
        <f t="shared" ref="F191" si="45">C191-C190</f>
        <v>60</v>
      </c>
      <c r="G191" s="86">
        <f>SUMIF(F$6:F191,"&gt;0")</f>
        <v>126515</v>
      </c>
      <c r="H191" s="86">
        <f t="shared" ref="H191" si="46">D191-D190</f>
        <v>-4460</v>
      </c>
      <c r="I191" s="86">
        <f t="shared" ref="I191" si="47">SUM(F191,H191)</f>
        <v>-4400</v>
      </c>
      <c r="J191" s="91">
        <f t="shared" ref="J191" si="48">I191/4200*80</f>
        <v>-83.80952380952381</v>
      </c>
      <c r="K191" s="86">
        <f t="shared" ref="K191" si="49">IFERROR(G191 - _xlfn.XLOOKUP(A191-31, $A$6:$A$14999,G$6:G$14999,"",-1,2),NA())</f>
        <v>16450</v>
      </c>
    </row>
    <row r="192" spans="1:13" x14ac:dyDescent="0.25">
      <c r="A192" s="87">
        <v>44114.05972222222</v>
      </c>
      <c r="B192" s="117" t="s">
        <v>295</v>
      </c>
      <c r="C192" s="84">
        <v>5</v>
      </c>
      <c r="D192" s="84">
        <v>83130</v>
      </c>
      <c r="E192" s="84">
        <f t="shared" si="40"/>
        <v>83135</v>
      </c>
      <c r="F192" s="86">
        <f t="shared" ref="F192" si="50">C192-C191</f>
        <v>-180</v>
      </c>
      <c r="G192" s="86">
        <f>SUMIF(F$6:F192,"&gt;0")</f>
        <v>126515</v>
      </c>
      <c r="H192" s="86">
        <f t="shared" ref="H192" si="51">D192-D191</f>
        <v>-1140</v>
      </c>
      <c r="I192" s="86">
        <f t="shared" ref="I192" si="52">SUM(F192,H192)</f>
        <v>-1320</v>
      </c>
      <c r="J192" s="91">
        <f t="shared" ref="J192" si="53">I192/4200*80</f>
        <v>-25.142857142857142</v>
      </c>
      <c r="K192" s="86">
        <f t="shared" ref="K192" si="54">IFERROR(G192 - _xlfn.XLOOKUP(A192-31, $A$6:$A$14999,G$6:G$14999,"",-1,2),NA())</f>
        <v>16450</v>
      </c>
    </row>
    <row r="193" spans="3:11" x14ac:dyDescent="0.25">
      <c r="C193" s="84">
        <v>105</v>
      </c>
      <c r="D193" s="84">
        <v>82650</v>
      </c>
      <c r="E193" s="84">
        <f t="shared" si="40"/>
        <v>82755</v>
      </c>
      <c r="F193" s="86">
        <f t="shared" ref="F193" si="55">C193-C192</f>
        <v>100</v>
      </c>
      <c r="G193" s="86">
        <f>SUMIF(F$6:F193,"&gt;0")</f>
        <v>126615</v>
      </c>
      <c r="H193" s="86">
        <f t="shared" ref="H193" si="56">D193-D192</f>
        <v>-480</v>
      </c>
      <c r="I193" s="86">
        <f t="shared" ref="I193" si="57">SUM(F193,H193)</f>
        <v>-380</v>
      </c>
      <c r="J193" s="91">
        <f t="shared" ref="J193" si="58">I193/4200*80</f>
        <v>-7.2380952380952381</v>
      </c>
      <c r="K193" s="86" t="e">
        <f t="shared" ref="K193" si="59">IFERROR(G193 - _xlfn.XLOOKUP(A193-31, $A$6:$A$14999,G$6:G$14999,"",-1,2),NA())</f>
        <v>#N/A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J25"/>
  <sheetViews>
    <sheetView topLeftCell="A4" workbookViewId="0">
      <selection activeCell="K21" sqref="K20:K21"/>
    </sheetView>
  </sheetViews>
  <sheetFormatPr defaultRowHeight="15" x14ac:dyDescent="0.25"/>
  <cols>
    <col min="1" max="1" width="15.85546875" style="87" customWidth="1"/>
    <col min="2" max="2" width="26.28515625" style="21" customWidth="1"/>
    <col min="3" max="4" width="9.140625" style="84"/>
    <col min="5" max="5" width="9.140625" style="171"/>
    <col min="6" max="8" width="9.140625" style="86"/>
    <col min="9" max="9" width="9.140625" style="84"/>
    <col min="10" max="10" width="9.140625" style="86"/>
    <col min="11" max="16384" width="9.140625" style="84"/>
  </cols>
  <sheetData>
    <row r="1" spans="1:10" s="21" customFormat="1" ht="15" customHeight="1" x14ac:dyDescent="0.25">
      <c r="A1" s="169" t="s">
        <v>210</v>
      </c>
      <c r="B1" s="166" t="s">
        <v>85</v>
      </c>
      <c r="C1" s="166" t="s">
        <v>211</v>
      </c>
      <c r="D1" s="166" t="s">
        <v>212</v>
      </c>
      <c r="E1" s="172" t="s">
        <v>129</v>
      </c>
      <c r="F1" s="167" t="s">
        <v>213</v>
      </c>
      <c r="G1" s="167" t="s">
        <v>214</v>
      </c>
      <c r="H1" s="167" t="s">
        <v>215</v>
      </c>
      <c r="I1" s="166" t="s">
        <v>10</v>
      </c>
      <c r="J1" s="168" t="s">
        <v>216</v>
      </c>
    </row>
    <row r="2" spans="1:10" x14ac:dyDescent="0.25">
      <c r="A2" s="87">
        <v>44092.113194444442</v>
      </c>
      <c r="B2" s="21" t="s">
        <v>83</v>
      </c>
      <c r="C2" s="84">
        <v>7</v>
      </c>
      <c r="D2" s="84">
        <v>0</v>
      </c>
      <c r="E2" s="170">
        <f t="shared" ref="E2:E15" si="0">C2+D2*10</f>
        <v>7</v>
      </c>
      <c r="F2" s="86">
        <v>0</v>
      </c>
      <c r="G2" s="86">
        <v>0</v>
      </c>
      <c r="H2" s="86">
        <v>0</v>
      </c>
      <c r="I2" s="84">
        <f t="shared" ref="I2:I15" si="1">E2*120</f>
        <v>840</v>
      </c>
      <c r="J2" s="86">
        <v>0</v>
      </c>
    </row>
    <row r="3" spans="1:10" x14ac:dyDescent="0.25">
      <c r="A3" s="87">
        <v>44092.487500000003</v>
      </c>
      <c r="C3" s="84">
        <v>8</v>
      </c>
      <c r="D3" s="84">
        <v>0</v>
      </c>
      <c r="E3" s="170">
        <f t="shared" si="0"/>
        <v>8</v>
      </c>
      <c r="F3" s="86">
        <f t="shared" ref="F3:H4" si="2">C3-C2</f>
        <v>1</v>
      </c>
      <c r="G3" s="86">
        <f t="shared" si="2"/>
        <v>0</v>
      </c>
      <c r="H3" s="86">
        <f t="shared" si="2"/>
        <v>1</v>
      </c>
      <c r="I3" s="84">
        <f t="shared" si="1"/>
        <v>960</v>
      </c>
      <c r="J3" s="86">
        <f t="shared" ref="J3:J20" si="3">I3-I2</f>
        <v>120</v>
      </c>
    </row>
    <row r="4" spans="1:10" x14ac:dyDescent="0.25">
      <c r="A4" s="87">
        <v>44093.272916666669</v>
      </c>
      <c r="C4" s="84">
        <v>9</v>
      </c>
      <c r="D4" s="84">
        <v>0</v>
      </c>
      <c r="E4" s="170">
        <f t="shared" si="0"/>
        <v>9</v>
      </c>
      <c r="F4" s="86">
        <f t="shared" si="2"/>
        <v>1</v>
      </c>
      <c r="G4" s="86">
        <f t="shared" si="2"/>
        <v>0</v>
      </c>
      <c r="H4" s="86">
        <f t="shared" si="2"/>
        <v>1</v>
      </c>
      <c r="I4" s="84">
        <f t="shared" si="1"/>
        <v>1080</v>
      </c>
      <c r="J4" s="86">
        <f t="shared" si="3"/>
        <v>120</v>
      </c>
    </row>
    <row r="5" spans="1:10" x14ac:dyDescent="0.25">
      <c r="A5" s="87">
        <v>44094.209027777775</v>
      </c>
      <c r="C5" s="84">
        <v>10</v>
      </c>
      <c r="D5" s="84">
        <v>0</v>
      </c>
      <c r="E5" s="170">
        <f t="shared" si="0"/>
        <v>10</v>
      </c>
      <c r="F5" s="86">
        <f t="shared" ref="F5:F22" si="4">C5-C4</f>
        <v>1</v>
      </c>
      <c r="G5" s="86">
        <f t="shared" ref="G5:G22" si="5">D5-D4</f>
        <v>0</v>
      </c>
      <c r="H5" s="86">
        <f t="shared" ref="H5:H22" si="6">E5-E4</f>
        <v>1</v>
      </c>
      <c r="I5" s="84">
        <f t="shared" si="1"/>
        <v>1200</v>
      </c>
      <c r="J5" s="86">
        <f t="shared" si="3"/>
        <v>120</v>
      </c>
    </row>
    <row r="6" spans="1:10" x14ac:dyDescent="0.25">
      <c r="A6" s="87">
        <v>44095.466666666667</v>
      </c>
      <c r="B6" s="21" t="s">
        <v>217</v>
      </c>
      <c r="C6" s="84">
        <v>22</v>
      </c>
      <c r="D6" s="84">
        <v>1</v>
      </c>
      <c r="E6" s="171">
        <f t="shared" si="0"/>
        <v>32</v>
      </c>
      <c r="F6" s="86">
        <f t="shared" si="4"/>
        <v>12</v>
      </c>
      <c r="G6" s="86">
        <f t="shared" si="5"/>
        <v>1</v>
      </c>
      <c r="H6" s="86">
        <f t="shared" si="6"/>
        <v>22</v>
      </c>
      <c r="I6" s="84">
        <f t="shared" si="1"/>
        <v>3840</v>
      </c>
      <c r="J6" s="86">
        <f t="shared" si="3"/>
        <v>2640</v>
      </c>
    </row>
    <row r="7" spans="1:10" x14ac:dyDescent="0.25">
      <c r="A7" s="87">
        <v>44096.39166666667</v>
      </c>
      <c r="C7" s="84">
        <v>28</v>
      </c>
      <c r="D7" s="84">
        <v>1</v>
      </c>
      <c r="E7" s="171">
        <f t="shared" si="0"/>
        <v>38</v>
      </c>
      <c r="F7" s="86">
        <f t="shared" si="4"/>
        <v>6</v>
      </c>
      <c r="G7" s="86">
        <f t="shared" si="5"/>
        <v>0</v>
      </c>
      <c r="H7" s="86">
        <f t="shared" si="6"/>
        <v>6</v>
      </c>
      <c r="I7" s="84">
        <f t="shared" si="1"/>
        <v>4560</v>
      </c>
      <c r="J7" s="86">
        <f t="shared" si="3"/>
        <v>720</v>
      </c>
    </row>
    <row r="8" spans="1:10" x14ac:dyDescent="0.25">
      <c r="A8" s="87">
        <v>44097.388888888891</v>
      </c>
      <c r="C8" s="84">
        <v>31</v>
      </c>
      <c r="D8" s="84">
        <v>1</v>
      </c>
      <c r="E8" s="171">
        <f t="shared" si="0"/>
        <v>41</v>
      </c>
      <c r="F8" s="86">
        <f t="shared" si="4"/>
        <v>3</v>
      </c>
      <c r="G8" s="86">
        <f t="shared" si="5"/>
        <v>0</v>
      </c>
      <c r="H8" s="86">
        <f t="shared" si="6"/>
        <v>3</v>
      </c>
      <c r="I8" s="84">
        <f t="shared" si="1"/>
        <v>4920</v>
      </c>
      <c r="J8" s="86">
        <f t="shared" si="3"/>
        <v>360</v>
      </c>
    </row>
    <row r="9" spans="1:10" x14ac:dyDescent="0.25">
      <c r="A9" s="87">
        <v>44098.446527777778</v>
      </c>
      <c r="C9" s="84">
        <v>34</v>
      </c>
      <c r="D9" s="84">
        <v>1</v>
      </c>
      <c r="E9" s="171">
        <f t="shared" si="0"/>
        <v>44</v>
      </c>
      <c r="F9" s="86">
        <f t="shared" si="4"/>
        <v>3</v>
      </c>
      <c r="G9" s="86">
        <f t="shared" si="5"/>
        <v>0</v>
      </c>
      <c r="H9" s="86">
        <f t="shared" si="6"/>
        <v>3</v>
      </c>
      <c r="I9" s="84">
        <f t="shared" si="1"/>
        <v>5280</v>
      </c>
      <c r="J9" s="86">
        <f t="shared" si="3"/>
        <v>360</v>
      </c>
    </row>
    <row r="10" spans="1:10" x14ac:dyDescent="0.25">
      <c r="A10" s="87">
        <v>44099.100694444445</v>
      </c>
      <c r="C10" s="84">
        <v>38</v>
      </c>
      <c r="D10" s="84">
        <v>2</v>
      </c>
      <c r="E10" s="171">
        <f t="shared" si="0"/>
        <v>58</v>
      </c>
      <c r="F10" s="86">
        <f t="shared" si="4"/>
        <v>4</v>
      </c>
      <c r="G10" s="86">
        <f t="shared" si="5"/>
        <v>1</v>
      </c>
      <c r="H10" s="86">
        <f t="shared" si="6"/>
        <v>14</v>
      </c>
      <c r="I10" s="84">
        <f t="shared" si="1"/>
        <v>6960</v>
      </c>
      <c r="J10" s="86">
        <f t="shared" si="3"/>
        <v>1680</v>
      </c>
    </row>
    <row r="11" spans="1:10" x14ac:dyDescent="0.25">
      <c r="A11" s="87">
        <v>44100.588194444441</v>
      </c>
      <c r="C11" s="84">
        <v>43</v>
      </c>
      <c r="D11" s="84">
        <v>3</v>
      </c>
      <c r="E11" s="171">
        <f t="shared" si="0"/>
        <v>73</v>
      </c>
      <c r="F11" s="86">
        <f t="shared" si="4"/>
        <v>5</v>
      </c>
      <c r="G11" s="86">
        <f t="shared" si="5"/>
        <v>1</v>
      </c>
      <c r="H11" s="86">
        <f t="shared" si="6"/>
        <v>15</v>
      </c>
      <c r="I11" s="84">
        <f t="shared" si="1"/>
        <v>8760</v>
      </c>
      <c r="J11" s="86">
        <f t="shared" si="3"/>
        <v>1800</v>
      </c>
    </row>
    <row r="12" spans="1:10" x14ac:dyDescent="0.25">
      <c r="A12" s="87">
        <v>44101.048611111109</v>
      </c>
      <c r="C12" s="84">
        <v>44</v>
      </c>
      <c r="D12" s="84">
        <v>3</v>
      </c>
      <c r="E12" s="171">
        <f t="shared" si="0"/>
        <v>74</v>
      </c>
      <c r="F12" s="86">
        <f t="shared" si="4"/>
        <v>1</v>
      </c>
      <c r="G12" s="86">
        <f t="shared" si="5"/>
        <v>0</v>
      </c>
      <c r="H12" s="86">
        <f t="shared" si="6"/>
        <v>1</v>
      </c>
      <c r="I12" s="84">
        <f t="shared" si="1"/>
        <v>8880</v>
      </c>
      <c r="J12" s="86">
        <f t="shared" si="3"/>
        <v>120</v>
      </c>
    </row>
    <row r="13" spans="1:10" x14ac:dyDescent="0.25">
      <c r="A13" s="87">
        <v>44102.477777777778</v>
      </c>
      <c r="C13" s="84">
        <v>48</v>
      </c>
      <c r="D13" s="84">
        <v>3</v>
      </c>
      <c r="E13" s="171">
        <f t="shared" si="0"/>
        <v>78</v>
      </c>
      <c r="F13" s="86">
        <f t="shared" si="4"/>
        <v>4</v>
      </c>
      <c r="G13" s="86">
        <f t="shared" si="5"/>
        <v>0</v>
      </c>
      <c r="H13" s="86">
        <f t="shared" si="6"/>
        <v>4</v>
      </c>
      <c r="I13" s="84">
        <f t="shared" si="1"/>
        <v>9360</v>
      </c>
      <c r="J13" s="86">
        <f t="shared" si="3"/>
        <v>480</v>
      </c>
    </row>
    <row r="14" spans="1:10" x14ac:dyDescent="0.25">
      <c r="A14" s="87">
        <v>44103.055555555555</v>
      </c>
      <c r="C14" s="84">
        <v>49</v>
      </c>
      <c r="D14" s="84">
        <v>3</v>
      </c>
      <c r="E14" s="171">
        <f t="shared" si="0"/>
        <v>79</v>
      </c>
      <c r="F14" s="86">
        <f t="shared" si="4"/>
        <v>1</v>
      </c>
      <c r="G14" s="86">
        <f t="shared" si="5"/>
        <v>0</v>
      </c>
      <c r="H14" s="86">
        <f t="shared" si="6"/>
        <v>1</v>
      </c>
      <c r="I14" s="84">
        <f t="shared" si="1"/>
        <v>9480</v>
      </c>
      <c r="J14" s="86">
        <f t="shared" si="3"/>
        <v>120</v>
      </c>
    </row>
    <row r="15" spans="1:10" x14ac:dyDescent="0.25">
      <c r="A15" s="87">
        <v>44105.106249999997</v>
      </c>
      <c r="B15" s="21" t="s">
        <v>286</v>
      </c>
      <c r="C15" s="84">
        <v>0</v>
      </c>
      <c r="D15" s="84">
        <v>0</v>
      </c>
      <c r="E15" s="171">
        <f t="shared" si="0"/>
        <v>0</v>
      </c>
      <c r="F15" s="86">
        <f t="shared" si="4"/>
        <v>-49</v>
      </c>
      <c r="G15" s="86">
        <f t="shared" si="5"/>
        <v>-3</v>
      </c>
      <c r="H15" s="86">
        <f t="shared" si="6"/>
        <v>-79</v>
      </c>
      <c r="I15" s="84">
        <f t="shared" si="1"/>
        <v>0</v>
      </c>
      <c r="J15" s="86">
        <f t="shared" si="3"/>
        <v>-9480</v>
      </c>
    </row>
    <row r="16" spans="1:10" x14ac:dyDescent="0.25">
      <c r="A16" s="87">
        <v>44105.106249999997</v>
      </c>
      <c r="C16" s="84">
        <v>9</v>
      </c>
      <c r="D16" s="84">
        <v>1</v>
      </c>
      <c r="E16" s="171">
        <f t="shared" ref="E16:E23" si="7">C16+D16*10</f>
        <v>19</v>
      </c>
      <c r="F16" s="86">
        <f t="shared" si="4"/>
        <v>9</v>
      </c>
      <c r="G16" s="86">
        <f t="shared" si="5"/>
        <v>1</v>
      </c>
      <c r="H16" s="86">
        <f t="shared" si="6"/>
        <v>19</v>
      </c>
      <c r="I16" s="84">
        <f t="shared" ref="I16:I23" si="8">E16*120</f>
        <v>2280</v>
      </c>
      <c r="J16" s="86">
        <f t="shared" si="3"/>
        <v>2280</v>
      </c>
    </row>
    <row r="17" spans="1:10" x14ac:dyDescent="0.25">
      <c r="A17" s="87">
        <v>44106.066666666666</v>
      </c>
      <c r="B17" s="21" t="s">
        <v>288</v>
      </c>
      <c r="C17" s="84">
        <v>29</v>
      </c>
      <c r="D17" s="84">
        <v>1</v>
      </c>
      <c r="E17" s="171">
        <f t="shared" si="7"/>
        <v>39</v>
      </c>
      <c r="F17" s="86">
        <f t="shared" si="4"/>
        <v>20</v>
      </c>
      <c r="G17" s="86">
        <f t="shared" si="5"/>
        <v>0</v>
      </c>
      <c r="H17" s="86">
        <f t="shared" si="6"/>
        <v>20</v>
      </c>
      <c r="I17" s="84">
        <f t="shared" si="8"/>
        <v>4680</v>
      </c>
      <c r="J17" s="86">
        <f t="shared" si="3"/>
        <v>2400</v>
      </c>
    </row>
    <row r="18" spans="1:10" x14ac:dyDescent="0.25">
      <c r="A18" s="87">
        <v>44107.056944444441</v>
      </c>
      <c r="C18" s="84">
        <v>34</v>
      </c>
      <c r="D18" s="84">
        <v>1</v>
      </c>
      <c r="E18" s="171">
        <f t="shared" si="7"/>
        <v>44</v>
      </c>
      <c r="F18" s="86">
        <f t="shared" si="4"/>
        <v>5</v>
      </c>
      <c r="G18" s="86">
        <f t="shared" si="5"/>
        <v>0</v>
      </c>
      <c r="H18" s="86">
        <f t="shared" si="6"/>
        <v>5</v>
      </c>
      <c r="I18" s="84">
        <f t="shared" si="8"/>
        <v>5280</v>
      </c>
      <c r="J18" s="86">
        <f t="shared" si="3"/>
        <v>600</v>
      </c>
    </row>
    <row r="19" spans="1:10" x14ac:dyDescent="0.25">
      <c r="A19" s="87">
        <v>44108.432638888888</v>
      </c>
      <c r="C19" s="84">
        <v>37</v>
      </c>
      <c r="D19" s="84">
        <v>1</v>
      </c>
      <c r="E19" s="171">
        <f t="shared" si="7"/>
        <v>47</v>
      </c>
      <c r="F19" s="86">
        <f t="shared" si="4"/>
        <v>3</v>
      </c>
      <c r="G19" s="86">
        <f t="shared" si="5"/>
        <v>0</v>
      </c>
      <c r="H19" s="86">
        <f t="shared" si="6"/>
        <v>3</v>
      </c>
      <c r="I19" s="84">
        <f t="shared" si="8"/>
        <v>5640</v>
      </c>
      <c r="J19" s="86">
        <f t="shared" si="3"/>
        <v>360</v>
      </c>
    </row>
    <row r="20" spans="1:10" x14ac:dyDescent="0.25">
      <c r="A20" s="87">
        <v>44109.045138888891</v>
      </c>
      <c r="B20" s="21" t="s">
        <v>289</v>
      </c>
      <c r="C20" s="84">
        <v>1</v>
      </c>
      <c r="D20" s="84">
        <v>0</v>
      </c>
      <c r="E20" s="171">
        <f t="shared" si="7"/>
        <v>1</v>
      </c>
      <c r="F20" s="86">
        <f t="shared" si="4"/>
        <v>-36</v>
      </c>
      <c r="G20" s="86">
        <f t="shared" si="5"/>
        <v>-1</v>
      </c>
      <c r="H20" s="86">
        <f t="shared" si="6"/>
        <v>-46</v>
      </c>
      <c r="I20" s="84">
        <f t="shared" si="8"/>
        <v>120</v>
      </c>
      <c r="J20" s="86">
        <f t="shared" si="3"/>
        <v>-5520</v>
      </c>
    </row>
    <row r="21" spans="1:10" x14ac:dyDescent="0.25">
      <c r="A21" s="87">
        <v>44110.083333333336</v>
      </c>
      <c r="C21" s="84">
        <v>2</v>
      </c>
      <c r="D21" s="84">
        <v>0</v>
      </c>
      <c r="E21" s="171">
        <f t="shared" si="7"/>
        <v>2</v>
      </c>
      <c r="F21" s="86">
        <f t="shared" si="4"/>
        <v>1</v>
      </c>
      <c r="G21" s="86">
        <f t="shared" si="5"/>
        <v>0</v>
      </c>
      <c r="H21" s="86">
        <f t="shared" si="6"/>
        <v>1</v>
      </c>
      <c r="I21" s="84">
        <f t="shared" si="8"/>
        <v>240</v>
      </c>
      <c r="J21" s="86">
        <f>I21-I20</f>
        <v>120</v>
      </c>
    </row>
    <row r="22" spans="1:10" x14ac:dyDescent="0.25">
      <c r="A22" s="87">
        <v>44111.107638888891</v>
      </c>
      <c r="C22" s="84">
        <v>3</v>
      </c>
      <c r="D22" s="84">
        <v>0</v>
      </c>
      <c r="E22" s="171">
        <f t="shared" si="7"/>
        <v>3</v>
      </c>
      <c r="F22" s="86">
        <f t="shared" si="4"/>
        <v>1</v>
      </c>
      <c r="G22" s="86">
        <f t="shared" si="5"/>
        <v>0</v>
      </c>
      <c r="H22" s="86">
        <f t="shared" si="6"/>
        <v>1</v>
      </c>
      <c r="I22" s="84">
        <f t="shared" si="8"/>
        <v>360</v>
      </c>
      <c r="J22" s="86">
        <f>I22-I21</f>
        <v>120</v>
      </c>
    </row>
    <row r="23" spans="1:10" x14ac:dyDescent="0.25">
      <c r="A23" s="87">
        <v>44112.307638888888</v>
      </c>
      <c r="C23" s="84">
        <v>4</v>
      </c>
      <c r="D23" s="84">
        <v>0</v>
      </c>
      <c r="E23" s="171">
        <f t="shared" si="7"/>
        <v>4</v>
      </c>
      <c r="F23" s="86">
        <f t="shared" ref="F23" si="9">C23-C22</f>
        <v>1</v>
      </c>
      <c r="G23" s="86">
        <f t="shared" ref="G23" si="10">D23-D22</f>
        <v>0</v>
      </c>
      <c r="H23" s="86">
        <f t="shared" ref="H23" si="11">E23-E22</f>
        <v>1</v>
      </c>
      <c r="I23" s="84">
        <f t="shared" si="8"/>
        <v>480</v>
      </c>
      <c r="J23" s="86">
        <f>I23-I22</f>
        <v>120</v>
      </c>
    </row>
    <row r="24" spans="1:10" x14ac:dyDescent="0.25">
      <c r="A24" s="87">
        <v>44113.241666666669</v>
      </c>
      <c r="C24" s="84">
        <v>5</v>
      </c>
      <c r="D24" s="84">
        <v>0</v>
      </c>
      <c r="E24" s="171">
        <f t="shared" ref="E24:E25" si="12">C24+D24*10</f>
        <v>5</v>
      </c>
      <c r="F24" s="86">
        <f t="shared" ref="F24" si="13">C24-C23</f>
        <v>1</v>
      </c>
      <c r="G24" s="86">
        <f t="shared" ref="G24" si="14">D24-D23</f>
        <v>0</v>
      </c>
      <c r="H24" s="86">
        <f t="shared" ref="H24" si="15">E24-E23</f>
        <v>1</v>
      </c>
      <c r="I24" s="84">
        <f t="shared" ref="I24:I25" si="16">E24*120</f>
        <v>600</v>
      </c>
      <c r="J24" s="86">
        <f>I24-I23</f>
        <v>120</v>
      </c>
    </row>
    <row r="25" spans="1:10" x14ac:dyDescent="0.25">
      <c r="A25" s="87">
        <v>44114.061805555553</v>
      </c>
      <c r="C25" s="84">
        <v>6</v>
      </c>
      <c r="D25" s="84">
        <v>0</v>
      </c>
      <c r="E25" s="171">
        <f t="shared" si="12"/>
        <v>6</v>
      </c>
      <c r="F25" s="86">
        <f t="shared" ref="F25" si="17">C25-C24</f>
        <v>1</v>
      </c>
      <c r="G25" s="86">
        <f t="shared" ref="G25" si="18">D25-D24</f>
        <v>0</v>
      </c>
      <c r="H25" s="86">
        <f t="shared" ref="H25" si="19">E25-E24</f>
        <v>1</v>
      </c>
      <c r="I25" s="84">
        <f t="shared" si="16"/>
        <v>720</v>
      </c>
      <c r="J25" s="86">
        <f>I25-I24</f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P27"/>
  <sheetViews>
    <sheetView topLeftCell="A16" workbookViewId="0">
      <selection activeCell="G21" sqref="G21"/>
    </sheetView>
  </sheetViews>
  <sheetFormatPr defaultColWidth="9.140625" defaultRowHeight="17.100000000000001" customHeight="1" x14ac:dyDescent="0.25"/>
  <cols>
    <col min="1" max="2" width="11.5703125" style="105" customWidth="1"/>
    <col min="3" max="3" width="46.5703125" style="103" customWidth="1"/>
    <col min="4" max="4" width="7.7109375" style="125" customWidth="1"/>
    <col min="5" max="5" width="8.42578125" style="127" customWidth="1"/>
    <col min="6" max="7" width="9.140625" style="80"/>
    <col min="8" max="8" width="9.140625" style="80" customWidth="1"/>
    <col min="9" max="9" width="9.140625" style="19" customWidth="1"/>
    <col min="10" max="16384" width="9.140625" style="103"/>
  </cols>
  <sheetData>
    <row r="1" spans="1:16" s="106" customFormat="1" ht="17.100000000000001" customHeight="1" x14ac:dyDescent="0.25">
      <c r="A1" s="126"/>
      <c r="B1" s="126"/>
      <c r="C1" s="126"/>
      <c r="D1" s="126"/>
      <c r="E1" s="353" t="s">
        <v>129</v>
      </c>
      <c r="F1" s="351" t="s">
        <v>128</v>
      </c>
      <c r="G1" s="351"/>
      <c r="H1" s="351" t="s">
        <v>128</v>
      </c>
      <c r="I1" s="353"/>
      <c r="K1" s="397" t="s">
        <v>17</v>
      </c>
      <c r="L1" s="107" t="s">
        <v>46</v>
      </c>
      <c r="M1" s="107" t="s">
        <v>130</v>
      </c>
      <c r="N1" s="107" t="s">
        <v>81</v>
      </c>
      <c r="O1" s="107" t="s">
        <v>132</v>
      </c>
      <c r="P1" s="108" t="s">
        <v>131</v>
      </c>
    </row>
    <row r="2" spans="1:16" s="106" customFormat="1" ht="17.100000000000001" customHeight="1" x14ac:dyDescent="0.25">
      <c r="A2" s="354"/>
      <c r="B2" s="354"/>
      <c r="C2" s="354"/>
      <c r="D2" s="354"/>
      <c r="E2" s="355">
        <f>SUM(E4:E1048576)</f>
        <v>7355</v>
      </c>
      <c r="F2" s="356">
        <f ca="1">E2/(NOW()-$A$4)</f>
        <v>28.090485563363654</v>
      </c>
      <c r="G2" s="356"/>
      <c r="H2" s="356">
        <f>AVERAGE(H4:H1048576)</f>
        <v>27.3531881617408</v>
      </c>
      <c r="I2" s="357"/>
      <c r="K2" s="397"/>
      <c r="L2" s="128">
        <v>37</v>
      </c>
      <c r="M2" s="128">
        <v>1</v>
      </c>
      <c r="N2" s="128">
        <v>4915</v>
      </c>
      <c r="O2" s="128">
        <v>115260</v>
      </c>
      <c r="P2" s="106">
        <v>11</v>
      </c>
    </row>
    <row r="3" spans="1:16" s="104" customFormat="1" ht="17.100000000000001" customHeight="1" x14ac:dyDescent="0.25">
      <c r="A3" s="352" t="s">
        <v>118</v>
      </c>
      <c r="B3" s="352" t="s">
        <v>120</v>
      </c>
      <c r="C3" s="349" t="s">
        <v>117</v>
      </c>
      <c r="D3" s="349" t="s">
        <v>158</v>
      </c>
      <c r="E3" s="353" t="s">
        <v>119</v>
      </c>
      <c r="F3" s="351" t="s">
        <v>128</v>
      </c>
      <c r="G3" s="349" t="s">
        <v>159</v>
      </c>
      <c r="H3" s="351" t="s">
        <v>128</v>
      </c>
      <c r="I3" s="353" t="s">
        <v>283</v>
      </c>
      <c r="K3" s="421" t="s">
        <v>18</v>
      </c>
      <c r="L3" s="107" t="s">
        <v>46</v>
      </c>
      <c r="M3" s="107" t="s">
        <v>130</v>
      </c>
      <c r="N3" s="107" t="s">
        <v>81</v>
      </c>
      <c r="O3" s="108" t="s">
        <v>132</v>
      </c>
      <c r="P3" s="104" t="s">
        <v>155</v>
      </c>
    </row>
    <row r="4" spans="1:16" ht="17.100000000000001" customHeight="1" x14ac:dyDescent="0.25">
      <c r="A4" s="105">
        <v>43853</v>
      </c>
      <c r="B4" s="105">
        <v>43859</v>
      </c>
      <c r="C4" s="103" t="s">
        <v>121</v>
      </c>
      <c r="D4" s="125">
        <v>1</v>
      </c>
      <c r="E4" s="127">
        <v>762</v>
      </c>
      <c r="F4" s="80">
        <f t="shared" ref="F4:F21" si="0">E4/(B4-A4)</f>
        <v>127</v>
      </c>
      <c r="G4" s="80">
        <f>E4/D4</f>
        <v>762</v>
      </c>
      <c r="H4" s="80">
        <f>G4/(B4-A4)</f>
        <v>127</v>
      </c>
      <c r="I4" s="19" t="e">
        <f>NA()</f>
        <v>#N/A</v>
      </c>
      <c r="K4" s="421"/>
      <c r="L4" s="103">
        <v>0</v>
      </c>
      <c r="M4" s="103">
        <v>0</v>
      </c>
      <c r="N4" s="103">
        <v>3715</v>
      </c>
      <c r="O4" s="103">
        <v>90060</v>
      </c>
      <c r="P4" s="123">
        <v>12</v>
      </c>
    </row>
    <row r="5" spans="1:16" ht="17.100000000000001" customHeight="1" x14ac:dyDescent="0.25">
      <c r="A5" s="105">
        <v>43859</v>
      </c>
      <c r="B5" s="105">
        <v>43878</v>
      </c>
      <c r="C5" s="103" t="s">
        <v>160</v>
      </c>
      <c r="D5" s="125">
        <v>2</v>
      </c>
      <c r="E5" s="127">
        <v>217</v>
      </c>
      <c r="F5" s="80">
        <f t="shared" si="0"/>
        <v>11.421052631578947</v>
      </c>
      <c r="G5" s="80">
        <f t="shared" ref="G5:G21" si="1">E5/D5</f>
        <v>108.5</v>
      </c>
      <c r="H5" s="80">
        <f t="shared" ref="H5:H21" si="2">G5/(B5-A5)</f>
        <v>5.7105263157894735</v>
      </c>
      <c r="I5" s="19" t="e">
        <f>NA()</f>
        <v>#N/A</v>
      </c>
    </row>
    <row r="6" spans="1:16" ht="17.100000000000001" customHeight="1" x14ac:dyDescent="0.25">
      <c r="A6" s="105">
        <v>43865</v>
      </c>
      <c r="B6" s="105">
        <v>43878</v>
      </c>
      <c r="C6" s="103" t="s">
        <v>161</v>
      </c>
      <c r="D6" s="125">
        <v>2</v>
      </c>
      <c r="E6" s="127">
        <v>224</v>
      </c>
      <c r="F6" s="80">
        <f t="shared" si="0"/>
        <v>17.23076923076923</v>
      </c>
      <c r="G6" s="80">
        <f t="shared" si="1"/>
        <v>112</v>
      </c>
      <c r="H6" s="80">
        <f t="shared" si="2"/>
        <v>8.615384615384615</v>
      </c>
      <c r="I6" s="19" t="e">
        <f>NA()</f>
        <v>#N/A</v>
      </c>
      <c r="O6" s="103" t="s">
        <v>129</v>
      </c>
      <c r="P6" s="103">
        <f>-((L4-L2) + (M4-M2) * 10 + (N4-N2) / 120 + (O4-O2) / 120 + P2)</f>
        <v>256</v>
      </c>
    </row>
    <row r="7" spans="1:16" ht="17.100000000000001" customHeight="1" x14ac:dyDescent="0.25">
      <c r="A7" s="105">
        <v>43875</v>
      </c>
      <c r="B7" s="105">
        <v>43889</v>
      </c>
      <c r="C7" s="103" t="s">
        <v>162</v>
      </c>
      <c r="D7" s="125">
        <v>2</v>
      </c>
      <c r="E7" s="127">
        <v>250</v>
      </c>
      <c r="F7" s="80">
        <f t="shared" si="0"/>
        <v>17.857142857142858</v>
      </c>
      <c r="G7" s="80">
        <f t="shared" si="1"/>
        <v>125</v>
      </c>
      <c r="H7" s="80">
        <f t="shared" si="2"/>
        <v>8.9285714285714288</v>
      </c>
      <c r="I7" s="19" t="e">
        <f>NA()</f>
        <v>#N/A</v>
      </c>
      <c r="N7" s="103" t="s">
        <v>156</v>
      </c>
      <c r="O7" s="103" t="s">
        <v>157</v>
      </c>
      <c r="P7" s="124">
        <f>P4/P6%</f>
        <v>4.6875</v>
      </c>
    </row>
    <row r="8" spans="1:16" ht="17.100000000000001" customHeight="1" x14ac:dyDescent="0.25">
      <c r="A8" s="105">
        <v>43889</v>
      </c>
      <c r="B8" s="105">
        <v>43902</v>
      </c>
      <c r="C8" s="103" t="s">
        <v>163</v>
      </c>
      <c r="D8" s="125">
        <v>2</v>
      </c>
      <c r="E8" s="127">
        <v>785</v>
      </c>
      <c r="F8" s="80">
        <f t="shared" si="0"/>
        <v>60.384615384615387</v>
      </c>
      <c r="G8" s="80">
        <f t="shared" si="1"/>
        <v>392.5</v>
      </c>
      <c r="H8" s="80">
        <f t="shared" si="2"/>
        <v>30.192307692307693</v>
      </c>
      <c r="I8" s="19" t="e">
        <f>NA()</f>
        <v>#N/A</v>
      </c>
    </row>
    <row r="9" spans="1:16" ht="17.100000000000001" customHeight="1" x14ac:dyDescent="0.25">
      <c r="A9" s="105">
        <v>43893</v>
      </c>
      <c r="B9" s="105">
        <v>43902</v>
      </c>
      <c r="C9" s="103" t="s">
        <v>122</v>
      </c>
      <c r="D9" s="125">
        <v>1</v>
      </c>
      <c r="E9" s="127">
        <v>6</v>
      </c>
      <c r="F9" s="80">
        <f t="shared" si="0"/>
        <v>0.66666666666666663</v>
      </c>
      <c r="G9" s="80">
        <f t="shared" si="1"/>
        <v>6</v>
      </c>
      <c r="H9" s="80">
        <f t="shared" si="2"/>
        <v>0.66666666666666663</v>
      </c>
      <c r="I9" s="19" t="e">
        <f>NA()</f>
        <v>#N/A</v>
      </c>
    </row>
    <row r="10" spans="1:16" ht="17.100000000000001" customHeight="1" x14ac:dyDescent="0.25">
      <c r="A10" s="105">
        <v>43902</v>
      </c>
      <c r="B10" s="105">
        <v>43917</v>
      </c>
      <c r="C10" s="103" t="s">
        <v>164</v>
      </c>
      <c r="D10" s="125">
        <v>2</v>
      </c>
      <c r="E10" s="127">
        <v>334</v>
      </c>
      <c r="F10" s="80">
        <f t="shared" si="0"/>
        <v>22.266666666666666</v>
      </c>
      <c r="G10" s="80">
        <f t="shared" si="1"/>
        <v>167</v>
      </c>
      <c r="H10" s="80">
        <f t="shared" si="2"/>
        <v>11.133333333333333</v>
      </c>
      <c r="I10" s="19" t="e">
        <f>NA()</f>
        <v>#N/A</v>
      </c>
    </row>
    <row r="11" spans="1:16" ht="17.100000000000001" customHeight="1" x14ac:dyDescent="0.25">
      <c r="A11" s="105">
        <v>43917</v>
      </c>
      <c r="B11" s="105">
        <v>43923</v>
      </c>
      <c r="C11" s="103" t="s">
        <v>123</v>
      </c>
      <c r="D11" s="125">
        <v>1</v>
      </c>
      <c r="E11" s="127">
        <v>359</v>
      </c>
      <c r="F11" s="80">
        <f t="shared" si="0"/>
        <v>59.833333333333336</v>
      </c>
      <c r="G11" s="80">
        <f t="shared" si="1"/>
        <v>359</v>
      </c>
      <c r="H11" s="80">
        <f t="shared" si="2"/>
        <v>59.833333333333336</v>
      </c>
      <c r="I11" s="19" t="e">
        <f>NA()</f>
        <v>#N/A</v>
      </c>
    </row>
    <row r="12" spans="1:16" ht="17.100000000000001" customHeight="1" x14ac:dyDescent="0.25">
      <c r="A12" s="105">
        <v>43923</v>
      </c>
      <c r="B12" s="105">
        <v>43934</v>
      </c>
      <c r="C12" s="103" t="s">
        <v>165</v>
      </c>
      <c r="D12" s="125">
        <v>2</v>
      </c>
      <c r="E12" s="127">
        <v>20</v>
      </c>
      <c r="F12" s="80">
        <f t="shared" si="0"/>
        <v>1.8181818181818181</v>
      </c>
      <c r="G12" s="80">
        <f t="shared" si="1"/>
        <v>10</v>
      </c>
      <c r="H12" s="80">
        <f t="shared" si="2"/>
        <v>0.90909090909090906</v>
      </c>
      <c r="I12" s="19" t="e">
        <f>NA()</f>
        <v>#N/A</v>
      </c>
    </row>
    <row r="13" spans="1:16" ht="17.100000000000001" customHeight="1" x14ac:dyDescent="0.25">
      <c r="A13" s="105">
        <v>43927</v>
      </c>
      <c r="B13" s="105">
        <v>43934</v>
      </c>
      <c r="C13" s="103" t="s">
        <v>124</v>
      </c>
      <c r="D13" s="125">
        <v>1</v>
      </c>
      <c r="E13" s="127">
        <v>429</v>
      </c>
      <c r="F13" s="80">
        <f t="shared" si="0"/>
        <v>61.285714285714285</v>
      </c>
      <c r="G13" s="80">
        <f t="shared" si="1"/>
        <v>429</v>
      </c>
      <c r="H13" s="80">
        <f t="shared" si="2"/>
        <v>61.285714285714285</v>
      </c>
      <c r="I13" s="19" t="e">
        <f>NA()</f>
        <v>#N/A</v>
      </c>
    </row>
    <row r="14" spans="1:16" ht="17.100000000000001" customHeight="1" x14ac:dyDescent="0.25">
      <c r="A14" s="105">
        <v>43934</v>
      </c>
      <c r="B14" s="105">
        <v>43941</v>
      </c>
      <c r="C14" s="103" t="s">
        <v>125</v>
      </c>
      <c r="D14" s="125">
        <v>2</v>
      </c>
      <c r="E14" s="127">
        <v>60</v>
      </c>
      <c r="F14" s="80">
        <f t="shared" si="0"/>
        <v>8.5714285714285712</v>
      </c>
      <c r="G14" s="80">
        <f t="shared" si="1"/>
        <v>30</v>
      </c>
      <c r="H14" s="80">
        <f t="shared" si="2"/>
        <v>4.2857142857142856</v>
      </c>
      <c r="I14" s="19" t="e">
        <f>NA()</f>
        <v>#N/A</v>
      </c>
    </row>
    <row r="15" spans="1:16" ht="17.100000000000001" customHeight="1" x14ac:dyDescent="0.25">
      <c r="A15" s="105">
        <v>43945</v>
      </c>
      <c r="B15" s="105">
        <v>43951</v>
      </c>
      <c r="C15" s="103" t="s">
        <v>126</v>
      </c>
      <c r="D15" s="125">
        <v>1</v>
      </c>
      <c r="E15" s="127">
        <v>226</v>
      </c>
      <c r="F15" s="80">
        <f t="shared" si="0"/>
        <v>37.666666666666664</v>
      </c>
      <c r="G15" s="80">
        <f t="shared" si="1"/>
        <v>226</v>
      </c>
      <c r="H15" s="80">
        <f t="shared" si="2"/>
        <v>37.666666666666664</v>
      </c>
      <c r="I15" s="19" t="e">
        <f>NA()</f>
        <v>#N/A</v>
      </c>
    </row>
    <row r="16" spans="1:16" ht="17.100000000000001" customHeight="1" x14ac:dyDescent="0.25">
      <c r="A16" s="105">
        <v>43951</v>
      </c>
      <c r="B16" s="105">
        <v>43963</v>
      </c>
      <c r="C16" s="103" t="s">
        <v>127</v>
      </c>
      <c r="D16" s="125">
        <v>3</v>
      </c>
      <c r="E16" s="127">
        <v>292</v>
      </c>
      <c r="F16" s="80">
        <f t="shared" si="0"/>
        <v>24.333333333333332</v>
      </c>
      <c r="G16" s="80">
        <f t="shared" si="1"/>
        <v>97.333333333333329</v>
      </c>
      <c r="H16" s="80">
        <f t="shared" si="2"/>
        <v>8.1111111111111107</v>
      </c>
      <c r="I16" s="19" t="e">
        <f>NA()</f>
        <v>#N/A</v>
      </c>
    </row>
    <row r="17" spans="1:10" ht="17.100000000000001" customHeight="1" x14ac:dyDescent="0.25">
      <c r="A17" s="105">
        <v>43963</v>
      </c>
      <c r="B17" s="105">
        <v>43980</v>
      </c>
      <c r="C17" s="103" t="s">
        <v>166</v>
      </c>
      <c r="D17" s="125">
        <v>3</v>
      </c>
      <c r="E17" s="127">
        <v>595</v>
      </c>
      <c r="F17" s="80">
        <f t="shared" si="0"/>
        <v>35</v>
      </c>
      <c r="G17" s="80">
        <f t="shared" si="1"/>
        <v>198.33333333333334</v>
      </c>
      <c r="H17" s="80">
        <f t="shared" si="2"/>
        <v>11.666666666666668</v>
      </c>
      <c r="I17" s="19" t="e">
        <f>NA()</f>
        <v>#N/A</v>
      </c>
    </row>
    <row r="18" spans="1:10" ht="17.100000000000001" customHeight="1" x14ac:dyDescent="0.25">
      <c r="A18" s="105">
        <v>43980</v>
      </c>
      <c r="B18" s="105">
        <v>43985</v>
      </c>
      <c r="C18" s="103" t="s">
        <v>167</v>
      </c>
      <c r="D18" s="125">
        <v>4</v>
      </c>
      <c r="E18" s="127">
        <v>238</v>
      </c>
      <c r="F18" s="80">
        <f t="shared" si="0"/>
        <v>47.6</v>
      </c>
      <c r="G18" s="80">
        <f t="shared" si="1"/>
        <v>59.5</v>
      </c>
      <c r="H18" s="80">
        <f t="shared" si="2"/>
        <v>11.9</v>
      </c>
      <c r="I18" s="19" t="e">
        <f>NA()</f>
        <v>#N/A</v>
      </c>
    </row>
    <row r="19" spans="1:10" ht="17.100000000000001" customHeight="1" x14ac:dyDescent="0.25">
      <c r="A19" s="105">
        <v>43994</v>
      </c>
      <c r="B19" s="105">
        <v>44004</v>
      </c>
      <c r="C19" s="109" t="s">
        <v>136</v>
      </c>
      <c r="D19" s="125">
        <v>2</v>
      </c>
      <c r="E19" s="127">
        <v>176</v>
      </c>
      <c r="F19" s="80">
        <f t="shared" si="0"/>
        <v>17.600000000000001</v>
      </c>
      <c r="G19" s="80">
        <f t="shared" si="1"/>
        <v>88</v>
      </c>
      <c r="H19" s="80">
        <f t="shared" si="2"/>
        <v>8.8000000000000007</v>
      </c>
      <c r="I19" s="19" t="e">
        <f>NA()</f>
        <v>#N/A</v>
      </c>
    </row>
    <row r="20" spans="1:10" ht="17.100000000000001" customHeight="1" x14ac:dyDescent="0.25">
      <c r="A20" s="105">
        <v>44011</v>
      </c>
      <c r="B20" s="105">
        <v>44015</v>
      </c>
      <c r="C20" s="103" t="s">
        <v>153</v>
      </c>
      <c r="D20" s="125">
        <v>3</v>
      </c>
      <c r="E20" s="127">
        <v>261</v>
      </c>
      <c r="F20" s="80">
        <f t="shared" si="0"/>
        <v>65.25</v>
      </c>
      <c r="G20" s="80">
        <f t="shared" si="1"/>
        <v>87</v>
      </c>
      <c r="H20" s="80">
        <f t="shared" si="2"/>
        <v>21.75</v>
      </c>
      <c r="I20" s="19" t="e">
        <f>NA()</f>
        <v>#N/A</v>
      </c>
    </row>
    <row r="21" spans="1:10" ht="17.100000000000001" customHeight="1" x14ac:dyDescent="0.25">
      <c r="A21" s="105">
        <v>44027</v>
      </c>
      <c r="B21" s="105">
        <v>44030</v>
      </c>
      <c r="C21" s="103" t="s">
        <v>168</v>
      </c>
      <c r="D21" s="125">
        <v>2</v>
      </c>
      <c r="E21" s="127">
        <v>382</v>
      </c>
      <c r="F21" s="80">
        <f t="shared" si="0"/>
        <v>127.33333333333333</v>
      </c>
      <c r="G21" s="80">
        <f t="shared" si="1"/>
        <v>191</v>
      </c>
      <c r="H21" s="80">
        <f t="shared" si="2"/>
        <v>63.666666666666664</v>
      </c>
      <c r="I21" s="19" t="e">
        <f>NA()</f>
        <v>#N/A</v>
      </c>
    </row>
    <row r="22" spans="1:10" ht="17.100000000000001" customHeight="1" x14ac:dyDescent="0.25">
      <c r="A22" s="105">
        <v>44042</v>
      </c>
      <c r="B22" s="105">
        <v>44047</v>
      </c>
      <c r="C22" s="103" t="s">
        <v>174</v>
      </c>
      <c r="D22" s="125">
        <v>4</v>
      </c>
      <c r="E22" s="127">
        <v>217</v>
      </c>
      <c r="F22" s="80">
        <f t="shared" ref="F22:F27" si="3">E22/(B22-A22)</f>
        <v>43.4</v>
      </c>
      <c r="G22" s="80">
        <f t="shared" ref="G22:G27" si="4">E22/D22</f>
        <v>54.25</v>
      </c>
      <c r="H22" s="80">
        <f t="shared" ref="H22:H27" si="5">G22/(B22-A22)</f>
        <v>10.85</v>
      </c>
      <c r="I22" s="19" t="e">
        <f>NA()</f>
        <v>#N/A</v>
      </c>
    </row>
    <row r="23" spans="1:10" ht="17.100000000000001" customHeight="1" x14ac:dyDescent="0.25">
      <c r="A23" s="105">
        <v>44057</v>
      </c>
      <c r="B23" s="105">
        <v>44060</v>
      </c>
      <c r="C23" s="103" t="s">
        <v>181</v>
      </c>
      <c r="D23" s="125">
        <v>2</v>
      </c>
      <c r="E23" s="127">
        <v>102</v>
      </c>
      <c r="F23" s="80">
        <f t="shared" si="3"/>
        <v>34</v>
      </c>
      <c r="G23" s="80">
        <f t="shared" si="4"/>
        <v>51</v>
      </c>
      <c r="H23" s="80">
        <f t="shared" si="5"/>
        <v>17</v>
      </c>
      <c r="I23" s="19" t="e">
        <f>NA()</f>
        <v>#N/A</v>
      </c>
    </row>
    <row r="24" spans="1:10" ht="17.100000000000001" customHeight="1" x14ac:dyDescent="0.25">
      <c r="A24" s="105">
        <v>44072</v>
      </c>
      <c r="B24" s="105">
        <v>44077</v>
      </c>
      <c r="C24" s="103" t="s">
        <v>186</v>
      </c>
      <c r="D24" s="125">
        <v>5</v>
      </c>
      <c r="E24" s="127">
        <v>460</v>
      </c>
      <c r="F24" s="80">
        <f t="shared" si="3"/>
        <v>92</v>
      </c>
      <c r="G24" s="80">
        <f t="shared" si="4"/>
        <v>92</v>
      </c>
      <c r="H24" s="80">
        <f t="shared" si="5"/>
        <v>18.399999999999999</v>
      </c>
      <c r="I24" s="19" t="e">
        <f>NA()</f>
        <v>#N/A</v>
      </c>
      <c r="J24" s="80"/>
    </row>
    <row r="25" spans="1:10" ht="17.100000000000001" customHeight="1" x14ac:dyDescent="0.25">
      <c r="A25" s="105">
        <v>44086</v>
      </c>
      <c r="B25" s="105">
        <v>44089</v>
      </c>
      <c r="C25" s="103" t="s">
        <v>206</v>
      </c>
      <c r="D25" s="125">
        <v>2</v>
      </c>
      <c r="E25" s="127">
        <v>446</v>
      </c>
      <c r="F25" s="80">
        <f t="shared" si="3"/>
        <v>148.66666666666666</v>
      </c>
      <c r="G25" s="80">
        <f t="shared" si="4"/>
        <v>223</v>
      </c>
      <c r="H25" s="80">
        <f t="shared" si="5"/>
        <v>74.333333333333329</v>
      </c>
      <c r="I25" s="19" t="e">
        <f>NA()</f>
        <v>#N/A</v>
      </c>
    </row>
    <row r="26" spans="1:10" ht="17.100000000000001" customHeight="1" x14ac:dyDescent="0.25">
      <c r="A26" s="105">
        <v>44104</v>
      </c>
      <c r="B26" s="105">
        <v>44109</v>
      </c>
      <c r="C26" s="103" t="s">
        <v>281</v>
      </c>
      <c r="D26" s="125">
        <v>3</v>
      </c>
      <c r="E26" s="127">
        <v>258</v>
      </c>
      <c r="F26" s="80">
        <f t="shared" si="3"/>
        <v>51.6</v>
      </c>
      <c r="G26" s="80">
        <f t="shared" si="4"/>
        <v>86</v>
      </c>
      <c r="H26" s="80">
        <f t="shared" si="5"/>
        <v>17.2</v>
      </c>
      <c r="I26" s="19">
        <v>1</v>
      </c>
    </row>
    <row r="27" spans="1:10" ht="17.100000000000001" customHeight="1" x14ac:dyDescent="0.25">
      <c r="A27" s="105">
        <v>44109</v>
      </c>
      <c r="B27" s="105">
        <v>44116</v>
      </c>
      <c r="C27" s="103" t="s">
        <v>290</v>
      </c>
      <c r="D27" s="125">
        <v>1</v>
      </c>
      <c r="E27" s="127">
        <v>256</v>
      </c>
      <c r="F27" s="80">
        <f t="shared" si="3"/>
        <v>36.571428571428569</v>
      </c>
      <c r="G27" s="80">
        <f t="shared" si="4"/>
        <v>256</v>
      </c>
      <c r="H27" s="80">
        <f t="shared" si="5"/>
        <v>36.571428571428569</v>
      </c>
      <c r="I27" s="19">
        <v>0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2">
    <mergeCell ref="K1:K2"/>
    <mergeCell ref="K3:K4"/>
  </mergeCells>
  <conditionalFormatting sqref="F1:F1048576">
    <cfRule type="colorScale" priority="6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I1048576">
    <cfRule type="colorScale" priority="3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/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0.85546875" style="51" customWidth="1"/>
    <col min="7" max="7" width="14.7109375" style="58" customWidth="1"/>
    <col min="8" max="8" width="11.42578125" style="34" customWidth="1"/>
    <col min="9" max="9" width="10.85546875" style="51" customWidth="1"/>
    <col min="10" max="10" width="14.7109375" style="58" customWidth="1"/>
    <col min="11" max="11" width="11.42578125" style="34" customWidth="1"/>
    <col min="12" max="12" width="10.85546875" style="51" customWidth="1"/>
    <col min="13" max="13" width="14.7109375" style="58" customWidth="1"/>
    <col min="14" max="14" width="11.42578125" style="34" customWidth="1"/>
    <col min="15" max="16384" width="9.28515625" style="42"/>
  </cols>
  <sheetData>
    <row r="1" spans="1:14" s="56" customFormat="1" ht="14.65" customHeight="1" x14ac:dyDescent="0.25">
      <c r="A1" s="56" t="s">
        <v>64</v>
      </c>
      <c r="B1" s="56">
        <v>1</v>
      </c>
      <c r="C1" s="56">
        <v>7</v>
      </c>
      <c r="F1" s="422" t="str">
        <f>B1&amp; "日"</f>
        <v>1日</v>
      </c>
      <c r="G1" s="423"/>
      <c r="H1" s="423"/>
      <c r="I1" s="422" t="str">
        <f>C1 &amp; "日"</f>
        <v>7日</v>
      </c>
      <c r="J1" s="423"/>
      <c r="K1" s="423"/>
      <c r="L1" s="422" t="s">
        <v>60</v>
      </c>
      <c r="M1" s="423"/>
      <c r="N1" s="423"/>
    </row>
    <row r="2" spans="1:14" s="56" customFormat="1" ht="14.65" customHeight="1" x14ac:dyDescent="0.25">
      <c r="A2" s="54" t="s">
        <v>11</v>
      </c>
      <c r="B2" s="56" t="s">
        <v>15</v>
      </c>
      <c r="C2" s="56" t="s">
        <v>58</v>
      </c>
      <c r="D2" s="56" t="s">
        <v>57</v>
      </c>
      <c r="E2" s="56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56" t="s">
        <v>59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56" t="s">
        <v>59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56" t="s">
        <v>59</v>
      </c>
    </row>
    <row r="3" spans="1:14" ht="14.65" customHeight="1" x14ac:dyDescent="0.25">
      <c r="A3" s="8">
        <v>43666.918750000004</v>
      </c>
      <c r="B3" s="42">
        <v>164</v>
      </c>
      <c r="C3" s="42">
        <v>38379</v>
      </c>
      <c r="D3" s="42">
        <f t="shared" ref="D3:D66" si="0">IF(ISBLANK(A3),"-",INDEX(DATA_PLAYER_EXP, B3, 3) + INDEX(DATA_PLAYER_EXP, B3, 2) - C3)</f>
        <v>4680111</v>
      </c>
      <c r="E3" s="46">
        <f>IF(ISBLANK(A3),"-",D3/PLAYER_EXP_MAX)</f>
        <v>0.40936938579166793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132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 t="shared" ref="L3:L8" si="3"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34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2">
        <v>164</v>
      </c>
      <c r="C4" s="42">
        <v>34945</v>
      </c>
      <c r="D4" s="42">
        <f t="shared" si="0"/>
        <v>4683545</v>
      </c>
      <c r="E4" s="46">
        <f>IF(ISBLANK(A4),"-",D4/PLAYER_EXP_MAX)</f>
        <v>0.40966975782788856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132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si="3"/>
        <v>#N/A</v>
      </c>
      <c r="M4" s="58" t="e">
        <f>IF(ISBLANK(A4),NA(),IFERROR(A4+(PLAYER_EXP_MAX-D4)/L4,NA()))</f>
        <v>#N/A</v>
      </c>
      <c r="N4" s="36" t="e">
        <f t="shared" ca="1" si="4"/>
        <v>#N/A</v>
      </c>
    </row>
    <row r="5" spans="1:14" ht="14.65" customHeight="1" x14ac:dyDescent="0.25">
      <c r="A5" s="8">
        <v>43667.021527777782</v>
      </c>
      <c r="B5" s="42">
        <v>164</v>
      </c>
      <c r="C5" s="42">
        <v>28047</v>
      </c>
      <c r="D5" s="42">
        <f t="shared" si="0"/>
        <v>4690443</v>
      </c>
      <c r="E5" s="46">
        <f>IF(ISBLANK(A5),"-",D5/PLAYER_EXP_MAX)</f>
        <v>0.410273126000821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132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3"/>
        <v>#N/A</v>
      </c>
      <c r="M5" s="58" t="e">
        <f>IF(ISBLANK(A5),NA(),IFERROR(A5+(PLAYER_EXP_MAX-D5)/L5,NA()))</f>
        <v>#N/A</v>
      </c>
      <c r="N5" s="36" t="e">
        <f t="shared" ca="1" si="4"/>
        <v>#N/A</v>
      </c>
    </row>
    <row r="6" spans="1:14" ht="14.65" customHeight="1" x14ac:dyDescent="0.25">
      <c r="A6" s="8">
        <v>43667.086805555555</v>
      </c>
      <c r="B6" s="42">
        <v>164</v>
      </c>
      <c r="C6" s="42">
        <v>13277</v>
      </c>
      <c r="D6" s="42">
        <f t="shared" si="0"/>
        <v>4705213</v>
      </c>
      <c r="E6" s="46">
        <f>IF(ISBLANK(A6),"-",D6/PLAYER_EXP_MAX)</f>
        <v>0.41156505814263195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132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3"/>
        <v>#N/A</v>
      </c>
      <c r="M6" s="58" t="e">
        <f>IF(ISBLANK(A6),NA(),IFERROR(A6+(PLAYER_EXP_MAX-D6)/L6,NA()))</f>
        <v>#N/A</v>
      </c>
      <c r="N6" s="36" t="e">
        <f t="shared" ca="1" si="4"/>
        <v>#N/A</v>
      </c>
    </row>
    <row r="7" spans="1:14" ht="14.65" customHeight="1" x14ac:dyDescent="0.25">
      <c r="A7" s="8">
        <v>43667.665277777778</v>
      </c>
      <c r="B7" s="42">
        <v>165</v>
      </c>
      <c r="C7" s="42">
        <v>119607</v>
      </c>
      <c r="D7" s="42">
        <f t="shared" si="0"/>
        <v>4732883</v>
      </c>
      <c r="E7" s="46">
        <f>IF(ISBLANK(A7),"-",D7/PLAYER_EXP_MAX)</f>
        <v>0.41398535349563859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132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3"/>
        <v>#N/A</v>
      </c>
      <c r="M7" s="58" t="e">
        <f>IF(ISBLANK(A7),NA(),IFERROR(A7+(PLAYER_EXP_MAX-D7)/L7,NA()))</f>
        <v>#N/A</v>
      </c>
      <c r="N7" s="36" t="e">
        <f t="shared" ca="1" si="4"/>
        <v>#N/A</v>
      </c>
    </row>
    <row r="8" spans="1:14" ht="14.65" customHeight="1" x14ac:dyDescent="0.25">
      <c r="A8" s="8">
        <v>43667.834722222222</v>
      </c>
      <c r="B8" s="42">
        <v>165</v>
      </c>
      <c r="C8" s="42">
        <v>95094</v>
      </c>
      <c r="D8" s="42">
        <f t="shared" si="0"/>
        <v>4757396</v>
      </c>
      <c r="E8" s="46">
        <f>IF(ISBLANK(A8),"-",D8/PLAYER_EXP_MAX)</f>
        <v>0.41612950600695964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132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3"/>
        <v>#N/A</v>
      </c>
      <c r="M8" s="58" t="e">
        <f>IF(ISBLANK(A8),NA(),IFERROR(A8+(PLAYER_EXP_MAX-D8)/L8,NA()))</f>
        <v>#N/A</v>
      </c>
      <c r="N8" s="36" t="e">
        <f t="shared" ca="1" si="4"/>
        <v>#N/A</v>
      </c>
    </row>
    <row r="9" spans="1:14" ht="14.65" customHeight="1" x14ac:dyDescent="0.25">
      <c r="A9" s="8">
        <v>43667.875694444447</v>
      </c>
      <c r="B9" s="42">
        <v>165</v>
      </c>
      <c r="C9" s="42">
        <v>89641</v>
      </c>
      <c r="D9" s="42">
        <f t="shared" si="0"/>
        <v>4762849</v>
      </c>
      <c r="E9" s="46">
        <f>IF(ISBLANK(A9),"-",D9/PLAYER_EXP_MAX)</f>
        <v>0.41660648000623485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132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>IFERROR(IF(OR(ISBLANK($A9),$A9-$A$3 &lt; $C$1),NA(),($D9-$D$3)/($A9-$A$3)),NA())</f>
        <v>#N/A</v>
      </c>
      <c r="M9" s="58" t="e">
        <f>IF(ISBLANK(A9),NA(),IFERROR(A9+(PLAYER_EXP_MAX-D9)/L9,NA()))</f>
        <v>#N/A</v>
      </c>
      <c r="N9" s="36" t="e">
        <f t="shared" ca="1" si="4"/>
        <v>#N/A</v>
      </c>
    </row>
    <row r="10" spans="1:14" ht="14.65" customHeight="1" x14ac:dyDescent="0.25">
      <c r="A10" s="8">
        <v>43667.935416666667</v>
      </c>
      <c r="B10" s="42">
        <v>165</v>
      </c>
      <c r="C10" s="42">
        <v>80744</v>
      </c>
      <c r="D10" s="42">
        <f t="shared" si="0"/>
        <v>4771746</v>
      </c>
      <c r="E10" s="46">
        <f>IF(ISBLANK(A10),"-",D10/PLAYER_EXP_MAX)</f>
        <v>0.41738470074189443</v>
      </c>
      <c r="F10" s="51">
        <f ca="1">IF(ISBLANK(A10),NA(),IFERROR(SLOPE(INDIRECT("D" &amp; MATCH(A10-$B$1,A:A,1)):D10, INDIRECT("A" &amp; MATCH(A10-$B$1,A:A,1)):A10),NA()))</f>
        <v>81982.186636489219</v>
      </c>
      <c r="G10" s="58">
        <f ca="1">IF(ISBLANK(A10),NA(),IFERROR(A10+(PLAYER_EXP_MAX-D10)/F10,NA()))</f>
        <v>43749.181639453258</v>
      </c>
      <c r="H10" s="132" t="str">
        <f t="shared" ca="1" si="1"/>
        <v>-365 D 15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ref="L10:L73" si="5">IFERROR(IF(OR(ISBLANK($A10),$A10-$A$3 &lt; $C$1),NA(),($D10-$D$3)/($A10-$A$3)),NA())</f>
        <v>#N/A</v>
      </c>
      <c r="M10" s="58" t="e">
        <f>IF(ISBLANK(A10),NA(),IFERROR(A10+(PLAYER_EXP_MAX-D10)/L10,NA()))</f>
        <v>#N/A</v>
      </c>
      <c r="N10" s="36" t="e">
        <f t="shared" ca="1" si="4"/>
        <v>#N/A</v>
      </c>
    </row>
    <row r="11" spans="1:14" ht="14.65" customHeight="1" x14ac:dyDescent="0.25">
      <c r="A11" s="8">
        <v>43668.004166666666</v>
      </c>
      <c r="B11" s="42">
        <v>165</v>
      </c>
      <c r="C11" s="42">
        <v>68878</v>
      </c>
      <c r="D11" s="42">
        <f t="shared" si="0"/>
        <v>4783612</v>
      </c>
      <c r="E11" s="46">
        <f>IF(ISBLANK(A11),"-",D11/PLAYER_EXP_MAX)</f>
        <v>0.41842261995616176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43746.546580137721</v>
      </c>
      <c r="H11" s="132" t="str">
        <f t="shared" ca="1" si="1"/>
        <v>-368 D 06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5"/>
        <v>#N/A</v>
      </c>
      <c r="M11" s="58" t="e">
        <f>IF(ISBLANK(A11),NA(),IFERROR(A11+(PLAYER_EXP_MAX-D11)/L11,NA()))</f>
        <v>#N/A</v>
      </c>
      <c r="N11" s="36" t="e">
        <f t="shared" ca="1" si="4"/>
        <v>#N/A</v>
      </c>
    </row>
    <row r="12" spans="1:14" ht="14.65" customHeight="1" x14ac:dyDescent="0.25">
      <c r="A12" s="8">
        <v>43668.131944444445</v>
      </c>
      <c r="B12" s="42">
        <v>165</v>
      </c>
      <c r="C12" s="42">
        <v>39694</v>
      </c>
      <c r="D12" s="42">
        <f t="shared" si="0"/>
        <v>4812796</v>
      </c>
      <c r="E12" s="46">
        <f>IF(ISBLANK(A12),"-",D12/PLAYER_EXP_MAX)</f>
        <v>0.42097534491395533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43737.776500359447</v>
      </c>
      <c r="H12" s="132" t="str">
        <f t="shared" ca="1" si="1"/>
        <v>-377 D 01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5"/>
        <v>#N/A</v>
      </c>
      <c r="M12" s="58" t="e">
        <f>IF(ISBLANK(A12),NA(),IFERROR(A12+(PLAYER_EXP_MAX-D12)/L12,NA()))</f>
        <v>#N/A</v>
      </c>
      <c r="N12" s="36" t="e">
        <f t="shared" ca="1" si="4"/>
        <v>#N/A</v>
      </c>
    </row>
    <row r="13" spans="1:14" ht="14.65" customHeight="1" x14ac:dyDescent="0.25">
      <c r="A13" s="8">
        <v>43668.146527777782</v>
      </c>
      <c r="B13" s="42">
        <v>165</v>
      </c>
      <c r="C13" s="42">
        <v>36537</v>
      </c>
      <c r="D13" s="42">
        <f t="shared" si="0"/>
        <v>4815953</v>
      </c>
      <c r="E13" s="46">
        <f>IF(ISBLANK(A13),"-",D13/PLAYER_EXP_MAX)</f>
        <v>0.42125148775564097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43732.287294986541</v>
      </c>
      <c r="H13" s="132" t="str">
        <f t="shared" ca="1" si="1"/>
        <v>-382 D 13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5"/>
        <v>#N/A</v>
      </c>
      <c r="M13" s="58" t="e">
        <f>IF(ISBLANK(A13),NA(),IFERROR(A13+(PLAYER_EXP_MAX-D13)/L13,NA()))</f>
        <v>#N/A</v>
      </c>
      <c r="N13" s="36" t="e">
        <f t="shared" ca="1" si="4"/>
        <v>#N/A</v>
      </c>
    </row>
    <row r="14" spans="1:14" ht="14.65" customHeight="1" x14ac:dyDescent="0.25">
      <c r="A14" s="8">
        <v>43668.764583333337</v>
      </c>
      <c r="B14" s="42">
        <v>165</v>
      </c>
      <c r="C14" s="42">
        <v>26661</v>
      </c>
      <c r="D14" s="42">
        <f t="shared" si="0"/>
        <v>4825829</v>
      </c>
      <c r="E14" s="46">
        <f>IF(ISBLANK(A14),"-",D14/PLAYER_EXP_MAX)</f>
        <v>0.4221153416373285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43745.728679822547</v>
      </c>
      <c r="H14" s="132" t="str">
        <f t="shared" ca="1" si="1"/>
        <v>-369 D 02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5"/>
        <v>#N/A</v>
      </c>
      <c r="M14" s="58" t="e">
        <f>IF(ISBLANK(A14),NA(),IFERROR(A14+(PLAYER_EXP_MAX-D14)/L14,NA()))</f>
        <v>#N/A</v>
      </c>
      <c r="N14" s="36" t="e">
        <f t="shared" ca="1" si="4"/>
        <v>#N/A</v>
      </c>
    </row>
    <row r="15" spans="1:14" ht="14.65" customHeight="1" x14ac:dyDescent="0.25">
      <c r="A15" s="8">
        <v>43669.80069444445</v>
      </c>
      <c r="B15" s="42">
        <v>165</v>
      </c>
      <c r="C15" s="42">
        <v>2437</v>
      </c>
      <c r="D15" s="42">
        <f t="shared" si="0"/>
        <v>4850053</v>
      </c>
      <c r="E15" s="46">
        <f>IF(ISBLANK(A15),"-",D15/PLAYER_EXP_MAX)</f>
        <v>0.42423421531391808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43951.34524025795</v>
      </c>
      <c r="H15" s="132" t="str">
        <f t="shared" ca="1" si="1"/>
        <v>-163 D 11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5"/>
        <v>#N/A</v>
      </c>
      <c r="M15" s="58" t="e">
        <f>IF(ISBLANK(A15),NA(),IFERROR(A15+(PLAYER_EXP_MAX-D15)/L15,NA()))</f>
        <v>#N/A</v>
      </c>
      <c r="N15" s="36" t="e">
        <f t="shared" ca="1" si="4"/>
        <v>#N/A</v>
      </c>
    </row>
    <row r="16" spans="1:14" ht="14.65" customHeight="1" x14ac:dyDescent="0.25">
      <c r="A16" s="8">
        <v>43669.932638888895</v>
      </c>
      <c r="B16" s="42">
        <v>166</v>
      </c>
      <c r="C16" s="42">
        <v>112999</v>
      </c>
      <c r="D16" s="47">
        <f t="shared" si="0"/>
        <v>4876491</v>
      </c>
      <c r="E16" s="46">
        <f>IF(ISBLANK(A16),"-",D16/PLAYER_EXP_MAX)</f>
        <v>0.42654674760675476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43853.345325615184</v>
      </c>
      <c r="H16" s="132" t="str">
        <f t="shared" ca="1" si="1"/>
        <v>-261 D 11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5"/>
        <v>#N/A</v>
      </c>
      <c r="M16" s="58" t="e">
        <f>IF(ISBLANK(A16),NA(),IFERROR(A16+(PLAYER_EXP_MAX-D16)/L16,NA()))</f>
        <v>#N/A</v>
      </c>
      <c r="N16" s="36" t="e">
        <f t="shared" ca="1" si="4"/>
        <v>#N/A</v>
      </c>
    </row>
    <row r="17" spans="1:14" ht="14.65" customHeight="1" x14ac:dyDescent="0.25">
      <c r="A17" s="8">
        <v>43670.075000000004</v>
      </c>
      <c r="B17" s="42">
        <v>166</v>
      </c>
      <c r="C17" s="42">
        <v>82919</v>
      </c>
      <c r="D17" s="47">
        <f t="shared" si="0"/>
        <v>4906571</v>
      </c>
      <c r="E17" s="46">
        <f>IF(ISBLANK(A17),"-",D17/PLAYER_EXP_MAX)</f>
        <v>0.42917784569921735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43800.621103458376</v>
      </c>
      <c r="H17" s="132" t="str">
        <f t="shared" ca="1" si="1"/>
        <v>-314 D 05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5"/>
        <v>#N/A</v>
      </c>
      <c r="M17" s="58" t="e">
        <f>IF(ISBLANK(A17),NA(),IFERROR(A17+(PLAYER_EXP_MAX-D17)/L17,NA()))</f>
        <v>#N/A</v>
      </c>
      <c r="N17" s="36" t="e">
        <f t="shared" ca="1" si="4"/>
        <v>#N/A</v>
      </c>
    </row>
    <row r="18" spans="1:14" ht="14.65" customHeight="1" x14ac:dyDescent="0.25">
      <c r="A18" s="8">
        <v>43670.095138888893</v>
      </c>
      <c r="B18" s="42">
        <v>166</v>
      </c>
      <c r="C18" s="42">
        <v>78040</v>
      </c>
      <c r="D18" s="47">
        <f t="shared" si="0"/>
        <v>4911450</v>
      </c>
      <c r="E18" s="46">
        <f>IF(ISBLANK(A18),"-",D18/PLAYER_EXP_MAX)</f>
        <v>0.42960461190909521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43784.343683815299</v>
      </c>
      <c r="H18" s="132" t="str">
        <f t="shared" ca="1" si="1"/>
        <v>-330 D 11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5"/>
        <v>#N/A</v>
      </c>
      <c r="M18" s="58" t="e">
        <f>IF(ISBLANK(A18),NA(),IFERROR(A18+(PLAYER_EXP_MAX-D18)/L18,NA()))</f>
        <v>#N/A</v>
      </c>
      <c r="N18" s="36" t="e">
        <f t="shared" ca="1" si="4"/>
        <v>#N/A</v>
      </c>
    </row>
    <row r="19" spans="1:14" ht="14.65" customHeight="1" x14ac:dyDescent="0.25">
      <c r="A19" s="8">
        <v>43670.361111111117</v>
      </c>
      <c r="B19" s="42">
        <v>166</v>
      </c>
      <c r="C19" s="42">
        <v>44973</v>
      </c>
      <c r="D19" s="47">
        <f t="shared" si="0"/>
        <v>4944517</v>
      </c>
      <c r="E19" s="46">
        <f>IF(ISBLANK(A19),"-",D19/PLAYER_EXP_MAX)</f>
        <v>0.4324969829404603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43764.808313138543</v>
      </c>
      <c r="H19" s="132" t="str">
        <f t="shared" ca="1" si="1"/>
        <v>-350 D 00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5"/>
        <v>#N/A</v>
      </c>
      <c r="M19" s="58" t="e">
        <f>IF(ISBLANK(A19),NA(),IFERROR(A19+(PLAYER_EXP_MAX-D19)/L19,NA()))</f>
        <v>#N/A</v>
      </c>
      <c r="N19" s="36" t="e">
        <f t="shared" ca="1" si="4"/>
        <v>#N/A</v>
      </c>
    </row>
    <row r="20" spans="1:14" ht="14.65" customHeight="1" x14ac:dyDescent="0.25">
      <c r="A20" s="8">
        <v>43670.506944444445</v>
      </c>
      <c r="B20" s="42">
        <v>166</v>
      </c>
      <c r="C20" s="42">
        <v>24191</v>
      </c>
      <c r="D20" s="47">
        <f t="shared" si="0"/>
        <v>4965299</v>
      </c>
      <c r="E20" s="46">
        <f>IF(ISBLANK(A20),"-",D20/PLAYER_EXP_MAX)</f>
        <v>0.4343147848206983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43752.791692655825</v>
      </c>
      <c r="H20" s="132" t="str">
        <f t="shared" ca="1" si="1"/>
        <v>-362 D 00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5"/>
        <v>#N/A</v>
      </c>
      <c r="M20" s="58" t="e">
        <f>IF(ISBLANK(A20),NA(),IFERROR(A20+(PLAYER_EXP_MAX-D20)/L20,NA()))</f>
        <v>#N/A</v>
      </c>
      <c r="N20" s="36" t="e">
        <f t="shared" ca="1" si="4"/>
        <v>#N/A</v>
      </c>
    </row>
    <row r="21" spans="1:14" ht="14.65" customHeight="1" x14ac:dyDescent="0.25">
      <c r="A21" s="8">
        <v>43670.904861111114</v>
      </c>
      <c r="B21" s="42">
        <v>166</v>
      </c>
      <c r="C21" s="42">
        <v>17185</v>
      </c>
      <c r="D21" s="47">
        <f t="shared" si="0"/>
        <v>4972305</v>
      </c>
      <c r="E21" s="46">
        <f>IF(ISBLANK(A21),"-",D21/PLAYER_EXP_MAX)</f>
        <v>0.43492759975539885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43728.195039547471</v>
      </c>
      <c r="H21" s="132" t="str">
        <f t="shared" ca="1" si="1"/>
        <v>-386 D 15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5"/>
        <v>#N/A</v>
      </c>
      <c r="M21" s="58" t="e">
        <f>IF(ISBLANK(A21),NA(),IFERROR(A21+(PLAYER_EXP_MAX-D21)/L21,NA()))</f>
        <v>#N/A</v>
      </c>
      <c r="N21" s="36" t="e">
        <f t="shared" ca="1" si="4"/>
        <v>#N/A</v>
      </c>
    </row>
    <row r="22" spans="1:14" ht="14.65" customHeight="1" x14ac:dyDescent="0.25">
      <c r="A22" s="8">
        <v>43671.138194444444</v>
      </c>
      <c r="B22" s="42">
        <v>167</v>
      </c>
      <c r="C22" s="42">
        <v>120328</v>
      </c>
      <c r="D22" s="47">
        <f t="shared" si="0"/>
        <v>5009162</v>
      </c>
      <c r="E22" s="46">
        <f>IF(ISBLANK(A22),"-",D22/PLAYER_EXP_MAX)</f>
        <v>0.43815148214881289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43749.118451453469</v>
      </c>
      <c r="H22" s="132" t="str">
        <f t="shared" ca="1" si="1"/>
        <v>-365 D 17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5"/>
        <v>#N/A</v>
      </c>
      <c r="M22" s="58" t="e">
        <f>IF(ISBLANK(A22),NA(),IFERROR(A22+(PLAYER_EXP_MAX-D22)/L22,NA()))</f>
        <v>#N/A</v>
      </c>
      <c r="N22" s="36" t="e">
        <f t="shared" ca="1" si="4"/>
        <v>#N/A</v>
      </c>
    </row>
    <row r="23" spans="1:14" ht="14.65" customHeight="1" x14ac:dyDescent="0.25">
      <c r="A23" s="8">
        <v>43671.278472222228</v>
      </c>
      <c r="B23" s="42">
        <v>167</v>
      </c>
      <c r="C23" s="42">
        <v>100906</v>
      </c>
      <c r="D23" s="47">
        <f t="shared" si="0"/>
        <v>5028584</v>
      </c>
      <c r="E23" s="46">
        <f>IF(ISBLANK(A23),"-",D23/PLAYER_EXP_MAX)</f>
        <v>0.43985032480678532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43743.441166757737</v>
      </c>
      <c r="H23" s="132" t="str">
        <f t="shared" ca="1" si="1"/>
        <v>-371 D 09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5"/>
        <v>#N/A</v>
      </c>
      <c r="M23" s="58" t="e">
        <f>IF(ISBLANK(A23),NA(),IFERROR(A23+(PLAYER_EXP_MAX-D23)/L23,NA()))</f>
        <v>#N/A</v>
      </c>
      <c r="N23" s="36" t="e">
        <f t="shared" ca="1" si="4"/>
        <v>#N/A</v>
      </c>
    </row>
    <row r="24" spans="1:14" ht="14.65" customHeight="1" x14ac:dyDescent="0.25">
      <c r="A24" s="8">
        <v>43671.481250000004</v>
      </c>
      <c r="B24" s="42">
        <v>167</v>
      </c>
      <c r="C24" s="42">
        <v>70771</v>
      </c>
      <c r="D24" s="47">
        <f t="shared" si="0"/>
        <v>5058719</v>
      </c>
      <c r="E24" s="46">
        <f>IF(ISBLANK(A24),"-",D24/PLAYER_EXP_MAX)</f>
        <v>0.44248623375014839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43739.085361944693</v>
      </c>
      <c r="H24" s="132" t="str">
        <f t="shared" ca="1" si="1"/>
        <v>-375 D 17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5"/>
        <v>#N/A</v>
      </c>
      <c r="M24" s="58" t="e">
        <f>IF(ISBLANK(A24),NA(),IFERROR(A24+(PLAYER_EXP_MAX-D24)/L24,NA()))</f>
        <v>#N/A</v>
      </c>
      <c r="N24" s="36" t="e">
        <f t="shared" ca="1" si="4"/>
        <v>#N/A</v>
      </c>
    </row>
    <row r="25" spans="1:14" ht="14.65" customHeight="1" x14ac:dyDescent="0.25">
      <c r="A25" s="8">
        <v>43671.541666666672</v>
      </c>
      <c r="B25" s="42">
        <v>167</v>
      </c>
      <c r="C25" s="42">
        <v>63020</v>
      </c>
      <c r="D25" s="48">
        <f t="shared" si="0"/>
        <v>5066470</v>
      </c>
      <c r="E25" s="46">
        <f>IF(ISBLANK(A25),"-",D25/PLAYER_EXP_MAX)</f>
        <v>0.44316421384704591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43732.244995814515</v>
      </c>
      <c r="H25" s="132" t="str">
        <f t="shared" ca="1" si="1"/>
        <v>-382 D 14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5"/>
        <v>#N/A</v>
      </c>
      <c r="M25" s="58" t="e">
        <f>IF(ISBLANK(A25),NA(),IFERROR(A25+(PLAYER_EXP_MAX-D25)/L25,NA()))</f>
        <v>#N/A</v>
      </c>
      <c r="N25" s="36" t="e">
        <f t="shared" ca="1" si="4"/>
        <v>#N/A</v>
      </c>
    </row>
    <row r="26" spans="1:14" ht="14.65" customHeight="1" x14ac:dyDescent="0.25">
      <c r="A26" s="8">
        <v>43671.563888888893</v>
      </c>
      <c r="B26" s="42">
        <v>167</v>
      </c>
      <c r="C26" s="42">
        <v>60034</v>
      </c>
      <c r="D26" s="48">
        <f t="shared" si="0"/>
        <v>5069456</v>
      </c>
      <c r="E26" s="46">
        <f>IF(ISBLANK(A26),"-",D26/PLAYER_EXP_MAX)</f>
        <v>0.443425399315932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43730.348119293361</v>
      </c>
      <c r="H26" s="132" t="str">
        <f t="shared" ca="1" si="1"/>
        <v>-384 D 11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5"/>
        <v>#N/A</v>
      </c>
      <c r="M26" s="58" t="e">
        <f>IF(ISBLANK(A26),NA(),IFERROR(A26+(PLAYER_EXP_MAX-D26)/L26,NA()))</f>
        <v>#N/A</v>
      </c>
      <c r="N26" s="36" t="e">
        <f t="shared" ca="1" si="4"/>
        <v>#N/A</v>
      </c>
    </row>
    <row r="27" spans="1:14" ht="14.65" customHeight="1" x14ac:dyDescent="0.25">
      <c r="A27" s="8">
        <v>43671.871527777781</v>
      </c>
      <c r="B27" s="42">
        <v>167</v>
      </c>
      <c r="C27" s="42">
        <v>51593</v>
      </c>
      <c r="D27" s="48">
        <f t="shared" si="0"/>
        <v>5077897</v>
      </c>
      <c r="E27" s="46">
        <f>IF(ISBLANK(A27),"-",D27/PLAYER_EXP_MAX)</f>
        <v>0.44416373372412604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43735.582804276921</v>
      </c>
      <c r="H27" s="132" t="str">
        <f t="shared" ca="1" si="1"/>
        <v>-379 D 05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5"/>
        <v>#N/A</v>
      </c>
      <c r="M27" s="58" t="e">
        <f>IF(ISBLANK(A27),NA(),IFERROR(A27+(PLAYER_EXP_MAX-D27)/L27,NA()))</f>
        <v>#N/A</v>
      </c>
      <c r="N27" s="36" t="e">
        <f t="shared" ca="1" si="4"/>
        <v>#N/A</v>
      </c>
    </row>
    <row r="28" spans="1:14" ht="14.65" customHeight="1" x14ac:dyDescent="0.25">
      <c r="A28" s="8">
        <v>43673.193750000006</v>
      </c>
      <c r="B28" s="42">
        <v>168</v>
      </c>
      <c r="C28" s="42">
        <v>100662</v>
      </c>
      <c r="D28" s="48">
        <f t="shared" si="0"/>
        <v>5171828</v>
      </c>
      <c r="E28" s="46">
        <f>IF(ISBLANK(A28),"-",D28/PLAYER_EXP_MAX)</f>
        <v>0.45237987983194211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43761.322111244073</v>
      </c>
      <c r="H28" s="132" t="str">
        <f t="shared" ca="1" si="1"/>
        <v>-353 D 12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5"/>
        <v>#N/A</v>
      </c>
      <c r="M28" s="58" t="e">
        <f>IF(ISBLANK(A28),NA(),IFERROR(A28+(PLAYER_EXP_MAX-D28)/L28,NA()))</f>
        <v>#N/A</v>
      </c>
      <c r="N28" s="36" t="e">
        <f t="shared" ca="1" si="4"/>
        <v>#N/A</v>
      </c>
    </row>
    <row r="29" spans="1:14" ht="14.65" customHeight="1" x14ac:dyDescent="0.25">
      <c r="A29" s="8">
        <v>43674.024305555555</v>
      </c>
      <c r="B29" s="42">
        <v>168</v>
      </c>
      <c r="C29" s="42">
        <v>60111</v>
      </c>
      <c r="D29" s="48">
        <f t="shared" si="0"/>
        <v>5212379</v>
      </c>
      <c r="E29" s="46">
        <f>IF(ISBLANK(A29),"-",D29/PLAYER_EXP_MAX)</f>
        <v>0.45592687646583346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43772.355233966256</v>
      </c>
      <c r="H29" s="132" t="str">
        <f t="shared" ca="1" si="1"/>
        <v>-342 D 11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43756.112589687116</v>
      </c>
      <c r="K29" s="36" t="str">
        <f t="shared" ca="1" si="2"/>
        <v>-358 D 17 H</v>
      </c>
      <c r="L29" s="51">
        <f t="shared" si="5"/>
        <v>74908.709929687073</v>
      </c>
      <c r="M29" s="58">
        <f>IF(ISBLANK(A29),NA(),IFERROR(A29+(PLAYER_EXP_MAX-D29)/L29,NA()))</f>
        <v>43757.060176895997</v>
      </c>
      <c r="N29" s="36" t="str">
        <f t="shared" ca="1" si="4"/>
        <v>-357 D 18 H</v>
      </c>
    </row>
    <row r="30" spans="1:14" ht="14.65" customHeight="1" x14ac:dyDescent="0.25">
      <c r="A30" s="8">
        <v>43674.384027777778</v>
      </c>
      <c r="B30" s="42">
        <v>169</v>
      </c>
      <c r="C30" s="42">
        <v>135425</v>
      </c>
      <c r="D30" s="48">
        <f t="shared" si="0"/>
        <v>5283065</v>
      </c>
      <c r="E30" s="46">
        <f>IF(ISBLANK(A30),"-",D30/PLAYER_EXP_MAX)</f>
        <v>0.46210978204308789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43746.181867802909</v>
      </c>
      <c r="H30" s="132" t="str">
        <f t="shared" ca="1" si="1"/>
        <v>-368 D 15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43754.482338755028</v>
      </c>
      <c r="K30" s="36" t="str">
        <f t="shared" ca="1" si="2"/>
        <v>-360 D 08 H</v>
      </c>
      <c r="L30" s="51">
        <f t="shared" si="5"/>
        <v>80767.791627950704</v>
      </c>
      <c r="M30" s="58">
        <f>IF(ISBLANK(A30),NA(),IFERROR(A30+(PLAYER_EXP_MAX-D30)/L30,NA()))</f>
        <v>43750.521110098001</v>
      </c>
      <c r="N30" s="36" t="str">
        <f t="shared" ca="1" si="4"/>
        <v>-364 D 07 H</v>
      </c>
    </row>
    <row r="31" spans="1:14" ht="14.65" customHeight="1" x14ac:dyDescent="0.25">
      <c r="A31" s="8">
        <v>43674.999305555561</v>
      </c>
      <c r="B31" s="42">
        <v>169</v>
      </c>
      <c r="C31" s="42">
        <v>107468</v>
      </c>
      <c r="D31" s="48">
        <f t="shared" si="0"/>
        <v>5311022</v>
      </c>
      <c r="E31" s="46">
        <f>IF(ISBLANK(A31),"-",D31/PLAYER_EXP_MAX)</f>
        <v>0.46455518129079326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43750.115199368549</v>
      </c>
      <c r="H31" s="132" t="str">
        <f t="shared" ca="1" si="1"/>
        <v>-364 D 17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43754.71845811126</v>
      </c>
      <c r="K31" s="36" t="str">
        <f t="shared" ca="1" si="2"/>
        <v>-360 D 02 H</v>
      </c>
      <c r="L31" s="51">
        <f t="shared" si="5"/>
        <v>78077.676177374291</v>
      </c>
      <c r="M31" s="58">
        <f>IF(ISBLANK(A31),NA(),IFERROR(A31+(PLAYER_EXP_MAX-D31)/L31,NA()))</f>
        <v>43753.401574932708</v>
      </c>
      <c r="N31" s="36" t="str">
        <f t="shared" ca="1" si="4"/>
        <v>-361 D 10 H</v>
      </c>
    </row>
    <row r="32" spans="1:14" ht="14.65" customHeight="1" x14ac:dyDescent="0.25">
      <c r="A32" s="8">
        <v>43675.103472222225</v>
      </c>
      <c r="B32" s="42">
        <v>169</v>
      </c>
      <c r="C32" s="42">
        <v>95179</v>
      </c>
      <c r="D32" s="48">
        <f t="shared" si="0"/>
        <v>5323311</v>
      </c>
      <c r="E32" s="46">
        <f>IF(ISBLANK(A32),"-",D32/PLAYER_EXP_MAX)</f>
        <v>0.46563010032198587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43741.78277151654</v>
      </c>
      <c r="H32" s="132" t="str">
        <f t="shared" ca="1" si="1"/>
        <v>-373 D 01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43754.140405086458</v>
      </c>
      <c r="K32" s="36" t="str">
        <f t="shared" ca="1" si="2"/>
        <v>-360 D 16 H</v>
      </c>
      <c r="L32" s="51">
        <f t="shared" si="5"/>
        <v>78585.440352978214</v>
      </c>
      <c r="M32" s="58">
        <f>IF(ISBLANK(A32),NA(),IFERROR(A32+(PLAYER_EXP_MAX-D32)/L32,NA()))</f>
        <v>43752.842783379099</v>
      </c>
      <c r="N32" s="36" t="str">
        <f t="shared" ca="1" si="4"/>
        <v>-361 D 23 H</v>
      </c>
    </row>
    <row r="33" spans="1:14" ht="14.65" customHeight="1" x14ac:dyDescent="0.25">
      <c r="A33" s="8">
        <v>43675.160416666666</v>
      </c>
      <c r="B33" s="42">
        <v>169</v>
      </c>
      <c r="C33" s="42">
        <v>89429</v>
      </c>
      <c r="D33" s="48">
        <f t="shared" si="0"/>
        <v>5329061</v>
      </c>
      <c r="E33" s="46">
        <f>IF(ISBLANK(A33),"-",D33/PLAYER_EXP_MAX)</f>
        <v>0.4661330529161235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43742.450367436955</v>
      </c>
      <c r="H33" s="132" t="str">
        <f t="shared" ca="1" si="1"/>
        <v>-372 D 09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43751.928649471985</v>
      </c>
      <c r="K33" s="36" t="str">
        <f t="shared" ca="1" si="2"/>
        <v>-362 D 21 H</v>
      </c>
      <c r="L33" s="51">
        <f t="shared" si="5"/>
        <v>78740.141557179391</v>
      </c>
      <c r="M33" s="58">
        <f>IF(ISBLANK(A33),NA(),IFERROR(A33+(PLAYER_EXP_MAX-D33)/L33,NA()))</f>
        <v>43752.673967941751</v>
      </c>
      <c r="N33" s="36" t="str">
        <f t="shared" ca="1" si="4"/>
        <v>-362 D 03 H</v>
      </c>
    </row>
    <row r="34" spans="1:14" ht="14.65" customHeight="1" x14ac:dyDescent="0.25">
      <c r="A34" s="8">
        <v>43675.356250000004</v>
      </c>
      <c r="B34" s="42">
        <v>169</v>
      </c>
      <c r="C34" s="42">
        <v>71804</v>
      </c>
      <c r="D34" s="48">
        <f t="shared" si="0"/>
        <v>5346686</v>
      </c>
      <c r="E34" s="46">
        <f>IF(ISBLANK(A34),"-",D34/PLAYER_EXP_MAX)</f>
        <v>0.46767471195467586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43742.883002167488</v>
      </c>
      <c r="H34" s="132" t="str">
        <f t="shared" ca="1" si="1"/>
        <v>-371 D 22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43751.809448203472</v>
      </c>
      <c r="K34" s="36" t="str">
        <f t="shared" ca="1" si="2"/>
        <v>-363 D 00 H</v>
      </c>
      <c r="L34" s="51">
        <f t="shared" si="5"/>
        <v>79001.481481481474</v>
      </c>
      <c r="M34" s="58">
        <f>IF(ISBLANK(A34),NA(),IFERROR(A34+(PLAYER_EXP_MAX-D34)/L34,NA()))</f>
        <v>43752.390286398761</v>
      </c>
      <c r="N34" s="36" t="str">
        <f t="shared" ca="1" si="4"/>
        <v>-362 D 10 H</v>
      </c>
    </row>
    <row r="35" spans="1:14" ht="14.65" customHeight="1" x14ac:dyDescent="0.25">
      <c r="A35" s="8">
        <v>43675.500694444447</v>
      </c>
      <c r="B35" s="42">
        <v>169</v>
      </c>
      <c r="C35" s="42">
        <v>55728</v>
      </c>
      <c r="D35" s="48">
        <f t="shared" si="0"/>
        <v>5362762</v>
      </c>
      <c r="E35" s="46">
        <f>IF(ISBLANK(A35),"-",D35/PLAYER_EXP_MAX)</f>
        <v>0.46908087993786829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43762.415747046667</v>
      </c>
      <c r="H35" s="132" t="str">
        <f t="shared" ca="1" si="1"/>
        <v>-352 D 10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43751.54760213304</v>
      </c>
      <c r="K35" s="36" t="str">
        <f t="shared" ca="1" si="2"/>
        <v>-363 D 06 H</v>
      </c>
      <c r="L35" s="51">
        <f t="shared" si="5"/>
        <v>79545.026703369542</v>
      </c>
      <c r="M35" s="58">
        <f>IF(ISBLANK(A35),NA(),IFERROR(A35+(PLAYER_EXP_MAX-D35)/L35,NA()))</f>
        <v>43751.806244288993</v>
      </c>
      <c r="N35" s="36" t="str">
        <f t="shared" ref="N35:N66" ca="1" si="6">IF(ISBLANK(D35),NA(),IFERROR(TEXT(TRUNC(M35-NOW()),"000") &amp; " D " &amp; TEXT(TRUNC(ABS(M35-NOW()-TRUNC(M35-NOW()))*24),"00") &amp; " H", NA()))</f>
        <v>-363 D 00 H</v>
      </c>
    </row>
    <row r="36" spans="1:14" ht="14.65" customHeight="1" x14ac:dyDescent="0.25">
      <c r="A36" s="8">
        <v>43676.070138888892</v>
      </c>
      <c r="B36" s="42">
        <v>169</v>
      </c>
      <c r="C36" s="42">
        <v>32745</v>
      </c>
      <c r="D36" s="49">
        <f t="shared" si="0"/>
        <v>5385745</v>
      </c>
      <c r="E36" s="46">
        <f>IF(ISBLANK(A36),"-",D36/PLAYER_EXP_MAX)</f>
        <v>0.47109120332414051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43763.592777441416</v>
      </c>
      <c r="H36" s="132" t="str">
        <f t="shared" ca="1" si="1"/>
        <v>-351 D 05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43750.761389699204</v>
      </c>
      <c r="K36" s="36" t="str">
        <f t="shared" ca="1" si="2"/>
        <v>-364 D 01 H</v>
      </c>
      <c r="L36" s="51">
        <f t="shared" si="5"/>
        <v>77106.765821835157</v>
      </c>
      <c r="M36" s="58">
        <f>IF(ISBLANK(A36),NA(),IFERROR(A36+(PLAYER_EXP_MAX-D36)/L36,NA()))</f>
        <v>43754.49054643097</v>
      </c>
      <c r="N36" s="36" t="str">
        <f t="shared" ca="1" si="6"/>
        <v>-360 D 08 H</v>
      </c>
    </row>
    <row r="37" spans="1:14" ht="14.65" customHeight="1" x14ac:dyDescent="0.25">
      <c r="A37" s="8">
        <v>43676.309027777781</v>
      </c>
      <c r="B37" s="42">
        <v>170</v>
      </c>
      <c r="C37" s="42">
        <v>141726</v>
      </c>
      <c r="D37" s="49">
        <f t="shared" si="0"/>
        <v>5425764</v>
      </c>
      <c r="E37" s="46">
        <f>IF(ISBLANK(A37),"-",D37/PLAYER_EXP_MAX)</f>
        <v>0.47459166590932211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43756.706535794488</v>
      </c>
      <c r="H37" s="132" t="str">
        <f t="shared" ca="1" si="1"/>
        <v>-358 D 03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43750.439234762787</v>
      </c>
      <c r="K37" s="36" t="str">
        <f t="shared" ca="1" si="2"/>
        <v>-364 D 09 H</v>
      </c>
      <c r="L37" s="51">
        <f t="shared" si="5"/>
        <v>79406.916136675747</v>
      </c>
      <c r="M37" s="58">
        <f>IF(ISBLANK(A37),NA(),IFERROR(A37+(PLAYER_EXP_MAX-D37)/L37,NA()))</f>
        <v>43751.95388709534</v>
      </c>
      <c r="N37" s="36" t="str">
        <f t="shared" ca="1" si="6"/>
        <v>-362 D 21 H</v>
      </c>
    </row>
    <row r="38" spans="1:14" ht="14.65" customHeight="1" x14ac:dyDescent="0.25">
      <c r="A38" s="8">
        <v>43676.438194444447</v>
      </c>
      <c r="B38" s="42">
        <v>170</v>
      </c>
      <c r="C38" s="42">
        <v>124016</v>
      </c>
      <c r="D38" s="49">
        <f t="shared" si="0"/>
        <v>5443474</v>
      </c>
      <c r="E38" s="46">
        <f>IF(ISBLANK(A38),"-",D38/PLAYER_EXP_MAX)</f>
        <v>0.47614075989926602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43749.528048234824</v>
      </c>
      <c r="H38" s="132" t="str">
        <f t="shared" ca="1" si="1"/>
        <v>-365 D 07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43750.125100439196</v>
      </c>
      <c r="K38" s="36" t="str">
        <f t="shared" ca="1" si="2"/>
        <v>-364 D 16 H</v>
      </c>
      <c r="L38" s="51">
        <f t="shared" si="5"/>
        <v>80189.868689833878</v>
      </c>
      <c r="M38" s="58">
        <f>IF(ISBLANK(A38),NA(),IFERROR(A38+(PLAYER_EXP_MAX-D38)/L38,NA()))</f>
        <v>43751.12362662996</v>
      </c>
      <c r="N38" s="36" t="str">
        <f t="shared" ca="1" si="6"/>
        <v>-363 D 17 H</v>
      </c>
    </row>
    <row r="39" spans="1:14" ht="14.65" customHeight="1" x14ac:dyDescent="0.25">
      <c r="A39" s="8">
        <v>43676.506250000006</v>
      </c>
      <c r="B39" s="42">
        <v>170</v>
      </c>
      <c r="C39" s="42">
        <v>115046</v>
      </c>
      <c r="D39" s="49">
        <f t="shared" si="0"/>
        <v>5452444</v>
      </c>
      <c r="E39" s="46">
        <f>IF(ISBLANK(A39),"-",D39/PLAYER_EXP_MAX)</f>
        <v>0.47692536594612073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43742.960449935228</v>
      </c>
      <c r="H39" s="132" t="str">
        <f t="shared" ca="1" si="1"/>
        <v>-371 D 20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43749.839170453997</v>
      </c>
      <c r="K39" s="36" t="str">
        <f t="shared" ca="1" si="2"/>
        <v>-364 D 23 H</v>
      </c>
      <c r="L39" s="51">
        <f t="shared" si="5"/>
        <v>80556.245110809148</v>
      </c>
      <c r="M39" s="58">
        <f>IF(ISBLANK(A39),NA(),IFERROR(A39+(PLAYER_EXP_MAX-D39)/L39,NA()))</f>
        <v>43750.740655933078</v>
      </c>
      <c r="N39" s="36" t="str">
        <f t="shared" ca="1" si="6"/>
        <v>-364 D 02 H</v>
      </c>
    </row>
    <row r="40" spans="1:14" ht="14.65" customHeight="1" x14ac:dyDescent="0.25">
      <c r="A40" s="8">
        <v>43676.578472222223</v>
      </c>
      <c r="B40" s="42">
        <v>170</v>
      </c>
      <c r="C40" s="42">
        <v>99568</v>
      </c>
      <c r="D40" s="49">
        <f t="shared" si="0"/>
        <v>5467922</v>
      </c>
      <c r="E40" s="46">
        <f>IF(ISBLANK(A40),"-",D40/PLAYER_EXP_MAX)</f>
        <v>0.4782792268595229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43737.989489103551</v>
      </c>
      <c r="H40" s="132" t="str">
        <f t="shared" ca="1" si="1"/>
        <v>-376 D 20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43749.34921861146</v>
      </c>
      <c r="K40" s="36" t="str">
        <f t="shared" ca="1" si="2"/>
        <v>-365 D 11 H</v>
      </c>
      <c r="L40" s="51">
        <f t="shared" si="5"/>
        <v>81556.27893604456</v>
      </c>
      <c r="M40" s="58">
        <f>IF(ISBLANK(A40),NA(),IFERROR(A40+(PLAYER_EXP_MAX-D40)/L40,NA()))</f>
        <v>43749.712841247048</v>
      </c>
      <c r="N40" s="36" t="str">
        <f t="shared" ca="1" si="6"/>
        <v>-365 D 02 H</v>
      </c>
    </row>
    <row r="41" spans="1:14" ht="14.65" customHeight="1" x14ac:dyDescent="0.25">
      <c r="A41" s="8">
        <v>43677.051388888889</v>
      </c>
      <c r="B41" s="42">
        <v>170</v>
      </c>
      <c r="C41" s="42">
        <v>88973</v>
      </c>
      <c r="D41" s="49">
        <f t="shared" si="0"/>
        <v>5478517</v>
      </c>
      <c r="E41" s="46">
        <f>IF(ISBLANK(A41),"-",D41/PLAYER_EXP_MAX)</f>
        <v>0.47920597168298174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43747.129074106808</v>
      </c>
      <c r="H41" s="132" t="str">
        <f t="shared" ca="1" si="1"/>
        <v>-367 D 16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43750.427318718896</v>
      </c>
      <c r="K41" s="36" t="str">
        <f t="shared" ca="1" si="2"/>
        <v>-364 D 09 H</v>
      </c>
      <c r="L41" s="51">
        <f t="shared" si="5"/>
        <v>78795.465698065731</v>
      </c>
      <c r="M41" s="58">
        <f>IF(ISBLANK(A41),NA(),IFERROR(A41+(PLAYER_EXP_MAX-D41)/L41,NA()))</f>
        <v>43752.613757195904</v>
      </c>
      <c r="N41" s="36" t="str">
        <f t="shared" ca="1" si="6"/>
        <v>-362 D 05 H</v>
      </c>
    </row>
    <row r="42" spans="1:14" ht="14.65" customHeight="1" x14ac:dyDescent="0.25">
      <c r="A42" s="8">
        <v>43677.199305555558</v>
      </c>
      <c r="B42" s="42">
        <v>170</v>
      </c>
      <c r="C42" s="42">
        <v>70499</v>
      </c>
      <c r="D42" s="49">
        <f t="shared" si="0"/>
        <v>5496991</v>
      </c>
      <c r="E42" s="46">
        <f>IF(ISBLANK(A42),"-",D42/PLAYER_EXP_MAX)</f>
        <v>0.48082189276543369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43746.448746336639</v>
      </c>
      <c r="H42" s="132" t="str">
        <f t="shared" ca="1" si="1"/>
        <v>-368 D 09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43751.538454902424</v>
      </c>
      <c r="K42" s="36" t="str">
        <f t="shared" ca="1" si="2"/>
        <v>-363 D 07 H</v>
      </c>
      <c r="L42" s="51">
        <f t="shared" si="5"/>
        <v>79458.740880860511</v>
      </c>
      <c r="M42" s="58">
        <f>IF(ISBLANK(A42),NA(),IFERROR(A42+(PLAYER_EXP_MAX-D42)/L42,NA()))</f>
        <v>43751.89842530249</v>
      </c>
      <c r="N42" s="36" t="str">
        <f t="shared" ca="1" si="6"/>
        <v>-362 D 22 H</v>
      </c>
    </row>
    <row r="43" spans="1:14" ht="14.65" customHeight="1" x14ac:dyDescent="0.25">
      <c r="A43" s="8">
        <v>43677.533333333333</v>
      </c>
      <c r="B43" s="42">
        <v>170</v>
      </c>
      <c r="C43" s="42">
        <v>31279</v>
      </c>
      <c r="D43" s="49">
        <f t="shared" si="0"/>
        <v>5536211</v>
      </c>
      <c r="E43" s="46">
        <f>IF(ISBLANK(A43),"-",D43/PLAYER_EXP_MAX)</f>
        <v>0.4842524668075342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43760.665717574775</v>
      </c>
      <c r="H43" s="132" t="str">
        <f t="shared" ca="1" si="1"/>
        <v>-354 D 04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43751.768648417907</v>
      </c>
      <c r="K43" s="36" t="str">
        <f t="shared" ca="1" si="2"/>
        <v>-363 D 01 H</v>
      </c>
      <c r="L43" s="51">
        <f t="shared" si="5"/>
        <v>80653.189401410753</v>
      </c>
      <c r="M43" s="58">
        <f>IF(ISBLANK(A43),NA(),IFERROR(A43+(PLAYER_EXP_MAX-D43)/L43,NA()))</f>
        <v>43750.639902878327</v>
      </c>
      <c r="N43" s="36" t="str">
        <f t="shared" ca="1" si="6"/>
        <v>-364 D 04 H</v>
      </c>
    </row>
    <row r="44" spans="1:14" ht="14.65" customHeight="1" x14ac:dyDescent="0.25">
      <c r="A44" s="8">
        <v>43678.117361111115</v>
      </c>
      <c r="B44" s="42">
        <v>170</v>
      </c>
      <c r="C44" s="42">
        <v>12604</v>
      </c>
      <c r="D44" s="50">
        <f t="shared" si="0"/>
        <v>5554886</v>
      </c>
      <c r="E44" s="46">
        <f>IF(ISBLANK(A44),"-",D44/PLAYER_EXP_MAX)</f>
        <v>0.48588596936327688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43761.600124767319</v>
      </c>
      <c r="H44" s="132" t="str">
        <f t="shared" ca="1" si="1"/>
        <v>-353 D 05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43752.502731201632</v>
      </c>
      <c r="K44" s="36" t="str">
        <f t="shared" ca="1" si="2"/>
        <v>-362 D 07 H</v>
      </c>
      <c r="L44" s="51">
        <f t="shared" si="5"/>
        <v>78114.597544339456</v>
      </c>
      <c r="M44" s="58">
        <f>IF(ISBLANK(A44),NA(),IFERROR(A44+(PLAYER_EXP_MAX-D44)/L44,NA()))</f>
        <v>43753.360698269244</v>
      </c>
      <c r="N44" s="36" t="str">
        <f t="shared" ca="1" si="6"/>
        <v>-361 D 11 H</v>
      </c>
    </row>
    <row r="45" spans="1:14" ht="14.65" customHeight="1" x14ac:dyDescent="0.25">
      <c r="A45" s="8">
        <v>43678.161805555559</v>
      </c>
      <c r="B45" s="42">
        <v>170</v>
      </c>
      <c r="C45" s="42">
        <v>7087</v>
      </c>
      <c r="D45" s="50">
        <f t="shared" si="0"/>
        <v>5560403</v>
      </c>
      <c r="E45" s="46">
        <f>IF(ISBLANK(A45),"-",D45/PLAYER_EXP_MAX)</f>
        <v>0.48636854144359992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43764.507205273658</v>
      </c>
      <c r="H45" s="132" t="str">
        <f t="shared" ca="1" si="1"/>
        <v>-350 D 07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43753.518367344281</v>
      </c>
      <c r="K45" s="36" t="str">
        <f t="shared" ca="1" si="2"/>
        <v>-361 D 07 H</v>
      </c>
      <c r="L45" s="51">
        <f t="shared" si="5"/>
        <v>78296.508956151403</v>
      </c>
      <c r="M45" s="58">
        <f>IF(ISBLANK(A45),NA(),IFERROR(A45+(PLAYER_EXP_MAX-D45)/L45,NA()))</f>
        <v>43753.159862024317</v>
      </c>
      <c r="N45" s="36" t="str">
        <f t="shared" ca="1" si="6"/>
        <v>-361 D 16 H</v>
      </c>
    </row>
    <row r="46" spans="1:14" ht="14.65" customHeight="1" x14ac:dyDescent="0.25">
      <c r="A46" s="8">
        <v>43678.216666666667</v>
      </c>
      <c r="B46" s="42">
        <v>170</v>
      </c>
      <c r="C46" s="42">
        <v>309</v>
      </c>
      <c r="D46" s="50">
        <f t="shared" si="0"/>
        <v>5567181</v>
      </c>
      <c r="E46" s="46">
        <f>IF(ISBLANK(A46),"-",D46/PLAYER_EXP_MAX)</f>
        <v>0.48696141321456771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43776.05687175753</v>
      </c>
      <c r="H46" s="132" t="str">
        <f t="shared" ca="1" si="1"/>
        <v>-338 D 18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43753.605761024635</v>
      </c>
      <c r="K46" s="36" t="str">
        <f t="shared" ca="1" si="2"/>
        <v>-361 D 05 H</v>
      </c>
      <c r="L46" s="51">
        <f t="shared" si="5"/>
        <v>78516.245620532223</v>
      </c>
      <c r="M46" s="58">
        <f>IF(ISBLANK(A46),NA(),IFERROR(A46+(PLAYER_EXP_MAX-D46)/L46,NA()))</f>
        <v>43752.918506440656</v>
      </c>
      <c r="N46" s="36" t="str">
        <f t="shared" ca="1" si="6"/>
        <v>-361 D 21 H</v>
      </c>
    </row>
    <row r="47" spans="1:14" ht="14.65" customHeight="1" x14ac:dyDescent="0.25">
      <c r="A47" s="8">
        <v>43678.29791666667</v>
      </c>
      <c r="B47" s="42">
        <v>171</v>
      </c>
      <c r="C47" s="42">
        <v>143636</v>
      </c>
      <c r="D47" s="50">
        <f t="shared" si="0"/>
        <v>5575854</v>
      </c>
      <c r="E47" s="46">
        <f>IF(ISBLANK(A47),"-",D47/PLAYER_EXP_MAX)</f>
        <v>0.48772004066656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43772.656371711557</v>
      </c>
      <c r="H47" s="132" t="str">
        <f t="shared" ca="1" si="1"/>
        <v>-342 D 04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43753.996704763013</v>
      </c>
      <c r="K47" s="36" t="str">
        <f t="shared" ca="1" si="2"/>
        <v>-360 D 20 H</v>
      </c>
      <c r="L47" s="51">
        <f t="shared" si="5"/>
        <v>78717.803002569868</v>
      </c>
      <c r="M47" s="58">
        <f>IF(ISBLANK(A47),NA(),IFERROR(A47+(PLAYER_EXP_MAX-D47)/L47,NA()))</f>
        <v>43752.698303575446</v>
      </c>
      <c r="N47" s="36" t="str">
        <f t="shared" ca="1" si="6"/>
        <v>-362 D 03 H</v>
      </c>
    </row>
    <row r="48" spans="1:14" ht="14.65" customHeight="1" x14ac:dyDescent="0.25">
      <c r="A48" s="8">
        <v>43678.412500000006</v>
      </c>
      <c r="B48" s="42">
        <v>171</v>
      </c>
      <c r="C48" s="42">
        <v>128810</v>
      </c>
      <c r="D48" s="50">
        <f t="shared" si="0"/>
        <v>5590680</v>
      </c>
      <c r="E48" s="46">
        <f>IF(ISBLANK(A48),"-",D48/PLAYER_EXP_MAX)</f>
        <v>0.48901687112928777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43766.76113120465</v>
      </c>
      <c r="H48" s="132" t="str">
        <f t="shared" ca="1" si="1"/>
        <v>-348 D 01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43753.820492503255</v>
      </c>
      <c r="K48" s="36" t="str">
        <f t="shared" ca="1" si="2"/>
        <v>-361 D 00 H</v>
      </c>
      <c r="L48" s="51">
        <f t="shared" si="5"/>
        <v>79222.96900488394</v>
      </c>
      <c r="M48" s="58">
        <f>IF(ISBLANK(A48),NA(),IFERROR(A48+(PLAYER_EXP_MAX-D48)/L48,NA()))</f>
        <v>43752.151329450338</v>
      </c>
      <c r="N48" s="36" t="str">
        <f t="shared" ca="1" si="6"/>
        <v>-362 D 16 H</v>
      </c>
    </row>
    <row r="49" spans="1:14" ht="14.65" customHeight="1" x14ac:dyDescent="0.25">
      <c r="A49" s="8">
        <v>43678.514583333337</v>
      </c>
      <c r="B49" s="42">
        <v>171</v>
      </c>
      <c r="C49" s="42">
        <v>114853</v>
      </c>
      <c r="D49" s="50">
        <f t="shared" si="0"/>
        <v>5604637</v>
      </c>
      <c r="E49" s="46">
        <f>IF(ISBLANK(A49),"-",D49/PLAYER_EXP_MAX)</f>
        <v>0.49023769014778845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43760.577382807278</v>
      </c>
      <c r="H49" s="132" t="str">
        <f t="shared" ca="1" si="1"/>
        <v>-354 D 06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43753.697398654796</v>
      </c>
      <c r="K49" s="36" t="str">
        <f t="shared" ca="1" si="2"/>
        <v>-361 D 03 H</v>
      </c>
      <c r="L49" s="51">
        <f t="shared" si="5"/>
        <v>79729.155587498841</v>
      </c>
      <c r="M49" s="58">
        <f>IF(ISBLANK(A49),NA(),IFERROR(A49+(PLAYER_EXP_MAX-D49)/L49,NA()))</f>
        <v>43751.610202583994</v>
      </c>
      <c r="N49" s="36" t="str">
        <f t="shared" ca="1" si="6"/>
        <v>-363 D 05 H</v>
      </c>
    </row>
    <row r="50" spans="1:14" ht="14.65" customHeight="1" x14ac:dyDescent="0.25">
      <c r="A50" s="8">
        <v>43678.996527777781</v>
      </c>
      <c r="B50" s="42">
        <v>171</v>
      </c>
      <c r="C50" s="42">
        <v>97173</v>
      </c>
      <c r="D50" s="50">
        <f t="shared" si="0"/>
        <v>5622317</v>
      </c>
      <c r="E50" s="46">
        <f>IF(ISBLANK(A50),"-",D50/PLAYER_EXP_MAX)</f>
        <v>0.49178416003724124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43768.209294141663</v>
      </c>
      <c r="H50" s="132" t="str">
        <f t="shared" ca="1" si="1"/>
        <v>-346 D 14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43752.319916943547</v>
      </c>
      <c r="K50" s="36" t="str">
        <f t="shared" ca="1" si="2"/>
        <v>-362 D 12 H</v>
      </c>
      <c r="L50" s="51">
        <f t="shared" si="5"/>
        <v>78011.536338553764</v>
      </c>
      <c r="M50" s="58">
        <f>IF(ISBLANK(A50),NA(),IFERROR(A50+(PLAYER_EXP_MAX-D50)/L50,NA()))</f>
        <v>43753.474896910069</v>
      </c>
      <c r="N50" s="36" t="str">
        <f t="shared" ca="1" si="6"/>
        <v>-361 D 08 H</v>
      </c>
    </row>
    <row r="51" spans="1:14" ht="14.65" customHeight="1" x14ac:dyDescent="0.25">
      <c r="A51" s="8">
        <v>43679.132638888892</v>
      </c>
      <c r="B51" s="42">
        <v>171</v>
      </c>
      <c r="C51" s="42">
        <v>76491</v>
      </c>
      <c r="D51" s="50">
        <f t="shared" si="0"/>
        <v>5642999</v>
      </c>
      <c r="E51" s="46">
        <f>IF(ISBLANK(A51),"-",D51/PLAYER_EXP_MAX)</f>
        <v>0.49359321491584202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43751.693452727792</v>
      </c>
      <c r="H51" s="132" t="str">
        <f t="shared" ca="1" si="1"/>
        <v>-363 D 03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43752.282953667032</v>
      </c>
      <c r="K51" s="36" t="str">
        <f t="shared" ca="1" si="2"/>
        <v>-362 D 13 H</v>
      </c>
      <c r="L51" s="51">
        <f t="shared" si="5"/>
        <v>78835.496929733155</v>
      </c>
      <c r="M51" s="58">
        <f>IF(ISBLANK(A51),NA(),IFERROR(A51+(PLAYER_EXP_MAX-D51)/L51,NA()))</f>
        <v>43752.570242829664</v>
      </c>
      <c r="N51" s="36" t="str">
        <f t="shared" ca="1" si="6"/>
        <v>-362 D 06 H</v>
      </c>
    </row>
    <row r="52" spans="1:14" ht="14.65" customHeight="1" x14ac:dyDescent="0.25">
      <c r="A52" s="8">
        <v>43679.166666666672</v>
      </c>
      <c r="B52" s="42">
        <v>171</v>
      </c>
      <c r="C52" s="42">
        <v>69602</v>
      </c>
      <c r="D52" s="50">
        <f t="shared" si="0"/>
        <v>5649888</v>
      </c>
      <c r="E52" s="46">
        <f>IF(ISBLANK(A52),"-",D52/PLAYER_EXP_MAX)</f>
        <v>0.49419579585862711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43751.634547064335</v>
      </c>
      <c r="H52" s="132" t="str">
        <f t="shared" ca="1" si="1"/>
        <v>-363 D 04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43752.190010684004</v>
      </c>
      <c r="K52" s="36" t="str">
        <f t="shared" ca="1" si="2"/>
        <v>-362 D 15 H</v>
      </c>
      <c r="L52" s="51">
        <f t="shared" si="5"/>
        <v>79178.93519305691</v>
      </c>
      <c r="M52" s="58">
        <f>IF(ISBLANK(A52),NA(),IFERROR(A52+(PLAYER_EXP_MAX-D52)/L52,NA()))</f>
        <v>43752.198729877688</v>
      </c>
      <c r="N52" s="36" t="str">
        <f t="shared" ca="1" si="6"/>
        <v>-362 D 15 H</v>
      </c>
    </row>
    <row r="53" spans="1:14" ht="14.65" customHeight="1" x14ac:dyDescent="0.25">
      <c r="A53" s="8">
        <v>43679.974305555559</v>
      </c>
      <c r="B53" s="42">
        <v>171</v>
      </c>
      <c r="C53" s="42">
        <v>21494</v>
      </c>
      <c r="D53" s="50">
        <f t="shared" si="0"/>
        <v>5697996</v>
      </c>
      <c r="E53" s="46">
        <f>IF(ISBLANK(A53),"-",D53/PLAYER_EXP_MAX)</f>
        <v>0.49840380340623991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43766.968810023383</v>
      </c>
      <c r="H53" s="132" t="str">
        <f t="shared" ca="1" si="1"/>
        <v>-347 D 20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43752.812043873913</v>
      </c>
      <c r="K53" s="36" t="str">
        <f t="shared" ca="1" si="2"/>
        <v>-362 D 00 H</v>
      </c>
      <c r="L53" s="51">
        <f t="shared" si="5"/>
        <v>77965.659574472913</v>
      </c>
      <c r="M53" s="58">
        <f>IF(ISBLANK(A53),NA(),IFERROR(A53+(PLAYER_EXP_MAX-D53)/L53,NA()))</f>
        <v>43753.525828511927</v>
      </c>
      <c r="N53" s="36" t="str">
        <f t="shared" ca="1" si="6"/>
        <v>-361 D 07 H</v>
      </c>
    </row>
    <row r="54" spans="1:14" ht="14.65" customHeight="1" x14ac:dyDescent="0.25">
      <c r="A54" s="8">
        <v>43680.202777777777</v>
      </c>
      <c r="B54" s="42">
        <v>172</v>
      </c>
      <c r="C54" s="42">
        <v>144260</v>
      </c>
      <c r="D54" s="50">
        <f t="shared" si="0"/>
        <v>5730230</v>
      </c>
      <c r="E54" s="46">
        <f>IF(ISBLANK(A54),"-",D54/PLAYER_EXP_MAX)</f>
        <v>0.5012233119139673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43758.516692045501</v>
      </c>
      <c r="H54" s="132" t="str">
        <f t="shared" ca="1" si="1"/>
        <v>-356 D 07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43752.294511156135</v>
      </c>
      <c r="K54" s="36" t="str">
        <f t="shared" ca="1" si="2"/>
        <v>-362 D 12 H</v>
      </c>
      <c r="L54" s="51">
        <f t="shared" si="5"/>
        <v>79051.249934686901</v>
      </c>
      <c r="M54" s="58">
        <f>IF(ISBLANK(A54),NA(),IFERROR(A54+(PLAYER_EXP_MAX-D54)/L54,NA()))</f>
        <v>43752.336475912991</v>
      </c>
      <c r="N54" s="36" t="str">
        <f t="shared" ca="1" si="6"/>
        <v>-362 D 11 H</v>
      </c>
    </row>
    <row r="55" spans="1:14" ht="14.65" customHeight="1" x14ac:dyDescent="0.25">
      <c r="A55" s="8">
        <v>43680.578472222223</v>
      </c>
      <c r="B55" s="42">
        <v>172</v>
      </c>
      <c r="C55" s="42">
        <v>86973</v>
      </c>
      <c r="D55" s="50">
        <f t="shared" si="0"/>
        <v>5787517</v>
      </c>
      <c r="E55" s="46">
        <f>IF(ISBLANK(A55),"-",D55/PLAYER_EXP_MAX)</f>
        <v>0.50623420674185649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43741.036936749755</v>
      </c>
      <c r="H55" s="132" t="str">
        <f t="shared" ca="1" si="1"/>
        <v>-373 D 19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43751.099138044927</v>
      </c>
      <c r="K55" s="36" t="str">
        <f t="shared" ca="1" si="2"/>
        <v>-363 D 17 H</v>
      </c>
      <c r="L55" s="51">
        <f t="shared" si="5"/>
        <v>81070.901881056299</v>
      </c>
      <c r="M55" s="58">
        <f>IF(ISBLANK(A55),NA(),IFERROR(A55+(PLAYER_EXP_MAX-D55)/L55,NA()))</f>
        <v>43750.208535155063</v>
      </c>
      <c r="N55" s="36" t="str">
        <f t="shared" ca="1" si="6"/>
        <v>-364 D 14 H</v>
      </c>
    </row>
    <row r="56" spans="1:14" ht="14.65" customHeight="1" x14ac:dyDescent="0.25">
      <c r="A56" s="8">
        <v>43680.97152777778</v>
      </c>
      <c r="B56" s="42">
        <v>172</v>
      </c>
      <c r="C56" s="42">
        <v>67052</v>
      </c>
      <c r="D56" s="50">
        <f t="shared" si="0"/>
        <v>5807438</v>
      </c>
      <c r="E56" s="46">
        <f>IF(ISBLANK(A56),"-",D56/PLAYER_EXP_MAX)</f>
        <v>0.50797669693799841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43741.632090483195</v>
      </c>
      <c r="H56" s="132" t="str">
        <f t="shared" ca="1" si="1"/>
        <v>-373 D 04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43750.898185510006</v>
      </c>
      <c r="K56" s="36" t="str">
        <f t="shared" ca="1" si="2"/>
        <v>-363 D 22 H</v>
      </c>
      <c r="L56" s="51">
        <f t="shared" si="5"/>
        <v>80220.936944074856</v>
      </c>
      <c r="M56" s="58">
        <f>IF(ISBLANK(A56),NA(),IFERROR(A56+(PLAYER_EXP_MAX-D56)/L56,NA()))</f>
        <v>43751.09101546117</v>
      </c>
      <c r="N56" s="36" t="str">
        <f t="shared" ca="1" si="6"/>
        <v>-363 D 17 H</v>
      </c>
    </row>
    <row r="57" spans="1:14" ht="14.65" customHeight="1" x14ac:dyDescent="0.25">
      <c r="A57" s="8">
        <v>43681.293055555558</v>
      </c>
      <c r="B57" s="42">
        <v>172</v>
      </c>
      <c r="C57" s="42">
        <v>29428</v>
      </c>
      <c r="D57" s="50">
        <f t="shared" si="0"/>
        <v>5845062</v>
      </c>
      <c r="E57" s="46">
        <f>IF(ISBLANK(A57),"-",D57/PLAYER_EXP_MAX)</f>
        <v>0.51126766883396957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43737.545989290396</v>
      </c>
      <c r="H57" s="132" t="str">
        <f t="shared" ca="1" si="1"/>
        <v>-377 D 06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43750.107662690272</v>
      </c>
      <c r="K57" s="36" t="str">
        <f t="shared" ca="1" si="2"/>
        <v>-364 D 17 H</v>
      </c>
      <c r="L57" s="51">
        <f t="shared" si="5"/>
        <v>81043.984733574776</v>
      </c>
      <c r="M57" s="58">
        <f>IF(ISBLANK(A57),NA(),IFERROR(A57+(PLAYER_EXP_MAX-D57)/L57,NA()))</f>
        <v>43750.23619820048</v>
      </c>
      <c r="N57" s="36" t="str">
        <f t="shared" ca="1" si="6"/>
        <v>-364 D 14 H</v>
      </c>
    </row>
    <row r="58" spans="1:14" ht="14.65" customHeight="1" x14ac:dyDescent="0.25">
      <c r="A58" s="8">
        <v>43681.466666666667</v>
      </c>
      <c r="B58" s="42">
        <v>173</v>
      </c>
      <c r="C58" s="42">
        <v>151875</v>
      </c>
      <c r="D58" s="50">
        <f t="shared" si="0"/>
        <v>5880615</v>
      </c>
      <c r="E58" s="46">
        <f>IF(ISBLANK(A58),"-",D58/PLAYER_EXP_MAX)</f>
        <v>0.51437749032603486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43732.485729226486</v>
      </c>
      <c r="H58" s="132" t="str">
        <f t="shared" ca="1" si="1"/>
        <v>-382 D 08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43749.420884709842</v>
      </c>
      <c r="K58" s="36" t="str">
        <f t="shared" ca="1" si="2"/>
        <v>-365 D 09 H</v>
      </c>
      <c r="L58" s="51">
        <f t="shared" si="5"/>
        <v>82520.681655470966</v>
      </c>
      <c r="M58" s="58">
        <f>IF(ISBLANK(A58),NA(),IFERROR(A58+(PLAYER_EXP_MAX-D58)/L58,NA()))</f>
        <v>43748.745243244346</v>
      </c>
      <c r="N58" s="36" t="str">
        <f t="shared" ca="1" si="6"/>
        <v>-366 D 02 H</v>
      </c>
    </row>
    <row r="59" spans="1:14" ht="14.65" customHeight="1" x14ac:dyDescent="0.25">
      <c r="A59" s="8">
        <v>43681.725000000006</v>
      </c>
      <c r="B59" s="42">
        <v>173</v>
      </c>
      <c r="C59" s="42">
        <v>116505</v>
      </c>
      <c r="D59" s="50">
        <f t="shared" si="0"/>
        <v>5915985</v>
      </c>
      <c r="E59" s="46">
        <f>IF(ISBLANK(A59),"-",D59/PLAYER_EXP_MAX)</f>
        <v>0.51747130480510417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43729.837517907836</v>
      </c>
      <c r="H59" s="132" t="str">
        <f t="shared" ca="1" si="1"/>
        <v>-384 D 23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43748.062614908755</v>
      </c>
      <c r="K59" s="36" t="str">
        <f t="shared" ca="1" si="2"/>
        <v>-366 D 18 H</v>
      </c>
      <c r="L59" s="51">
        <f t="shared" si="5"/>
        <v>83469.750949759633</v>
      </c>
      <c r="M59" s="58">
        <f>IF(ISBLANK(A59),NA(),IFERROR(A59+(PLAYER_EXP_MAX-D59)/L59,NA()))</f>
        <v>43747.81485814898</v>
      </c>
      <c r="N59" s="36" t="str">
        <f t="shared" ca="1" si="6"/>
        <v>-367 D 00 H</v>
      </c>
    </row>
    <row r="60" spans="1:14" ht="14.65" customHeight="1" x14ac:dyDescent="0.25">
      <c r="A60" s="8">
        <v>43681.9</v>
      </c>
      <c r="B60" s="42">
        <v>173</v>
      </c>
      <c r="C60" s="42">
        <v>99053</v>
      </c>
      <c r="D60" s="50">
        <f t="shared" si="0"/>
        <v>5933437</v>
      </c>
      <c r="E60" s="46">
        <f>IF(ISBLANK(A60),"-",D60/PLAYER_EXP_MAX)</f>
        <v>0.51899783153082413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43728.551652171234</v>
      </c>
      <c r="H60" s="132" t="str">
        <f t="shared" ca="1" si="1"/>
        <v>-386 D 06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43747.081112579748</v>
      </c>
      <c r="K60" s="36" t="str">
        <f t="shared" ca="1" si="2"/>
        <v>-367 D 18 H</v>
      </c>
      <c r="L60" s="51">
        <f t="shared" si="5"/>
        <v>83659.641218205652</v>
      </c>
      <c r="M60" s="58">
        <f>IF(ISBLANK(A60),NA(),IFERROR(A60+(PLAYER_EXP_MAX-D60)/L60,NA()))</f>
        <v>43747.631240535171</v>
      </c>
      <c r="N60" s="36" t="str">
        <f t="shared" ca="1" si="6"/>
        <v>-367 D 04 H</v>
      </c>
    </row>
    <row r="61" spans="1:14" ht="14.65" customHeight="1" x14ac:dyDescent="0.25">
      <c r="A61" s="8">
        <v>43682.024305555555</v>
      </c>
      <c r="B61" s="42">
        <v>173</v>
      </c>
      <c r="C61" s="42">
        <v>80278</v>
      </c>
      <c r="D61" s="50">
        <f t="shared" si="0"/>
        <v>5952212</v>
      </c>
      <c r="E61" s="46">
        <f>IF(ISBLANK(A61),"-",D61/PLAYER_EXP_MAX)</f>
        <v>0.52064008108820403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43721.322188456914</v>
      </c>
      <c r="H61" s="132" t="str">
        <f t="shared" ca="1" si="1"/>
        <v>-393 D 12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43745.593401597071</v>
      </c>
      <c r="K61" s="36" t="str">
        <f t="shared" ca="1" si="2"/>
        <v>-369 D 05 H</v>
      </c>
      <c r="L61" s="51">
        <f t="shared" si="5"/>
        <v>84214.115483662536</v>
      </c>
      <c r="M61" s="58">
        <f>IF(ISBLANK(A61),NA(),IFERROR(A61+(PLAYER_EXP_MAX-D61)/L61,NA()))</f>
        <v>43747.09982132302</v>
      </c>
      <c r="N61" s="36" t="str">
        <f t="shared" ca="1" si="6"/>
        <v>-367 D 17 H</v>
      </c>
    </row>
    <row r="62" spans="1:14" ht="14.65" customHeight="1" x14ac:dyDescent="0.25">
      <c r="A62" s="8">
        <v>43682.135416666672</v>
      </c>
      <c r="B62" s="42">
        <v>173</v>
      </c>
      <c r="C62" s="42">
        <v>62703</v>
      </c>
      <c r="D62" s="50">
        <f t="shared" si="0"/>
        <v>5969787</v>
      </c>
      <c r="E62" s="46">
        <f>IF(ISBLANK(A62),"-",D62/PLAYER_EXP_MAX)</f>
        <v>0.52217736662593772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43721.191842570428</v>
      </c>
      <c r="H62" s="132" t="str">
        <f t="shared" ca="1" si="1"/>
        <v>-393 D 15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43744.5692882687</v>
      </c>
      <c r="K62" s="36" t="str">
        <f t="shared" ca="1" si="2"/>
        <v>-370 D 06 H</v>
      </c>
      <c r="L62" s="51">
        <f t="shared" si="5"/>
        <v>84754.1730558571</v>
      </c>
      <c r="M62" s="58">
        <f>IF(ISBLANK(A62),NA(),IFERROR(A62+(PLAYER_EXP_MAX-D62)/L62,NA()))</f>
        <v>43746.588903769894</v>
      </c>
      <c r="N62" s="36" t="str">
        <f t="shared" ca="1" si="6"/>
        <v>-368 D 05 H</v>
      </c>
    </row>
    <row r="63" spans="1:14" ht="14.65" customHeight="1" x14ac:dyDescent="0.25">
      <c r="A63" s="8">
        <v>43682.183333333334</v>
      </c>
      <c r="B63" s="42">
        <v>173</v>
      </c>
      <c r="C63" s="42">
        <v>54185</v>
      </c>
      <c r="D63" s="50">
        <f t="shared" si="0"/>
        <v>5978305</v>
      </c>
      <c r="E63" s="46">
        <f>IF(ISBLANK(A63),"-",D63/PLAYER_EXP_MAX)</f>
        <v>0.52292243622539236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43720.943152180967</v>
      </c>
      <c r="H63" s="132" t="str">
        <f t="shared" ca="1" si="1"/>
        <v>-393 D 21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43743.57694751121</v>
      </c>
      <c r="K63" s="36" t="str">
        <f t="shared" ca="1" si="2"/>
        <v>-371 D 06 H</v>
      </c>
      <c r="L63" s="51">
        <f t="shared" si="5"/>
        <v>85046.147127083197</v>
      </c>
      <c r="M63" s="58">
        <f>IF(ISBLANK(A63),NA(),IFERROR(A63+(PLAYER_EXP_MAX-D63)/L63,NA()))</f>
        <v>43746.315386156959</v>
      </c>
      <c r="N63" s="36" t="str">
        <f t="shared" ca="1" si="6"/>
        <v>-368 D 12 H</v>
      </c>
    </row>
    <row r="64" spans="1:14" ht="14.65" customHeight="1" x14ac:dyDescent="0.25">
      <c r="A64" s="8">
        <v>43682.317361111112</v>
      </c>
      <c r="B64" s="42">
        <v>173</v>
      </c>
      <c r="C64" s="42">
        <v>33737</v>
      </c>
      <c r="D64" s="50">
        <f t="shared" si="0"/>
        <v>5998753</v>
      </c>
      <c r="E64" s="46">
        <f>IF(ISBLANK(A64),"-",D64/PLAYER_EXP_MAX)</f>
        <v>0.52471102312016216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43720.149577123411</v>
      </c>
      <c r="H64" s="132" t="str">
        <f t="shared" ca="1" si="1"/>
        <v>-394 D 16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43742.763190749778</v>
      </c>
      <c r="K64" s="36" t="str">
        <f t="shared" ca="1" si="2"/>
        <v>-372 D 01 H</v>
      </c>
      <c r="L64" s="51">
        <f t="shared" si="5"/>
        <v>85633.827004617066</v>
      </c>
      <c r="M64" s="58">
        <f>IF(ISBLANK(A64),NA(),IFERROR(A64+(PLAYER_EXP_MAX-D64)/L64,NA()))</f>
        <v>43745.770510293703</v>
      </c>
      <c r="N64" s="36" t="str">
        <f t="shared" ca="1" si="6"/>
        <v>-369 D 01 H</v>
      </c>
    </row>
    <row r="65" spans="1:14" ht="14.65" customHeight="1" x14ac:dyDescent="0.25">
      <c r="A65" s="8">
        <v>43682.372222222228</v>
      </c>
      <c r="B65" s="42">
        <v>173</v>
      </c>
      <c r="C65" s="42">
        <v>23979</v>
      </c>
      <c r="D65" s="50">
        <f t="shared" si="0"/>
        <v>6008511</v>
      </c>
      <c r="E65" s="46">
        <f>IF(ISBLANK(A65),"-",D65/PLAYER_EXP_MAX)</f>
        <v>0.52556455553991788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43719.768313753208</v>
      </c>
      <c r="H65" s="132" t="str">
        <f t="shared" ca="1" si="1"/>
        <v>-395 D 01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43741.746658821561</v>
      </c>
      <c r="K65" s="36" t="str">
        <f t="shared" ca="1" si="2"/>
        <v>-373 D 02 H</v>
      </c>
      <c r="L65" s="51">
        <f t="shared" si="5"/>
        <v>85961.263649838671</v>
      </c>
      <c r="M65" s="58">
        <f>IF(ISBLANK(A65),NA(),IFERROR(A65+(PLAYER_EXP_MAX-D65)/L65,NA()))</f>
        <v>43745.470154589697</v>
      </c>
      <c r="N65" s="36" t="str">
        <f t="shared" ca="1" si="6"/>
        <v>-369 D 08 H</v>
      </c>
    </row>
    <row r="66" spans="1:14" ht="14.65" customHeight="1" x14ac:dyDescent="0.25">
      <c r="A66" s="8">
        <v>43682.470138888893</v>
      </c>
      <c r="B66" s="42">
        <v>173</v>
      </c>
      <c r="C66" s="42">
        <v>14795</v>
      </c>
      <c r="D66" s="50">
        <f t="shared" si="0"/>
        <v>6017695</v>
      </c>
      <c r="E66" s="46">
        <f>IF(ISBLANK(A66),"-",D66/PLAYER_EXP_MAX)</f>
        <v>0.52636788017027614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43721.163452651577</v>
      </c>
      <c r="H66" s="132" t="str">
        <f t="shared" ca="1" si="1"/>
        <v>-393 D 16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43741.203931838143</v>
      </c>
      <c r="K66" s="36" t="str">
        <f t="shared" ca="1" si="2"/>
        <v>-373 D 15 H</v>
      </c>
      <c r="L66" s="51">
        <f t="shared" si="5"/>
        <v>86010.581405732781</v>
      </c>
      <c r="M66" s="58">
        <f>IF(ISBLANK(A66),NA(),IFERROR(A66+(PLAYER_EXP_MAX-D66)/L66,NA()))</f>
        <v>43745.42511386409</v>
      </c>
      <c r="N66" s="36" t="str">
        <f t="shared" ca="1" si="6"/>
        <v>-369 D 09 H</v>
      </c>
    </row>
    <row r="67" spans="1:14" ht="14.65" customHeight="1" x14ac:dyDescent="0.25">
      <c r="A67" s="8">
        <v>43682.546527777777</v>
      </c>
      <c r="B67" s="42">
        <v>173</v>
      </c>
      <c r="C67" s="42">
        <v>2607</v>
      </c>
      <c r="D67" s="50">
        <f t="shared" ref="D67:D130" si="7">IF(ISBLANK(A67),"-",INDEX(DATA_PLAYER_EXP, B67, 3) + INDEX(DATA_PLAYER_EXP, B67, 2) - C67)</f>
        <v>6029883</v>
      </c>
      <c r="E67" s="46">
        <f>IF(ISBLANK(A67),"-",D67/PLAYER_EXP_MAX)</f>
        <v>0.52743396472981519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43721.045911762922</v>
      </c>
      <c r="H67" s="132" t="str">
        <f t="shared" ref="H67:H130" ca="1" si="8">IF(ISBLANK(A67),NA(),IFERROR(TEXT(TRUNC(G67-NOW()),"000") &amp; " D " &amp; TEXT(TRUNC(ABS(G67-NOW()-TRUNC(G67-NOW()))*24),"00") &amp; " H", NA()))</f>
        <v>-393 D 18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43740.243814969079</v>
      </c>
      <c r="K67" s="36" t="str">
        <f t="shared" ref="K67:K130" ca="1" si="9">IF(ISBLANK(A67),NA(),IFERROR(TEXT(TRUNC(J67-NOW()),"000") &amp; " D " &amp; TEXT(TRUNC(ABS(J67-NOW()-TRUNC(J67-NOW()))*24),"00") &amp; " H", NA()))</f>
        <v>-374 D 14 H</v>
      </c>
      <c r="L67" s="51">
        <f t="shared" si="5"/>
        <v>86370.053323883913</v>
      </c>
      <c r="M67" s="58">
        <f>IF(ISBLANK(A67),NA(),IFERROR(A67+(PLAYER_EXP_MAX-D67)/L67,NA()))</f>
        <v>43745.098370599277</v>
      </c>
      <c r="N67" s="36" t="str">
        <f t="shared" ref="N67:N98" ca="1" si="10">IF(ISBLANK(D67),NA(),IFERROR(TEXT(TRUNC(M67-NOW()),"000") &amp; " D " &amp; TEXT(TRUNC(ABS(M67-NOW()-TRUNC(M67-NOW()))*24),"00") &amp; " H", NA()))</f>
        <v>-369 D 17 H</v>
      </c>
    </row>
    <row r="68" spans="1:14" ht="14.65" customHeight="1" x14ac:dyDescent="0.25">
      <c r="A68" s="8">
        <v>43682.586805555555</v>
      </c>
      <c r="B68" s="42">
        <v>174</v>
      </c>
      <c r="C68" s="42">
        <v>156426</v>
      </c>
      <c r="D68" s="50">
        <f t="shared" si="7"/>
        <v>6037064</v>
      </c>
      <c r="E68" s="46">
        <f>IF(ISBLANK(A68),"-",D68/PLAYER_EXP_MAX)</f>
        <v>0.52806208691738077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43720.828655959755</v>
      </c>
      <c r="H68" s="132" t="str">
        <f t="shared" ca="1" si="8"/>
        <v>-394 D 00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43739.745724982939</v>
      </c>
      <c r="K68" s="36" t="str">
        <f t="shared" ca="1" si="9"/>
        <v>-375 D 02 H</v>
      </c>
      <c r="L68" s="51">
        <f t="shared" si="5"/>
        <v>86606.343409300825</v>
      </c>
      <c r="M68" s="58">
        <f>IF(ISBLANK(A68),NA(),IFERROR(A68+(PLAYER_EXP_MAX-D68)/L68,NA()))</f>
        <v>43744.885071336168</v>
      </c>
      <c r="N68" s="36" t="str">
        <f t="shared" ca="1" si="10"/>
        <v>-369 D 22 H</v>
      </c>
    </row>
    <row r="69" spans="1:14" ht="14.65" customHeight="1" x14ac:dyDescent="0.25">
      <c r="A69" s="8">
        <v>43682.931944444448</v>
      </c>
      <c r="B69" s="42">
        <v>174</v>
      </c>
      <c r="C69" s="42">
        <v>139206</v>
      </c>
      <c r="D69" s="50">
        <f t="shared" si="7"/>
        <v>6054284</v>
      </c>
      <c r="E69" s="46">
        <f>IF(ISBLANK(A69),"-",D69/PLAYER_EXP_MAX)</f>
        <v>0.52956832059930259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43725.878256079137</v>
      </c>
      <c r="H69" s="132" t="str">
        <f t="shared" ca="1" si="8"/>
        <v>-388 D 22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43739.650815547175</v>
      </c>
      <c r="K69" s="36" t="str">
        <f t="shared" ca="1" si="9"/>
        <v>-375 D 04 H</v>
      </c>
      <c r="L69" s="51">
        <f t="shared" si="5"/>
        <v>85815.044884864037</v>
      </c>
      <c r="M69" s="58">
        <f>IF(ISBLANK(A69),NA(),IFERROR(A69+(PLAYER_EXP_MAX-D69)/L69,NA()))</f>
        <v>43745.603996964091</v>
      </c>
      <c r="N69" s="36" t="str">
        <f t="shared" ca="1" si="10"/>
        <v>-369 D 05 H</v>
      </c>
    </row>
    <row r="70" spans="1:14" ht="14.65" customHeight="1" x14ac:dyDescent="0.25">
      <c r="A70" s="8">
        <v>43682.96875</v>
      </c>
      <c r="B70" s="42">
        <v>174</v>
      </c>
      <c r="C70" s="42">
        <v>131512</v>
      </c>
      <c r="D70" s="52">
        <f t="shared" si="7"/>
        <v>6061978</v>
      </c>
      <c r="E70" s="46">
        <f>IF(ISBLANK(A70),"-",D70/PLAYER_EXP_MAX)</f>
        <v>0.53024131490526694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43728.255748753327</v>
      </c>
      <c r="H70" s="132" t="str">
        <f t="shared" ca="1" si="8"/>
        <v>-386 D 13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43739.349346783201</v>
      </c>
      <c r="K70" s="36" t="str">
        <f t="shared" ca="1" si="9"/>
        <v>-375 D 11 H</v>
      </c>
      <c r="L70" s="51">
        <f t="shared" si="5"/>
        <v>86097.632398777307</v>
      </c>
      <c r="M70" s="58">
        <f>IF(ISBLANK(A70),NA(),IFERROR(A70+(PLAYER_EXP_MAX-D70)/L70,NA()))</f>
        <v>43745.345738197837</v>
      </c>
      <c r="N70" s="36" t="str">
        <f t="shared" ca="1" si="10"/>
        <v>-369 D 11 H</v>
      </c>
    </row>
    <row r="71" spans="1:14" ht="14.65" customHeight="1" x14ac:dyDescent="0.25">
      <c r="A71" s="8">
        <v>43683.018750000003</v>
      </c>
      <c r="B71" s="42">
        <v>174</v>
      </c>
      <c r="C71" s="42">
        <v>121754</v>
      </c>
      <c r="D71" s="52">
        <f t="shared" si="7"/>
        <v>6071736</v>
      </c>
      <c r="E71" s="46">
        <f>IF(ISBLANK(A71),"-",D71/PLAYER_EXP_MAX)</f>
        <v>0.53109484732502255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43728.944859367584</v>
      </c>
      <c r="H71" s="132" t="str">
        <f t="shared" ca="1" si="8"/>
        <v>-385 D 21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43739.032668531516</v>
      </c>
      <c r="K71" s="36" t="str">
        <f t="shared" ca="1" si="9"/>
        <v>-375 D 19 H</v>
      </c>
      <c r="L71" s="51">
        <f t="shared" si="5"/>
        <v>86436.335403734527</v>
      </c>
      <c r="M71" s="58">
        <f>IF(ISBLANK(A71),NA(),IFERROR(A71+(PLAYER_EXP_MAX-D71)/L71,NA()))</f>
        <v>43745.038420026045</v>
      </c>
      <c r="N71" s="36" t="str">
        <f t="shared" ca="1" si="10"/>
        <v>-369 D 19 H</v>
      </c>
    </row>
    <row r="72" spans="1:14" ht="14.65" customHeight="1" x14ac:dyDescent="0.25">
      <c r="A72" s="8">
        <v>43683.190972222226</v>
      </c>
      <c r="B72" s="42">
        <v>174</v>
      </c>
      <c r="C72" s="42">
        <v>96578</v>
      </c>
      <c r="D72" s="52">
        <f t="shared" si="7"/>
        <v>6096912</v>
      </c>
      <c r="E72" s="46">
        <f>IF(ISBLANK(A72),"-",D72/PLAYER_EXP_MAX)</f>
        <v>0.53329699245719808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43734.49071783464</v>
      </c>
      <c r="H72" s="132" t="str">
        <f t="shared" ca="1" si="8"/>
        <v>-380 D 08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43738.138191612801</v>
      </c>
      <c r="K72" s="36" t="str">
        <f t="shared" ca="1" si="9"/>
        <v>-376 D 16 H</v>
      </c>
      <c r="L72" s="51">
        <f t="shared" si="5"/>
        <v>87068.685558212717</v>
      </c>
      <c r="M72" s="58">
        <f>IF(ISBLANK(A72),NA(),IFERROR(A72+(PLAYER_EXP_MAX-D72)/L72,NA()))</f>
        <v>43744.471063517885</v>
      </c>
      <c r="N72" s="36" t="str">
        <f t="shared" ca="1" si="10"/>
        <v>-370 D 08 H</v>
      </c>
    </row>
    <row r="73" spans="1:14" ht="14.65" customHeight="1" x14ac:dyDescent="0.25">
      <c r="A73" s="8">
        <v>43683.255555555559</v>
      </c>
      <c r="B73" s="42">
        <v>174</v>
      </c>
      <c r="C73" s="42">
        <v>81001</v>
      </c>
      <c r="D73" s="52">
        <f t="shared" si="7"/>
        <v>6112489</v>
      </c>
      <c r="E73" s="46">
        <f>IF(ISBLANK(A73),"-",D73/PLAYER_EXP_MAX)</f>
        <v>0.53465951290222102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43731.688644196984</v>
      </c>
      <c r="H73" s="132" t="str">
        <f t="shared" ca="1" si="8"/>
        <v>-383 D 03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43737.701559024659</v>
      </c>
      <c r="K73" s="36" t="str">
        <f t="shared" ca="1" si="9"/>
        <v>-377 D 03 H</v>
      </c>
      <c r="L73" s="51">
        <f t="shared" si="5"/>
        <v>87677.973219983091</v>
      </c>
      <c r="M73" s="58">
        <f>IF(ISBLANK(A73),NA(),IFERROR(A73+(PLAYER_EXP_MAX-D73)/L73,NA()))</f>
        <v>43743.932140615892</v>
      </c>
      <c r="N73" s="36" t="str">
        <f t="shared" ca="1" si="10"/>
        <v>-370 D 21 H</v>
      </c>
    </row>
    <row r="74" spans="1:14" ht="14.65" customHeight="1" x14ac:dyDescent="0.25">
      <c r="A74" s="8">
        <v>43683.352777777778</v>
      </c>
      <c r="B74" s="42">
        <v>174</v>
      </c>
      <c r="C74" s="42">
        <v>61198</v>
      </c>
      <c r="D74" s="52">
        <f t="shared" si="7"/>
        <v>6132292</v>
      </c>
      <c r="E74" s="46">
        <f>IF(ISBLANK(A74),"-",D74/PLAYER_EXP_MAX)</f>
        <v>0.53639168163643103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43729.615361518663</v>
      </c>
      <c r="H74" s="132" t="str">
        <f t="shared" ca="1" si="8"/>
        <v>-385 D 05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43737.057672765375</v>
      </c>
      <c r="K74" s="36" t="str">
        <f t="shared" ca="1" si="9"/>
        <v>-377 D 18 H</v>
      </c>
      <c r="L74" s="51">
        <f t="shared" ref="L74:L137" si="11">IFERROR(IF(OR(ISBLANK($A74),$A74-$A$3 &lt; $C$1),NA(),($D74-$D$3)/($A74-$A$3)),NA())</f>
        <v>88364.278047771571</v>
      </c>
      <c r="M74" s="58">
        <f>IF(ISBLANK(A74),NA(),IFERROR(A74+(PLAYER_EXP_MAX-D74)/L74,NA()))</f>
        <v>43743.333995494904</v>
      </c>
      <c r="N74" s="36" t="str">
        <f t="shared" ca="1" si="10"/>
        <v>-371 D 11 H</v>
      </c>
    </row>
    <row r="75" spans="1:14" ht="14.65" customHeight="1" x14ac:dyDescent="0.25">
      <c r="A75" s="8">
        <v>43683.452777777777</v>
      </c>
      <c r="B75" s="42">
        <v>174</v>
      </c>
      <c r="C75" s="42">
        <v>43286</v>
      </c>
      <c r="D75" s="52">
        <f t="shared" si="7"/>
        <v>6150204</v>
      </c>
      <c r="E75" s="46">
        <f>IF(ISBLANK(A75),"-",D75/PLAYER_EXP_MAX)</f>
        <v>0.53795844456968211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43726.63288422225</v>
      </c>
      <c r="H75" s="132" t="str">
        <f t="shared" ca="1" si="8"/>
        <v>-388 D 04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43736.194107667427</v>
      </c>
      <c r="K75" s="36" t="str">
        <f t="shared" ca="1" si="9"/>
        <v>-378 D 15 H</v>
      </c>
      <c r="L75" s="51">
        <f t="shared" si="11"/>
        <v>88913.180730005624</v>
      </c>
      <c r="M75" s="58">
        <f>IF(ISBLANK(A75),NA(),IFERROR(A75+(PLAYER_EXP_MAX-D75)/L75,NA()))</f>
        <v>43742.862248416786</v>
      </c>
      <c r="N75" s="36" t="str">
        <f t="shared" ca="1" si="10"/>
        <v>-371 D 23 H</v>
      </c>
    </row>
    <row r="76" spans="1:14" ht="14.65" customHeight="1" x14ac:dyDescent="0.25">
      <c r="A76" s="8">
        <v>43683.760416666672</v>
      </c>
      <c r="B76" s="42">
        <v>174</v>
      </c>
      <c r="C76" s="42">
        <v>5223</v>
      </c>
      <c r="D76" s="52">
        <f t="shared" si="7"/>
        <v>6188267</v>
      </c>
      <c r="E76" s="46">
        <f>IF(ISBLANK(A76),"-",D76/PLAYER_EXP_MAX)</f>
        <v>0.54128781580284047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43720.498126263417</v>
      </c>
      <c r="H76" s="132" t="str">
        <f t="shared" ca="1" si="8"/>
        <v>-394 D 08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43734.550257961237</v>
      </c>
      <c r="K76" s="36" t="str">
        <f t="shared" ca="1" si="9"/>
        <v>-380 D 06 H</v>
      </c>
      <c r="L76" s="51">
        <f t="shared" si="11"/>
        <v>89549.094507666887</v>
      </c>
      <c r="M76" s="58">
        <f>IF(ISBLANK(A76),NA(),IFERROR(A76+(PLAYER_EXP_MAX-D76)/L76,NA()))</f>
        <v>43742.322951875234</v>
      </c>
      <c r="N76" s="36" t="str">
        <f t="shared" ca="1" si="10"/>
        <v>-372 D 12 H</v>
      </c>
    </row>
    <row r="77" spans="1:14" ht="14.65" customHeight="1" x14ac:dyDescent="0.25">
      <c r="A77" s="8">
        <v>43684.124305555561</v>
      </c>
      <c r="B77" s="42">
        <v>175</v>
      </c>
      <c r="C77" s="42">
        <v>109755</v>
      </c>
      <c r="D77" s="52">
        <f t="shared" si="7"/>
        <v>6247735</v>
      </c>
      <c r="E77" s="46">
        <f>IF(ISBLANK(A77),"-",D77/PLAYER_EXP_MAX)</f>
        <v>0.54648948273643649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43716.982659974747</v>
      </c>
      <c r="H77" s="132" t="str">
        <f t="shared" ca="1" si="8"/>
        <v>-397 D 20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43732.892508806675</v>
      </c>
      <c r="K77" s="36" t="str">
        <f t="shared" ca="1" si="9"/>
        <v>-381 D 22 H</v>
      </c>
      <c r="L77" s="51">
        <f t="shared" si="11"/>
        <v>91111.501453015619</v>
      </c>
      <c r="M77" s="58">
        <f>IF(ISBLANK(A77),NA(),IFERROR(A77+(PLAYER_EXP_MAX-D77)/L77,NA()))</f>
        <v>43741.029898343688</v>
      </c>
      <c r="N77" s="36" t="str">
        <f t="shared" ca="1" si="10"/>
        <v>-373 D 19 H</v>
      </c>
    </row>
    <row r="78" spans="1:14" ht="14.65" customHeight="1" x14ac:dyDescent="0.25">
      <c r="A78" s="8">
        <v>43684.243055555555</v>
      </c>
      <c r="B78" s="42">
        <v>175</v>
      </c>
      <c r="C78" s="42">
        <v>89950</v>
      </c>
      <c r="D78" s="52">
        <f t="shared" si="7"/>
        <v>6267540</v>
      </c>
      <c r="E78" s="46">
        <f>IF(ISBLANK(A78),"-",D78/PLAYER_EXP_MAX)</f>
        <v>0.54822182641067929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43717.351235482391</v>
      </c>
      <c r="H78" s="132" t="str">
        <f t="shared" ca="1" si="8"/>
        <v>-397 D 11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43731.795596205659</v>
      </c>
      <c r="K78" s="36" t="str">
        <f t="shared" ca="1" si="9"/>
        <v>-383 D 00 H</v>
      </c>
      <c r="L78" s="51">
        <f t="shared" si="11"/>
        <v>91630.166352695014</v>
      </c>
      <c r="M78" s="58">
        <f>IF(ISBLANK(A78),NA(),IFERROR(A78+(PLAYER_EXP_MAX-D78)/L78,NA()))</f>
        <v>43740.61039838149</v>
      </c>
      <c r="N78" s="36" t="str">
        <f t="shared" ca="1" si="10"/>
        <v>-374 D 05 H</v>
      </c>
    </row>
    <row r="79" spans="1:14" ht="14.65" customHeight="1" x14ac:dyDescent="0.25">
      <c r="A79" s="8">
        <v>43684.358333333337</v>
      </c>
      <c r="B79" s="42">
        <v>175</v>
      </c>
      <c r="C79" s="42">
        <v>74167</v>
      </c>
      <c r="D79" s="53">
        <f t="shared" si="7"/>
        <v>6283323</v>
      </c>
      <c r="E79" s="46">
        <f>IF(ISBLANK(A79),"-",D79/PLAYER_EXP_MAX)</f>
        <v>0.54960236567907483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43718.681082440184</v>
      </c>
      <c r="H79" s="132" t="str">
        <f t="shared" ca="1" si="8"/>
        <v>-396 D 03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43731.284862094726</v>
      </c>
      <c r="K79" s="36" t="str">
        <f t="shared" ca="1" si="9"/>
        <v>-383 D 13 H</v>
      </c>
      <c r="L79" s="51">
        <f t="shared" si="11"/>
        <v>91929.489905629118</v>
      </c>
      <c r="M79" s="58">
        <f>IF(ISBLANK(A79),NA(),IFERROR(A79+(PLAYER_EXP_MAX-D79)/L79,NA()))</f>
        <v>43740.370457465491</v>
      </c>
      <c r="N79" s="36" t="str">
        <f t="shared" ca="1" si="10"/>
        <v>-374 D 11 H</v>
      </c>
    </row>
    <row r="80" spans="1:14" ht="14.65" customHeight="1" x14ac:dyDescent="0.25">
      <c r="A80" s="8">
        <v>43684.490277777782</v>
      </c>
      <c r="B80" s="42">
        <v>175</v>
      </c>
      <c r="C80" s="42">
        <v>55946</v>
      </c>
      <c r="D80" s="53">
        <f t="shared" si="7"/>
        <v>6301544</v>
      </c>
      <c r="E80" s="46">
        <f>IF(ISBLANK(A80),"-",D80/PLAYER_EXP_MAX)</f>
        <v>0.55119615684738466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43718.825617235983</v>
      </c>
      <c r="H80" s="132" t="str">
        <f t="shared" ca="1" si="8"/>
        <v>-396 D 00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43730.810812360163</v>
      </c>
      <c r="K80" s="36" t="str">
        <f t="shared" ca="1" si="9"/>
        <v>-384 D 00 H</v>
      </c>
      <c r="L80" s="51">
        <f t="shared" si="11"/>
        <v>92276.153815751371</v>
      </c>
      <c r="M80" s="58">
        <f>IF(ISBLANK(A80),NA(),IFERROR(A80+(PLAYER_EXP_MAX-D80)/L80,NA()))</f>
        <v>43740.094513409938</v>
      </c>
      <c r="N80" s="36" t="str">
        <f t="shared" ca="1" si="10"/>
        <v>-374 D 17 H</v>
      </c>
    </row>
    <row r="81" spans="1:14" ht="14.65" customHeight="1" x14ac:dyDescent="0.25">
      <c r="A81" s="8">
        <v>43684.535416666666</v>
      </c>
      <c r="B81" s="42">
        <v>175</v>
      </c>
      <c r="C81" s="42">
        <v>49424</v>
      </c>
      <c r="D81" s="53">
        <f t="shared" si="7"/>
        <v>6308066</v>
      </c>
      <c r="E81" s="46">
        <f>IF(ISBLANK(A81),"-",D81/PLAYER_EXP_MAX)</f>
        <v>0.55176663629416134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43718.925403400994</v>
      </c>
      <c r="H81" s="132" t="str">
        <f t="shared" ca="1" si="8"/>
        <v>-395 D 21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43729.805371768358</v>
      </c>
      <c r="K81" s="36" t="str">
        <f t="shared" ca="1" si="9"/>
        <v>-385 D 00 H</v>
      </c>
      <c r="L81" s="51">
        <f t="shared" si="11"/>
        <v>92409.933774862424</v>
      </c>
      <c r="M81" s="58">
        <f>IF(ISBLANK(A81),NA(),IFERROR(A81+(PLAYER_EXP_MAX-D81)/L81,NA()))</f>
        <v>43739.98857836338</v>
      </c>
      <c r="N81" s="36" t="str">
        <f t="shared" ca="1" si="10"/>
        <v>-374 D 20 H</v>
      </c>
    </row>
    <row r="82" spans="1:14" ht="14.65" customHeight="1" x14ac:dyDescent="0.25">
      <c r="A82" s="8">
        <v>43684.581250000003</v>
      </c>
      <c r="B82" s="42">
        <v>175</v>
      </c>
      <c r="C82" s="42">
        <v>41675</v>
      </c>
      <c r="D82" s="53">
        <f t="shared" si="7"/>
        <v>6315815</v>
      </c>
      <c r="E82" s="46">
        <f>IF(ISBLANK(A82),"-",D82/PLAYER_EXP_MAX)</f>
        <v>0.55244444145102611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43718.902488419917</v>
      </c>
      <c r="H82" s="132" t="str">
        <f t="shared" ca="1" si="8"/>
        <v>-395 D 22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43729.447352766794</v>
      </c>
      <c r="K82" s="36" t="str">
        <f t="shared" ca="1" si="9"/>
        <v>-385 D 09 H</v>
      </c>
      <c r="L82" s="51">
        <f t="shared" si="11"/>
        <v>92608.860580333174</v>
      </c>
      <c r="M82" s="58">
        <f>IF(ISBLANK(A82),NA(),IFERROR(A82+(PLAYER_EXP_MAX-D82)/L82,NA()))</f>
        <v>43739.831622026359</v>
      </c>
      <c r="N82" s="36" t="str">
        <f t="shared" ca="1" si="10"/>
        <v>-375 D 00 H</v>
      </c>
    </row>
    <row r="83" spans="1:14" ht="14.65" customHeight="1" x14ac:dyDescent="0.25">
      <c r="A83" s="8">
        <v>43685.039583333339</v>
      </c>
      <c r="B83" s="42">
        <v>176</v>
      </c>
      <c r="C83" s="42">
        <v>163630</v>
      </c>
      <c r="D83" s="53">
        <f t="shared" si="7"/>
        <v>6360860</v>
      </c>
      <c r="E83" s="46">
        <f>IF(ISBLANK(A83),"-",D83/PLAYER_EXP_MAX)</f>
        <v>0.55638452833849217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43722.2098745068</v>
      </c>
      <c r="H83" s="132" t="str">
        <f t="shared" ca="1" si="8"/>
        <v>-392 D 14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43729.238728522578</v>
      </c>
      <c r="K83" s="36" t="str">
        <f t="shared" ca="1" si="9"/>
        <v>-385 D 14 H</v>
      </c>
      <c r="L83" s="51">
        <f t="shared" si="11"/>
        <v>92752.301678541829</v>
      </c>
      <c r="M83" s="58">
        <f>IF(ISBLANK(A83),NA(),IFERROR(A83+(PLAYER_EXP_MAX-D83)/L83,NA()))</f>
        <v>43739.718862534159</v>
      </c>
      <c r="N83" s="36" t="str">
        <f t="shared" ca="1" si="10"/>
        <v>-375 D 02 H</v>
      </c>
    </row>
    <row r="84" spans="1:14" ht="14.65" customHeight="1" x14ac:dyDescent="0.25">
      <c r="A84" s="8">
        <v>43685.32916666667</v>
      </c>
      <c r="B84" s="42">
        <v>176</v>
      </c>
      <c r="C84" s="42">
        <v>126558</v>
      </c>
      <c r="D84" s="53">
        <f t="shared" si="7"/>
        <v>6397932</v>
      </c>
      <c r="E84" s="46">
        <f>IF(ISBLANK(A84),"-",D84/PLAYER_EXP_MAX)</f>
        <v>0.55962721678542615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43728.604848716102</v>
      </c>
      <c r="H84" s="132" t="str">
        <f t="shared" ca="1" si="8"/>
        <v>-386 D 05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43727.228646756746</v>
      </c>
      <c r="K84" s="36" t="str">
        <f t="shared" ca="1" si="9"/>
        <v>-387 D 14 H</v>
      </c>
      <c r="L84" s="51">
        <f t="shared" si="11"/>
        <v>93307.01369243447</v>
      </c>
      <c r="M84" s="58">
        <f>IF(ISBLANK(A84),NA(),IFERROR(A84+(PLAYER_EXP_MAX-D84)/L84,NA()))</f>
        <v>43739.2860644471</v>
      </c>
      <c r="N84" s="36" t="str">
        <f t="shared" ca="1" si="10"/>
        <v>-375 D 13 H</v>
      </c>
    </row>
    <row r="85" spans="1:14" ht="14.65" customHeight="1" x14ac:dyDescent="0.25">
      <c r="A85" s="8">
        <v>43685.415972222225</v>
      </c>
      <c r="B85" s="42">
        <v>176</v>
      </c>
      <c r="C85" s="42">
        <v>113846</v>
      </c>
      <c r="D85" s="53">
        <f t="shared" si="7"/>
        <v>6410644</v>
      </c>
      <c r="E85" s="46">
        <f>IF(ISBLANK(A85),"-",D85/PLAYER_EXP_MAX)</f>
        <v>0.56073913563354405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43728.813639246444</v>
      </c>
      <c r="H85" s="132" t="str">
        <f t="shared" ca="1" si="8"/>
        <v>-386 D 00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43726.496688960091</v>
      </c>
      <c r="K85" s="36" t="str">
        <f t="shared" ca="1" si="9"/>
        <v>-388 D 08 H</v>
      </c>
      <c r="L85" s="51">
        <f t="shared" si="11"/>
        <v>93556.371827610739</v>
      </c>
      <c r="M85" s="58">
        <f>IF(ISBLANK(A85),NA(),IFERROR(A85+(PLAYER_EXP_MAX-D85)/L85,NA()))</f>
        <v>43739.093182035933</v>
      </c>
      <c r="N85" s="36" t="str">
        <f t="shared" ca="1" si="10"/>
        <v>-375 D 17 H</v>
      </c>
    </row>
    <row r="86" spans="1:14" ht="14.65" customHeight="1" x14ac:dyDescent="0.25">
      <c r="A86" s="8">
        <v>43685.504166666666</v>
      </c>
      <c r="B86" s="42">
        <v>176</v>
      </c>
      <c r="C86" s="42">
        <v>104837</v>
      </c>
      <c r="D86" s="53">
        <f t="shared" si="7"/>
        <v>6419653</v>
      </c>
      <c r="E86" s="46">
        <f>IF(ISBLANK(A86),"-",D86/PLAYER_EXP_MAX)</f>
        <v>0.56152715301103728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43729.238756652041</v>
      </c>
      <c r="H86" s="132" t="str">
        <f t="shared" ca="1" si="8"/>
        <v>-385 D 14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43726.364349825846</v>
      </c>
      <c r="K86" s="36" t="str">
        <f t="shared" ca="1" si="9"/>
        <v>-388 D 11 H</v>
      </c>
      <c r="L86" s="51">
        <f t="shared" si="11"/>
        <v>93597.148301786758</v>
      </c>
      <c r="M86" s="58">
        <f>IF(ISBLANK(A86),NA(),IFERROR(A86+(PLAYER_EXP_MAX-D86)/L86,NA()))</f>
        <v>43739.061738568715</v>
      </c>
      <c r="N86" s="36" t="str">
        <f t="shared" ca="1" si="10"/>
        <v>-375 D 18 H</v>
      </c>
    </row>
    <row r="87" spans="1:14" ht="14.65" customHeight="1" x14ac:dyDescent="0.25">
      <c r="A87" s="8">
        <v>43685.577083333337</v>
      </c>
      <c r="B87" s="42">
        <v>176</v>
      </c>
      <c r="C87" s="42">
        <v>93325</v>
      </c>
      <c r="D87" s="53">
        <f t="shared" si="7"/>
        <v>6431165</v>
      </c>
      <c r="E87" s="46">
        <f>IF(ISBLANK(A87),"-",D87/PLAYER_EXP_MAX)</f>
        <v>0.56253410783950897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43728.818475474698</v>
      </c>
      <c r="H87" s="132" t="str">
        <f t="shared" ca="1" si="8"/>
        <v>-386 D 00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43725.604262686211</v>
      </c>
      <c r="K87" s="36" t="str">
        <f t="shared" ca="1" si="9"/>
        <v>-389 D 05 H</v>
      </c>
      <c r="L87" s="51">
        <f t="shared" si="11"/>
        <v>93848.360875393235</v>
      </c>
      <c r="M87" s="58">
        <f>IF(ISBLANK(A87),NA(),IFERROR(A87+(PLAYER_EXP_MAX-D87)/L87,NA()))</f>
        <v>43738.868626769457</v>
      </c>
      <c r="N87" s="36" t="str">
        <f t="shared" ca="1" si="10"/>
        <v>-375 D 23 H</v>
      </c>
    </row>
    <row r="88" spans="1:14" ht="14.65" customHeight="1" x14ac:dyDescent="0.25">
      <c r="A88" s="8">
        <v>43686.179166666669</v>
      </c>
      <c r="B88" s="42">
        <v>176</v>
      </c>
      <c r="C88" s="42">
        <v>36590</v>
      </c>
      <c r="D88" s="53">
        <f t="shared" si="7"/>
        <v>6487900</v>
      </c>
      <c r="E88" s="46">
        <f>IF(ISBLANK(A88),"-",D88/PLAYER_EXP_MAX)</f>
        <v>0.56749671921836098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43731.023818838556</v>
      </c>
      <c r="H88" s="132" t="str">
        <f t="shared" ca="1" si="8"/>
        <v>-383 D 19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43724.129815868684</v>
      </c>
      <c r="K88" s="36" t="str">
        <f t="shared" ca="1" si="9"/>
        <v>-390 D 16 H</v>
      </c>
      <c r="L88" s="51">
        <f t="shared" si="11"/>
        <v>93860.326663072934</v>
      </c>
      <c r="M88" s="58">
        <f>IF(ISBLANK(A88),NA(),IFERROR(A88+(PLAYER_EXP_MAX-D88)/L88,NA()))</f>
        <v>43738.859454236401</v>
      </c>
      <c r="N88" s="36" t="str">
        <f t="shared" ca="1" si="10"/>
        <v>-375 D 23 H</v>
      </c>
    </row>
    <row r="89" spans="1:14" ht="14.65" customHeight="1" x14ac:dyDescent="0.25">
      <c r="A89" s="8">
        <v>43686.44027777778</v>
      </c>
      <c r="B89" s="42">
        <v>177</v>
      </c>
      <c r="C89" s="42">
        <v>166208</v>
      </c>
      <c r="D89" s="53">
        <f t="shared" si="7"/>
        <v>6528282</v>
      </c>
      <c r="E89" s="46">
        <f>IF(ISBLANK(A89),"-",D89/PLAYER_EXP_MAX)</f>
        <v>0.57102893341948546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43730.921347535026</v>
      </c>
      <c r="H89" s="132" t="str">
        <f t="shared" ca="1" si="8"/>
        <v>-383 D 21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43724.159653958573</v>
      </c>
      <c r="K89" s="36" t="str">
        <f t="shared" ca="1" si="9"/>
        <v>-390 D 16 H</v>
      </c>
      <c r="L89" s="51">
        <f t="shared" si="11"/>
        <v>94673.481555275604</v>
      </c>
      <c r="M89" s="58">
        <f>IF(ISBLANK(A89),NA(),IFERROR(A89+(PLAYER_EXP_MAX-D89)/L89,NA()))</f>
        <v>43738.241552215295</v>
      </c>
      <c r="N89" s="36" t="str">
        <f t="shared" ca="1" si="10"/>
        <v>-376 D 14 H</v>
      </c>
    </row>
    <row r="90" spans="1:14" ht="14.65" customHeight="1" x14ac:dyDescent="0.25">
      <c r="A90" s="8">
        <v>43686.808333333334</v>
      </c>
      <c r="B90" s="42">
        <v>177</v>
      </c>
      <c r="C90" s="42">
        <v>123880</v>
      </c>
      <c r="D90" s="53">
        <f t="shared" si="7"/>
        <v>6570610</v>
      </c>
      <c r="E90" s="46">
        <f>IF(ISBLANK(A90),"-",D90/PLAYER_EXP_MAX)</f>
        <v>0.5747313642724694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43729.408604932381</v>
      </c>
      <c r="H90" s="132" t="str">
        <f t="shared" ca="1" si="8"/>
        <v>-385 D 10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43724.313292412407</v>
      </c>
      <c r="K90" s="36" t="str">
        <f t="shared" ca="1" si="9"/>
        <v>-390 D 12 H</v>
      </c>
      <c r="L90" s="51">
        <f t="shared" si="11"/>
        <v>95049.703571818885</v>
      </c>
      <c r="M90" s="58">
        <f>IF(ISBLANK(A90),NA(),IFERROR(A90+(PLAYER_EXP_MAX-D90)/L90,NA()))</f>
        <v>43737.959245091057</v>
      </c>
      <c r="N90" s="36" t="str">
        <f t="shared" ca="1" si="10"/>
        <v>-376 D 20 H</v>
      </c>
    </row>
    <row r="91" spans="1:14" ht="14.65" customHeight="1" x14ac:dyDescent="0.25">
      <c r="A91" s="8">
        <v>43687.155555555561</v>
      </c>
      <c r="B91" s="42">
        <v>177</v>
      </c>
      <c r="C91" s="42">
        <v>80799</v>
      </c>
      <c r="D91" s="53">
        <f t="shared" si="7"/>
        <v>6613691</v>
      </c>
      <c r="E91" s="46">
        <f>IF(ISBLANK(A91),"-",D91/PLAYER_EXP_MAX)</f>
        <v>0.57849966004778142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43728.307857832842</v>
      </c>
      <c r="H91" s="132" t="str">
        <f t="shared" ca="1" si="8"/>
        <v>-386 D 12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43723.901865628672</v>
      </c>
      <c r="K91" s="36" t="str">
        <f t="shared" ca="1" si="9"/>
        <v>-390 D 22 H</v>
      </c>
      <c r="L91" s="51">
        <f t="shared" si="11"/>
        <v>95547.688823304314</v>
      </c>
      <c r="M91" s="58">
        <f>IF(ISBLANK(A91),NA(),IFERROR(A91+(PLAYER_EXP_MAX-D91)/L91,NA()))</f>
        <v>43737.588988947253</v>
      </c>
      <c r="N91" s="36" t="str">
        <f t="shared" ca="1" si="10"/>
        <v>-377 D 05 H</v>
      </c>
    </row>
    <row r="92" spans="1:14" ht="14.65" customHeight="1" x14ac:dyDescent="0.25">
      <c r="A92" s="8">
        <v>43687.426388888889</v>
      </c>
      <c r="B92" s="42">
        <v>177</v>
      </c>
      <c r="C92" s="42">
        <v>36772</v>
      </c>
      <c r="D92" s="53">
        <f t="shared" si="7"/>
        <v>6657718</v>
      </c>
      <c r="E92" s="46">
        <f>IF(ISBLANK(A92),"-",D92/PLAYER_EXP_MAX)</f>
        <v>0.582350702458581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43723.598233238867</v>
      </c>
      <c r="H92" s="132" t="str">
        <f t="shared" ca="1" si="8"/>
        <v>-391 D 05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43723.849769106419</v>
      </c>
      <c r="K92" s="36" t="str">
        <f t="shared" ca="1" si="9"/>
        <v>-390 D 23 H</v>
      </c>
      <c r="L92" s="51">
        <f t="shared" si="11"/>
        <v>96432.70055198211</v>
      </c>
      <c r="M92" s="58">
        <f>IF(ISBLANK(A92),NA(),IFERROR(A92+(PLAYER_EXP_MAX-D92)/L92,NA()))</f>
        <v>43736.940412375414</v>
      </c>
      <c r="N92" s="36" t="str">
        <f t="shared" ca="1" si="10"/>
        <v>-377 D 21 H</v>
      </c>
    </row>
    <row r="93" spans="1:14" ht="14.65" customHeight="1" x14ac:dyDescent="0.25">
      <c r="A93" s="8">
        <v>43687.495833333334</v>
      </c>
      <c r="B93" s="42">
        <v>177</v>
      </c>
      <c r="C93" s="42">
        <v>26912</v>
      </c>
      <c r="D93" s="53">
        <f t="shared" si="7"/>
        <v>6667578</v>
      </c>
      <c r="E93" s="46">
        <f>IF(ISBLANK(A93),"-",D93/PLAYER_EXP_MAX)</f>
        <v>0.58321315682000652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43723.414408140918</v>
      </c>
      <c r="H93" s="132" t="str">
        <f t="shared" ca="1" si="8"/>
        <v>-391 D 10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43723.901569113252</v>
      </c>
      <c r="K93" s="36" t="str">
        <f t="shared" ca="1" si="9"/>
        <v>-390 D 22 H</v>
      </c>
      <c r="L93" s="51">
        <f t="shared" si="11"/>
        <v>96586.429077671099</v>
      </c>
      <c r="M93" s="58">
        <f>IF(ISBLANK(A93),NA(),IFERROR(A93+(PLAYER_EXP_MAX-D93)/L93,NA()))</f>
        <v>43736.828964762884</v>
      </c>
      <c r="N93" s="36" t="str">
        <f t="shared" ca="1" si="10"/>
        <v>-378 D 00 H</v>
      </c>
    </row>
    <row r="94" spans="1:14" ht="14.65" customHeight="1" x14ac:dyDescent="0.25">
      <c r="A94" s="8">
        <v>43687.976388888892</v>
      </c>
      <c r="B94" s="42">
        <v>177</v>
      </c>
      <c r="C94" s="42">
        <v>5661</v>
      </c>
      <c r="D94" s="53">
        <f t="shared" si="7"/>
        <v>6688829</v>
      </c>
      <c r="E94" s="46">
        <f>IF(ISBLANK(A94),"-",D94/PLAYER_EXP_MAX)</f>
        <v>0.58507198213792289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43733.071906612175</v>
      </c>
      <c r="H94" s="132" t="str">
        <f t="shared" ca="1" si="8"/>
        <v>-381 D 18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43724.407928335961</v>
      </c>
      <c r="K94" s="36" t="str">
        <f t="shared" ca="1" si="9"/>
        <v>-390 D 10 H</v>
      </c>
      <c r="L94" s="51">
        <f t="shared" si="11"/>
        <v>95391.416416587337</v>
      </c>
      <c r="M94" s="58">
        <f>IF(ISBLANK(A94),NA(),IFERROR(A94+(PLAYER_EXP_MAX-D94)/L94,NA()))</f>
        <v>43737.70476255392</v>
      </c>
      <c r="N94" s="36" t="str">
        <f t="shared" ca="1" si="10"/>
        <v>-377 D 03 H</v>
      </c>
    </row>
    <row r="95" spans="1:14" ht="14.65" customHeight="1" x14ac:dyDescent="0.25">
      <c r="A95" s="8">
        <v>43688.018055555556</v>
      </c>
      <c r="B95" s="42">
        <v>178</v>
      </c>
      <c r="C95" s="42">
        <v>169427</v>
      </c>
      <c r="D95" s="53">
        <f t="shared" si="7"/>
        <v>6698063</v>
      </c>
      <c r="E95" s="46">
        <f>IF(ISBLANK(A95),"-",D95/PLAYER_EXP_MAX)</f>
        <v>0.58587968026909976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43735.121297733407</v>
      </c>
      <c r="H95" s="132" t="str">
        <f t="shared" ca="1" si="8"/>
        <v>-379 D 17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43724.66590031996</v>
      </c>
      <c r="K95" s="36" t="str">
        <f t="shared" ca="1" si="9"/>
        <v>-390 D 03 H</v>
      </c>
      <c r="L95" s="51">
        <f t="shared" si="11"/>
        <v>95640.68327684929</v>
      </c>
      <c r="M95" s="58">
        <f>IF(ISBLANK(A95),NA(),IFERROR(A95+(PLAYER_EXP_MAX-D95)/L95,NA()))</f>
        <v>43737.520274044473</v>
      </c>
      <c r="N95" s="36" t="str">
        <f t="shared" ca="1" si="10"/>
        <v>-377 D 07 H</v>
      </c>
    </row>
    <row r="96" spans="1:14" ht="14.65" customHeight="1" x14ac:dyDescent="0.25">
      <c r="A96" s="8">
        <v>43688.25</v>
      </c>
      <c r="B96" s="42">
        <v>178</v>
      </c>
      <c r="C96" s="42">
        <v>127528</v>
      </c>
      <c r="D96" s="53">
        <f t="shared" si="7"/>
        <v>6739962</v>
      </c>
      <c r="E96" s="46">
        <f>IF(ISBLANK(A96),"-",D96/PLAYER_EXP_MAX)</f>
        <v>0.58954458648506025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43736.735468541003</v>
      </c>
      <c r="H96" s="132" t="str">
        <f t="shared" ca="1" si="8"/>
        <v>-378 D 02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43724.728104652684</v>
      </c>
      <c r="K96" s="36" t="str">
        <f t="shared" ca="1" si="9"/>
        <v>-390 D 02 H</v>
      </c>
      <c r="L96" s="51">
        <f t="shared" si="11"/>
        <v>96564.945795507607</v>
      </c>
      <c r="M96" s="58">
        <f>IF(ISBLANK(A96),NA(),IFERROR(A96+(PLAYER_EXP_MAX-D96)/L96,NA()))</f>
        <v>43736.844518034908</v>
      </c>
      <c r="N96" s="36" t="str">
        <f t="shared" ca="1" si="10"/>
        <v>-377 D 23 H</v>
      </c>
    </row>
    <row r="97" spans="1:14" ht="14.65" customHeight="1" x14ac:dyDescent="0.25">
      <c r="A97" s="8">
        <v>43688.70694444445</v>
      </c>
      <c r="B97" s="42">
        <v>178</v>
      </c>
      <c r="C97" s="42">
        <v>50275</v>
      </c>
      <c r="D97" s="53">
        <f t="shared" si="7"/>
        <v>6817215</v>
      </c>
      <c r="E97" s="46">
        <f>IF(ISBLANK(A97),"-",D97/PLAYER_EXP_MAX)</f>
        <v>0.59630190765982805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43724.783857912982</v>
      </c>
      <c r="H97" s="132" t="str">
        <f t="shared" ca="1" si="8"/>
        <v>-390 D 01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43724.794936759703</v>
      </c>
      <c r="K97" s="36" t="str">
        <f t="shared" ca="1" si="9"/>
        <v>-390 D 00 H</v>
      </c>
      <c r="L97" s="51">
        <f t="shared" si="11"/>
        <v>98085.410677287204</v>
      </c>
      <c r="M97" s="58">
        <f>IF(ISBLANK(A97),NA(),IFERROR(A97+(PLAYER_EXP_MAX-D97)/L97,NA()))</f>
        <v>43735.760568098885</v>
      </c>
      <c r="N97" s="36" t="str">
        <f t="shared" ca="1" si="10"/>
        <v>-379 D 01 H</v>
      </c>
    </row>
    <row r="98" spans="1:14" ht="14.65" customHeight="1" x14ac:dyDescent="0.25">
      <c r="A98" s="8">
        <v>43688.764583333337</v>
      </c>
      <c r="B98" s="42">
        <v>178</v>
      </c>
      <c r="C98" s="42">
        <v>39943</v>
      </c>
      <c r="D98" s="53">
        <f t="shared" si="7"/>
        <v>6827547</v>
      </c>
      <c r="E98" s="46">
        <f>IF(ISBLANK(A98),"-",D98/PLAYER_EXP_MAX)</f>
        <v>0.59720564786898112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43722.35461496369</v>
      </c>
      <c r="H98" s="132" t="str">
        <f t="shared" ca="1" si="8"/>
        <v>-392 D 11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43724.799339790923</v>
      </c>
      <c r="K98" s="36" t="str">
        <f t="shared" ca="1" si="9"/>
        <v>-390 D 00 H</v>
      </c>
      <c r="L98" s="51">
        <f t="shared" si="11"/>
        <v>98299.568949077133</v>
      </c>
      <c r="M98" s="58">
        <f>IF(ISBLANK(A98),NA(),IFERROR(A98+(PLAYER_EXP_MAX-D98)/L98,NA()))</f>
        <v>43735.610587331437</v>
      </c>
      <c r="N98" s="36" t="str">
        <f t="shared" ca="1" si="10"/>
        <v>-379 D 05 H</v>
      </c>
    </row>
    <row r="99" spans="1:14" ht="14.65" customHeight="1" x14ac:dyDescent="0.25">
      <c r="A99" s="8">
        <v>43689.26666666667</v>
      </c>
      <c r="B99" s="42">
        <v>179</v>
      </c>
      <c r="C99" s="42">
        <v>147950</v>
      </c>
      <c r="D99" s="53">
        <f t="shared" si="7"/>
        <v>6895540</v>
      </c>
      <c r="E99" s="46">
        <f>IF(ISBLANK(A99),"-",D99/PLAYER_EXP_MAX)</f>
        <v>0.60315299669214639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43718.966528477482</v>
      </c>
      <c r="H99" s="132" t="str">
        <f t="shared" ca="1" si="8"/>
        <v>-395 D 20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43724.920592400864</v>
      </c>
      <c r="K99" s="36" t="str">
        <f t="shared" ca="1" si="9"/>
        <v>-389 D 21 H</v>
      </c>
      <c r="L99" s="51">
        <f t="shared" si="11"/>
        <v>99133.580684258981</v>
      </c>
      <c r="M99" s="58">
        <f>IF(ISBLANK(A99),NA(),IFERROR(A99+(PLAYER_EXP_MAX-D99)/L99,NA()))</f>
        <v>43735.032682265868</v>
      </c>
      <c r="N99" s="36" t="str">
        <f t="shared" ref="N99:N115" ca="1" si="12">IF(ISBLANK(D99),NA(),IFERROR(TEXT(TRUNC(M99-NOW()),"000") &amp; " D " &amp; TEXT(TRUNC(ABS(M99-NOW()-TRUNC(M99-NOW()))*24),"00") &amp; " H", NA()))</f>
        <v>-379 D 19 H</v>
      </c>
    </row>
    <row r="100" spans="1:14" ht="14.65" customHeight="1" x14ac:dyDescent="0.25">
      <c r="A100" s="8">
        <v>43689.381944444445</v>
      </c>
      <c r="B100" s="42">
        <v>179</v>
      </c>
      <c r="C100" s="42">
        <v>131406</v>
      </c>
      <c r="D100" s="53">
        <f t="shared" si="7"/>
        <v>6912084</v>
      </c>
      <c r="E100" s="46">
        <f>IF(ISBLANK(A100),"-",D100/PLAYER_EXP_MAX)</f>
        <v>0.60460010064300085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43719.566119771465</v>
      </c>
      <c r="H100" s="132" t="str">
        <f t="shared" ca="1" si="8"/>
        <v>-395 D 06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43724.895595911112</v>
      </c>
      <c r="K100" s="36" t="str">
        <f t="shared" ca="1" si="9"/>
        <v>-389 D 22 H</v>
      </c>
      <c r="L100" s="51">
        <f t="shared" si="11"/>
        <v>99361.335517992673</v>
      </c>
      <c r="M100" s="58">
        <f>IF(ISBLANK(A100),NA(),IFERROR(A100+(PLAYER_EXP_MAX-D100)/L100,NA()))</f>
        <v>43734.876552346344</v>
      </c>
      <c r="N100" s="36" t="str">
        <f t="shared" ca="1" si="12"/>
        <v>-379 D 22 H</v>
      </c>
    </row>
    <row r="101" spans="1:14" ht="14.65" customHeight="1" x14ac:dyDescent="0.25">
      <c r="A101" s="8">
        <v>43689.458333333336</v>
      </c>
      <c r="B101" s="42">
        <v>179</v>
      </c>
      <c r="C101" s="42">
        <v>119981</v>
      </c>
      <c r="D101" s="53">
        <f t="shared" si="7"/>
        <v>6923509</v>
      </c>
      <c r="E101" s="46">
        <f>IF(ISBLANK(A101),"-",D101/PLAYER_EXP_MAX)</f>
        <v>0.60559944558004819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43719.782207720091</v>
      </c>
      <c r="H101" s="132" t="str">
        <f t="shared" ca="1" si="8"/>
        <v>-395 D 01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43724.814051487941</v>
      </c>
      <c r="K101" s="36" t="str">
        <f t="shared" ca="1" si="9"/>
        <v>-390 D 00 H</v>
      </c>
      <c r="L101" s="51">
        <f t="shared" si="11"/>
        <v>99531.476106857634</v>
      </c>
      <c r="M101" s="58">
        <f>IF(ISBLANK(A101),NA(),IFERROR(A101+(PLAYER_EXP_MAX-D101)/L101,NA()))</f>
        <v>43734.760384266039</v>
      </c>
      <c r="N101" s="36" t="str">
        <f t="shared" ca="1" si="12"/>
        <v>-380 D 01 H</v>
      </c>
    </row>
    <row r="102" spans="1:14" ht="14.65" customHeight="1" x14ac:dyDescent="0.25">
      <c r="A102" s="8">
        <v>43689.56527777778</v>
      </c>
      <c r="B102" s="42">
        <v>179</v>
      </c>
      <c r="C102" s="42">
        <v>100465</v>
      </c>
      <c r="D102" s="53">
        <f t="shared" si="7"/>
        <v>6943025</v>
      </c>
      <c r="E102" s="46">
        <f>IF(ISBLANK(A102),"-",D102/PLAYER_EXP_MAX)</f>
        <v>0.60730651041955952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43719.608278780717</v>
      </c>
      <c r="H102" s="132" t="str">
        <f t="shared" ca="1" si="8"/>
        <v>-395 D 05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43724.705037328058</v>
      </c>
      <c r="K102" s="36" t="str">
        <f t="shared" ca="1" si="9"/>
        <v>-390 D 03 H</v>
      </c>
      <c r="L102" s="51">
        <f t="shared" si="11"/>
        <v>99923.22099906081</v>
      </c>
      <c r="M102" s="58">
        <f>IF(ISBLANK(A102),NA(),IFERROR(A102+(PLAYER_EXP_MAX-D102)/L102,NA()))</f>
        <v>43734.494413919638</v>
      </c>
      <c r="N102" s="36" t="str">
        <f t="shared" ca="1" si="12"/>
        <v>-380 D 08 H</v>
      </c>
    </row>
    <row r="103" spans="1:14" ht="14.65" customHeight="1" x14ac:dyDescent="0.25">
      <c r="A103" s="8">
        <v>43689.613888888889</v>
      </c>
      <c r="B103" s="42">
        <v>179</v>
      </c>
      <c r="C103" s="42">
        <v>92577</v>
      </c>
      <c r="D103" s="53">
        <f t="shared" si="7"/>
        <v>6950913</v>
      </c>
      <c r="E103" s="46">
        <f>IF(ISBLANK(A103),"-",D103/PLAYER_EXP_MAX)</f>
        <v>0.60799647390870004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43719.487770238535</v>
      </c>
      <c r="H103" s="132" t="str">
        <f t="shared" ca="1" si="8"/>
        <v>-395 D 08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43724.61443904855</v>
      </c>
      <c r="K103" s="36" t="str">
        <f t="shared" ca="1" si="9"/>
        <v>-390 D 05 H</v>
      </c>
      <c r="L103" s="51">
        <f t="shared" si="11"/>
        <v>100056.75713719304</v>
      </c>
      <c r="M103" s="58">
        <f>IF(ISBLANK(A103),NA(),IFERROR(A103+(PLAYER_EXP_MAX-D103)/L103,NA()))</f>
        <v>43734.404227175139</v>
      </c>
      <c r="N103" s="36" t="str">
        <f t="shared" ca="1" si="12"/>
        <v>-380 D 10 H</v>
      </c>
    </row>
    <row r="104" spans="1:14" ht="14.65" customHeight="1" x14ac:dyDescent="0.25">
      <c r="A104" s="8">
        <v>43690.145138888889</v>
      </c>
      <c r="B104" s="42">
        <v>179</v>
      </c>
      <c r="C104" s="42">
        <v>78291</v>
      </c>
      <c r="D104" s="53">
        <f t="shared" si="7"/>
        <v>6965199</v>
      </c>
      <c r="E104" s="46">
        <f>IF(ISBLANK(A104),"-",D104/PLAYER_EXP_MAX)</f>
        <v>0.60924607056258706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43732.914655932611</v>
      </c>
      <c r="H104" s="132" t="str">
        <f t="shared" ca="1" si="8"/>
        <v>-381 D 22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43725.553890716626</v>
      </c>
      <c r="K104" s="36" t="str">
        <f t="shared" ca="1" si="9"/>
        <v>-389 D 06 H</v>
      </c>
      <c r="L104" s="51">
        <f t="shared" si="11"/>
        <v>98383.266160395724</v>
      </c>
      <c r="M104" s="58">
        <f>IF(ISBLANK(A104),NA(),IFERROR(A104+(PLAYER_EXP_MAX-D104)/L104,NA()))</f>
        <v>43735.552149393268</v>
      </c>
      <c r="N104" s="36" t="str">
        <f t="shared" ca="1" si="12"/>
        <v>-379 D 06 H</v>
      </c>
    </row>
    <row r="105" spans="1:14" ht="14.65" customHeight="1" x14ac:dyDescent="0.25">
      <c r="A105" s="8">
        <v>43690.409722222226</v>
      </c>
      <c r="B105" s="42">
        <v>179</v>
      </c>
      <c r="C105" s="42">
        <v>49127</v>
      </c>
      <c r="D105" s="53">
        <f t="shared" si="7"/>
        <v>6994363</v>
      </c>
      <c r="E105" s="46">
        <f>IF(ISBLANK(A105),"-",D105/PLAYER_EXP_MAX)</f>
        <v>0.61179704612005315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43756.206156232394</v>
      </c>
      <c r="H105" s="132" t="str">
        <f t="shared" ca="1" si="8"/>
        <v>-358 D 15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43726.28596520031</v>
      </c>
      <c r="K105" s="36" t="str">
        <f t="shared" ca="1" si="9"/>
        <v>-388 D 13 H</v>
      </c>
      <c r="L105" s="51">
        <f t="shared" si="11"/>
        <v>98516.654743253792</v>
      </c>
      <c r="M105" s="58">
        <f>IF(ISBLANK(A105),NA(),IFERROR(A105+(PLAYER_EXP_MAX-D105)/L105,NA()))</f>
        <v>43735.459221837962</v>
      </c>
      <c r="N105" s="36" t="str">
        <f t="shared" ca="1" si="12"/>
        <v>-379 D 08 H</v>
      </c>
    </row>
    <row r="106" spans="1:14" ht="14.65" customHeight="1" x14ac:dyDescent="0.25">
      <c r="A106" s="8">
        <v>43690.547222222223</v>
      </c>
      <c r="B106" s="42">
        <v>179</v>
      </c>
      <c r="C106" s="42">
        <v>25420</v>
      </c>
      <c r="D106" s="53">
        <f t="shared" si="7"/>
        <v>7018070</v>
      </c>
      <c r="E106" s="46">
        <f>IF(ISBLANK(A106),"-",D106/PLAYER_EXP_MAX)</f>
        <v>0.61387069779817849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43752.658893869666</v>
      </c>
      <c r="H106" s="132" t="str">
        <f t="shared" ca="1" si="8"/>
        <v>-362 D 04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43726.500412379362</v>
      </c>
      <c r="K106" s="36" t="str">
        <f t="shared" ca="1" si="9"/>
        <v>-388 D 07 H</v>
      </c>
      <c r="L106" s="51">
        <f t="shared" si="11"/>
        <v>98946.685084510231</v>
      </c>
      <c r="M106" s="58">
        <f>IF(ISBLANK(A106),NA(),IFERROR(A106+(PLAYER_EXP_MAX-D106)/L106,NA()))</f>
        <v>43735.161339372586</v>
      </c>
      <c r="N106" s="36" t="str">
        <f t="shared" ca="1" si="12"/>
        <v>-379 D 16 H</v>
      </c>
    </row>
    <row r="107" spans="1:14" ht="14.65" customHeight="1" x14ac:dyDescent="0.25">
      <c r="A107" s="8">
        <v>43690.630555555559</v>
      </c>
      <c r="B107" s="42">
        <v>179</v>
      </c>
      <c r="C107" s="42">
        <v>12788</v>
      </c>
      <c r="D107" s="53">
        <f t="shared" si="7"/>
        <v>7030702</v>
      </c>
      <c r="E107" s="46">
        <f>IF(ISBLANK(A107),"-",D107/PLAYER_EXP_MAX)</f>
        <v>0.61497561904498665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43747.755950868261</v>
      </c>
      <c r="H107" s="132" t="str">
        <f t="shared" ca="1" si="8"/>
        <v>-367 D 01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43726.581053129848</v>
      </c>
      <c r="K107" s="36" t="str">
        <f t="shared" ca="1" si="9"/>
        <v>-388 D 06 H</v>
      </c>
      <c r="L107" s="51">
        <f t="shared" si="11"/>
        <v>99131.67491580364</v>
      </c>
      <c r="M107" s="58">
        <f>IF(ISBLANK(A107),NA(),IFERROR(A107+(PLAYER_EXP_MAX-D107)/L107,NA()))</f>
        <v>43735.03399173011</v>
      </c>
      <c r="N107" s="36" t="str">
        <f t="shared" ca="1" si="12"/>
        <v>-379 D 19 H</v>
      </c>
    </row>
    <row r="108" spans="1:14" ht="14.65" customHeight="1" x14ac:dyDescent="0.25">
      <c r="A108" s="8">
        <v>43691.04791666667</v>
      </c>
      <c r="B108" s="42">
        <v>180</v>
      </c>
      <c r="C108" s="42">
        <v>144540</v>
      </c>
      <c r="D108" s="53">
        <f t="shared" si="7"/>
        <v>7077950</v>
      </c>
      <c r="E108" s="46">
        <f>IF(ISBLANK(A108),"-",D108/PLAYER_EXP_MAX)</f>
        <v>0.61910840237851972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43738.670895362462</v>
      </c>
      <c r="H108" s="132" t="str">
        <f t="shared" ca="1" si="8"/>
        <v>-376 D 03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43726.836800252342</v>
      </c>
      <c r="K108" s="36" t="str">
        <f t="shared" ca="1" si="9"/>
        <v>-387 D 23 H</v>
      </c>
      <c r="L108" s="51">
        <f t="shared" si="11"/>
        <v>99375.126921088435</v>
      </c>
      <c r="M108" s="58">
        <f>IF(ISBLANK(A108),NA(),IFERROR(A108+(PLAYER_EXP_MAX-D108)/L108,NA()))</f>
        <v>43734.867121078431</v>
      </c>
      <c r="N108" s="36" t="str">
        <f t="shared" ca="1" si="12"/>
        <v>-379 D 23 H</v>
      </c>
    </row>
    <row r="109" spans="1:14" ht="14.65" customHeight="1" x14ac:dyDescent="0.25">
      <c r="A109" s="8">
        <v>43691.166666666672</v>
      </c>
      <c r="B109" s="42">
        <v>180</v>
      </c>
      <c r="C109" s="42">
        <v>123938</v>
      </c>
      <c r="D109" s="53">
        <f t="shared" si="7"/>
        <v>7098552</v>
      </c>
      <c r="E109" s="46">
        <f>IF(ISBLANK(A109),"-",D109/PLAYER_EXP_MAX)</f>
        <v>0.62091045965581071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43724.624908630496</v>
      </c>
      <c r="H109" s="132" t="str">
        <f t="shared" ca="1" si="8"/>
        <v>-390 D 04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43726.961274344671</v>
      </c>
      <c r="K109" s="36" t="str">
        <f t="shared" ca="1" si="9"/>
        <v>-387 D 20 H</v>
      </c>
      <c r="L109" s="51">
        <f t="shared" si="11"/>
        <v>99738.094337999544</v>
      </c>
      <c r="M109" s="58">
        <f>IF(ISBLANK(A109),NA(),IFERROR(A109+(PLAYER_EXP_MAX-D109)/L109,NA()))</f>
        <v>43734.619842995795</v>
      </c>
      <c r="N109" s="36" t="str">
        <f t="shared" ca="1" si="12"/>
        <v>-380 D 05 H</v>
      </c>
    </row>
    <row r="110" spans="1:14" ht="14.65" customHeight="1" x14ac:dyDescent="0.25">
      <c r="A110" s="8">
        <v>43691.233333333337</v>
      </c>
      <c r="B110" s="42">
        <v>180</v>
      </c>
      <c r="C110" s="42">
        <v>112745</v>
      </c>
      <c r="D110" s="53">
        <f t="shared" si="7"/>
        <v>7109745</v>
      </c>
      <c r="E110" s="46">
        <f>IF(ISBLANK(A110),"-",D110/PLAYER_EXP_MAX)</f>
        <v>0.62188951154905991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43724.072448467065</v>
      </c>
      <c r="H110" s="132" t="str">
        <f t="shared" ca="1" si="8"/>
        <v>-390 D 18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43726.958301647064</v>
      </c>
      <c r="K110" s="36" t="str">
        <f t="shared" ca="1" si="9"/>
        <v>-387 D 20 H</v>
      </c>
      <c r="L110" s="51">
        <f t="shared" si="11"/>
        <v>99924.969582728416</v>
      </c>
      <c r="M110" s="58">
        <f>IF(ISBLANK(A110),NA(),IFERROR(A110+(PLAYER_EXP_MAX-D110)/L110,NA()))</f>
        <v>43734.493231415378</v>
      </c>
      <c r="N110" s="36" t="str">
        <f t="shared" ca="1" si="12"/>
        <v>-380 D 08 H</v>
      </c>
    </row>
    <row r="111" spans="1:14" ht="14.65" customHeight="1" x14ac:dyDescent="0.25">
      <c r="A111" s="8">
        <v>43691.299305555556</v>
      </c>
      <c r="B111" s="42">
        <v>180</v>
      </c>
      <c r="C111" s="42">
        <v>102987</v>
      </c>
      <c r="D111" s="53">
        <f t="shared" si="7"/>
        <v>7119503</v>
      </c>
      <c r="E111" s="46">
        <f>IF(ISBLANK(A111),"-",D111/PLAYER_EXP_MAX)</f>
        <v>0.62274304396881552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43723.713063063929</v>
      </c>
      <c r="H111" s="132" t="str">
        <f t="shared" ca="1" si="8"/>
        <v>-391 D 02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43726.985145953862</v>
      </c>
      <c r="K111" s="36" t="str">
        <f t="shared" ca="1" si="9"/>
        <v>-387 D 20 H</v>
      </c>
      <c r="L111" s="51">
        <f t="shared" si="11"/>
        <v>100054.81599636938</v>
      </c>
      <c r="M111" s="58">
        <f>IF(ISBLANK(A111),NA(),IFERROR(A111+(PLAYER_EXP_MAX-D111)/L111,NA()))</f>
        <v>43734.4055364456</v>
      </c>
      <c r="N111" s="36" t="str">
        <f t="shared" ca="1" si="12"/>
        <v>-380 D 10 H</v>
      </c>
    </row>
    <row r="112" spans="1:14" ht="14.65" customHeight="1" x14ac:dyDescent="0.25">
      <c r="A112" s="8">
        <v>43691.458333333336</v>
      </c>
      <c r="B112" s="42">
        <v>180</v>
      </c>
      <c r="C112" s="42">
        <v>74861</v>
      </c>
      <c r="D112" s="53">
        <f t="shared" si="7"/>
        <v>7147629</v>
      </c>
      <c r="E112" s="46">
        <f>IF(ISBLANK(A112),"-",D112/PLAYER_EXP_MAX)</f>
        <v>0.62520322564928776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43722.310166235817</v>
      </c>
      <c r="H112" s="132" t="str">
        <f t="shared" ca="1" si="8"/>
        <v>-392 D 12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43726.872375743835</v>
      </c>
      <c r="K112" s="36" t="str">
        <f t="shared" ca="1" si="9"/>
        <v>-387 D 23 H</v>
      </c>
      <c r="L112" s="51">
        <f t="shared" si="11"/>
        <v>100552.56303591932</v>
      </c>
      <c r="M112" s="58">
        <f>IF(ISBLANK(A112),NA(),IFERROR(A112+(PLAYER_EXP_MAX-D112)/L112,NA()))</f>
        <v>43734.07146889776</v>
      </c>
      <c r="N112" s="36" t="str">
        <f t="shared" ca="1" si="12"/>
        <v>-380 D 18 H</v>
      </c>
    </row>
    <row r="113" spans="1:14" ht="14.65" customHeight="1" x14ac:dyDescent="0.25">
      <c r="A113" s="8">
        <v>43691.592361111114</v>
      </c>
      <c r="B113" s="42">
        <v>180</v>
      </c>
      <c r="C113" s="42">
        <v>54345</v>
      </c>
      <c r="D113" s="53">
        <f t="shared" si="7"/>
        <v>7168145</v>
      </c>
      <c r="E113" s="46">
        <f>IF(ISBLANK(A113),"-",D113/PLAYER_EXP_MAX)</f>
        <v>0.62699776050517086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43721.765770391212</v>
      </c>
      <c r="H113" s="132" t="str">
        <f t="shared" ca="1" si="8"/>
        <v>-393 D 01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43726.687451938073</v>
      </c>
      <c r="K113" s="36" t="str">
        <f t="shared" ca="1" si="9"/>
        <v>-388 D 03 H</v>
      </c>
      <c r="L113" s="51">
        <f t="shared" si="11"/>
        <v>100837.8542077184</v>
      </c>
      <c r="M113" s="58">
        <f>IF(ISBLANK(A113),NA(),IFERROR(A113+(PLAYER_EXP_MAX-D113)/L113,NA()))</f>
        <v>43733.881479949516</v>
      </c>
      <c r="N113" s="36" t="str">
        <f t="shared" ca="1" si="12"/>
        <v>-380 D 22 H</v>
      </c>
    </row>
    <row r="114" spans="1:14" ht="14.65" customHeight="1" x14ac:dyDescent="0.25">
      <c r="A114" s="8">
        <v>43691.950000000004</v>
      </c>
      <c r="B114" s="42">
        <v>180</v>
      </c>
      <c r="C114" s="42">
        <v>37873</v>
      </c>
      <c r="D114" s="53">
        <f t="shared" si="7"/>
        <v>7184617</v>
      </c>
      <c r="E114" s="46">
        <f>IF(ISBLANK(A114),"-",D114/PLAYER_EXP_MAX)</f>
        <v>0.62843856661484654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43725.692850288273</v>
      </c>
      <c r="H114" s="132" t="str">
        <f t="shared" ca="1" si="8"/>
        <v>-389 D 03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43727.01506809931</v>
      </c>
      <c r="K114" s="36" t="str">
        <f t="shared" ca="1" si="9"/>
        <v>-387 D 19 H</v>
      </c>
      <c r="L114" s="51">
        <f t="shared" si="11"/>
        <v>100055.17103620475</v>
      </c>
      <c r="M114" s="58">
        <f>IF(ISBLANK(A114),NA(),IFERROR(A114+(PLAYER_EXP_MAX-D114)/L114,NA()))</f>
        <v>43734.405296972742</v>
      </c>
      <c r="N114" s="36" t="str">
        <f t="shared" ca="1" si="12"/>
        <v>-380 D 10 H</v>
      </c>
    </row>
    <row r="115" spans="1:14" ht="14.65" customHeight="1" x14ac:dyDescent="0.25">
      <c r="A115" s="8">
        <v>43692.168750000004</v>
      </c>
      <c r="B115" s="42">
        <v>180</v>
      </c>
      <c r="C115" s="42">
        <v>14099</v>
      </c>
      <c r="D115" s="53">
        <f t="shared" si="7"/>
        <v>7208391</v>
      </c>
      <c r="E115" s="46">
        <f>IF(ISBLANK(A115),"-",D115/PLAYER_EXP_MAX)</f>
        <v>0.63051807878406885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43732.181663271964</v>
      </c>
      <c r="H115" s="132" t="str">
        <f t="shared" ca="1" si="8"/>
        <v>-382 D 15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43727.087521346642</v>
      </c>
      <c r="K115" s="36" t="str">
        <f t="shared" ca="1" si="9"/>
        <v>-387 D 17 H</v>
      </c>
      <c r="L115" s="51">
        <f t="shared" si="11"/>
        <v>100129.90099009901</v>
      </c>
      <c r="M115" s="58">
        <f>IF(ISBLANK(A115),NA(),IFERROR(A115+(PLAYER_EXP_MAX-D115)/L115,NA()))</f>
        <v>43734.354929734844</v>
      </c>
      <c r="N115" s="36" t="str">
        <f t="shared" ca="1" si="12"/>
        <v>-380 D 11 H</v>
      </c>
    </row>
    <row r="116" spans="1:14" ht="14.65" customHeight="1" x14ac:dyDescent="0.25">
      <c r="A116" s="8">
        <v>43692.247222222228</v>
      </c>
      <c r="B116" s="42">
        <v>180</v>
      </c>
      <c r="C116" s="42">
        <v>7316</v>
      </c>
      <c r="D116" s="66">
        <f t="shared" si="7"/>
        <v>7215174</v>
      </c>
      <c r="E116" s="46">
        <f>IF(ISBLANK(A116),"-",D116/PLAYER_EXP_MAX)</f>
        <v>0.63111138790511845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43735.417018390712</v>
      </c>
      <c r="H116" s="132" t="str">
        <f t="shared" ca="1" si="8"/>
        <v>-379 D 09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43727.223814208446</v>
      </c>
      <c r="K116" s="66" t="str">
        <f t="shared" ca="1" si="9"/>
        <v>-387 D 14 H</v>
      </c>
      <c r="L116" s="51">
        <f t="shared" si="11"/>
        <v>100087.48169878642</v>
      </c>
      <c r="M116" s="58">
        <f>IF(ISBLANK(A116),NA(),IFERROR(A116+(PLAYER_EXP_MAX-D116)/L116,NA()))</f>
        <v>43734.383510681277</v>
      </c>
      <c r="N116" s="66" t="str">
        <f t="shared" ref="N116:N147" ca="1" si="13">IF(ISBLANK(D116),NA(),IFERROR(TEXT(TRUNC(M116-NOW()),"000") &amp; " D " &amp; TEXT(TRUNC(ABS(M116-NOW()-TRUNC(M116-NOW()))*24),"00") &amp; " H", NA()))</f>
        <v>-380 D 10 H</v>
      </c>
    </row>
    <row r="117" spans="1:14" ht="14.65" customHeight="1" x14ac:dyDescent="0.25">
      <c r="A117" s="8">
        <v>43692.295833333337</v>
      </c>
      <c r="B117" s="42">
        <v>181</v>
      </c>
      <c r="C117" s="42">
        <v>181969</v>
      </c>
      <c r="D117" s="66">
        <f t="shared" si="7"/>
        <v>7222521</v>
      </c>
      <c r="E117" s="46">
        <f>IF(ISBLANK(A117),"-",D117/PLAYER_EXP_MAX)</f>
        <v>0.63175403011540177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43735.346494199228</v>
      </c>
      <c r="H117" s="132" t="str">
        <f t="shared" ca="1" si="8"/>
        <v>-379 D 11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43727.299080290213</v>
      </c>
      <c r="K117" s="66" t="str">
        <f t="shared" ca="1" si="9"/>
        <v>-387 D 12 H</v>
      </c>
      <c r="L117" s="51">
        <f t="shared" si="11"/>
        <v>100185.27214514599</v>
      </c>
      <c r="M117" s="58">
        <f>IF(ISBLANK(A117),NA(),IFERROR(A117+(PLAYER_EXP_MAX-D117)/L117,NA()))</f>
        <v>43734.317658596243</v>
      </c>
      <c r="N117" s="66" t="str">
        <f t="shared" ca="1" si="13"/>
        <v>-380 D 12 H</v>
      </c>
    </row>
    <row r="118" spans="1:14" ht="14.65" customHeight="1" x14ac:dyDescent="0.25">
      <c r="A118" s="8">
        <v>43693.11319444445</v>
      </c>
      <c r="B118" s="42">
        <v>181</v>
      </c>
      <c r="C118" s="42">
        <v>151591</v>
      </c>
      <c r="D118" s="66">
        <f t="shared" si="7"/>
        <v>7252899</v>
      </c>
      <c r="E118" s="46">
        <f>IF(ISBLANK(A118),"-",D118/PLAYER_EXP_MAX)</f>
        <v>0.63441119427274328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43771.961015297944</v>
      </c>
      <c r="H118" s="132" t="str">
        <f t="shared" ca="1" si="8"/>
        <v>-342 D 20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43728.586993675839</v>
      </c>
      <c r="K118" s="66" t="str">
        <f t="shared" ca="1" si="9"/>
        <v>-386 D 05 H</v>
      </c>
      <c r="L118" s="51">
        <f t="shared" si="11"/>
        <v>98218.841993634298</v>
      </c>
      <c r="M118" s="58">
        <f>IF(ISBLANK(A118),NA(),IFERROR(A118+(PLAYER_EXP_MAX-D118)/L118,NA()))</f>
        <v>43735.667045774433</v>
      </c>
      <c r="N118" s="66" t="str">
        <f t="shared" ca="1" si="13"/>
        <v>-379 D 03 H</v>
      </c>
    </row>
    <row r="119" spans="1:14" ht="14.65" customHeight="1" x14ac:dyDescent="0.25">
      <c r="A119" s="8">
        <v>43693.369444444448</v>
      </c>
      <c r="B119" s="42">
        <v>181</v>
      </c>
      <c r="C119" s="42">
        <v>92346</v>
      </c>
      <c r="D119" s="66">
        <f t="shared" si="7"/>
        <v>7312144</v>
      </c>
      <c r="E119" s="46">
        <f>IF(ISBLANK(A119),"-",D119/PLAYER_EXP_MAX)</f>
        <v>0.63959335539268836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43750.423421221014</v>
      </c>
      <c r="H119" s="132" t="str">
        <f t="shared" ca="1" si="8"/>
        <v>-364 D 09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43728.760908090058</v>
      </c>
      <c r="K119" s="66" t="str">
        <f t="shared" ca="1" si="9"/>
        <v>-386 D 01 H</v>
      </c>
      <c r="L119" s="51">
        <f t="shared" si="11"/>
        <v>99507.141694454898</v>
      </c>
      <c r="M119" s="58">
        <f>IF(ISBLANK(A119),NA(),IFERROR(A119+(PLAYER_EXP_MAX-D119)/L119,NA()))</f>
        <v>43734.77697489741</v>
      </c>
      <c r="N119" s="66" t="str">
        <f t="shared" ca="1" si="13"/>
        <v>-380 D 01 H</v>
      </c>
    </row>
    <row r="120" spans="1:14" ht="14.65" customHeight="1" x14ac:dyDescent="0.25">
      <c r="A120" s="8">
        <v>43694.386805555558</v>
      </c>
      <c r="B120" s="42">
        <v>182</v>
      </c>
      <c r="C120" s="42">
        <v>109517</v>
      </c>
      <c r="D120" s="66">
        <f t="shared" si="7"/>
        <v>7479973</v>
      </c>
      <c r="E120" s="46">
        <f>IF(ISBLANK(A120),"-",D120/PLAYER_EXP_MAX)</f>
        <v>0.65427336077034493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43718.346526875699</v>
      </c>
      <c r="H120" s="132" t="str">
        <f t="shared" ca="1" si="8"/>
        <v>-396 D 11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43728.769288289128</v>
      </c>
      <c r="K120" s="66" t="str">
        <f t="shared" ca="1" si="9"/>
        <v>-386 D 01 H</v>
      </c>
      <c r="L120" s="51">
        <f t="shared" si="11"/>
        <v>101931.56899429469</v>
      </c>
      <c r="M120" s="58">
        <f>IF(ISBLANK(A120),NA(),IFERROR(A120+(PLAYER_EXP_MAX-D120)/L120,NA()))</f>
        <v>43733.162977049804</v>
      </c>
      <c r="N120" s="66" t="str">
        <f t="shared" ca="1" si="13"/>
        <v>-381 D 16 H</v>
      </c>
    </row>
    <row r="121" spans="1:14" ht="14.65" customHeight="1" x14ac:dyDescent="0.25">
      <c r="A121" s="8">
        <v>43695.855555555558</v>
      </c>
      <c r="B121" s="42">
        <v>182</v>
      </c>
      <c r="C121" s="42">
        <v>46463</v>
      </c>
      <c r="D121" s="66">
        <f t="shared" si="7"/>
        <v>7543027</v>
      </c>
      <c r="E121" s="46">
        <f>IF(ISBLANK(A121),"-",D121/PLAYER_EXP_MAX)</f>
        <v>0.65978869518265004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43786.454840493861</v>
      </c>
      <c r="H121" s="132" t="str">
        <f t="shared" ca="1" si="8"/>
        <v>-328 D 09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43733.517289454394</v>
      </c>
      <c r="K121" s="66" t="str">
        <f t="shared" ca="1" si="9"/>
        <v>-381 D 07 H</v>
      </c>
      <c r="L121" s="51">
        <f t="shared" si="11"/>
        <v>98936.836497163895</v>
      </c>
      <c r="M121" s="58">
        <f>IF(ISBLANK(A121),NA(),IFERROR(A121+(PLAYER_EXP_MAX-D121)/L121,NA()))</f>
        <v>43735.168132525934</v>
      </c>
      <c r="N121" s="66" t="str">
        <f t="shared" ca="1" si="13"/>
        <v>-379 D 15 H</v>
      </c>
    </row>
    <row r="122" spans="1:14" ht="14.65" customHeight="1" x14ac:dyDescent="0.25">
      <c r="A122" s="8">
        <v>43696.416666666672</v>
      </c>
      <c r="B122" s="42">
        <v>182</v>
      </c>
      <c r="C122" s="42">
        <v>11000</v>
      </c>
      <c r="D122" s="66">
        <f t="shared" si="7"/>
        <v>7578490</v>
      </c>
      <c r="E122" s="46">
        <f>IF(ISBLANK(A122),"-",D122/PLAYER_EXP_MAX)</f>
        <v>0.66289064437324186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43777.723383291013</v>
      </c>
      <c r="H122" s="132" t="str">
        <f t="shared" ca="1" si="8"/>
        <v>-337 D 02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43735.384483749272</v>
      </c>
      <c r="K122" s="66" t="str">
        <f t="shared" ca="1" si="9"/>
        <v>-379 D 10 H</v>
      </c>
      <c r="L122" s="51">
        <f t="shared" si="11"/>
        <v>98257.074652163079</v>
      </c>
      <c r="M122" s="58">
        <f>IF(ISBLANK(A122),NA(),IFERROR(A122+(PLAYER_EXP_MAX-D122)/L122,NA()))</f>
        <v>43735.640295231264</v>
      </c>
      <c r="N122" s="66" t="str">
        <f t="shared" ca="1" si="13"/>
        <v>-379 D 04 H</v>
      </c>
    </row>
    <row r="123" spans="1:14" ht="14.65" customHeight="1" x14ac:dyDescent="0.25">
      <c r="A123" s="8">
        <v>43696.540972222225</v>
      </c>
      <c r="B123" s="42">
        <v>183</v>
      </c>
      <c r="C123" s="42">
        <v>183759</v>
      </c>
      <c r="D123" s="66">
        <f t="shared" si="7"/>
        <v>7593731</v>
      </c>
      <c r="E123" s="46">
        <f>IF(ISBLANK(A123),"-",D123/PLAYER_EXP_MAX)</f>
        <v>0.66422377489276396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43772.245990361291</v>
      </c>
      <c r="H123" s="132" t="str">
        <f t="shared" ca="1" si="8"/>
        <v>-342 D 14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43736.092298052528</v>
      </c>
      <c r="K123" s="66" t="str">
        <f t="shared" ca="1" si="9"/>
        <v>-378 D 17 H</v>
      </c>
      <c r="L123" s="51">
        <f t="shared" si="11"/>
        <v>98359.26481620995</v>
      </c>
      <c r="M123" s="58">
        <f>IF(ISBLANK(A123),NA(),IFERROR(A123+(PLAYER_EXP_MAX-D123)/L123,NA()))</f>
        <v>43735.568897117482</v>
      </c>
      <c r="N123" s="66" t="str">
        <f t="shared" ca="1" si="13"/>
        <v>-379 D 06 H</v>
      </c>
    </row>
    <row r="124" spans="1:14" ht="14.65" customHeight="1" x14ac:dyDescent="0.25">
      <c r="A124" s="8">
        <v>43697.338888888895</v>
      </c>
      <c r="B124" s="42">
        <v>183</v>
      </c>
      <c r="C124" s="42">
        <v>104328</v>
      </c>
      <c r="D124" s="66">
        <f t="shared" si="7"/>
        <v>7673162</v>
      </c>
      <c r="E124" s="46">
        <f>IF(ISBLANK(A124),"-",D124/PLAYER_EXP_MAX)</f>
        <v>0.67117160576318946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43739.485927935122</v>
      </c>
      <c r="H124" s="132" t="str">
        <f t="shared" ca="1" si="8"/>
        <v>-375 D 08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43736.5375475904</v>
      </c>
      <c r="K124" s="66" t="str">
        <f t="shared" ca="1" si="9"/>
        <v>-378 D 07 H</v>
      </c>
      <c r="L124" s="51">
        <f t="shared" si="11"/>
        <v>98390.444926373035</v>
      </c>
      <c r="M124" s="58">
        <f>IF(ISBLANK(A124),NA(),IFERROR(A124+(PLAYER_EXP_MAX-D124)/L124,NA()))</f>
        <v>43735.547141761548</v>
      </c>
      <c r="N124" s="66" t="str">
        <f t="shared" ca="1" si="13"/>
        <v>-379 D 06 H</v>
      </c>
    </row>
    <row r="125" spans="1:14" ht="14.65" customHeight="1" x14ac:dyDescent="0.25">
      <c r="A125" s="8">
        <v>43697.827083333337</v>
      </c>
      <c r="B125" s="42">
        <v>183</v>
      </c>
      <c r="C125" s="42">
        <v>32675</v>
      </c>
      <c r="D125" s="66">
        <f t="shared" si="7"/>
        <v>7744815</v>
      </c>
      <c r="E125" s="46">
        <f>IF(ISBLANK(A125),"-",D125/PLAYER_EXP_MAX)</f>
        <v>0.6774390948462754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43729.693772087361</v>
      </c>
      <c r="H125" s="132" t="str">
        <f t="shared" ca="1" si="8"/>
        <v>-385 D 03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43737.127394267387</v>
      </c>
      <c r="K125" s="66" t="str">
        <f t="shared" ca="1" si="9"/>
        <v>-377 D 16 H</v>
      </c>
      <c r="L125" s="51">
        <f t="shared" si="11"/>
        <v>99154.618495552917</v>
      </c>
      <c r="M125" s="58">
        <f>IF(ISBLANK(A125),NA(),IFERROR(A125+(PLAYER_EXP_MAX-D125)/L125,NA()))</f>
        <v>43735.018230412032</v>
      </c>
      <c r="N125" s="66" t="str">
        <f t="shared" ca="1" si="13"/>
        <v>-379 D 19 H</v>
      </c>
    </row>
    <row r="126" spans="1:14" ht="14.65" customHeight="1" x14ac:dyDescent="0.25">
      <c r="A126" s="8">
        <v>43698.55</v>
      </c>
      <c r="B126" s="42">
        <v>184</v>
      </c>
      <c r="C126" s="42">
        <v>169365</v>
      </c>
      <c r="D126" s="66">
        <f t="shared" si="7"/>
        <v>7799125</v>
      </c>
      <c r="E126" s="46">
        <f>IF(ISBLANK(A126),"-",D126/PLAYER_EXP_MAX)</f>
        <v>0.68218959143542579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43734.238959585186</v>
      </c>
      <c r="H126" s="132" t="str">
        <f t="shared" ca="1" si="8"/>
        <v>-380 D 14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43738.195997017887</v>
      </c>
      <c r="K126" s="66" t="str">
        <f t="shared" ca="1" si="9"/>
        <v>-376 D 15 H</v>
      </c>
      <c r="L126" s="51">
        <f t="shared" si="11"/>
        <v>98605.461371275043</v>
      </c>
      <c r="M126" s="58">
        <f>IF(ISBLANK(A126),NA(),IFERROR(A126+(PLAYER_EXP_MAX-D126)/L126,NA()))</f>
        <v>43735.397492516866</v>
      </c>
      <c r="N126" s="66" t="str">
        <f t="shared" ca="1" si="13"/>
        <v>-379 D 10 H</v>
      </c>
    </row>
    <row r="127" spans="1:14" ht="14.65" customHeight="1" x14ac:dyDescent="0.25">
      <c r="A127" s="8">
        <v>43698.892361111117</v>
      </c>
      <c r="B127" s="42">
        <v>184</v>
      </c>
      <c r="C127" s="42">
        <v>116937</v>
      </c>
      <c r="D127" s="66">
        <f t="shared" si="7"/>
        <v>7851553</v>
      </c>
      <c r="E127" s="46">
        <f>IF(ISBLANK(A127),"-",D127/PLAYER_EXP_MAX)</f>
        <v>0.68677546945376466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43736.073429741286</v>
      </c>
      <c r="H127" s="132" t="str">
        <f t="shared" ca="1" si="8"/>
        <v>-378 D 18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43737.450767299728</v>
      </c>
      <c r="K127" s="66" t="str">
        <f t="shared" ca="1" si="9"/>
        <v>-377 D 09 H</v>
      </c>
      <c r="L127" s="51">
        <f t="shared" si="11"/>
        <v>99189.359280652774</v>
      </c>
      <c r="M127" s="58">
        <f>IF(ISBLANK(A127),NA(),IFERROR(A127+(PLAYER_EXP_MAX-D127)/L127,NA()))</f>
        <v>43734.994378766736</v>
      </c>
      <c r="N127" s="66" t="str">
        <f t="shared" ca="1" si="13"/>
        <v>-379 D 20 H</v>
      </c>
    </row>
    <row r="128" spans="1:14" ht="14.65" customHeight="1" x14ac:dyDescent="0.25">
      <c r="A128" s="8">
        <v>43699.05069444445</v>
      </c>
      <c r="B128" s="42">
        <v>184</v>
      </c>
      <c r="C128" s="42">
        <v>96674</v>
      </c>
      <c r="D128" s="66">
        <f t="shared" si="7"/>
        <v>7871816</v>
      </c>
      <c r="E128" s="46">
        <f>IF(ISBLANK(A128),"-",D128/PLAYER_EXP_MAX)</f>
        <v>0.68854787439550569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43733.571654221931</v>
      </c>
      <c r="H128" s="132" t="str">
        <f t="shared" ca="1" si="8"/>
        <v>-381 D 06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43736.79246793763</v>
      </c>
      <c r="K128" s="66" t="str">
        <f t="shared" ca="1" si="9"/>
        <v>-378 D 00 H</v>
      </c>
      <c r="L128" s="51">
        <f t="shared" si="11"/>
        <v>99331.212448668346</v>
      </c>
      <c r="M128" s="58">
        <f>IF(ISBLANK(A128),NA(),IFERROR(A128+(PLAYER_EXP_MAX-D128)/L128,NA()))</f>
        <v>43734.897161151377</v>
      </c>
      <c r="N128" s="66" t="str">
        <f t="shared" ca="1" si="13"/>
        <v>-379 D 22 H</v>
      </c>
    </row>
    <row r="129" spans="1:14" ht="14.65" customHeight="1" x14ac:dyDescent="0.25">
      <c r="A129" s="8">
        <v>43699.563888888893</v>
      </c>
      <c r="B129" s="42">
        <v>184</v>
      </c>
      <c r="C129" s="42">
        <v>53751</v>
      </c>
      <c r="D129" s="66">
        <f t="shared" si="7"/>
        <v>7914739</v>
      </c>
      <c r="E129" s="46">
        <f>IF(ISBLANK(A129),"-",D129/PLAYER_EXP_MAX)</f>
        <v>0.69230234990823081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43730.96150728425</v>
      </c>
      <c r="H129" s="132" t="str">
        <f t="shared" ca="1" si="8"/>
        <v>-383 D 20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43736.369179163928</v>
      </c>
      <c r="K129" s="66" t="str">
        <f t="shared" ca="1" si="9"/>
        <v>-378 D 11 H</v>
      </c>
      <c r="L129" s="51">
        <f t="shared" si="11"/>
        <v>99084.522538236866</v>
      </c>
      <c r="M129" s="58">
        <f>IF(ISBLANK(A129),NA(),IFERROR(A129+(PLAYER_EXP_MAX-D129)/L129,NA()))</f>
        <v>43735.066406435391</v>
      </c>
      <c r="N129" s="66" t="str">
        <f t="shared" ca="1" si="13"/>
        <v>-379 D 18 H</v>
      </c>
    </row>
    <row r="130" spans="1:14" ht="14.65" customHeight="1" x14ac:dyDescent="0.25">
      <c r="A130" s="8">
        <v>43700.182638888888</v>
      </c>
      <c r="B130" s="42">
        <v>185</v>
      </c>
      <c r="C130" s="42">
        <v>166928</v>
      </c>
      <c r="D130" s="66">
        <f t="shared" si="7"/>
        <v>7995562</v>
      </c>
      <c r="E130" s="46">
        <f>IF(ISBLANK(A130),"-",D130/PLAYER_EXP_MAX)</f>
        <v>0.69937193904144579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43731.415106654364</v>
      </c>
      <c r="H130" s="132" t="str">
        <f t="shared" ca="1" si="8"/>
        <v>-383 D 10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43735.263936248928</v>
      </c>
      <c r="K130" s="66" t="str">
        <f t="shared" ca="1" si="9"/>
        <v>-379 D 13 H</v>
      </c>
      <c r="L130" s="51">
        <f t="shared" si="11"/>
        <v>99671.178288117168</v>
      </c>
      <c r="M130" s="58">
        <f>IF(ISBLANK(A130),NA(),IFERROR(A130+(PLAYER_EXP_MAX-D130)/L130,NA()))</f>
        <v>43734.665295350169</v>
      </c>
      <c r="N130" s="66" t="str">
        <f t="shared" ca="1" si="13"/>
        <v>-380 D 04 H</v>
      </c>
    </row>
    <row r="131" spans="1:14" ht="14.65" customHeight="1" x14ac:dyDescent="0.25">
      <c r="A131" s="8">
        <v>43700.598611111112</v>
      </c>
      <c r="B131" s="42">
        <v>185</v>
      </c>
      <c r="C131" s="42">
        <v>133297</v>
      </c>
      <c r="D131" s="66">
        <f t="shared" ref="D131:D194" si="14">IF(ISBLANK(A131),"-",INDEX(DATA_PLAYER_EXP, B131, 3) + INDEX(DATA_PLAYER_EXP, B131, 2) - C131)</f>
        <v>8029193</v>
      </c>
      <c r="E131" s="46">
        <f>IF(ISBLANK(A131),"-",D131/PLAYER_EXP_MAX)</f>
        <v>0.70231364316204459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43730.942703744899</v>
      </c>
      <c r="H131" s="132" t="str">
        <f t="shared" ref="H131:H194" ca="1" si="15">IF(ISBLANK(A131),NA(),IFERROR(TEXT(TRUNC(G131-NOW()),"000") &amp; " D " &amp; TEXT(TRUNC(ABS(G131-NOW()-TRUNC(G131-NOW()))*24),"00") &amp; " H", NA()))</f>
        <v>-383 D 21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43735.833765152136</v>
      </c>
      <c r="K131" s="66" t="str">
        <f t="shared" ref="K131:K194" ca="1" si="16">IF(ISBLANK(A131),NA(),IFERROR(TEXT(TRUNC(J131-NOW()),"000") &amp; " D " &amp; TEXT(TRUNC(ABS(J131-NOW()-TRUNC(J131-NOW()))*24),"00") &amp; " H", NA()))</f>
        <v>-378 D 23 H</v>
      </c>
      <c r="L131" s="51">
        <f t="shared" si="11"/>
        <v>99438.711726024034</v>
      </c>
      <c r="M131" s="58">
        <f>IF(ISBLANK(A131),NA(),IFERROR(A131+(PLAYER_EXP_MAX-D131)/L131,NA()))</f>
        <v>43734.8236723667</v>
      </c>
      <c r="N131" s="66" t="str">
        <f t="shared" ca="1" si="13"/>
        <v>-380 D 00 H</v>
      </c>
    </row>
    <row r="132" spans="1:14" ht="14.65" customHeight="1" x14ac:dyDescent="0.25">
      <c r="A132" s="8">
        <v>43700.984722222223</v>
      </c>
      <c r="B132" s="42">
        <v>185</v>
      </c>
      <c r="C132" s="42">
        <v>80385</v>
      </c>
      <c r="D132" s="66">
        <f t="shared" si="14"/>
        <v>8082105</v>
      </c>
      <c r="E132" s="46">
        <f>IF(ISBLANK(A132),"-",D132/PLAYER_EXP_MAX)</f>
        <v>0.70694185666830733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43730.133761531055</v>
      </c>
      <c r="H132" s="132" t="str">
        <f t="shared" ca="1" si="15"/>
        <v>-384 D 16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43735.162278634292</v>
      </c>
      <c r="K132" s="66" t="str">
        <f t="shared" ca="1" si="16"/>
        <v>-379 D 16 H</v>
      </c>
      <c r="L132" s="51">
        <f t="shared" si="11"/>
        <v>99864.873305482921</v>
      </c>
      <c r="M132" s="58">
        <f>IF(ISBLANK(A132),NA(),IFERROR(A132+(PLAYER_EXP_MAX-D132)/L132,NA()))</f>
        <v>43734.533896111941</v>
      </c>
      <c r="N132" s="66" t="str">
        <f t="shared" ca="1" si="13"/>
        <v>-380 D 07 H</v>
      </c>
    </row>
    <row r="133" spans="1:14" ht="14.65" customHeight="1" x14ac:dyDescent="0.25">
      <c r="A133" s="8">
        <v>43701.518750000003</v>
      </c>
      <c r="B133" s="42">
        <v>185</v>
      </c>
      <c r="C133" s="42">
        <v>34907</v>
      </c>
      <c r="D133" s="66">
        <f t="shared" si="14"/>
        <v>8127583</v>
      </c>
      <c r="E133" s="46">
        <f>IF(ISBLANK(A133),"-",D133/PLAYER_EXP_MAX)</f>
        <v>0.71091981807286231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43733.998997801602</v>
      </c>
      <c r="H133" s="132" t="str">
        <f t="shared" ca="1" si="15"/>
        <v>-380 D 20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43734.87383046723</v>
      </c>
      <c r="K133" s="66" t="str">
        <f t="shared" ca="1" si="16"/>
        <v>-379 D 23 H</v>
      </c>
      <c r="L133" s="51">
        <f t="shared" si="11"/>
        <v>99637.919075148704</v>
      </c>
      <c r="M133" s="58">
        <f>IF(ISBLANK(A133),NA(),IFERROR(A133+(PLAYER_EXP_MAX-D133)/L133,NA()))</f>
        <v>43734.687909198394</v>
      </c>
      <c r="N133" s="66" t="str">
        <f t="shared" ca="1" si="13"/>
        <v>-380 D 03 H</v>
      </c>
    </row>
    <row r="134" spans="1:14" ht="14.65" customHeight="1" x14ac:dyDescent="0.25">
      <c r="A134" s="8">
        <v>43701.775694444441</v>
      </c>
      <c r="B134" s="42">
        <v>186</v>
      </c>
      <c r="C134" s="42">
        <v>193737</v>
      </c>
      <c r="D134" s="66">
        <f t="shared" si="14"/>
        <v>8165753</v>
      </c>
      <c r="E134" s="46">
        <f>IF(ISBLANK(A134),"-",D134/PLAYER_EXP_MAX)</f>
        <v>0.71425854859777249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43731.268058588939</v>
      </c>
      <c r="H134" s="132" t="str">
        <f t="shared" ca="1" si="15"/>
        <v>-383 D 13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43734.353385436538</v>
      </c>
      <c r="K134" s="66" t="str">
        <f t="shared" ca="1" si="16"/>
        <v>-380 D 11 H</v>
      </c>
      <c r="L134" s="51">
        <f t="shared" si="11"/>
        <v>99998.495437724443</v>
      </c>
      <c r="M134" s="58">
        <f>IF(ISBLANK(A134),NA(),IFERROR(A134+(PLAYER_EXP_MAX-D134)/L134,NA()))</f>
        <v>43734.443545952614</v>
      </c>
      <c r="N134" s="66" t="str">
        <f t="shared" ca="1" si="13"/>
        <v>-380 D 09 H</v>
      </c>
    </row>
    <row r="135" spans="1:14" ht="14.65" customHeight="1" x14ac:dyDescent="0.25">
      <c r="A135" s="8">
        <v>43703.731249999997</v>
      </c>
      <c r="B135" s="42">
        <v>187</v>
      </c>
      <c r="C135" s="42">
        <v>168485</v>
      </c>
      <c r="D135" s="66">
        <f t="shared" si="14"/>
        <v>8391005</v>
      </c>
      <c r="E135" s="46">
        <f>IF(ISBLANK(A135),"-",D135/PLAYER_EXP_MAX)</f>
        <v>0.73396134472554486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43730.13630271134</v>
      </c>
      <c r="H135" s="132" t="str">
        <f t="shared" ca="1" si="15"/>
        <v>-384 D 16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43731.353937233034</v>
      </c>
      <c r="K135" s="66" t="str">
        <f t="shared" ca="1" si="16"/>
        <v>-383 D 11 H</v>
      </c>
      <c r="L135" s="51">
        <f t="shared" si="11"/>
        <v>100805.26994908614</v>
      </c>
      <c r="M135" s="58">
        <f>IF(ISBLANK(A135),NA(),IFERROR(A135+(PLAYER_EXP_MAX-D135)/L135,NA()))</f>
        <v>43733.903124957884</v>
      </c>
      <c r="N135" s="66" t="str">
        <f t="shared" ca="1" si="13"/>
        <v>-380 D 22 H</v>
      </c>
    </row>
    <row r="136" spans="1:14" ht="14.65" customHeight="1" x14ac:dyDescent="0.25">
      <c r="A136" s="8">
        <v>43704.039583333331</v>
      </c>
      <c r="B136" s="42">
        <v>187</v>
      </c>
      <c r="C136" s="42">
        <v>138373</v>
      </c>
      <c r="D136" s="66">
        <f t="shared" si="14"/>
        <v>8421117</v>
      </c>
      <c r="E136" s="46">
        <f>IF(ISBLANK(A136),"-",D136/PLAYER_EXP_MAX)</f>
        <v>0.73659524185853142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43730.536730171865</v>
      </c>
      <c r="H136" s="132" t="str">
        <f t="shared" ca="1" si="15"/>
        <v>-384 D 07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43731.303782087009</v>
      </c>
      <c r="K136" s="66" t="str">
        <f t="shared" ca="1" si="16"/>
        <v>-383 D 12 H</v>
      </c>
      <c r="L136" s="51">
        <f t="shared" si="11"/>
        <v>100779.1491750087</v>
      </c>
      <c r="M136" s="58">
        <f>IF(ISBLANK(A136),NA(),IFERROR(A136+(PLAYER_EXP_MAX-D136)/L136,NA()))</f>
        <v>43733.920486522649</v>
      </c>
      <c r="N136" s="66" t="str">
        <f t="shared" ca="1" si="13"/>
        <v>-380 D 21 H</v>
      </c>
    </row>
    <row r="137" spans="1:14" ht="14.65" customHeight="1" x14ac:dyDescent="0.25">
      <c r="A137" s="8">
        <v>43704.647222222222</v>
      </c>
      <c r="B137" s="42">
        <v>187</v>
      </c>
      <c r="C137" s="42">
        <v>81012</v>
      </c>
      <c r="D137" s="66">
        <f t="shared" si="14"/>
        <v>8478478</v>
      </c>
      <c r="E137" s="46">
        <f>IF(ISBLANK(A137),"-",D137/PLAYER_EXP_MAX)</f>
        <v>0.74161260946763208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43731.422267091926</v>
      </c>
      <c r="H137" s="132" t="str">
        <f t="shared" ca="1" si="15"/>
        <v>-383 D 09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43731.408697937346</v>
      </c>
      <c r="K137" s="66" t="str">
        <f t="shared" ca="1" si="16"/>
        <v>-383 D 10 H</v>
      </c>
      <c r="L137" s="51">
        <f t="shared" si="11"/>
        <v>100676.4063391684</v>
      </c>
      <c r="M137" s="58">
        <f>IF(ISBLANK(A137),NA(),IFERROR(A137+(PLAYER_EXP_MAX-D137)/L137,NA()))</f>
        <v>43733.988863500599</v>
      </c>
      <c r="N137" s="66" t="str">
        <f t="shared" ca="1" si="13"/>
        <v>-380 D 20 H</v>
      </c>
    </row>
    <row r="138" spans="1:14" ht="14.65" customHeight="1" x14ac:dyDescent="0.25">
      <c r="A138" s="8">
        <v>43706.906944444447</v>
      </c>
      <c r="B138" s="42">
        <v>188</v>
      </c>
      <c r="C138" s="68">
        <v>47030</v>
      </c>
      <c r="D138" s="66">
        <f t="shared" si="14"/>
        <v>8715460</v>
      </c>
      <c r="E138" s="46">
        <f>IF(ISBLANK(A138),"-",D138/PLAYER_EXP_MAX)</f>
        <v>0.76234142888744527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43732.814949312873</v>
      </c>
      <c r="H138" s="132" t="str">
        <f t="shared" ca="1" si="15"/>
        <v>-382 D 00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43731.709077595573</v>
      </c>
      <c r="K138" s="66" t="str">
        <f t="shared" ca="1" si="16"/>
        <v>-383 D 02 H</v>
      </c>
      <c r="L138" s="51">
        <f t="shared" ref="L138:L201" si="17">IFERROR(IF(OR(ISBLANK($A138),$A138-$A$3 &lt; $C$1),NA(),($D138-$D$3)/($A138-$A$3)),NA())</f>
        <v>100913.5085007781</v>
      </c>
      <c r="M138" s="58">
        <f>IF(ISBLANK(A138),NA(),IFERROR(A138+(PLAYER_EXP_MAX-D138)/L138,NA()))</f>
        <v>43733.831278365302</v>
      </c>
      <c r="N138" s="66" t="str">
        <f t="shared" ca="1" si="13"/>
        <v>-381 D 00 H</v>
      </c>
    </row>
    <row r="139" spans="1:14" ht="14.65" customHeight="1" x14ac:dyDescent="0.25">
      <c r="A139" s="8">
        <v>43707.510416666664</v>
      </c>
      <c r="B139" s="42">
        <v>189</v>
      </c>
      <c r="C139" s="42">
        <v>201162</v>
      </c>
      <c r="D139" s="66">
        <f t="shared" si="14"/>
        <v>8767328</v>
      </c>
      <c r="E139" s="46">
        <f>IF(ISBLANK(A139),"-",D139/PLAYER_EXP_MAX)</f>
        <v>0.76687832369661579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43733.645618643415</v>
      </c>
      <c r="H139" s="132" t="str">
        <f t="shared" ca="1" si="15"/>
        <v>-381 D 04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43732.340114628525</v>
      </c>
      <c r="K139" s="66" t="str">
        <f t="shared" ca="1" si="16"/>
        <v>-382 D 11 H</v>
      </c>
      <c r="L139" s="51">
        <f t="shared" si="17"/>
        <v>100691.03674811785</v>
      </c>
      <c r="M139" s="58">
        <f>IF(ISBLANK(A139),NA(),IFERROR(A139+(PLAYER_EXP_MAX-D139)/L139,NA()))</f>
        <v>43733.979118212235</v>
      </c>
      <c r="N139" s="66" t="str">
        <f t="shared" ca="1" si="13"/>
        <v>-380 D 20 H</v>
      </c>
    </row>
    <row r="140" spans="1:14" ht="14.65" customHeight="1" x14ac:dyDescent="0.25">
      <c r="A140" s="8">
        <v>43707.730555555558</v>
      </c>
      <c r="B140" s="42">
        <v>189</v>
      </c>
      <c r="C140" s="42">
        <v>172462</v>
      </c>
      <c r="D140" s="66">
        <f t="shared" si="14"/>
        <v>8796028</v>
      </c>
      <c r="E140" s="46">
        <f>IF(ISBLANK(A140),"-",D140/PLAYER_EXP_MAX)</f>
        <v>0.76938871316648549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43733.497716070633</v>
      </c>
      <c r="H140" s="132" t="str">
        <f t="shared" ca="1" si="15"/>
        <v>-381 D 08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43732.394173065637</v>
      </c>
      <c r="K140" s="66" t="str">
        <f t="shared" ca="1" si="16"/>
        <v>-382 D 10 H</v>
      </c>
      <c r="L140" s="51">
        <f t="shared" si="17"/>
        <v>100851.13716415677</v>
      </c>
      <c r="M140" s="58">
        <f>IF(ISBLANK(A140),NA(),IFERROR(A140+(PLAYER_EXP_MAX-D140)/L140,NA()))</f>
        <v>43733.872660385852</v>
      </c>
      <c r="N140" s="66" t="str">
        <f t="shared" ca="1" si="13"/>
        <v>-380 D 23 H</v>
      </c>
    </row>
    <row r="141" spans="1:14" ht="14.65" customHeight="1" x14ac:dyDescent="0.25">
      <c r="A141" s="8">
        <v>43708.020833333336</v>
      </c>
      <c r="B141" s="42">
        <v>189</v>
      </c>
      <c r="C141" s="42">
        <v>134519</v>
      </c>
      <c r="D141" s="66">
        <f t="shared" si="14"/>
        <v>8833971</v>
      </c>
      <c r="E141" s="46">
        <f>IF(ISBLANK(A141),"-",D141/PLAYER_EXP_MAX)</f>
        <v>0.77270758799767925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43732.770399755893</v>
      </c>
      <c r="H141" s="132" t="str">
        <f t="shared" ca="1" si="15"/>
        <v>-382 D 01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43732.468041026383</v>
      </c>
      <c r="K141" s="66" t="str">
        <f t="shared" ca="1" si="16"/>
        <v>-382 D 08 H</v>
      </c>
      <c r="L141" s="51">
        <f t="shared" si="17"/>
        <v>101062.03051346212</v>
      </c>
      <c r="M141" s="58">
        <f>IF(ISBLANK(A141),NA(),IFERROR(A141+(PLAYER_EXP_MAX-D141)/L141,NA()))</f>
        <v>43733.732942884249</v>
      </c>
      <c r="N141" s="66" t="str">
        <f t="shared" ca="1" si="13"/>
        <v>-381 D 02 H</v>
      </c>
    </row>
    <row r="142" spans="1:14" ht="14.65" customHeight="1" x14ac:dyDescent="0.25">
      <c r="A142" s="8">
        <v>43708.252083333333</v>
      </c>
      <c r="B142" s="42">
        <v>189</v>
      </c>
      <c r="C142" s="42">
        <v>109469</v>
      </c>
      <c r="D142" s="66">
        <f t="shared" si="14"/>
        <v>8859021</v>
      </c>
      <c r="E142" s="46">
        <f>IF(ISBLANK(A142),"-",D142/PLAYER_EXP_MAX)</f>
        <v>0.77489871190779192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43732.009192321981</v>
      </c>
      <c r="H142" s="132" t="str">
        <f t="shared" ca="1" si="15"/>
        <v>-382 D 19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43732.443297785525</v>
      </c>
      <c r="K142" s="66" t="str">
        <f t="shared" ca="1" si="16"/>
        <v>-382 D 09 H</v>
      </c>
      <c r="L142" s="51">
        <f t="shared" si="17"/>
        <v>101102.66129033445</v>
      </c>
      <c r="M142" s="58">
        <f>IF(ISBLANK(A142),NA(),IFERROR(A142+(PLAYER_EXP_MAX-D142)/L142,NA()))</f>
        <v>43733.706091834749</v>
      </c>
      <c r="N142" s="66" t="str">
        <f t="shared" ca="1" si="13"/>
        <v>-381 D 03 H</v>
      </c>
    </row>
    <row r="143" spans="1:14" ht="14.65" customHeight="1" x14ac:dyDescent="0.25">
      <c r="A143" s="8">
        <v>43708.755555555559</v>
      </c>
      <c r="B143" s="42">
        <v>189</v>
      </c>
      <c r="C143" s="42">
        <v>82912</v>
      </c>
      <c r="D143" s="66">
        <f t="shared" si="14"/>
        <v>8885578</v>
      </c>
      <c r="E143" s="46">
        <f>IF(ISBLANK(A143),"-",D143/PLAYER_EXP_MAX)</f>
        <v>0.77722165313257685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43738.536540119923</v>
      </c>
      <c r="H143" s="132" t="str">
        <f t="shared" ca="1" si="15"/>
        <v>-376 D 07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43732.977517212792</v>
      </c>
      <c r="K143" s="66" t="str">
        <f t="shared" ca="1" si="16"/>
        <v>-381 D 20 H</v>
      </c>
      <c r="L143" s="51">
        <f t="shared" si="17"/>
        <v>100520.74827786733</v>
      </c>
      <c r="M143" s="58">
        <f>IF(ISBLANK(A143),NA(),IFERROR(A143+(PLAYER_EXP_MAX-D143)/L143,NA()))</f>
        <v>43734.092722694026</v>
      </c>
      <c r="N143" s="66" t="str">
        <f t="shared" ca="1" si="13"/>
        <v>-380 D 17 H</v>
      </c>
    </row>
    <row r="144" spans="1:14" ht="14.65" customHeight="1" x14ac:dyDescent="0.25">
      <c r="A144" s="8">
        <v>43708.856944444444</v>
      </c>
      <c r="B144" s="42">
        <v>189</v>
      </c>
      <c r="C144" s="42">
        <v>68833</v>
      </c>
      <c r="D144" s="66">
        <f t="shared" si="14"/>
        <v>8899657</v>
      </c>
      <c r="E144" s="46">
        <f>IF(ISBLANK(A144),"-",D144/PLAYER_EXP_MAX)</f>
        <v>0.77845314349307482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43738.686150315429</v>
      </c>
      <c r="H144" s="132" t="str">
        <f t="shared" ca="1" si="15"/>
        <v>-376 D 03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43733.428695783638</v>
      </c>
      <c r="K144" s="66" t="str">
        <f t="shared" ca="1" si="16"/>
        <v>-381 D 09 H</v>
      </c>
      <c r="L144" s="51">
        <f t="shared" si="17"/>
        <v>100613.43975096829</v>
      </c>
      <c r="M144" s="58">
        <f>IF(ISBLANK(A144),NA(),IFERROR(A144+(PLAYER_EXP_MAX-D144)/L144,NA()))</f>
        <v>43734.030837775885</v>
      </c>
      <c r="N144" s="66" t="str">
        <f t="shared" ca="1" si="13"/>
        <v>-380 D 19 H</v>
      </c>
    </row>
    <row r="145" spans="1:14" ht="14.65" customHeight="1" x14ac:dyDescent="0.25">
      <c r="A145" s="8">
        <v>43709.65</v>
      </c>
      <c r="B145" s="42">
        <v>190</v>
      </c>
      <c r="C145" s="42">
        <v>202507</v>
      </c>
      <c r="D145" s="66">
        <f t="shared" si="14"/>
        <v>8974983</v>
      </c>
      <c r="E145" s="46">
        <f>IF(ISBLANK(A145),"-",D145/PLAYER_EXP_MAX)</f>
        <v>0.7850419099462943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43738.553070896494</v>
      </c>
      <c r="H145" s="132" t="str">
        <f t="shared" ca="1" si="15"/>
        <v>-376 D 06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43733.670022694503</v>
      </c>
      <c r="K145" s="66" t="str">
        <f t="shared" ca="1" si="16"/>
        <v>-381 D 03 H</v>
      </c>
      <c r="L145" s="51">
        <f t="shared" si="17"/>
        <v>100508.92496709767</v>
      </c>
      <c r="M145" s="58">
        <f>IF(ISBLANK(A145),NA(),IFERROR(A145+(PLAYER_EXP_MAX-D145)/L145,NA()))</f>
        <v>43734.100624666462</v>
      </c>
      <c r="N145" s="66" t="str">
        <f t="shared" ca="1" si="13"/>
        <v>-380 D 17 H</v>
      </c>
    </row>
    <row r="146" spans="1:14" ht="14.65" customHeight="1" x14ac:dyDescent="0.25">
      <c r="A146" s="8">
        <v>43709.729861111111</v>
      </c>
      <c r="B146" s="42">
        <v>190</v>
      </c>
      <c r="C146" s="42">
        <v>190166</v>
      </c>
      <c r="D146" s="66">
        <f t="shared" si="14"/>
        <v>8987324</v>
      </c>
      <c r="E146" s="46">
        <f>IF(ISBLANK(A146),"-",D146/PLAYER_EXP_MAX)</f>
        <v>0.78612137741833821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43737.08443683185</v>
      </c>
      <c r="H146" s="132" t="str">
        <f t="shared" ca="1" si="15"/>
        <v>-377 D 17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43733.711676507286</v>
      </c>
      <c r="K146" s="66" t="str">
        <f t="shared" ca="1" si="16"/>
        <v>-381 D 02 H</v>
      </c>
      <c r="L146" s="51">
        <f t="shared" si="17"/>
        <v>100609.69893590474</v>
      </c>
      <c r="M146" s="58">
        <f>IF(ISBLANK(A146),NA(),IFERROR(A146+(PLAYER_EXP_MAX-D146)/L146,NA()))</f>
        <v>43734.033333101004</v>
      </c>
      <c r="N146" s="66" t="str">
        <f t="shared" ca="1" si="13"/>
        <v>-380 D 19 H</v>
      </c>
    </row>
    <row r="147" spans="1:14" ht="14.65" customHeight="1" x14ac:dyDescent="0.25">
      <c r="A147" s="8">
        <v>43709.788888888892</v>
      </c>
      <c r="B147" s="42">
        <v>190</v>
      </c>
      <c r="C147" s="42">
        <v>180121</v>
      </c>
      <c r="D147" s="66">
        <f t="shared" si="14"/>
        <v>8997369</v>
      </c>
      <c r="E147" s="46">
        <f>IF(ISBLANK(A147),"-",D147/PLAYER_EXP_MAX)</f>
        <v>0.7870000137327926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43733.380924835576</v>
      </c>
      <c r="H147" s="132" t="str">
        <f t="shared" ca="1" si="15"/>
        <v>-381 D 10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43733.700098341185</v>
      </c>
      <c r="K147" s="66" t="str">
        <f t="shared" ca="1" si="16"/>
        <v>-381 D 03 H</v>
      </c>
      <c r="L147" s="51">
        <f t="shared" si="17"/>
        <v>100705.48199504621</v>
      </c>
      <c r="M147" s="58">
        <f>IF(ISBLANK(A147),NA(),IFERROR(A147+(PLAYER_EXP_MAX-D147)/L147,NA()))</f>
        <v>43733.969499038001</v>
      </c>
      <c r="N147" s="66" t="str">
        <f t="shared" ca="1" si="13"/>
        <v>-380 D 20 H</v>
      </c>
    </row>
    <row r="148" spans="1:14" ht="14.65" customHeight="1" x14ac:dyDescent="0.25">
      <c r="A148" s="8">
        <v>43709.885416666664</v>
      </c>
      <c r="B148" s="42">
        <v>190</v>
      </c>
      <c r="C148" s="42">
        <v>165366</v>
      </c>
      <c r="D148" s="67">
        <f t="shared" si="14"/>
        <v>9012124</v>
      </c>
      <c r="E148" s="46">
        <f>IF(ISBLANK(A148),"-",D148/PLAYER_EXP_MAX)</f>
        <v>0.78829063382435793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43732.872561994911</v>
      </c>
      <c r="H148" s="132" t="str">
        <f t="shared" ca="1" si="15"/>
        <v>-381 D 23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43733.639963702219</v>
      </c>
      <c r="K148" s="67" t="str">
        <f t="shared" ca="1" si="16"/>
        <v>-381 D 04 H</v>
      </c>
      <c r="L148" s="51">
        <f t="shared" si="17"/>
        <v>100822.64546161407</v>
      </c>
      <c r="M148" s="58">
        <f>IF(ISBLANK(A148),NA(),IFERROR(A148+(PLAYER_EXP_MAX-D148)/L148,NA()))</f>
        <v>43733.891581044896</v>
      </c>
      <c r="N148" s="67" t="str">
        <f t="shared" ref="N148:N211" ca="1" si="18">IF(ISBLANK(D148),NA(),IFERROR(TEXT(TRUNC(M148-NOW()),"000") &amp; " D " &amp; TEXT(TRUNC(ABS(M148-NOW()-TRUNC(M148-NOW()))*24),"00") &amp; " H", NA()))</f>
        <v>-380 D 22 H</v>
      </c>
    </row>
    <row r="149" spans="1:14" ht="14.65" customHeight="1" x14ac:dyDescent="0.25">
      <c r="A149" s="8">
        <v>43709.972916666666</v>
      </c>
      <c r="B149" s="42">
        <v>190</v>
      </c>
      <c r="C149" s="42">
        <v>153774</v>
      </c>
      <c r="D149" s="67">
        <f t="shared" si="14"/>
        <v>9023716</v>
      </c>
      <c r="E149" s="46">
        <f>IF(ISBLANK(A149),"-",D149/PLAYER_EXP_MAX)</f>
        <v>0.78930458625413946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43732.151949732171</v>
      </c>
      <c r="H149" s="132" t="str">
        <f t="shared" ca="1" si="15"/>
        <v>-382 D 16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43733.588724661851</v>
      </c>
      <c r="K149" s="67" t="str">
        <f t="shared" ca="1" si="16"/>
        <v>-381 D 05 H</v>
      </c>
      <c r="L149" s="51">
        <f t="shared" si="17"/>
        <v>100886.98345109157</v>
      </c>
      <c r="M149" s="58">
        <f>IF(ISBLANK(A149),NA(),IFERROR(A149+(PLAYER_EXP_MAX-D149)/L149,NA()))</f>
        <v>43733.848870903792</v>
      </c>
      <c r="N149" s="67" t="str">
        <f t="shared" ca="1" si="18"/>
        <v>-380 D 23 H</v>
      </c>
    </row>
    <row r="150" spans="1:14" ht="14.65" customHeight="1" x14ac:dyDescent="0.25">
      <c r="A150" s="8">
        <v>43710.634722222225</v>
      </c>
      <c r="B150" s="42">
        <v>190</v>
      </c>
      <c r="C150" s="42">
        <v>106981</v>
      </c>
      <c r="D150" s="67">
        <f t="shared" si="14"/>
        <v>9070509</v>
      </c>
      <c r="E150" s="46">
        <f>IF(ISBLANK(A150),"-",D150/PLAYER_EXP_MAX)</f>
        <v>0.79339757073022332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43734.558682180963</v>
      </c>
      <c r="H150" s="132" t="str">
        <f t="shared" ca="1" si="15"/>
        <v>-380 D 06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43733.899642346107</v>
      </c>
      <c r="K150" s="67" t="str">
        <f t="shared" ca="1" si="16"/>
        <v>-380 D 22 H</v>
      </c>
      <c r="L150" s="51">
        <f t="shared" si="17"/>
        <v>100430.06655970926</v>
      </c>
      <c r="M150" s="58">
        <f>IF(ISBLANK(A150),NA(),IFERROR(A150+(PLAYER_EXP_MAX-D150)/L150,NA()))</f>
        <v>43734.153376355505</v>
      </c>
      <c r="N150" s="67" t="str">
        <f t="shared" ca="1" si="18"/>
        <v>-380 D 16 H</v>
      </c>
    </row>
    <row r="151" spans="1:14" ht="14.65" customHeight="1" x14ac:dyDescent="0.25">
      <c r="A151" s="8">
        <v>43711.76666666667</v>
      </c>
      <c r="B151" s="42">
        <v>191</v>
      </c>
      <c r="C151" s="42">
        <v>177557</v>
      </c>
      <c r="D151" s="67">
        <f t="shared" si="14"/>
        <v>9211933</v>
      </c>
      <c r="E151" s="46">
        <f>IF(ISBLANK(A151),"-",D151/PLAYER_EXP_MAX)</f>
        <v>0.80576793032558347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43729.539788822593</v>
      </c>
      <c r="H151" s="132" t="str">
        <f t="shared" ca="1" si="15"/>
        <v>-385 D 07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43733.8696358253</v>
      </c>
      <c r="K151" s="67" t="str">
        <f t="shared" ca="1" si="16"/>
        <v>-380 D 23 H</v>
      </c>
      <c r="L151" s="51">
        <f t="shared" si="17"/>
        <v>101048.66260974809</v>
      </c>
      <c r="M151" s="58">
        <f>IF(ISBLANK(A151),NA(),IFERROR(A151+(PLAYER_EXP_MAX-D151)/L151,NA()))</f>
        <v>43733.741781850287</v>
      </c>
      <c r="N151" s="67" t="str">
        <f t="shared" ca="1" si="18"/>
        <v>-381 D 02 H</v>
      </c>
    </row>
    <row r="152" spans="1:14" ht="14.65" customHeight="1" x14ac:dyDescent="0.25">
      <c r="A152" s="8">
        <v>43711.905555555553</v>
      </c>
      <c r="B152" s="42">
        <v>191</v>
      </c>
      <c r="C152" s="42">
        <v>167223</v>
      </c>
      <c r="D152" s="67">
        <f t="shared" si="14"/>
        <v>9222267</v>
      </c>
      <c r="E152" s="46">
        <f>IF(ISBLANK(A152),"-",D152/PLAYER_EXP_MAX)</f>
        <v>0.80667184547476933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43730.089885673551</v>
      </c>
      <c r="H152" s="132" t="str">
        <f t="shared" ca="1" si="15"/>
        <v>-384 D 17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43733.779983585016</v>
      </c>
      <c r="K152" s="67" t="str">
        <f t="shared" ca="1" si="16"/>
        <v>-381 D 01 H</v>
      </c>
      <c r="L152" s="51">
        <f t="shared" si="17"/>
        <v>100966.40434696845</v>
      </c>
      <c r="M152" s="58">
        <f>IF(ISBLANK(A152),NA(),IFERROR(A152+(PLAYER_EXP_MAX-D152)/L152,NA()))</f>
        <v>43733.796223191937</v>
      </c>
      <c r="N152" s="67" t="str">
        <f t="shared" ca="1" si="18"/>
        <v>-381 D 00 H</v>
      </c>
    </row>
    <row r="153" spans="1:14" ht="14.65" customHeight="1" x14ac:dyDescent="0.25">
      <c r="A153" s="8">
        <v>43712.520833333336</v>
      </c>
      <c r="B153" s="42">
        <v>191</v>
      </c>
      <c r="C153" s="42">
        <v>114634</v>
      </c>
      <c r="D153" s="67">
        <f t="shared" si="14"/>
        <v>9274856</v>
      </c>
      <c r="E153" s="46">
        <f>IF(ISBLANK(A153),"-",D153/PLAYER_EXP_MAX)</f>
        <v>0.81127180616574401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43732.054983056551</v>
      </c>
      <c r="H153" s="132" t="str">
        <f t="shared" ca="1" si="15"/>
        <v>-382 D 18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43733.894817070461</v>
      </c>
      <c r="K153" s="67" t="str">
        <f t="shared" ca="1" si="16"/>
        <v>-380 D 22 H</v>
      </c>
      <c r="L153" s="51">
        <f t="shared" si="17"/>
        <v>100757.34843985992</v>
      </c>
      <c r="M153" s="58">
        <f>IF(ISBLANK(A153),NA(),IFERROR(A153+(PLAYER_EXP_MAX-D153)/L153,NA()))</f>
        <v>43733.934983600382</v>
      </c>
      <c r="N153" s="67" t="str">
        <f t="shared" ca="1" si="18"/>
        <v>-380 D 21 H</v>
      </c>
    </row>
    <row r="154" spans="1:14" ht="14.65" customHeight="1" x14ac:dyDescent="0.25">
      <c r="A154" s="8">
        <v>43712.629166666666</v>
      </c>
      <c r="B154" s="42">
        <v>191</v>
      </c>
      <c r="C154" s="42">
        <v>98269</v>
      </c>
      <c r="D154" s="67">
        <f t="shared" si="14"/>
        <v>9291221</v>
      </c>
      <c r="E154" s="46">
        <f>IF(ISBLANK(A154),"-",D154/PLAYER_EXP_MAX)</f>
        <v>0.81270325298366786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43732.301948312313</v>
      </c>
      <c r="H154" s="132" t="str">
        <f t="shared" ca="1" si="15"/>
        <v>-382 D 12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43733.80360387687</v>
      </c>
      <c r="K154" s="67" t="str">
        <f t="shared" ca="1" si="16"/>
        <v>-381 D 00 H</v>
      </c>
      <c r="L154" s="51">
        <f t="shared" si="17"/>
        <v>100876.56898045934</v>
      </c>
      <c r="M154" s="58">
        <f>IF(ISBLANK(A154),NA(),IFERROR(A154+(PLAYER_EXP_MAX-D154)/L154,NA()))</f>
        <v>43733.85578075199</v>
      </c>
      <c r="N154" s="67" t="str">
        <f t="shared" ca="1" si="18"/>
        <v>-380 D 23 H</v>
      </c>
    </row>
    <row r="155" spans="1:14" ht="14.65" customHeight="1" x14ac:dyDescent="0.25">
      <c r="A155" s="8">
        <v>43712.790972222225</v>
      </c>
      <c r="B155" s="42">
        <v>191</v>
      </c>
      <c r="C155" s="42">
        <v>66801</v>
      </c>
      <c r="D155" s="67">
        <f t="shared" si="14"/>
        <v>9322689</v>
      </c>
      <c r="E155" s="46">
        <f>IF(ISBLANK(A155),"-",D155/PLAYER_EXP_MAX)</f>
        <v>0.81545575945885451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43733.695956530173</v>
      </c>
      <c r="H155" s="132" t="str">
        <f t="shared" ca="1" si="15"/>
        <v>-381 D 03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43733.511013586525</v>
      </c>
      <c r="K155" s="67" t="str">
        <f t="shared" ca="1" si="16"/>
        <v>-381 D 07 H</v>
      </c>
      <c r="L155" s="51">
        <f t="shared" si="17"/>
        <v>101206.7385248919</v>
      </c>
      <c r="M155" s="58">
        <f>IF(ISBLANK(A155),NA(),IFERROR(A155+(PLAYER_EXP_MAX-D155)/L155,NA()))</f>
        <v>43733.63741022379</v>
      </c>
      <c r="N155" s="67" t="str">
        <f t="shared" ca="1" si="18"/>
        <v>-381 D 04 H</v>
      </c>
    </row>
    <row r="156" spans="1:14" ht="14.65" customHeight="1" x14ac:dyDescent="0.25">
      <c r="A156" s="8">
        <v>43712.988194444442</v>
      </c>
      <c r="B156" s="42">
        <v>191</v>
      </c>
      <c r="C156" s="42">
        <v>35854</v>
      </c>
      <c r="D156" s="67">
        <f t="shared" si="14"/>
        <v>9353636</v>
      </c>
      <c r="E156" s="46">
        <f>IF(ISBLANK(A156),"-",D156/PLAYER_EXP_MAX)</f>
        <v>0.81816269405551145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43730.491664880807</v>
      </c>
      <c r="H156" s="132" t="str">
        <f t="shared" ca="1" si="15"/>
        <v>-384 D 08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43733.228821117969</v>
      </c>
      <c r="K156" s="67" t="str">
        <f t="shared" ca="1" si="16"/>
        <v>-381 D 14 H</v>
      </c>
      <c r="L156" s="51">
        <f t="shared" si="17"/>
        <v>101445.22158578451</v>
      </c>
      <c r="M156" s="58">
        <f>IF(ISBLANK(A156),NA(),IFERROR(A156+(PLAYER_EXP_MAX-D156)/L156,NA()))</f>
        <v>43733.480564291967</v>
      </c>
      <c r="N156" s="67" t="str">
        <f t="shared" ca="1" si="18"/>
        <v>-381 D 08 H</v>
      </c>
    </row>
    <row r="157" spans="1:14" ht="14.65" customHeight="1" x14ac:dyDescent="0.25">
      <c r="A157" s="8">
        <v>43713.013888888891</v>
      </c>
      <c r="B157" s="42">
        <v>191</v>
      </c>
      <c r="C157" s="42">
        <v>31836</v>
      </c>
      <c r="D157" s="67">
        <f t="shared" si="14"/>
        <v>9357654</v>
      </c>
      <c r="E157" s="46">
        <f>IF(ISBLANK(A157),"-",D157/PLAYER_EXP_MAX)</f>
        <v>0.81851414858129323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43729.754092569405</v>
      </c>
      <c r="H157" s="132" t="str">
        <f t="shared" ca="1" si="15"/>
        <v>-385 D 01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43733.081745246098</v>
      </c>
      <c r="K157" s="67" t="str">
        <f t="shared" ca="1" si="16"/>
        <v>-381 D 18 H</v>
      </c>
      <c r="L157" s="51">
        <f t="shared" si="17"/>
        <v>101475.84133058743</v>
      </c>
      <c r="M157" s="58">
        <f>IF(ISBLANK(A157),NA(),IFERROR(A157+(PLAYER_EXP_MAX-D157)/L157,NA()))</f>
        <v>43733.460479651716</v>
      </c>
      <c r="N157" s="67" t="str">
        <f t="shared" ca="1" si="18"/>
        <v>-381 D 08 H</v>
      </c>
    </row>
    <row r="158" spans="1:14" ht="14.65" customHeight="1" x14ac:dyDescent="0.25">
      <c r="A158" s="8">
        <v>43713.513194444444</v>
      </c>
      <c r="B158" s="42">
        <v>192</v>
      </c>
      <c r="C158" s="42">
        <v>205633</v>
      </c>
      <c r="D158" s="67">
        <f t="shared" si="14"/>
        <v>9398857</v>
      </c>
      <c r="E158" s="46">
        <f>IF(ISBLANK(A158),"-",D158/PLAYER_EXP_MAX)</f>
        <v>0.82211817566585899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43730.82611222563</v>
      </c>
      <c r="H158" s="132" t="str">
        <f t="shared" ca="1" si="15"/>
        <v>-384 D 00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43733.1295097896</v>
      </c>
      <c r="K158" s="67" t="str">
        <f t="shared" ca="1" si="16"/>
        <v>-381 D 16 H</v>
      </c>
      <c r="L158" s="51">
        <f t="shared" si="17"/>
        <v>101272.71730059513</v>
      </c>
      <c r="M158" s="58">
        <f>IF(ISBLANK(A158),NA(),IFERROR(A158+(PLAYER_EXP_MAX-D158)/L158,NA()))</f>
        <v>43733.593943279928</v>
      </c>
      <c r="N158" s="67" t="str">
        <f t="shared" ca="1" si="18"/>
        <v>-381 D 05 H</v>
      </c>
    </row>
    <row r="159" spans="1:14" ht="14.65" customHeight="1" x14ac:dyDescent="0.25">
      <c r="A159" s="8">
        <v>43713.556944444441</v>
      </c>
      <c r="B159" s="42">
        <v>192</v>
      </c>
      <c r="C159" s="42">
        <v>198171</v>
      </c>
      <c r="D159" s="67">
        <f t="shared" si="14"/>
        <v>9406319</v>
      </c>
      <c r="E159" s="46">
        <f>IF(ISBLANK(A159),"-",D159/PLAYER_EXP_MAX)</f>
        <v>0.82277087692802509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43730.16908031013</v>
      </c>
      <c r="H159" s="132" t="str">
        <f t="shared" ca="1" si="15"/>
        <v>-384 D 15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43733.047565519155</v>
      </c>
      <c r="K159" s="67" t="str">
        <f t="shared" ca="1" si="16"/>
        <v>-381 D 18 H</v>
      </c>
      <c r="L159" s="51">
        <f t="shared" si="17"/>
        <v>101337.71378372454</v>
      </c>
      <c r="M159" s="58">
        <f>IF(ISBLANK(A159),NA(),IFERROR(A159+(PLAYER_EXP_MAX-D159)/L159,NA()))</f>
        <v>43733.551178815309</v>
      </c>
      <c r="N159" s="67" t="str">
        <f t="shared" ca="1" si="18"/>
        <v>-381 D 06 H</v>
      </c>
    </row>
    <row r="160" spans="1:14" ht="14.65" customHeight="1" x14ac:dyDescent="0.25">
      <c r="A160" s="8">
        <v>43713.772222222222</v>
      </c>
      <c r="B160" s="42">
        <v>192</v>
      </c>
      <c r="C160" s="42">
        <v>172223</v>
      </c>
      <c r="D160" s="67">
        <f t="shared" si="14"/>
        <v>9432267</v>
      </c>
      <c r="E160" s="46">
        <f>IF(ISBLANK(A160),"-",D160/PLAYER_EXP_MAX)</f>
        <v>0.82504054891283951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43731.432647515299</v>
      </c>
      <c r="H160" s="132" t="str">
        <f t="shared" ca="1" si="15"/>
        <v>-383 D 09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43732.954600296034</v>
      </c>
      <c r="K160" s="67" t="str">
        <f t="shared" ca="1" si="16"/>
        <v>-381 D 21 H</v>
      </c>
      <c r="L160" s="51">
        <f t="shared" si="17"/>
        <v>101425.90878774971</v>
      </c>
      <c r="M160" s="58">
        <f>IF(ISBLANK(A160),NA(),IFERROR(A160+(PLAYER_EXP_MAX-D160)/L160,NA()))</f>
        <v>43733.493238517833</v>
      </c>
      <c r="N160" s="67" t="str">
        <f t="shared" ca="1" si="18"/>
        <v>-381 D 08 H</v>
      </c>
    </row>
    <row r="161" spans="1:14" ht="14.65" customHeight="1" x14ac:dyDescent="0.25">
      <c r="A161" s="8">
        <v>43713.874305555553</v>
      </c>
      <c r="B161" s="42">
        <v>192</v>
      </c>
      <c r="C161" s="42">
        <v>154716</v>
      </c>
      <c r="D161" s="67">
        <f t="shared" si="14"/>
        <v>9449774</v>
      </c>
      <c r="E161" s="46">
        <f>IF(ISBLANK(A161),"-",D161/PLAYER_EXP_MAX)</f>
        <v>0.82657188648946001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43732.349754320261</v>
      </c>
      <c r="H161" s="132" t="str">
        <f t="shared" ca="1" si="15"/>
        <v>-382 D 11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43732.815290412953</v>
      </c>
      <c r="K161" s="67" t="str">
        <f t="shared" ca="1" si="16"/>
        <v>-382 D 00 H</v>
      </c>
      <c r="L161" s="51">
        <f t="shared" si="17"/>
        <v>101578.24656887379</v>
      </c>
      <c r="M161" s="58">
        <f>IF(ISBLANK(A161),NA(),IFERROR(A161+(PLAYER_EXP_MAX-D161)/L161,NA()))</f>
        <v>43733.393396177533</v>
      </c>
      <c r="N161" s="67" t="str">
        <f t="shared" ca="1" si="18"/>
        <v>-381 D 10 H</v>
      </c>
    </row>
    <row r="162" spans="1:14" ht="14.65" customHeight="1" x14ac:dyDescent="0.25">
      <c r="A162" s="8">
        <v>43714.000694444447</v>
      </c>
      <c r="B162" s="42">
        <v>192</v>
      </c>
      <c r="C162" s="42">
        <v>132617</v>
      </c>
      <c r="D162" s="67">
        <f t="shared" si="14"/>
        <v>9471873</v>
      </c>
      <c r="E162" s="46">
        <f>IF(ISBLANK(A162),"-",D162/PLAYER_EXP_MAX)</f>
        <v>0.82850488638125963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43731.77606492566</v>
      </c>
      <c r="H162" s="132" t="str">
        <f t="shared" ca="1" si="15"/>
        <v>-383 D 01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43732.527438022589</v>
      </c>
      <c r="K162" s="67" t="str">
        <f t="shared" ca="1" si="16"/>
        <v>-382 D 07 H</v>
      </c>
      <c r="L162" s="51">
        <f t="shared" si="17"/>
        <v>101774.93849376542</v>
      </c>
      <c r="M162" s="58">
        <f>IF(ISBLANK(A162),NA(),IFERROR(A162+(PLAYER_EXP_MAX-D162)/L162,NA()))</f>
        <v>43733.264926179843</v>
      </c>
      <c r="N162" s="67" t="str">
        <f t="shared" ca="1" si="18"/>
        <v>-381 D 13 H</v>
      </c>
    </row>
    <row r="163" spans="1:14" ht="14.65" customHeight="1" x14ac:dyDescent="0.25">
      <c r="A163" s="8">
        <v>43714.567361111112</v>
      </c>
      <c r="B163" s="42">
        <v>192</v>
      </c>
      <c r="C163" s="42">
        <v>74273</v>
      </c>
      <c r="D163" s="67">
        <f t="shared" si="14"/>
        <v>9530217</v>
      </c>
      <c r="E163" s="46">
        <f>IF(ISBLANK(A163),"-",D163/PLAYER_EXP_MAX)</f>
        <v>0.8336082370164537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43730.029227542007</v>
      </c>
      <c r="H163" s="132" t="str">
        <f t="shared" ca="1" si="15"/>
        <v>-384 D 19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43732.363620206765</v>
      </c>
      <c r="K163" s="67" t="str">
        <f t="shared" ca="1" si="16"/>
        <v>-382 D 11 H</v>
      </c>
      <c r="L163" s="51">
        <f t="shared" si="17"/>
        <v>101789.03197598814</v>
      </c>
      <c r="M163" s="58">
        <f>IF(ISBLANK(A163),NA(),IFERROR(A163+(PLAYER_EXP_MAX-D163)/L163,NA()))</f>
        <v>43733.255740036344</v>
      </c>
      <c r="N163" s="67" t="str">
        <f t="shared" ca="1" si="18"/>
        <v>-381 D 13 H</v>
      </c>
    </row>
    <row r="164" spans="1:14" ht="14.65" customHeight="1" x14ac:dyDescent="0.25">
      <c r="A164" s="8">
        <v>43714.884722222225</v>
      </c>
      <c r="B164" s="42">
        <v>192</v>
      </c>
      <c r="C164" s="42">
        <v>48606</v>
      </c>
      <c r="D164" s="67">
        <f t="shared" si="14"/>
        <v>9555884</v>
      </c>
      <c r="E164" s="46">
        <f>IF(ISBLANK(A164),"-",D164/PLAYER_EXP_MAX)</f>
        <v>0.83585332992666772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43733.038377316436</v>
      </c>
      <c r="H164" s="132" t="str">
        <f t="shared" ca="1" si="15"/>
        <v>-381 D 19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43732.368630367499</v>
      </c>
      <c r="K164" s="67" t="str">
        <f t="shared" ca="1" si="16"/>
        <v>-382 D 11 H</v>
      </c>
      <c r="L164" s="51">
        <f t="shared" si="17"/>
        <v>101650.66554704956</v>
      </c>
      <c r="M164" s="58">
        <f>IF(ISBLANK(A164),NA(),IFERROR(A164+(PLAYER_EXP_MAX-D164)/L164,NA()))</f>
        <v>43733.346037648946</v>
      </c>
      <c r="N164" s="67" t="str">
        <f t="shared" ca="1" si="18"/>
        <v>-381 D 11 H</v>
      </c>
    </row>
    <row r="165" spans="1:14" ht="14.65" customHeight="1" x14ac:dyDescent="0.25">
      <c r="A165" s="8">
        <v>43714.961805555555</v>
      </c>
      <c r="B165" s="42">
        <v>192</v>
      </c>
      <c r="C165" s="42">
        <v>36186</v>
      </c>
      <c r="D165" s="67">
        <f t="shared" si="14"/>
        <v>9568304</v>
      </c>
      <c r="E165" s="46">
        <f>IF(ISBLANK(A165),"-",D165/PLAYER_EXP_MAX)</f>
        <v>0.83693970753000502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43732.886849402377</v>
      </c>
      <c r="H165" s="132" t="str">
        <f t="shared" ca="1" si="15"/>
        <v>-381 D 22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43732.289143505921</v>
      </c>
      <c r="K165" s="67" t="str">
        <f t="shared" ca="1" si="16"/>
        <v>-382 D 13 H</v>
      </c>
      <c r="L165" s="51">
        <f t="shared" si="17"/>
        <v>101746.0888670573</v>
      </c>
      <c r="M165" s="58">
        <f>IF(ISBLANK(A165),NA(),IFERROR(A165+(PLAYER_EXP_MAX-D165)/L165,NA()))</f>
        <v>43733.283738327198</v>
      </c>
      <c r="N165" s="67" t="str">
        <f t="shared" ca="1" si="18"/>
        <v>-381 D 13 H</v>
      </c>
    </row>
    <row r="166" spans="1:14" ht="14.65" customHeight="1" x14ac:dyDescent="0.25">
      <c r="A166" s="8">
        <v>43715.133333333331</v>
      </c>
      <c r="B166" s="42">
        <v>192</v>
      </c>
      <c r="C166" s="42">
        <v>2685</v>
      </c>
      <c r="D166" s="67">
        <f t="shared" si="14"/>
        <v>9601805</v>
      </c>
      <c r="E166" s="46">
        <f>IF(ISBLANK(A166),"-",D166/PLAYER_EXP_MAX)</f>
        <v>0.83987004054847547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43732.130888640066</v>
      </c>
      <c r="H166" s="132" t="str">
        <f t="shared" ca="1" si="15"/>
        <v>-382 D 16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43731.980999283842</v>
      </c>
      <c r="K166" s="67" t="str">
        <f t="shared" ca="1" si="16"/>
        <v>-382 D 20 H</v>
      </c>
      <c r="L166" s="51">
        <f t="shared" si="17"/>
        <v>102078.94914230259</v>
      </c>
      <c r="M166" s="58">
        <f>IF(ISBLANK(A166),NA(),IFERROR(A166+(PLAYER_EXP_MAX-D166)/L166,NA()))</f>
        <v>43733.06733456847</v>
      </c>
      <c r="N166" s="67" t="str">
        <f t="shared" ca="1" si="18"/>
        <v>-381 D 18 H</v>
      </c>
    </row>
    <row r="167" spans="1:14" ht="14.65" customHeight="1" x14ac:dyDescent="0.25">
      <c r="A167" s="8">
        <v>43715.556250000001</v>
      </c>
      <c r="B167" s="42">
        <v>193</v>
      </c>
      <c r="C167" s="42">
        <v>181103</v>
      </c>
      <c r="D167" s="67">
        <f t="shared" si="14"/>
        <v>9641387</v>
      </c>
      <c r="E167" s="46">
        <f>IF(ISBLANK(A167),"-",D167/PLAYER_EXP_MAX)</f>
        <v>0.84333227873650263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43731.835744225718</v>
      </c>
      <c r="H167" s="132" t="str">
        <f t="shared" ca="1" si="15"/>
        <v>-382 D 23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43731.85806487954</v>
      </c>
      <c r="K167" s="67" t="str">
        <f t="shared" ca="1" si="16"/>
        <v>-382 D 23 H</v>
      </c>
      <c r="L167" s="51">
        <f t="shared" si="17"/>
        <v>102005.16062709426</v>
      </c>
      <c r="M167" s="58">
        <f>IF(ISBLANK(A167),NA(),IFERROR(A167+(PLAYER_EXP_MAX-D167)/L167,NA()))</f>
        <v>43733.115185145922</v>
      </c>
      <c r="N167" s="67" t="str">
        <f t="shared" ca="1" si="18"/>
        <v>-381 D 17 H</v>
      </c>
    </row>
    <row r="168" spans="1:14" ht="14.65" customHeight="1" x14ac:dyDescent="0.25">
      <c r="A168" s="8">
        <v>43715.693055555559</v>
      </c>
      <c r="B168" s="42">
        <v>193</v>
      </c>
      <c r="C168" s="42">
        <v>162276</v>
      </c>
      <c r="D168" s="67">
        <f t="shared" si="14"/>
        <v>9660214</v>
      </c>
      <c r="E168" s="46">
        <f>IF(ISBLANK(A168),"-",D168/PLAYER_EXP_MAX)</f>
        <v>0.84497907673473382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43730.64989881224</v>
      </c>
      <c r="H168" s="132" t="str">
        <f t="shared" ca="1" si="15"/>
        <v>-384 D 04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43731.773368927919</v>
      </c>
      <c r="K168" s="67" t="str">
        <f t="shared" ca="1" si="16"/>
        <v>-383 D 01 H</v>
      </c>
      <c r="L168" s="51">
        <f t="shared" si="17"/>
        <v>102105.05189720394</v>
      </c>
      <c r="M168" s="58">
        <f>IF(ISBLANK(A168),NA(),IFERROR(A168+(PLAYER_EXP_MAX-D168)/L168,NA()))</f>
        <v>43733.050423943016</v>
      </c>
      <c r="N168" s="67" t="str">
        <f t="shared" ca="1" si="18"/>
        <v>-381 D 18 H</v>
      </c>
    </row>
    <row r="169" spans="1:14" ht="14.65" customHeight="1" x14ac:dyDescent="0.25">
      <c r="A169" s="8">
        <v>43716.106944444444</v>
      </c>
      <c r="B169" s="42">
        <v>193</v>
      </c>
      <c r="C169" s="42">
        <v>118819</v>
      </c>
      <c r="D169" s="67">
        <f t="shared" si="14"/>
        <v>9703671</v>
      </c>
      <c r="E169" s="46">
        <f>IF(ISBLANK(A169),"-",D169/PLAYER_EXP_MAX)</f>
        <v>0.84878026123620154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43731.259435513806</v>
      </c>
      <c r="H169" s="132" t="str">
        <f t="shared" ca="1" si="15"/>
        <v>-383 D 13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43731.573084075841</v>
      </c>
      <c r="K169" s="67" t="str">
        <f t="shared" ca="1" si="16"/>
        <v>-383 D 06 H</v>
      </c>
      <c r="L169" s="51">
        <f t="shared" si="17"/>
        <v>102129.38402677835</v>
      </c>
      <c r="M169" s="58">
        <f>IF(ISBLANK(A169),NA(),IFERROR(A169+(PLAYER_EXP_MAX-D169)/L169,NA()))</f>
        <v>43733.034668198721</v>
      </c>
      <c r="N169" s="67" t="str">
        <f t="shared" ca="1" si="18"/>
        <v>-381 D 19 H</v>
      </c>
    </row>
    <row r="170" spans="1:14" ht="14.65" customHeight="1" x14ac:dyDescent="0.25">
      <c r="A170" s="8">
        <v>43716.180555555555</v>
      </c>
      <c r="B170" s="42">
        <v>193</v>
      </c>
      <c r="C170" s="42">
        <v>106399</v>
      </c>
      <c r="D170" s="67">
        <f t="shared" si="14"/>
        <v>9716091</v>
      </c>
      <c r="E170" s="46">
        <f>IF(ISBLANK(A170),"-",D170/PLAYER_EXP_MAX)</f>
        <v>0.84986663883953883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43731.978930107951</v>
      </c>
      <c r="H170" s="132" t="str">
        <f t="shared" ca="1" si="15"/>
        <v>-382 D 20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43731.500713830581</v>
      </c>
      <c r="K170" s="67" t="str">
        <f t="shared" ca="1" si="16"/>
        <v>-383 D 07 H</v>
      </c>
      <c r="L170" s="51">
        <f t="shared" si="17"/>
        <v>102228.89606271427</v>
      </c>
      <c r="M170" s="58">
        <f>IF(ISBLANK(A170),NA(),IFERROR(A170+(PLAYER_EXP_MAX-D170)/L170,NA()))</f>
        <v>43732.970309393328</v>
      </c>
      <c r="N170" s="67" t="str">
        <f t="shared" ca="1" si="18"/>
        <v>-381 D 20 H</v>
      </c>
    </row>
    <row r="171" spans="1:14" ht="14.65" customHeight="1" x14ac:dyDescent="0.25">
      <c r="A171" s="8">
        <v>43717.479166666664</v>
      </c>
      <c r="B171" s="42">
        <v>194</v>
      </c>
      <c r="C171" s="42">
        <v>197588</v>
      </c>
      <c r="D171" s="67">
        <f t="shared" si="14"/>
        <v>9845902</v>
      </c>
      <c r="E171" s="46">
        <f>IF(ISBLANK(A171),"-",D171/PLAYER_EXP_MAX)</f>
        <v>0.86122120913477374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43733.351161389313</v>
      </c>
      <c r="H171" s="132" t="str">
        <f t="shared" ca="1" si="15"/>
        <v>-381 D 11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43731.45939037788</v>
      </c>
      <c r="K171" s="67" t="str">
        <f t="shared" ca="1" si="16"/>
        <v>-383 D 08 H</v>
      </c>
      <c r="L171" s="51">
        <f t="shared" si="17"/>
        <v>102170.65721703955</v>
      </c>
      <c r="M171" s="58">
        <f>IF(ISBLANK(A171),NA(),IFERROR(A171+(PLAYER_EXP_MAX-D171)/L171,NA()))</f>
        <v>43733.00795979784</v>
      </c>
      <c r="N171" s="67" t="str">
        <f t="shared" ca="1" si="18"/>
        <v>-381 D 19 H</v>
      </c>
    </row>
    <row r="172" spans="1:14" ht="14.65" customHeight="1" x14ac:dyDescent="0.25">
      <c r="A172" s="8">
        <v>43717.622916666667</v>
      </c>
      <c r="B172" s="42">
        <v>194</v>
      </c>
      <c r="C172" s="42">
        <v>177547</v>
      </c>
      <c r="D172" s="67">
        <f t="shared" si="14"/>
        <v>9865943</v>
      </c>
      <c r="E172" s="46">
        <f>IF(ISBLANK(A172),"-",D172/PLAYER_EXP_MAX)</f>
        <v>0.86297419573288026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43732.93070410857</v>
      </c>
      <c r="H172" s="132" t="str">
        <f t="shared" ca="1" si="15"/>
        <v>-381 D 21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43731.462131419408</v>
      </c>
      <c r="K172" s="67" t="str">
        <f t="shared" ca="1" si="16"/>
        <v>-383 D 08 H</v>
      </c>
      <c r="L172" s="51">
        <f t="shared" si="17"/>
        <v>102276.2494864077</v>
      </c>
      <c r="M172" s="58">
        <f>IF(ISBLANK(A172),NA(),IFERROR(A172+(PLAYER_EXP_MAX-D172)/L172,NA()))</f>
        <v>43732.939727831203</v>
      </c>
      <c r="N172" s="67" t="str">
        <f t="shared" ca="1" si="18"/>
        <v>-381 D 21 H</v>
      </c>
    </row>
    <row r="173" spans="1:14" ht="14.65" customHeight="1" x14ac:dyDescent="0.25">
      <c r="A173" s="8">
        <v>43717.665277777778</v>
      </c>
      <c r="B173" s="42">
        <v>194</v>
      </c>
      <c r="C173" s="42">
        <v>170659</v>
      </c>
      <c r="D173" s="67">
        <f t="shared" si="14"/>
        <v>9872831</v>
      </c>
      <c r="E173" s="46">
        <f>IF(ISBLANK(A173),"-",D173/PLAYER_EXP_MAX)</f>
        <v>0.8635766892056489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43732.693820034016</v>
      </c>
      <c r="H173" s="132" t="str">
        <f t="shared" ca="1" si="15"/>
        <v>-382 D 03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43731.347993290459</v>
      </c>
      <c r="K173" s="67" t="str">
        <f t="shared" ca="1" si="16"/>
        <v>-383 D 11 H</v>
      </c>
      <c r="L173" s="51">
        <f t="shared" si="17"/>
        <v>102326.60691071632</v>
      </c>
      <c r="M173" s="58">
        <f>IF(ISBLANK(A173),NA(),IFERROR(A173+(PLAYER_EXP_MAX-D173)/L173,NA()))</f>
        <v>43732.907237294334</v>
      </c>
      <c r="N173" s="67" t="str">
        <f t="shared" ca="1" si="18"/>
        <v>-381 D 22 H</v>
      </c>
    </row>
    <row r="174" spans="1:14" ht="14.65" customHeight="1" x14ac:dyDescent="0.25">
      <c r="A174" s="8">
        <v>43717.717361111114</v>
      </c>
      <c r="B174" s="42">
        <v>194</v>
      </c>
      <c r="C174" s="42">
        <v>167330</v>
      </c>
      <c r="D174" s="67">
        <f t="shared" si="14"/>
        <v>9876160</v>
      </c>
      <c r="E174" s="46">
        <f>IF(ISBLANK(A174),"-",D174/PLAYER_EXP_MAX)</f>
        <v>0.86386787689015054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43732.677334112013</v>
      </c>
      <c r="H174" s="132" t="str">
        <f t="shared" ca="1" si="15"/>
        <v>-382 D 03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43731.404105906717</v>
      </c>
      <c r="K174" s="67" t="str">
        <f t="shared" ca="1" si="16"/>
        <v>-383 D 10 H</v>
      </c>
      <c r="L174" s="51">
        <f t="shared" si="17"/>
        <v>102287.22570061844</v>
      </c>
      <c r="M174" s="58">
        <f>IF(ISBLANK(A174),NA(),IFERROR(A174+(PLAYER_EXP_MAX-D174)/L174,NA()))</f>
        <v>43732.932643267217</v>
      </c>
      <c r="N174" s="67" t="str">
        <f t="shared" ca="1" si="18"/>
        <v>-381 D 21 H</v>
      </c>
    </row>
    <row r="175" spans="1:14" ht="14.65" customHeight="1" x14ac:dyDescent="0.25">
      <c r="A175" s="8">
        <v>43717.854166666664</v>
      </c>
      <c r="B175" s="42">
        <v>194</v>
      </c>
      <c r="C175" s="42">
        <v>145455</v>
      </c>
      <c r="D175" s="67">
        <f t="shared" si="14"/>
        <v>9898035</v>
      </c>
      <c r="E175" s="46">
        <f>IF(ISBLANK(A175),"-",D175/PLAYER_EXP_MAX)</f>
        <v>0.86578128349828287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43732.337920666636</v>
      </c>
      <c r="H175" s="132" t="str">
        <f t="shared" ca="1" si="15"/>
        <v>-382 D 11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43731.349990092473</v>
      </c>
      <c r="K175" s="67" t="str">
        <f t="shared" ca="1" si="16"/>
        <v>-383 D 11 H</v>
      </c>
      <c r="L175" s="51">
        <f t="shared" si="17"/>
        <v>102441.96163443633</v>
      </c>
      <c r="M175" s="58">
        <f>IF(ISBLANK(A175),NA(),IFERROR(A175+(PLAYER_EXP_MAX-D175)/L175,NA()))</f>
        <v>43732.83293098861</v>
      </c>
      <c r="N175" s="67" t="str">
        <f t="shared" ca="1" si="18"/>
        <v>-381 D 23 H</v>
      </c>
    </row>
    <row r="176" spans="1:14" ht="14.65" customHeight="1" x14ac:dyDescent="0.25">
      <c r="A176" s="8">
        <v>43717.909722222219</v>
      </c>
      <c r="B176" s="42">
        <v>194</v>
      </c>
      <c r="C176" s="42">
        <v>139475</v>
      </c>
      <c r="D176" s="67">
        <f t="shared" si="14"/>
        <v>9904015</v>
      </c>
      <c r="E176" s="46">
        <f>IF(ISBLANK(A176),"-",D176/PLAYER_EXP_MAX)</f>
        <v>0.86630435419618601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43732.169506996754</v>
      </c>
      <c r="H176" s="132" t="str">
        <f t="shared" ca="1" si="15"/>
        <v>-382 D 15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43731.355156263337</v>
      </c>
      <c r="K176" s="67" t="str">
        <f t="shared" ca="1" si="16"/>
        <v>-383 D 11 H</v>
      </c>
      <c r="L176" s="51">
        <f t="shared" si="17"/>
        <v>102447.62498809867</v>
      </c>
      <c r="M176" s="58">
        <f>IF(ISBLANK(A176),NA(),IFERROR(A176+(PLAYER_EXP_MAX-D176)/L176,NA()))</f>
        <v>43732.82928722119</v>
      </c>
      <c r="N176" s="67" t="str">
        <f t="shared" ca="1" si="18"/>
        <v>-382 D 00 H</v>
      </c>
    </row>
    <row r="177" spans="1:14" ht="14.65" customHeight="1" x14ac:dyDescent="0.25">
      <c r="A177" s="8">
        <v>43718.010416666664</v>
      </c>
      <c r="B177" s="42">
        <v>194</v>
      </c>
      <c r="C177" s="42">
        <v>131061</v>
      </c>
      <c r="D177" s="67">
        <f t="shared" si="14"/>
        <v>9912429</v>
      </c>
      <c r="E177" s="46">
        <f>IF(ISBLANK(A177),"-",D177/PLAYER_EXP_MAX)</f>
        <v>0.86704032691393795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43732.128316184426</v>
      </c>
      <c r="H177" s="132" t="str">
        <f t="shared" ca="1" si="15"/>
        <v>-382 D 16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43731.392584961031</v>
      </c>
      <c r="K177" s="67" t="str">
        <f t="shared" ca="1" si="16"/>
        <v>-383 D 10 H</v>
      </c>
      <c r="L177" s="51">
        <f t="shared" si="17"/>
        <v>102410.39960856034</v>
      </c>
      <c r="M177" s="58">
        <f>IF(ISBLANK(A177),NA(),IFERROR(A177+(PLAYER_EXP_MAX-D177)/L177,NA()))</f>
        <v>43732.853245186132</v>
      </c>
      <c r="N177" s="67" t="str">
        <f t="shared" ca="1" si="18"/>
        <v>-381 D 23 H</v>
      </c>
    </row>
    <row r="178" spans="1:14" ht="14.65" customHeight="1" x14ac:dyDescent="0.25">
      <c r="A178" s="8">
        <v>43718.691666666666</v>
      </c>
      <c r="B178" s="42">
        <v>194</v>
      </c>
      <c r="C178" s="42">
        <v>67457</v>
      </c>
      <c r="D178" s="67">
        <f t="shared" si="14"/>
        <v>9976033</v>
      </c>
      <c r="E178" s="46">
        <f>IF(ISBLANK(A178),"-",D178/PLAYER_EXP_MAX)</f>
        <v>0.87260376983524757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43733.283755455624</v>
      </c>
      <c r="H178" s="132" t="str">
        <f t="shared" ca="1" si="15"/>
        <v>-381 D 13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43731.564801349596</v>
      </c>
      <c r="K178" s="67" t="str">
        <f t="shared" ca="1" si="16"/>
        <v>-383 D 06 H</v>
      </c>
      <c r="L178" s="51">
        <f t="shared" si="17"/>
        <v>102291.35889904881</v>
      </c>
      <c r="M178" s="58">
        <f>IF(ISBLANK(A178),NA(),IFERROR(A178+(PLAYER_EXP_MAX-D178)/L178,NA()))</f>
        <v>43732.929975900952</v>
      </c>
      <c r="N178" s="67" t="str">
        <f t="shared" ca="1" si="18"/>
        <v>-381 D 21 H</v>
      </c>
    </row>
    <row r="179" spans="1:14" ht="14.65" customHeight="1" x14ac:dyDescent="0.25">
      <c r="A179" s="8">
        <v>43718.944444444445</v>
      </c>
      <c r="B179" s="42">
        <v>194</v>
      </c>
      <c r="C179" s="42">
        <v>23374</v>
      </c>
      <c r="D179" s="67">
        <f t="shared" si="14"/>
        <v>10020116</v>
      </c>
      <c r="E179" s="46">
        <f>IF(ISBLANK(A179),"-",D179/PLAYER_EXP_MAX)</f>
        <v>0.87645971056696403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43732.087080275116</v>
      </c>
      <c r="H179" s="132" t="str">
        <f t="shared" ca="1" si="15"/>
        <v>-382 D 17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43731.446707842297</v>
      </c>
      <c r="K179" s="67" t="str">
        <f t="shared" ca="1" si="16"/>
        <v>-383 D 09 H</v>
      </c>
      <c r="L179" s="51">
        <f t="shared" si="17"/>
        <v>102641.68613266048</v>
      </c>
      <c r="M179" s="58">
        <f>IF(ISBLANK(A179),NA(),IFERROR(A179+(PLAYER_EXP_MAX-D179)/L179,NA()))</f>
        <v>43732.704672410444</v>
      </c>
      <c r="N179" s="67" t="str">
        <f t="shared" ca="1" si="18"/>
        <v>-382 D 03 H</v>
      </c>
    </row>
    <row r="180" spans="1:14" ht="14.65" customHeight="1" x14ac:dyDescent="0.25">
      <c r="A180" s="8">
        <v>43719.072916666664</v>
      </c>
      <c r="B180" s="42">
        <v>195</v>
      </c>
      <c r="C180" s="42">
        <v>221633</v>
      </c>
      <c r="D180" s="67">
        <f t="shared" si="14"/>
        <v>10045857</v>
      </c>
      <c r="E180" s="46">
        <f>IF(ISBLANK(A180),"-",D180/PLAYER_EXP_MAX)</f>
        <v>0.87871127625838963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43730.493429853552</v>
      </c>
      <c r="H180" s="132" t="str">
        <f t="shared" ca="1" si="15"/>
        <v>-384 D 08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43731.312219884821</v>
      </c>
      <c r="K180" s="67" t="str">
        <f t="shared" ca="1" si="16"/>
        <v>-383 D 12 H</v>
      </c>
      <c r="L180" s="51">
        <f t="shared" si="17"/>
        <v>102882.40313175422</v>
      </c>
      <c r="M180" s="58">
        <f>IF(ISBLANK(A180),NA(),IFERROR(A180+(PLAYER_EXP_MAX-D180)/L180,NA()))</f>
        <v>43732.550751143608</v>
      </c>
      <c r="N180" s="67" t="str">
        <f t="shared" ca="1" si="18"/>
        <v>-382 D 06 H</v>
      </c>
    </row>
    <row r="181" spans="1:14" ht="14.65" customHeight="1" x14ac:dyDescent="0.25">
      <c r="A181" s="8">
        <v>43719.487500000003</v>
      </c>
      <c r="B181" s="42">
        <v>195</v>
      </c>
      <c r="C181" s="42">
        <v>184036</v>
      </c>
      <c r="D181" s="67">
        <f t="shared" si="14"/>
        <v>10083454</v>
      </c>
      <c r="E181" s="46">
        <f>IF(ISBLANK(A181),"-",D181/PLAYER_EXP_MAX)</f>
        <v>0.8819998864639188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43730.759791007185</v>
      </c>
      <c r="H181" s="132" t="str">
        <f t="shared" ca="1" si="15"/>
        <v>-384 D 01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43731.391023047414</v>
      </c>
      <c r="K181" s="67" t="str">
        <f t="shared" ca="1" si="16"/>
        <v>-383 D 10 H</v>
      </c>
      <c r="L181" s="51">
        <f t="shared" si="17"/>
        <v>102786.2180477974</v>
      </c>
      <c r="M181" s="58">
        <f>IF(ISBLANK(A181),NA(),IFERROR(A181+(PLAYER_EXP_MAX-D181)/L181,NA()))</f>
        <v>43732.612168127911</v>
      </c>
      <c r="N181" s="67" t="str">
        <f t="shared" ca="1" si="18"/>
        <v>-382 D 05 H</v>
      </c>
    </row>
    <row r="182" spans="1:14" ht="14.65" customHeight="1" x14ac:dyDescent="0.25">
      <c r="A182" s="8">
        <v>43719.552777777775</v>
      </c>
      <c r="B182" s="42">
        <v>195</v>
      </c>
      <c r="C182" s="42">
        <v>173242</v>
      </c>
      <c r="D182" s="67">
        <f t="shared" si="14"/>
        <v>10094248</v>
      </c>
      <c r="E182" s="46">
        <f>IF(ISBLANK(A182),"-",D182/PLAYER_EXP_MAX)</f>
        <v>0.88294403782063557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43730.682578670734</v>
      </c>
      <c r="H182" s="132" t="str">
        <f t="shared" ca="1" si="15"/>
        <v>-384 D 03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43731.351053823506</v>
      </c>
      <c r="K182" s="67" t="str">
        <f t="shared" ca="1" si="16"/>
        <v>-383 D 11 H</v>
      </c>
      <c r="L182" s="51">
        <f t="shared" si="17"/>
        <v>102863.81697519599</v>
      </c>
      <c r="M182" s="58">
        <f>IF(ISBLANK(A182),NA(),IFERROR(A182+(PLAYER_EXP_MAX-D182)/L182,NA()))</f>
        <v>43732.562609994311</v>
      </c>
      <c r="N182" s="67" t="str">
        <f t="shared" ca="1" si="18"/>
        <v>-382 D 06 H</v>
      </c>
    </row>
    <row r="183" spans="1:14" ht="14.65" customHeight="1" x14ac:dyDescent="0.25">
      <c r="A183" s="8">
        <v>43719.76458333333</v>
      </c>
      <c r="B183" s="42">
        <v>195</v>
      </c>
      <c r="C183" s="42">
        <v>140237</v>
      </c>
      <c r="D183" s="67">
        <f t="shared" si="14"/>
        <v>10127253</v>
      </c>
      <c r="E183" s="46">
        <f>IF(ISBLANK(A183),"-",D183/PLAYER_EXP_MAX)</f>
        <v>0.88583098571098562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43729.649021157013</v>
      </c>
      <c r="H183" s="132" t="str">
        <f t="shared" ca="1" si="15"/>
        <v>-385 D 04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43731.281597558554</v>
      </c>
      <c r="K183" s="67" t="str">
        <f t="shared" ca="1" si="16"/>
        <v>-383 D 13 H</v>
      </c>
      <c r="L183" s="51">
        <f t="shared" si="17"/>
        <v>103076.09240717432</v>
      </c>
      <c r="M183" s="58">
        <f>IF(ISBLANK(A183),NA(),IFERROR(A183+(PLAYER_EXP_MAX-D183)/L183,NA()))</f>
        <v>43732.427422693247</v>
      </c>
      <c r="N183" s="67" t="str">
        <f t="shared" ca="1" si="18"/>
        <v>-382 D 09 H</v>
      </c>
    </row>
    <row r="184" spans="1:14" ht="14.65" customHeight="1" x14ac:dyDescent="0.25">
      <c r="A184" s="8">
        <v>43719.807638888888</v>
      </c>
      <c r="B184" s="42">
        <v>195</v>
      </c>
      <c r="C184" s="42">
        <v>131340</v>
      </c>
      <c r="D184" s="67">
        <f t="shared" si="14"/>
        <v>10136150</v>
      </c>
      <c r="E184" s="46">
        <f>IF(ISBLANK(A184),"-",D184/PLAYER_EXP_MAX)</f>
        <v>0.8866092064466452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43729.468569979857</v>
      </c>
      <c r="H184" s="132" t="str">
        <f t="shared" ca="1" si="15"/>
        <v>-385 D 08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43731.24497043142</v>
      </c>
      <c r="K184" s="67" t="str">
        <f t="shared" ca="1" si="16"/>
        <v>-383 D 14 H</v>
      </c>
      <c r="L184" s="51">
        <f t="shared" si="17"/>
        <v>103160.40126051524</v>
      </c>
      <c r="M184" s="58">
        <f>IF(ISBLANK(A184),NA(),IFERROR(A184+(PLAYER_EXP_MAX-D184)/L184,NA()))</f>
        <v>43732.373885085683</v>
      </c>
      <c r="N184" s="67" t="str">
        <f t="shared" ca="1" si="18"/>
        <v>-382 D 11 H</v>
      </c>
    </row>
    <row r="185" spans="1:14" ht="14.65" customHeight="1" x14ac:dyDescent="0.25">
      <c r="A185" s="8">
        <v>43719.957638888889</v>
      </c>
      <c r="B185" s="42">
        <v>195</v>
      </c>
      <c r="C185" s="42">
        <v>101474</v>
      </c>
      <c r="D185" s="67">
        <f t="shared" si="14"/>
        <v>10166016</v>
      </c>
      <c r="E185" s="46">
        <f>IF(ISBLANK(A185),"-",D185/PLAYER_EXP_MAX)</f>
        <v>0.88922158595560419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43729.399782039167</v>
      </c>
      <c r="H185" s="132" t="str">
        <f t="shared" ca="1" si="15"/>
        <v>-385 D 10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43731.074080915459</v>
      </c>
      <c r="K185" s="67" t="str">
        <f t="shared" ca="1" si="16"/>
        <v>-383 D 18 H</v>
      </c>
      <c r="L185" s="51">
        <f t="shared" si="17"/>
        <v>103431.74819315788</v>
      </c>
      <c r="M185" s="58">
        <f>IF(ISBLANK(A185),NA(),IFERROR(A185+(PLAYER_EXP_MAX-D185)/L185,NA()))</f>
        <v>43732.202167499534</v>
      </c>
      <c r="N185" s="67" t="str">
        <f t="shared" ca="1" si="18"/>
        <v>-382 D 15 H</v>
      </c>
    </row>
    <row r="186" spans="1:14" ht="14.65" customHeight="1" x14ac:dyDescent="0.25">
      <c r="A186" s="8">
        <v>43720.080555555556</v>
      </c>
      <c r="B186" s="42">
        <v>195</v>
      </c>
      <c r="C186" s="42">
        <v>83558</v>
      </c>
      <c r="D186" s="67">
        <f t="shared" si="14"/>
        <v>10183932</v>
      </c>
      <c r="E186" s="46">
        <f>IF(ISBLANK(A186),"-",D186/PLAYER_EXP_MAX)</f>
        <v>0.89078869876892075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43728.924367668893</v>
      </c>
      <c r="H186" s="132" t="str">
        <f t="shared" ca="1" si="15"/>
        <v>-385 D 21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43730.967466030954</v>
      </c>
      <c r="K186" s="67" t="str">
        <f t="shared" ca="1" si="16"/>
        <v>-383 D 20 H</v>
      </c>
      <c r="L186" s="51">
        <f t="shared" si="17"/>
        <v>103529.61007407357</v>
      </c>
      <c r="M186" s="58">
        <f>IF(ISBLANK(A186),NA(),IFERROR(A186+(PLAYER_EXP_MAX-D186)/L186,NA()))</f>
        <v>43732.140458023139</v>
      </c>
      <c r="N186" s="67" t="str">
        <f t="shared" ca="1" si="18"/>
        <v>-382 D 16 H</v>
      </c>
    </row>
    <row r="187" spans="1:14" ht="14.65" customHeight="1" x14ac:dyDescent="0.25">
      <c r="A187" s="8">
        <v>43720.570833333331</v>
      </c>
      <c r="B187" s="42">
        <v>195</v>
      </c>
      <c r="C187" s="42">
        <v>63886</v>
      </c>
      <c r="D187" s="67">
        <f t="shared" si="14"/>
        <v>10203604</v>
      </c>
      <c r="E187" s="46">
        <f>IF(ISBLANK(A187),"-",D187/PLAYER_EXP_MAX)</f>
        <v>0.89250940893098607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43731.999746215282</v>
      </c>
      <c r="H187" s="132" t="str">
        <f t="shared" ca="1" si="15"/>
        <v>-382 D 19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43731.296853490356</v>
      </c>
      <c r="K187" s="67" t="str">
        <f t="shared" ca="1" si="16"/>
        <v>-383 D 12 H</v>
      </c>
      <c r="L187" s="51">
        <f t="shared" si="17"/>
        <v>102950.20541297369</v>
      </c>
      <c r="M187" s="58">
        <f>IF(ISBLANK(A187),NA(),IFERROR(A187+(PLAYER_EXP_MAX-D187)/L187,NA()))</f>
        <v>43732.507526369256</v>
      </c>
      <c r="N187" s="67" t="str">
        <f t="shared" ca="1" si="18"/>
        <v>-382 D 07 H</v>
      </c>
    </row>
    <row r="188" spans="1:14" ht="14.65" customHeight="1" x14ac:dyDescent="0.25">
      <c r="A188" s="8">
        <v>43720.854861111111</v>
      </c>
      <c r="B188" s="42">
        <v>195</v>
      </c>
      <c r="C188" s="42">
        <v>30307</v>
      </c>
      <c r="D188" s="67">
        <f t="shared" si="14"/>
        <v>10237183</v>
      </c>
      <c r="E188" s="46">
        <f>IF(ISBLANK(A188),"-",D188/PLAYER_EXP_MAX)</f>
        <v>0.89544656461073346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43735.202082178497</v>
      </c>
      <c r="H188" s="132" t="str">
        <f t="shared" ca="1" si="15"/>
        <v>-379 D 15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43731.316621191589</v>
      </c>
      <c r="K188" s="67" t="str">
        <f t="shared" ca="1" si="16"/>
        <v>-383 D 12 H</v>
      </c>
      <c r="L188" s="51">
        <f t="shared" si="17"/>
        <v>103030.63913066735</v>
      </c>
      <c r="M188" s="58">
        <f>IF(ISBLANK(A188),NA(),IFERROR(A188+(PLAYER_EXP_MAX-D188)/L188,NA()))</f>
        <v>43732.456322677164</v>
      </c>
      <c r="N188" s="67" t="str">
        <f t="shared" ca="1" si="18"/>
        <v>-382 D 09 H</v>
      </c>
    </row>
    <row r="189" spans="1:14" ht="14.65" customHeight="1" x14ac:dyDescent="0.25">
      <c r="A189" s="8">
        <v>43721.038888888892</v>
      </c>
      <c r="B189" s="42">
        <v>195</v>
      </c>
      <c r="C189" s="42">
        <v>4017</v>
      </c>
      <c r="D189" s="67">
        <f t="shared" si="14"/>
        <v>10263473</v>
      </c>
      <c r="E189" s="46">
        <f>IF(ISBLANK(A189),"-",D189/PLAYER_EXP_MAX)</f>
        <v>0.8977461513411471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43735.35420408527</v>
      </c>
      <c r="H189" s="132" t="str">
        <f t="shared" ca="1" si="15"/>
        <v>-379 D 11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43731.277187063504</v>
      </c>
      <c r="K189" s="67" t="str">
        <f t="shared" ca="1" si="16"/>
        <v>-383 D 13 H</v>
      </c>
      <c r="L189" s="51">
        <f t="shared" si="17"/>
        <v>103166.06931595334</v>
      </c>
      <c r="M189" s="58">
        <f>IF(ISBLANK(A189),NA(),IFERROR(A189+(PLAYER_EXP_MAX-D189)/L189,NA()))</f>
        <v>43732.370288909762</v>
      </c>
      <c r="N189" s="67" t="str">
        <f t="shared" ca="1" si="18"/>
        <v>-382 D 11 H</v>
      </c>
    </row>
    <row r="190" spans="1:14" ht="14.65" customHeight="1" x14ac:dyDescent="0.25">
      <c r="A190" s="8">
        <v>43721.0625</v>
      </c>
      <c r="B190" s="42">
        <v>196</v>
      </c>
      <c r="C190" s="42">
        <v>226999</v>
      </c>
      <c r="D190" s="67">
        <f t="shared" si="14"/>
        <v>10267491</v>
      </c>
      <c r="E190" s="46">
        <f>IF(ISBLANK(A190),"-",D190/PLAYER_EXP_MAX)</f>
        <v>0.89809760586692888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43734.604889418159</v>
      </c>
      <c r="H190" s="132" t="str">
        <f t="shared" ca="1" si="15"/>
        <v>-380 D 05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43731.266773433388</v>
      </c>
      <c r="K190" s="67" t="str">
        <f t="shared" ca="1" si="16"/>
        <v>-383 D 13 H</v>
      </c>
      <c r="L190" s="51">
        <f t="shared" si="17"/>
        <v>103195.29031514164</v>
      </c>
      <c r="M190" s="58">
        <f>IF(ISBLANK(A190),NA(),IFERROR(A190+(PLAYER_EXP_MAX-D190)/L190,NA()))</f>
        <v>43732.351755511976</v>
      </c>
      <c r="N190" s="67" t="str">
        <f t="shared" ca="1" si="18"/>
        <v>-382 D 11 H</v>
      </c>
    </row>
    <row r="191" spans="1:14" ht="14.65" customHeight="1" x14ac:dyDescent="0.25">
      <c r="A191" s="8">
        <v>43721.089583333334</v>
      </c>
      <c r="B191" s="42">
        <v>196</v>
      </c>
      <c r="C191" s="42">
        <v>222120</v>
      </c>
      <c r="D191" s="67">
        <f t="shared" si="14"/>
        <v>10272370</v>
      </c>
      <c r="E191" s="46">
        <f>IF(ISBLANK(A191),"-",D191/PLAYER_EXP_MAX)</f>
        <v>0.89852437207680669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43733.941580734165</v>
      </c>
      <c r="H191" s="132" t="str">
        <f t="shared" ca="1" si="15"/>
        <v>-380 D 21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43731.248556343962</v>
      </c>
      <c r="K191" s="67" t="str">
        <f t="shared" ca="1" si="16"/>
        <v>-383 D 14 H</v>
      </c>
      <c r="L191" s="51">
        <f t="shared" si="17"/>
        <v>103233.76355665596</v>
      </c>
      <c r="M191" s="58">
        <f>IF(ISBLANK(A191),NA(),IFERROR(A191+(PLAYER_EXP_MAX-D191)/L191,NA()))</f>
        <v>43732.327369887178</v>
      </c>
      <c r="N191" s="67" t="str">
        <f t="shared" ca="1" si="18"/>
        <v>-382 D 12 H</v>
      </c>
    </row>
    <row r="192" spans="1:14" ht="14.65" customHeight="1" x14ac:dyDescent="0.25">
      <c r="A192" s="8">
        <v>43721.568055555559</v>
      </c>
      <c r="B192" s="42">
        <v>196</v>
      </c>
      <c r="C192" s="42">
        <v>194337</v>
      </c>
      <c r="D192" s="67">
        <f t="shared" si="14"/>
        <v>10300153</v>
      </c>
      <c r="E192" s="46">
        <f>IF(ISBLANK(A192),"-",D192/PLAYER_EXP_MAX)</f>
        <v>0.90095455154166337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43734.768526419757</v>
      </c>
      <c r="H192" s="132" t="str">
        <f t="shared" ca="1" si="15"/>
        <v>-380 D 01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43731.510141415944</v>
      </c>
      <c r="K192" s="67" t="str">
        <f t="shared" ca="1" si="16"/>
        <v>-383 D 07 H</v>
      </c>
      <c r="L192" s="51">
        <f t="shared" si="17"/>
        <v>102838.30586441477</v>
      </c>
      <c r="M192" s="58">
        <f>IF(ISBLANK(A192),NA(),IFERROR(A192+(PLAYER_EXP_MAX-D192)/L192,NA()))</f>
        <v>43732.578894274477</v>
      </c>
      <c r="N192" s="67" t="str">
        <f t="shared" ca="1" si="18"/>
        <v>-382 D 06 H</v>
      </c>
    </row>
    <row r="193" spans="1:14" ht="14.65" customHeight="1" x14ac:dyDescent="0.25">
      <c r="A193" s="8">
        <v>43721.752083333333</v>
      </c>
      <c r="B193" s="42">
        <v>196</v>
      </c>
      <c r="C193" s="42">
        <v>170229</v>
      </c>
      <c r="D193" s="67">
        <f t="shared" si="14"/>
        <v>10324261</v>
      </c>
      <c r="E193" s="46">
        <f>IF(ISBLANK(A193),"-",D193/PLAYER_EXP_MAX)</f>
        <v>0.90306327869635383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43733.341323692497</v>
      </c>
      <c r="H193" s="132" t="str">
        <f t="shared" ca="1" si="15"/>
        <v>-381 D 11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43731.523022326066</v>
      </c>
      <c r="K193" s="67" t="str">
        <f t="shared" ca="1" si="16"/>
        <v>-383 D 07 H</v>
      </c>
      <c r="L193" s="51">
        <f t="shared" si="17"/>
        <v>102932.82674772947</v>
      </c>
      <c r="M193" s="58">
        <f>IF(ISBLANK(A193),NA(),IFERROR(A193+(PLAYER_EXP_MAX-D193)/L193,NA()))</f>
        <v>43732.518600051233</v>
      </c>
      <c r="N193" s="67" t="str">
        <f t="shared" ca="1" si="18"/>
        <v>-382 D 07 H</v>
      </c>
    </row>
    <row r="194" spans="1:14" ht="14.65" customHeight="1" x14ac:dyDescent="0.25">
      <c r="A194" s="8">
        <v>43722.067361111112</v>
      </c>
      <c r="B194" s="42">
        <v>196</v>
      </c>
      <c r="C194" s="42">
        <v>147038</v>
      </c>
      <c r="D194" s="67">
        <f t="shared" si="14"/>
        <v>10347452</v>
      </c>
      <c r="E194" s="46">
        <f>IF(ISBLANK(A194),"-",D194/PLAYER_EXP_MAX)</f>
        <v>0.90509179584603139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43735.966530487596</v>
      </c>
      <c r="H194" s="132" t="str">
        <f t="shared" ca="1" si="15"/>
        <v>-378 D 20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43731.713976512539</v>
      </c>
      <c r="K194" s="67" t="str">
        <f t="shared" ca="1" si="16"/>
        <v>-383 D 02 H</v>
      </c>
      <c r="L194" s="51">
        <f t="shared" si="17"/>
        <v>102764.89082530102</v>
      </c>
      <c r="M194" s="58">
        <f>IF(ISBLANK(A194),NA(),IFERROR(A194+(PLAYER_EXP_MAX-D194)/L194,NA()))</f>
        <v>43732.625801754468</v>
      </c>
      <c r="N194" s="67" t="str">
        <f t="shared" ca="1" si="18"/>
        <v>-382 D 04 H</v>
      </c>
    </row>
    <row r="195" spans="1:14" ht="14.65" customHeight="1" x14ac:dyDescent="0.25">
      <c r="A195" s="8">
        <v>43722.120833333334</v>
      </c>
      <c r="B195" s="42">
        <v>196</v>
      </c>
      <c r="C195" s="42">
        <v>136964</v>
      </c>
      <c r="D195" s="67">
        <f t="shared" ref="D195:D258" si="19">IF(ISBLANK(A195),"-",INDEX(DATA_PLAYER_EXP, B195, 3) + INDEX(DATA_PLAYER_EXP, B195, 2) - C195)</f>
        <v>10357526</v>
      </c>
      <c r="E195" s="46">
        <f>IF(ISBLANK(A195),"-",D195/PLAYER_EXP_MAX)</f>
        <v>0.90597296879096056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43735.202426552321</v>
      </c>
      <c r="H195" s="132" t="str">
        <f t="shared" ref="H195:H221" ca="1" si="20">IF(ISBLANK(A195),NA(),IFERROR(TEXT(TRUNC(G195-NOW()),"000") &amp; " D " &amp; TEXT(TRUNC(ABS(G195-NOW()-TRUNC(G195-NOW()))*24),"00") &amp; " H", NA()))</f>
        <v>-379 D 15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43731.723575353572</v>
      </c>
      <c r="K195" s="67" t="str">
        <f t="shared" ref="K195:K258" ca="1" si="21">IF(ISBLANK(A195),NA(),IFERROR(TEXT(TRUNC(J195-NOW()),"000") &amp; " D " &amp; TEXT(TRUNC(ABS(J195-NOW()-TRUNC(J195-NOW()))*24),"00") &amp; " H", NA()))</f>
        <v>-383 D 02 H</v>
      </c>
      <c r="L195" s="51">
        <f t="shared" si="17"/>
        <v>102847.83937804912</v>
      </c>
      <c r="M195" s="58">
        <f>IF(ISBLANK(A195),NA(),IFERROR(A195+(PLAYER_EXP_MAX-D195)/L195,NA()))</f>
        <v>43732.57280788623</v>
      </c>
      <c r="N195" s="67" t="str">
        <f t="shared" ca="1" si="18"/>
        <v>-382 D 06 H</v>
      </c>
    </row>
    <row r="196" spans="1:14" ht="14.65" customHeight="1" x14ac:dyDescent="0.25">
      <c r="A196" s="8">
        <v>43722.193055555559</v>
      </c>
      <c r="B196" s="42">
        <v>196</v>
      </c>
      <c r="C196" s="42">
        <v>124910</v>
      </c>
      <c r="D196" s="67">
        <f t="shared" si="19"/>
        <v>10369580</v>
      </c>
      <c r="E196" s="46">
        <f>IF(ISBLANK(A196),"-",D196/PLAYER_EXP_MAX)</f>
        <v>0.90702733236830579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43734.445502737399</v>
      </c>
      <c r="H196" s="132" t="str">
        <f t="shared" ca="1" si="20"/>
        <v>-380 D 09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43731.742295517433</v>
      </c>
      <c r="K196" s="67" t="str">
        <f t="shared" ca="1" si="21"/>
        <v>-383 D 02 H</v>
      </c>
      <c r="L196" s="51">
        <f t="shared" si="17"/>
        <v>102931.53288523298</v>
      </c>
      <c r="M196" s="58">
        <f>IF(ISBLANK(A196),NA(),IFERROR(A196+(PLAYER_EXP_MAX-D196)/L196,NA()))</f>
        <v>43732.519424649712</v>
      </c>
      <c r="N196" s="67" t="str">
        <f t="shared" ca="1" si="18"/>
        <v>-382 D 07 H</v>
      </c>
    </row>
    <row r="197" spans="1:14" ht="14.65" customHeight="1" x14ac:dyDescent="0.25">
      <c r="A197" s="8">
        <v>43722.263194444444</v>
      </c>
      <c r="B197" s="42">
        <v>196</v>
      </c>
      <c r="C197" s="42">
        <v>113717</v>
      </c>
      <c r="D197" s="67">
        <f t="shared" si="19"/>
        <v>10380773</v>
      </c>
      <c r="E197" s="46">
        <f>IF(ISBLANK(A197),"-",D197/PLAYER_EXP_MAX)</f>
        <v>0.90800638426155489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43733.799972862929</v>
      </c>
      <c r="H197" s="132" t="str">
        <f t="shared" ca="1" si="20"/>
        <v>-381 D 00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43731.731461903677</v>
      </c>
      <c r="K197" s="67" t="str">
        <f t="shared" ca="1" si="21"/>
        <v>-383 D 02 H</v>
      </c>
      <c r="L197" s="51">
        <f t="shared" si="17"/>
        <v>103003.32864887502</v>
      </c>
      <c r="M197" s="58">
        <f>IF(ISBLANK(A197),NA(),IFERROR(A197+(PLAYER_EXP_MAX-D197)/L197,NA()))</f>
        <v>43732.473699423223</v>
      </c>
      <c r="N197" s="67" t="str">
        <f t="shared" ca="1" si="18"/>
        <v>-382 D 08 H</v>
      </c>
    </row>
    <row r="198" spans="1:14" ht="14.65" customHeight="1" x14ac:dyDescent="0.25">
      <c r="A198" s="8">
        <v>43722.3125</v>
      </c>
      <c r="B198" s="42">
        <v>196</v>
      </c>
      <c r="C198" s="42">
        <v>107116</v>
      </c>
      <c r="D198" s="67">
        <f t="shared" si="19"/>
        <v>10387374</v>
      </c>
      <c r="E198" s="46">
        <f>IF(ISBLANK(A198),"-",D198/PLAYER_EXP_MAX)</f>
        <v>0.90858377383962496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43733.375667508306</v>
      </c>
      <c r="H198" s="132" t="str">
        <f t="shared" ca="1" si="20"/>
        <v>-381 D 10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43731.735722850419</v>
      </c>
      <c r="K198" s="67" t="str">
        <f t="shared" ca="1" si="21"/>
        <v>-383 D 02 H</v>
      </c>
      <c r="L198" s="51">
        <f t="shared" si="17"/>
        <v>103030.811237738</v>
      </c>
      <c r="M198" s="58">
        <f>IF(ISBLANK(A198),NA(),IFERROR(A198+(PLAYER_EXP_MAX-D198)/L198,NA()))</f>
        <v>43732.456213200399</v>
      </c>
      <c r="N198" s="67" t="str">
        <f t="shared" ca="1" si="18"/>
        <v>-382 D 09 H</v>
      </c>
    </row>
    <row r="199" spans="1:14" ht="14.65" customHeight="1" x14ac:dyDescent="0.25">
      <c r="A199" s="8">
        <v>43722.539583333331</v>
      </c>
      <c r="B199" s="42">
        <v>196</v>
      </c>
      <c r="C199" s="42">
        <v>75766</v>
      </c>
      <c r="D199" s="67">
        <f t="shared" si="19"/>
        <v>10418724</v>
      </c>
      <c r="E199" s="46">
        <f>IF(ISBLANK(A199),"-",D199/PLAYER_EXP_MAX)</f>
        <v>0.9113259588528797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43732.613163799084</v>
      </c>
      <c r="H199" s="132" t="str">
        <f t="shared" ca="1" si="20"/>
        <v>-382 D 05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43731.682606442839</v>
      </c>
      <c r="K199" s="67" t="str">
        <f t="shared" ca="1" si="21"/>
        <v>-383 D 03 H</v>
      </c>
      <c r="L199" s="51">
        <f t="shared" si="17"/>
        <v>103173.80477939593</v>
      </c>
      <c r="M199" s="58">
        <f>IF(ISBLANK(A199),NA(),IFERROR(A199+(PLAYER_EXP_MAX-D199)/L199,NA()))</f>
        <v>43732.365381675918</v>
      </c>
      <c r="N199" s="67" t="str">
        <f t="shared" ca="1" si="18"/>
        <v>-382 D 11 H</v>
      </c>
    </row>
    <row r="200" spans="1:14" ht="14.65" customHeight="1" x14ac:dyDescent="0.25">
      <c r="A200" s="8">
        <v>43722.578472222223</v>
      </c>
      <c r="B200" s="42">
        <v>196</v>
      </c>
      <c r="C200" s="42">
        <v>69165</v>
      </c>
      <c r="D200" s="67">
        <f t="shared" si="19"/>
        <v>10425325</v>
      </c>
      <c r="E200" s="46">
        <f>IF(ISBLANK(A200),"-",D200/PLAYER_EXP_MAX)</f>
        <v>0.91190334843094978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43730.802334240943</v>
      </c>
      <c r="H200" s="132" t="str">
        <f t="shared" ca="1" si="20"/>
        <v>-384 D 00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43731.653442414448</v>
      </c>
      <c r="K200" s="67" t="str">
        <f t="shared" ca="1" si="21"/>
        <v>-383 D 04 H</v>
      </c>
      <c r="L200" s="51">
        <f t="shared" si="17"/>
        <v>103220.3139114221</v>
      </c>
      <c r="M200" s="58">
        <f>IF(ISBLANK(A200),NA(),IFERROR(A200+(PLAYER_EXP_MAX-D200)/L200,NA()))</f>
        <v>43732.335892654643</v>
      </c>
      <c r="N200" s="67" t="str">
        <f t="shared" ca="1" si="18"/>
        <v>-382 D 11 H</v>
      </c>
    </row>
    <row r="201" spans="1:14" ht="14.65" customHeight="1" x14ac:dyDescent="0.25">
      <c r="A201" s="8">
        <v>43722.943749999999</v>
      </c>
      <c r="B201" s="42">
        <v>196</v>
      </c>
      <c r="C201" s="42">
        <v>55271</v>
      </c>
      <c r="D201" s="67">
        <f t="shared" si="19"/>
        <v>10439219</v>
      </c>
      <c r="E201" s="46">
        <f>IF(ISBLANK(A201),"-",D201/PLAYER_EXP_MAX)</f>
        <v>0.91311865683841897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43732.078561531838</v>
      </c>
      <c r="H201" s="132" t="str">
        <f t="shared" ca="1" si="20"/>
        <v>-382 D 18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43731.948860399018</v>
      </c>
      <c r="K201" s="67" t="str">
        <f t="shared" ca="1" si="21"/>
        <v>-382 D 21 H</v>
      </c>
      <c r="L201" s="51">
        <f t="shared" si="17"/>
        <v>102795.32351629806</v>
      </c>
      <c r="M201" s="58">
        <f>IF(ISBLANK(A201),NA(),IFERROR(A201+(PLAYER_EXP_MAX-D201)/L201,NA()))</f>
        <v>43732.606349095207</v>
      </c>
      <c r="N201" s="67" t="str">
        <f t="shared" ca="1" si="18"/>
        <v>-382 D 05 H</v>
      </c>
    </row>
    <row r="202" spans="1:14" ht="14.65" customHeight="1" x14ac:dyDescent="0.25">
      <c r="A202" s="8">
        <v>43723.011111111111</v>
      </c>
      <c r="B202" s="42">
        <v>196</v>
      </c>
      <c r="C202" s="42">
        <v>43331</v>
      </c>
      <c r="D202" s="67">
        <f t="shared" si="19"/>
        <v>10451159</v>
      </c>
      <c r="E202" s="46">
        <f>IF(ISBLANK(A202),"-",D202/PLAYER_EXP_MAX)</f>
        <v>0.91416304883389787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43732.375168962753</v>
      </c>
      <c r="H202" s="132" t="str">
        <f t="shared" ca="1" si="20"/>
        <v>-382 D 10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43731.938508304309</v>
      </c>
      <c r="K202" s="67" t="str">
        <f t="shared" ca="1" si="21"/>
        <v>-382 D 21 H</v>
      </c>
      <c r="L202" s="51">
        <f t="shared" ref="L202:L265" si="22">IFERROR(IF(OR(ISBLANK($A202),$A202-$A$3 &lt; $C$1),NA(),($D202-$D$3)/($A202-$A$3)),NA())</f>
        <v>102884.7401978467</v>
      </c>
      <c r="M202" s="58">
        <f>IF(ISBLANK(A202),NA(),IFERROR(A202+(PLAYER_EXP_MAX-D202)/L202,NA()))</f>
        <v>43732.549260287684</v>
      </c>
      <c r="N202" s="67" t="str">
        <f t="shared" ca="1" si="18"/>
        <v>-382 D 06 H</v>
      </c>
    </row>
    <row r="203" spans="1:14" ht="14.65" customHeight="1" x14ac:dyDescent="0.25">
      <c r="A203" s="8">
        <v>43723.50277777778</v>
      </c>
      <c r="B203" s="42">
        <v>197</v>
      </c>
      <c r="C203" s="42">
        <v>191084</v>
      </c>
      <c r="D203" s="67">
        <f t="shared" si="19"/>
        <v>10533406</v>
      </c>
      <c r="E203" s="46">
        <f>IF(ISBLANK(A203),"-",D203/PLAYER_EXP_MAX)</f>
        <v>0.92135719527042625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43731.536292706696</v>
      </c>
      <c r="H203" s="132" t="str">
        <f t="shared" ca="1" si="20"/>
        <v>-383 D 07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43731.68387701561</v>
      </c>
      <c r="K203" s="67" t="str">
        <f t="shared" ca="1" si="21"/>
        <v>-383 D 03 H</v>
      </c>
      <c r="L203" s="51">
        <f t="shared" si="22"/>
        <v>103444.29744358054</v>
      </c>
      <c r="M203" s="58">
        <f>IF(ISBLANK(A203),NA(),IFERROR(A203+(PLAYER_EXP_MAX-D203)/L203,NA()))</f>
        <v>43732.194247701394</v>
      </c>
      <c r="N203" s="67" t="str">
        <f t="shared" ca="1" si="18"/>
        <v>-382 D 15 H</v>
      </c>
    </row>
    <row r="204" spans="1:14" ht="14.65" customHeight="1" x14ac:dyDescent="0.25">
      <c r="A204" s="8">
        <v>43723.890972222223</v>
      </c>
      <c r="B204" s="42">
        <v>197</v>
      </c>
      <c r="C204" s="42">
        <v>156811</v>
      </c>
      <c r="D204" s="67">
        <f t="shared" si="19"/>
        <v>10567679</v>
      </c>
      <c r="E204" s="46">
        <f>IF(ISBLANK(A204),"-",D204/PLAYER_EXP_MAX)</f>
        <v>0.92435505514153571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43731.086622422808</v>
      </c>
      <c r="H204" s="132" t="str">
        <f t="shared" ca="1" si="20"/>
        <v>-383 D 17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43731.756164703802</v>
      </c>
      <c r="K204" s="67" t="str">
        <f t="shared" ca="1" si="21"/>
        <v>-383 D 01 H</v>
      </c>
      <c r="L204" s="51">
        <f t="shared" si="22"/>
        <v>103341.02779132717</v>
      </c>
      <c r="M204" s="58">
        <f>IF(ISBLANK(A204),NA(),IFERROR(A204+(PLAYER_EXP_MAX-D204)/L204,NA()))</f>
        <v>43732.25947811464</v>
      </c>
      <c r="N204" s="67" t="str">
        <f t="shared" ca="1" si="18"/>
        <v>-382 D 13 H</v>
      </c>
    </row>
    <row r="205" spans="1:14" ht="14.65" customHeight="1" x14ac:dyDescent="0.25">
      <c r="A205" s="8">
        <v>43723.92291666667</v>
      </c>
      <c r="B205" s="42">
        <v>197</v>
      </c>
      <c r="C205" s="42">
        <v>146691</v>
      </c>
      <c r="D205" s="67">
        <f t="shared" si="19"/>
        <v>10577799</v>
      </c>
      <c r="E205" s="46">
        <f>IF(ISBLANK(A205),"-",D205/PLAYER_EXP_MAX)</f>
        <v>0.92524025170721791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43730.897165816321</v>
      </c>
      <c r="H205" s="132" t="str">
        <f t="shared" ca="1" si="20"/>
        <v>-383 D 22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43731.682444257225</v>
      </c>
      <c r="K205" s="67" t="str">
        <f t="shared" ca="1" si="21"/>
        <v>-383 D 03 H</v>
      </c>
      <c r="L205" s="51">
        <f t="shared" si="22"/>
        <v>103460.64761348031</v>
      </c>
      <c r="M205" s="58">
        <f>IF(ISBLANK(A205),NA(),IFERROR(A205+(PLAYER_EXP_MAX-D205)/L205,NA()))</f>
        <v>43732.183932035463</v>
      </c>
      <c r="N205" s="67" t="str">
        <f t="shared" ca="1" si="18"/>
        <v>-382 D 15 H</v>
      </c>
    </row>
    <row r="206" spans="1:14" ht="14.65" customHeight="1" x14ac:dyDescent="0.25">
      <c r="A206" s="8">
        <v>43723.981944444444</v>
      </c>
      <c r="B206" s="42">
        <v>197</v>
      </c>
      <c r="C206" s="42">
        <v>133811</v>
      </c>
      <c r="D206" s="67">
        <f t="shared" si="19"/>
        <v>10590679</v>
      </c>
      <c r="E206" s="46">
        <f>IF(ISBLANK(A206),"-",D206/PLAYER_EXP_MAX)</f>
        <v>0.92636686551808622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43730.000780321949</v>
      </c>
      <c r="H206" s="132" t="str">
        <f t="shared" ca="1" si="20"/>
        <v>-384 D 19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43731.604479425827</v>
      </c>
      <c r="K206" s="67" t="str">
        <f t="shared" ca="1" si="21"/>
        <v>-383 D 05 H</v>
      </c>
      <c r="L206" s="51">
        <f t="shared" si="22"/>
        <v>103579.33966972226</v>
      </c>
      <c r="M206" s="58">
        <f>IF(ISBLANK(A206),NA(),IFERROR(A206+(PLAYER_EXP_MAX-D206)/L206,NA()))</f>
        <v>43732.109144354043</v>
      </c>
      <c r="N206" s="67" t="str">
        <f t="shared" ca="1" si="18"/>
        <v>-382 D 17 H</v>
      </c>
    </row>
    <row r="207" spans="1:14" ht="14.65" customHeight="1" x14ac:dyDescent="0.25">
      <c r="A207" s="8">
        <v>43724.022222222222</v>
      </c>
      <c r="B207" s="42">
        <v>197</v>
      </c>
      <c r="C207" s="42">
        <v>122271</v>
      </c>
      <c r="D207" s="67">
        <f t="shared" si="19"/>
        <v>10602219</v>
      </c>
      <c r="E207" s="46">
        <f>IF(ISBLANK(A207),"-",D207/PLAYER_EXP_MAX)</f>
        <v>0.92737626950701635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43729.978861205316</v>
      </c>
      <c r="H207" s="132" t="str">
        <f t="shared" ca="1" si="20"/>
        <v>-384 D 20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43731.514806916886</v>
      </c>
      <c r="K207" s="67" t="str">
        <f t="shared" ca="1" si="21"/>
        <v>-383 D 07 H</v>
      </c>
      <c r="L207" s="51">
        <f t="shared" si="22"/>
        <v>103708.36955332912</v>
      </c>
      <c r="M207" s="58">
        <f>IF(ISBLANK(A207),NA(),IFERROR(A207+(PLAYER_EXP_MAX-D207)/L207,NA()))</f>
        <v>43732.028037023629</v>
      </c>
      <c r="N207" s="67" t="str">
        <f t="shared" ca="1" si="18"/>
        <v>-382 D 19 H</v>
      </c>
    </row>
    <row r="208" spans="1:14" ht="14.65" customHeight="1" x14ac:dyDescent="0.25">
      <c r="A208" s="8">
        <v>43724.1</v>
      </c>
      <c r="B208" s="42">
        <v>197</v>
      </c>
      <c r="C208" s="42">
        <v>108366</v>
      </c>
      <c r="D208" s="67">
        <f t="shared" si="19"/>
        <v>10616124</v>
      </c>
      <c r="E208" s="46">
        <f>IF(ISBLANK(A208),"-",D208/PLAYER_EXP_MAX)</f>
        <v>0.92859254008466574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43729.815393741759</v>
      </c>
      <c r="H208" s="132" t="str">
        <f t="shared" ca="1" si="20"/>
        <v>-385 D 00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43731.439724389427</v>
      </c>
      <c r="K208" s="67" t="str">
        <f t="shared" ca="1" si="21"/>
        <v>-383 D 09 H</v>
      </c>
      <c r="L208" s="51">
        <f t="shared" si="22"/>
        <v>103810.47983387219</v>
      </c>
      <c r="M208" s="58">
        <f>IF(ISBLANK(A208),NA(),IFERROR(A208+(PLAYER_EXP_MAX-D208)/L208,NA()))</f>
        <v>43731.96399409102</v>
      </c>
      <c r="N208" s="67" t="str">
        <f t="shared" ca="1" si="18"/>
        <v>-382 D 20 H</v>
      </c>
    </row>
    <row r="209" spans="1:14" ht="14.65" customHeight="1" x14ac:dyDescent="0.25">
      <c r="A209" s="8">
        <v>43724.223611111112</v>
      </c>
      <c r="B209" s="42">
        <v>197</v>
      </c>
      <c r="C209" s="42">
        <v>82158</v>
      </c>
      <c r="D209" s="67">
        <f t="shared" si="19"/>
        <v>10642332</v>
      </c>
      <c r="E209" s="46">
        <f>IF(ISBLANK(A209),"-",D209/PLAYER_EXP_MAX)</f>
        <v>0.93088495427373685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43729.543417068999</v>
      </c>
      <c r="H209" s="132" t="str">
        <f t="shared" ca="1" si="20"/>
        <v>-385 D 06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43731.291480116714</v>
      </c>
      <c r="K209" s="67" t="str">
        <f t="shared" ca="1" si="21"/>
        <v>-383 D 12 H</v>
      </c>
      <c r="L209" s="51">
        <f t="shared" si="22"/>
        <v>104043.89583005683</v>
      </c>
      <c r="M209" s="58">
        <f>IF(ISBLANK(A209),NA(),IFERROR(A209+(PLAYER_EXP_MAX-D209)/L209,NA()))</f>
        <v>43731.818069139583</v>
      </c>
      <c r="N209" s="67" t="str">
        <f t="shared" ca="1" si="18"/>
        <v>-383 D 00 H</v>
      </c>
    </row>
    <row r="210" spans="1:14" ht="14.65" customHeight="1" x14ac:dyDescent="0.25">
      <c r="A210" s="8">
        <v>43724.406944444447</v>
      </c>
      <c r="B210" s="42">
        <v>197</v>
      </c>
      <c r="C210" s="42">
        <v>52718</v>
      </c>
      <c r="D210" s="67">
        <f t="shared" si="19"/>
        <v>10671772</v>
      </c>
      <c r="E210" s="46">
        <f>IF(ISBLANK(A210),"-",D210/PLAYER_EXP_MAX)</f>
        <v>0.93346007155572164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43729.358470485495</v>
      </c>
      <c r="H210" s="132" t="str">
        <f t="shared" ca="1" si="20"/>
        <v>-385 D 11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43731.171972476579</v>
      </c>
      <c r="K210" s="67" t="str">
        <f t="shared" ca="1" si="21"/>
        <v>-383 D 15 H</v>
      </c>
      <c r="L210" s="51">
        <f t="shared" si="22"/>
        <v>104224.19868814027</v>
      </c>
      <c r="M210" s="58">
        <f>IF(ISBLANK(A210),NA(),IFERROR(A210+(PLAYER_EXP_MAX-D210)/L210,NA()))</f>
        <v>43731.705796434435</v>
      </c>
      <c r="N210" s="67" t="str">
        <f t="shared" ca="1" si="18"/>
        <v>-383 D 03 H</v>
      </c>
    </row>
    <row r="211" spans="1:14" ht="14.65" customHeight="1" x14ac:dyDescent="0.25">
      <c r="A211" s="8">
        <v>43724.586805555555</v>
      </c>
      <c r="B211" s="42">
        <v>197</v>
      </c>
      <c r="C211" s="42">
        <v>17068</v>
      </c>
      <c r="D211" s="67">
        <f t="shared" si="19"/>
        <v>10707422</v>
      </c>
      <c r="E211" s="46">
        <f>IF(ISBLANK(A211),"-",D211/PLAYER_EXP_MAX)</f>
        <v>0.9365783776393749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43728.860512558094</v>
      </c>
      <c r="H211" s="132" t="str">
        <f t="shared" ca="1" si="20"/>
        <v>-385 D 23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43730.975766240612</v>
      </c>
      <c r="K211" s="67" t="str">
        <f t="shared" ca="1" si="21"/>
        <v>-383 D 20 H</v>
      </c>
      <c r="L211" s="51">
        <f t="shared" si="22"/>
        <v>104517.32665399169</v>
      </c>
      <c r="M211" s="58">
        <f>IF(ISBLANK(A211),NA(),IFERROR(A211+(PLAYER_EXP_MAX-D211)/L211,NA()))</f>
        <v>43731.524095507491</v>
      </c>
      <c r="N211" s="67" t="str">
        <f t="shared" ca="1" si="18"/>
        <v>-383 D 07 H</v>
      </c>
    </row>
    <row r="212" spans="1:14" ht="14.65" customHeight="1" x14ac:dyDescent="0.25">
      <c r="A212" s="8">
        <v>43724.727777777778</v>
      </c>
      <c r="B212" s="42">
        <v>198</v>
      </c>
      <c r="C212" s="42">
        <v>228277</v>
      </c>
      <c r="D212" s="67">
        <f t="shared" si="19"/>
        <v>10729213</v>
      </c>
      <c r="E212" s="46">
        <f>IF(ISBLANK(A212),"-",D212/PLAYER_EXP_MAX)</f>
        <v>0.93848443676613202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43728.805412759226</v>
      </c>
      <c r="H212" s="132" t="str">
        <f t="shared" ca="1" si="20"/>
        <v>-386 D 00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43730.886595752505</v>
      </c>
      <c r="K212" s="67" t="str">
        <f t="shared" ca="1" si="21"/>
        <v>-383 D 22 H</v>
      </c>
      <c r="L212" s="51">
        <f t="shared" si="22"/>
        <v>104639.40032435113</v>
      </c>
      <c r="M212" s="58">
        <f>IF(ISBLANK(A212),NA(),IFERROR(A212+(PLAYER_EXP_MAX-D212)/L212,NA()))</f>
        <v>43731.448726080424</v>
      </c>
      <c r="N212" s="67" t="str">
        <f t="shared" ref="N212:N275" ca="1" si="23">IF(ISBLANK(D212),NA(),IFERROR(TEXT(TRUNC(M212-NOW()),"000") &amp; " D " &amp; TEXT(TRUNC(ABS(M212-NOW()-TRUNC(M212-NOW()))*24),"00") &amp; " H", NA()))</f>
        <v>-383 D 09 H</v>
      </c>
    </row>
    <row r="213" spans="1:14" ht="14.65" customHeight="1" x14ac:dyDescent="0.25">
      <c r="A213" s="8">
        <v>43724.779861111114</v>
      </c>
      <c r="B213" s="42">
        <v>198</v>
      </c>
      <c r="C213" s="42">
        <v>218617</v>
      </c>
      <c r="D213" s="67">
        <f t="shared" si="19"/>
        <v>10738873</v>
      </c>
      <c r="E213" s="46">
        <f>IF(ISBLANK(A213),"-",D213/PLAYER_EXP_MAX)</f>
        <v>0.93932939712428321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43728.76616605273</v>
      </c>
      <c r="H213" s="132" t="str">
        <f t="shared" ca="1" si="20"/>
        <v>-386 D 01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43730.805207003403</v>
      </c>
      <c r="K213" s="67" t="str">
        <f t="shared" ca="1" si="21"/>
        <v>-384 D 00 H</v>
      </c>
      <c r="L213" s="51">
        <f t="shared" si="22"/>
        <v>104712.16130581185</v>
      </c>
      <c r="M213" s="58">
        <f>IF(ISBLANK(A213),NA(),IFERROR(A213+(PLAYER_EXP_MAX-D213)/L213,NA()))</f>
        <v>43731.403886356609</v>
      </c>
      <c r="N213" s="67" t="str">
        <f t="shared" ca="1" si="23"/>
        <v>-383 D 10 H</v>
      </c>
    </row>
    <row r="214" spans="1:14" ht="14.65" customHeight="1" x14ac:dyDescent="0.25">
      <c r="A214" s="8">
        <v>43724.943749999999</v>
      </c>
      <c r="B214" s="42">
        <v>198</v>
      </c>
      <c r="C214" s="42">
        <v>173307</v>
      </c>
      <c r="D214" s="67">
        <f t="shared" si="19"/>
        <v>10784183</v>
      </c>
      <c r="E214" s="46">
        <f>IF(ISBLANK(A214),"-",D214/PLAYER_EXP_MAX)</f>
        <v>0.94329266356608787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43728.330089840609</v>
      </c>
      <c r="H214" s="132" t="str">
        <f t="shared" ca="1" si="20"/>
        <v>-386 D 12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43730.501946335797</v>
      </c>
      <c r="K214" s="67" t="str">
        <f t="shared" ca="1" si="21"/>
        <v>-384 D 07 H</v>
      </c>
      <c r="L214" s="51">
        <f t="shared" si="22"/>
        <v>105197.277035771</v>
      </c>
      <c r="M214" s="58">
        <f>IF(ISBLANK(A214),NA(),IFERROR(A214+(PLAYER_EXP_MAX-D214)/L214,NA()))</f>
        <v>43731.106514077816</v>
      </c>
      <c r="N214" s="67" t="str">
        <f t="shared" ca="1" si="23"/>
        <v>-383 D 17 H</v>
      </c>
    </row>
    <row r="215" spans="1:14" ht="14.65" customHeight="1" x14ac:dyDescent="0.25">
      <c r="A215" s="8">
        <v>43725.067361111112</v>
      </c>
      <c r="B215" s="42">
        <v>198</v>
      </c>
      <c r="C215" s="42">
        <v>157897</v>
      </c>
      <c r="D215" s="67">
        <f t="shared" si="19"/>
        <v>10799593</v>
      </c>
      <c r="E215" s="46">
        <f>IF(ISBLANK(A215),"-",D215/PLAYER_EXP_MAX)</f>
        <v>0.94464057651837674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43728.410440489293</v>
      </c>
      <c r="H215" s="132" t="str">
        <f t="shared" ca="1" si="20"/>
        <v>-386 D 10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43730.420814000565</v>
      </c>
      <c r="K215" s="67" t="str">
        <f t="shared" ca="1" si="21"/>
        <v>-384 D 09 H</v>
      </c>
      <c r="L215" s="51">
        <f t="shared" si="22"/>
        <v>105238.66147563075</v>
      </c>
      <c r="M215" s="58">
        <f>IF(ISBLANK(A215),NA(),IFERROR(A215+(PLAYER_EXP_MAX-D215)/L215,NA()))</f>
        <v>43731.081272644435</v>
      </c>
      <c r="N215" s="67" t="str">
        <f t="shared" ca="1" si="23"/>
        <v>-383 D 18 H</v>
      </c>
    </row>
    <row r="216" spans="1:14" ht="14.65" customHeight="1" x14ac:dyDescent="0.25">
      <c r="A216" s="8">
        <v>43725.54791666667</v>
      </c>
      <c r="B216" s="42">
        <v>198</v>
      </c>
      <c r="C216" s="42">
        <v>25187</v>
      </c>
      <c r="D216" s="67">
        <f t="shared" si="19"/>
        <v>10932303</v>
      </c>
      <c r="E216" s="46">
        <f>IF(ISBLANK(A216),"-",D216/PLAYER_EXP_MAX)</f>
        <v>0.95624872239107339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43727.740518156701</v>
      </c>
      <c r="H216" s="132" t="str">
        <f t="shared" ca="1" si="20"/>
        <v>-387 D 02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43729.679959621193</v>
      </c>
      <c r="K216" s="67" t="str">
        <f t="shared" ca="1" si="21"/>
        <v>-385 D 03 H</v>
      </c>
      <c r="L216" s="51">
        <f t="shared" si="22"/>
        <v>106639.61907469439</v>
      </c>
      <c r="M216" s="58">
        <f>IF(ISBLANK(A216),NA(),IFERROR(A216+(PLAYER_EXP_MAX-D216)/L216,NA()))</f>
        <v>43730.238349775304</v>
      </c>
      <c r="N216" s="67" t="str">
        <f t="shared" ca="1" si="23"/>
        <v>-384 D 14 H</v>
      </c>
    </row>
    <row r="217" spans="1:14" ht="14.65" customHeight="1" x14ac:dyDescent="0.25">
      <c r="A217" s="8">
        <v>43725.661805555559</v>
      </c>
      <c r="B217" s="42">
        <v>199</v>
      </c>
      <c r="C217" s="42">
        <v>231925</v>
      </c>
      <c r="D217" s="67">
        <f t="shared" si="19"/>
        <v>10961565</v>
      </c>
      <c r="E217" s="46">
        <f>IF(ISBLANK(A217),"-",D217/PLAYER_EXP_MAX)</f>
        <v>0.9588082700101439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43727.601409452705</v>
      </c>
      <c r="H217" s="132" t="str">
        <f t="shared" ca="1" si="20"/>
        <v>-387 D 05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43729.467142897556</v>
      </c>
      <c r="K217" s="67" t="str">
        <f t="shared" ca="1" si="21"/>
        <v>-385 D 08 H</v>
      </c>
      <c r="L217" s="51">
        <f t="shared" si="22"/>
        <v>106931.00555621379</v>
      </c>
      <c r="M217" s="58">
        <f>IF(ISBLANK(A217),NA(),IFERROR(A217+(PLAYER_EXP_MAX-D217)/L217,NA()))</f>
        <v>43730.065804167098</v>
      </c>
      <c r="N217" s="67" t="str">
        <f t="shared" ca="1" si="23"/>
        <v>-384 D 18 H</v>
      </c>
    </row>
    <row r="218" spans="1:14" ht="14.65" customHeight="1" x14ac:dyDescent="0.25">
      <c r="A218" s="8">
        <v>43725.761111111111</v>
      </c>
      <c r="B218" s="42">
        <v>199</v>
      </c>
      <c r="C218" s="42">
        <v>210076</v>
      </c>
      <c r="D218" s="67">
        <f t="shared" si="19"/>
        <v>10983414</v>
      </c>
      <c r="E218" s="46">
        <f>IF(ISBLANK(A218),"-",D218/PLAYER_EXP_MAX)</f>
        <v>0.96071940239785059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43727.558255295226</v>
      </c>
      <c r="H218" s="132" t="str">
        <f t="shared" ca="1" si="20"/>
        <v>-387 D 06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43729.294640092288</v>
      </c>
      <c r="K218" s="67" t="str">
        <f t="shared" ca="1" si="21"/>
        <v>-385 D 12 H</v>
      </c>
      <c r="L218" s="51">
        <f t="shared" si="22"/>
        <v>107121.85712769168</v>
      </c>
      <c r="M218" s="58">
        <f>IF(ISBLANK(A218),NA(),IFERROR(A218+(PLAYER_EXP_MAX-D218)/L218,NA()))</f>
        <v>43729.953299447283</v>
      </c>
      <c r="N218" s="67" t="str">
        <f t="shared" ca="1" si="23"/>
        <v>-384 D 21 H</v>
      </c>
    </row>
    <row r="219" spans="1:14" ht="14.65" customHeight="1" x14ac:dyDescent="0.25">
      <c r="A219" s="8">
        <v>43725.850694444445</v>
      </c>
      <c r="B219" s="42">
        <v>199</v>
      </c>
      <c r="C219" s="42">
        <v>187305</v>
      </c>
      <c r="D219" s="67">
        <f t="shared" si="19"/>
        <v>11006185</v>
      </c>
      <c r="E219" s="46">
        <f>IF(ISBLANK(A219),"-",D219/PLAYER_EXP_MAX)</f>
        <v>0.96271118214065199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43727.544174851035</v>
      </c>
      <c r="H219" s="132" t="str">
        <f t="shared" ca="1" si="20"/>
        <v>-387 D 06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43729.14131410679</v>
      </c>
      <c r="K219" s="67" t="str">
        <f t="shared" ca="1" si="21"/>
        <v>-385 D 16 H</v>
      </c>
      <c r="L219" s="51">
        <f t="shared" si="22"/>
        <v>107345.41443756393</v>
      </c>
      <c r="M219" s="58">
        <f>IF(ISBLANK(A219),NA(),IFERROR(A219+(PLAYER_EXP_MAX-D219)/L219,NA()))</f>
        <v>43729.822023841545</v>
      </c>
      <c r="N219" s="67" t="str">
        <f t="shared" ca="1" si="23"/>
        <v>-385 D 00 H</v>
      </c>
    </row>
    <row r="220" spans="1:14" ht="14.65" customHeight="1" x14ac:dyDescent="0.25">
      <c r="A220" s="8">
        <v>43726.001388888886</v>
      </c>
      <c r="B220" s="42">
        <v>199</v>
      </c>
      <c r="C220" s="42">
        <v>147515</v>
      </c>
      <c r="D220" s="67">
        <f t="shared" si="19"/>
        <v>11045975</v>
      </c>
      <c r="E220" s="46">
        <f>IF(ISBLANK(A220),"-",D220/PLAYER_EXP_MAX)</f>
        <v>0.96619161409208443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43727.525118850564</v>
      </c>
      <c r="H220" s="132" t="str">
        <f t="shared" ca="1" si="20"/>
        <v>-387 D 07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43728.914801026178</v>
      </c>
      <c r="K220" s="67" t="str">
        <f t="shared" ca="1" si="21"/>
        <v>-385 D 22 H</v>
      </c>
      <c r="L220" s="51">
        <f t="shared" si="22"/>
        <v>107745.08586138887</v>
      </c>
      <c r="M220" s="58">
        <f>IF(ISBLANK(A220),NA(),IFERROR(A220+(PLAYER_EXP_MAX-D220)/L220,NA()))</f>
        <v>43729.588689385331</v>
      </c>
      <c r="N220" s="67" t="str">
        <f t="shared" ca="1" si="23"/>
        <v>-385 D 05 H</v>
      </c>
    </row>
    <row r="221" spans="1:14" ht="14.65" customHeight="1" x14ac:dyDescent="0.25">
      <c r="A221" s="8">
        <v>43726.027083333334</v>
      </c>
      <c r="B221" s="42">
        <v>199</v>
      </c>
      <c r="C221" s="42">
        <v>140845</v>
      </c>
      <c r="D221" s="67">
        <f t="shared" si="19"/>
        <v>11052645</v>
      </c>
      <c r="E221" s="46">
        <f>IF(ISBLANK(A221),"-",D221/PLAYER_EXP_MAX)</f>
        <v>0.96677503910128404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43727.52325646628</v>
      </c>
      <c r="H221" s="132" t="str">
        <f t="shared" ca="1" si="20"/>
        <v>-387 D 07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43728.841718783857</v>
      </c>
      <c r="K221" s="67" t="str">
        <f t="shared" ca="1" si="21"/>
        <v>-385 D 23 H</v>
      </c>
      <c r="L221" s="51">
        <f t="shared" si="22"/>
        <v>107811.09262653939</v>
      </c>
      <c r="M221" s="58">
        <f>IF(ISBLANK(A221),NA(),IFERROR(A221+(PLAYER_EXP_MAX-D221)/L221,NA()))</f>
        <v>43729.550320049944</v>
      </c>
      <c r="N221" s="67" t="str">
        <f t="shared" ca="1" si="23"/>
        <v>-385 D 06 H</v>
      </c>
    </row>
    <row r="222" spans="1:14" ht="14.65" customHeight="1" x14ac:dyDescent="0.25">
      <c r="A222" s="8">
        <v>43726.652083333334</v>
      </c>
      <c r="B222" s="42">
        <v>199</v>
      </c>
      <c r="C222" s="42">
        <v>37326</v>
      </c>
      <c r="D222" s="67">
        <f t="shared" si="19"/>
        <v>11156164</v>
      </c>
      <c r="E222" s="46">
        <f>IF(ISBLANK(A222),"-",D222/PLAYER_EXP_MAX)</f>
        <v>0.97582984772607262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43728.015825350449</v>
      </c>
      <c r="H222" s="67" t="str">
        <f ca="1">IF(ISBLANK(A222),NA(),IFERROR(TEXT(TRUNC(G222-NOW()),"000") &amp; " D " &amp; TEXT(TRUNC(ABS(G222-NOW()-TRUNC(G222-NOW()))*24),"00") &amp; " H", NA()))</f>
        <v>-386 D 19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43728.606737861352</v>
      </c>
      <c r="K222" s="67" t="str">
        <f t="shared" ca="1" si="21"/>
        <v>-386 D 05 H</v>
      </c>
      <c r="L222" s="51">
        <f t="shared" si="22"/>
        <v>108416.06584822045</v>
      </c>
      <c r="M222" s="58">
        <f>IF(ISBLANK(A222),NA(),IFERROR(A222+(PLAYER_EXP_MAX-D222)/L222,NA()))</f>
        <v>43729.200829202666</v>
      </c>
      <c r="N222" s="67" t="str">
        <f t="shared" ca="1" si="23"/>
        <v>-385 D 15 H</v>
      </c>
    </row>
    <row r="223" spans="1:14" ht="14.65" customHeight="1" x14ac:dyDescent="0.25">
      <c r="D223" s="67" t="str">
        <f t="shared" si="19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132" t="e">
        <f t="shared" ref="H223:H286" ca="1" si="24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67" t="e">
        <f t="shared" ca="1" si="21"/>
        <v>#N/A</v>
      </c>
      <c r="L223" s="51" t="e">
        <f t="shared" si="22"/>
        <v>#N/A</v>
      </c>
      <c r="M223" s="58" t="e">
        <f>IF(ISBLANK(A223),NA(),IFERROR(A223+(PLAYER_EXP_MAX-D223)/L223,NA()))</f>
        <v>#N/A</v>
      </c>
      <c r="N223" s="67" t="e">
        <f t="shared" ca="1" si="23"/>
        <v>#N/A</v>
      </c>
    </row>
    <row r="224" spans="1:14" ht="14.65" customHeight="1" x14ac:dyDescent="0.25">
      <c r="D224" s="67" t="str">
        <f t="shared" si="19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132" t="e">
        <f t="shared" ca="1" si="24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67" t="e">
        <f t="shared" ca="1" si="21"/>
        <v>#N/A</v>
      </c>
      <c r="L224" s="51" t="e">
        <f t="shared" si="22"/>
        <v>#N/A</v>
      </c>
      <c r="M224" s="58" t="e">
        <f>IF(ISBLANK(A224),NA(),IFERROR(A224+(PLAYER_EXP_MAX-D224)/L224,NA()))</f>
        <v>#N/A</v>
      </c>
      <c r="N224" s="67" t="e">
        <f t="shared" ca="1" si="23"/>
        <v>#N/A</v>
      </c>
    </row>
    <row r="225" spans="4:14" ht="14.65" customHeight="1" x14ac:dyDescent="0.25">
      <c r="D225" s="67" t="str">
        <f t="shared" si="19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132" t="e">
        <f t="shared" ca="1" si="24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67" t="e">
        <f t="shared" ca="1" si="21"/>
        <v>#N/A</v>
      </c>
      <c r="L225" s="51" t="e">
        <f t="shared" si="22"/>
        <v>#N/A</v>
      </c>
      <c r="M225" s="58" t="e">
        <f>IF(ISBLANK(A225),NA(),IFERROR(A225+(PLAYER_EXP_MAX-D225)/L225,NA()))</f>
        <v>#N/A</v>
      </c>
      <c r="N225" s="67" t="e">
        <f t="shared" ca="1" si="23"/>
        <v>#N/A</v>
      </c>
    </row>
    <row r="226" spans="4:14" ht="14.65" customHeight="1" x14ac:dyDescent="0.25">
      <c r="D226" s="67" t="str">
        <f t="shared" si="19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132" t="e">
        <f t="shared" ca="1" si="24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67" t="e">
        <f t="shared" ca="1" si="21"/>
        <v>#N/A</v>
      </c>
      <c r="L226" s="51" t="e">
        <f t="shared" si="22"/>
        <v>#N/A</v>
      </c>
      <c r="M226" s="58" t="e">
        <f>IF(ISBLANK(A226),NA(),IFERROR(A226+(PLAYER_EXP_MAX-D226)/L226,NA()))</f>
        <v>#N/A</v>
      </c>
      <c r="N226" s="67" t="e">
        <f t="shared" ca="1" si="23"/>
        <v>#N/A</v>
      </c>
    </row>
    <row r="227" spans="4:14" ht="14.65" customHeight="1" x14ac:dyDescent="0.25">
      <c r="D227" s="67" t="str">
        <f t="shared" si="19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132" t="e">
        <f t="shared" ca="1" si="24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67" t="e">
        <f t="shared" ca="1" si="21"/>
        <v>#N/A</v>
      </c>
      <c r="L227" s="51" t="e">
        <f t="shared" si="22"/>
        <v>#N/A</v>
      </c>
      <c r="M227" s="58" t="e">
        <f>IF(ISBLANK(A227),NA(),IFERROR(A227+(PLAYER_EXP_MAX-D227)/L227,NA()))</f>
        <v>#N/A</v>
      </c>
      <c r="N227" s="67" t="e">
        <f t="shared" ca="1" si="23"/>
        <v>#N/A</v>
      </c>
    </row>
    <row r="228" spans="4:14" ht="14.65" customHeight="1" x14ac:dyDescent="0.25">
      <c r="D228" s="67" t="str">
        <f t="shared" si="19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132" t="e">
        <f t="shared" ca="1" si="24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67" t="e">
        <f t="shared" ca="1" si="21"/>
        <v>#N/A</v>
      </c>
      <c r="L228" s="51" t="e">
        <f t="shared" si="22"/>
        <v>#N/A</v>
      </c>
      <c r="M228" s="58" t="e">
        <f>IF(ISBLANK(A228),NA(),IFERROR(A228+(PLAYER_EXP_MAX-D228)/L228,NA()))</f>
        <v>#N/A</v>
      </c>
      <c r="N228" s="67" t="e">
        <f t="shared" ca="1" si="23"/>
        <v>#N/A</v>
      </c>
    </row>
    <row r="229" spans="4:14" ht="14.65" customHeight="1" x14ac:dyDescent="0.25">
      <c r="D229" s="67" t="str">
        <f t="shared" si="19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132" t="e">
        <f t="shared" ca="1" si="24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67" t="e">
        <f t="shared" ca="1" si="21"/>
        <v>#N/A</v>
      </c>
      <c r="L229" s="51" t="e">
        <f t="shared" si="22"/>
        <v>#N/A</v>
      </c>
      <c r="M229" s="58" t="e">
        <f>IF(ISBLANK(A229),NA(),IFERROR(A229+(PLAYER_EXP_MAX-D229)/L229,NA()))</f>
        <v>#N/A</v>
      </c>
      <c r="N229" s="67" t="e">
        <f t="shared" ca="1" si="23"/>
        <v>#N/A</v>
      </c>
    </row>
    <row r="230" spans="4:14" ht="14.65" customHeight="1" x14ac:dyDescent="0.25">
      <c r="D230" s="67" t="str">
        <f t="shared" si="19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132" t="e">
        <f t="shared" ca="1" si="24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67" t="e">
        <f t="shared" ca="1" si="21"/>
        <v>#N/A</v>
      </c>
      <c r="L230" s="51" t="e">
        <f t="shared" si="22"/>
        <v>#N/A</v>
      </c>
      <c r="M230" s="58" t="e">
        <f>IF(ISBLANK(A230),NA(),IFERROR(A230+(PLAYER_EXP_MAX-D230)/L230,NA()))</f>
        <v>#N/A</v>
      </c>
      <c r="N230" s="67" t="e">
        <f t="shared" ca="1" si="23"/>
        <v>#N/A</v>
      </c>
    </row>
    <row r="231" spans="4:14" ht="14.65" customHeight="1" x14ac:dyDescent="0.25">
      <c r="D231" s="67" t="str">
        <f t="shared" si="19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132" t="e">
        <f t="shared" ca="1" si="24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67" t="e">
        <f t="shared" ca="1" si="21"/>
        <v>#N/A</v>
      </c>
      <c r="L231" s="51" t="e">
        <f t="shared" si="22"/>
        <v>#N/A</v>
      </c>
      <c r="M231" s="58" t="e">
        <f>IF(ISBLANK(A231),NA(),IFERROR(A231+(PLAYER_EXP_MAX-D231)/L231,NA()))</f>
        <v>#N/A</v>
      </c>
      <c r="N231" s="67" t="e">
        <f t="shared" ca="1" si="23"/>
        <v>#N/A</v>
      </c>
    </row>
    <row r="232" spans="4:14" ht="14.65" customHeight="1" x14ac:dyDescent="0.25">
      <c r="D232" s="67" t="str">
        <f t="shared" si="19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132" t="e">
        <f t="shared" ca="1" si="24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67" t="e">
        <f t="shared" ca="1" si="21"/>
        <v>#N/A</v>
      </c>
      <c r="L232" s="51" t="e">
        <f t="shared" si="22"/>
        <v>#N/A</v>
      </c>
      <c r="M232" s="58" t="e">
        <f>IF(ISBLANK(A232),NA(),IFERROR(A232+(PLAYER_EXP_MAX-D232)/L232,NA()))</f>
        <v>#N/A</v>
      </c>
      <c r="N232" s="67" t="e">
        <f t="shared" ca="1" si="23"/>
        <v>#N/A</v>
      </c>
    </row>
    <row r="233" spans="4:14" ht="14.65" customHeight="1" x14ac:dyDescent="0.25">
      <c r="D233" s="67" t="str">
        <f t="shared" si="19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132" t="e">
        <f t="shared" ca="1" si="24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67" t="e">
        <f t="shared" ca="1" si="21"/>
        <v>#N/A</v>
      </c>
      <c r="L233" s="51" t="e">
        <f t="shared" si="22"/>
        <v>#N/A</v>
      </c>
      <c r="M233" s="58" t="e">
        <f>IF(ISBLANK(A233),NA(),IFERROR(A233+(PLAYER_EXP_MAX-D233)/L233,NA()))</f>
        <v>#N/A</v>
      </c>
      <c r="N233" s="67" t="e">
        <f t="shared" ca="1" si="23"/>
        <v>#N/A</v>
      </c>
    </row>
    <row r="234" spans="4:14" ht="14.65" customHeight="1" x14ac:dyDescent="0.25">
      <c r="D234" s="67" t="str">
        <f t="shared" si="19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132" t="e">
        <f t="shared" ca="1" si="24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67" t="e">
        <f t="shared" ca="1" si="21"/>
        <v>#N/A</v>
      </c>
      <c r="L234" s="51" t="e">
        <f t="shared" si="22"/>
        <v>#N/A</v>
      </c>
      <c r="M234" s="58" t="e">
        <f>IF(ISBLANK(A234),NA(),IFERROR(A234+(PLAYER_EXP_MAX-D234)/L234,NA()))</f>
        <v>#N/A</v>
      </c>
      <c r="N234" s="67" t="e">
        <f t="shared" ca="1" si="23"/>
        <v>#N/A</v>
      </c>
    </row>
    <row r="235" spans="4:14" ht="14.65" customHeight="1" x14ac:dyDescent="0.25">
      <c r="D235" s="67" t="str">
        <f t="shared" si="19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132" t="e">
        <f t="shared" ca="1" si="24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67" t="e">
        <f t="shared" ca="1" si="21"/>
        <v>#N/A</v>
      </c>
      <c r="L235" s="51" t="e">
        <f t="shared" si="22"/>
        <v>#N/A</v>
      </c>
      <c r="M235" s="58" t="e">
        <f>IF(ISBLANK(A235),NA(),IFERROR(A235+(PLAYER_EXP_MAX-D235)/L235,NA()))</f>
        <v>#N/A</v>
      </c>
      <c r="N235" s="67" t="e">
        <f t="shared" ca="1" si="23"/>
        <v>#N/A</v>
      </c>
    </row>
    <row r="236" spans="4:14" ht="14.65" customHeight="1" x14ac:dyDescent="0.25">
      <c r="D236" s="67" t="str">
        <f t="shared" si="19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132" t="e">
        <f t="shared" ca="1" si="24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67" t="e">
        <f t="shared" ca="1" si="21"/>
        <v>#N/A</v>
      </c>
      <c r="L236" s="51" t="e">
        <f t="shared" si="22"/>
        <v>#N/A</v>
      </c>
      <c r="M236" s="58" t="e">
        <f>IF(ISBLANK(A236),NA(),IFERROR(A236+(PLAYER_EXP_MAX-D236)/L236,NA()))</f>
        <v>#N/A</v>
      </c>
      <c r="N236" s="67" t="e">
        <f t="shared" ca="1" si="23"/>
        <v>#N/A</v>
      </c>
    </row>
    <row r="237" spans="4:14" ht="14.65" customHeight="1" x14ac:dyDescent="0.25">
      <c r="D237" s="67" t="str">
        <f t="shared" si="19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132" t="e">
        <f t="shared" ca="1" si="24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67" t="e">
        <f t="shared" ca="1" si="21"/>
        <v>#N/A</v>
      </c>
      <c r="L237" s="51" t="e">
        <f t="shared" si="22"/>
        <v>#N/A</v>
      </c>
      <c r="M237" s="58" t="e">
        <f>IF(ISBLANK(A237),NA(),IFERROR(A237+(PLAYER_EXP_MAX-D237)/L237,NA()))</f>
        <v>#N/A</v>
      </c>
      <c r="N237" s="67" t="e">
        <f t="shared" ca="1" si="23"/>
        <v>#N/A</v>
      </c>
    </row>
    <row r="238" spans="4:14" ht="14.65" customHeight="1" x14ac:dyDescent="0.25">
      <c r="D238" s="67" t="str">
        <f t="shared" si="19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132" t="e">
        <f t="shared" ca="1" si="24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67" t="e">
        <f t="shared" ca="1" si="21"/>
        <v>#N/A</v>
      </c>
      <c r="L238" s="51" t="e">
        <f t="shared" si="22"/>
        <v>#N/A</v>
      </c>
      <c r="M238" s="58" t="e">
        <f>IF(ISBLANK(A238),NA(),IFERROR(A238+(PLAYER_EXP_MAX-D238)/L238,NA()))</f>
        <v>#N/A</v>
      </c>
      <c r="N238" s="67" t="e">
        <f t="shared" ca="1" si="23"/>
        <v>#N/A</v>
      </c>
    </row>
    <row r="239" spans="4:14" ht="14.65" customHeight="1" x14ac:dyDescent="0.25">
      <c r="D239" s="67" t="str">
        <f t="shared" si="19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132" t="e">
        <f t="shared" ca="1" si="24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67" t="e">
        <f t="shared" ca="1" si="21"/>
        <v>#N/A</v>
      </c>
      <c r="L239" s="51" t="e">
        <f t="shared" si="22"/>
        <v>#N/A</v>
      </c>
      <c r="M239" s="58" t="e">
        <f>IF(ISBLANK(A239),NA(),IFERROR(A239+(PLAYER_EXP_MAX-D239)/L239,NA()))</f>
        <v>#N/A</v>
      </c>
      <c r="N239" s="67" t="e">
        <f t="shared" ca="1" si="23"/>
        <v>#N/A</v>
      </c>
    </row>
    <row r="240" spans="4:14" ht="14.65" customHeight="1" x14ac:dyDescent="0.25">
      <c r="D240" s="67" t="str">
        <f t="shared" si="19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132" t="e">
        <f t="shared" ca="1" si="24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67" t="e">
        <f t="shared" ca="1" si="21"/>
        <v>#N/A</v>
      </c>
      <c r="L240" s="51" t="e">
        <f t="shared" si="22"/>
        <v>#N/A</v>
      </c>
      <c r="M240" s="58" t="e">
        <f>IF(ISBLANK(A240),NA(),IFERROR(A240+(PLAYER_EXP_MAX-D240)/L240,NA()))</f>
        <v>#N/A</v>
      </c>
      <c r="N240" s="67" t="e">
        <f t="shared" ca="1" si="23"/>
        <v>#N/A</v>
      </c>
    </row>
    <row r="241" spans="4:14" ht="14.65" customHeight="1" x14ac:dyDescent="0.25">
      <c r="D241" s="67" t="str">
        <f t="shared" si="19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132" t="e">
        <f t="shared" ca="1" si="24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67" t="e">
        <f t="shared" ca="1" si="21"/>
        <v>#N/A</v>
      </c>
      <c r="L241" s="51" t="e">
        <f t="shared" si="22"/>
        <v>#N/A</v>
      </c>
      <c r="M241" s="58" t="e">
        <f>IF(ISBLANK(A241),NA(),IFERROR(A241+(PLAYER_EXP_MAX-D241)/L241,NA()))</f>
        <v>#N/A</v>
      </c>
      <c r="N241" s="67" t="e">
        <f t="shared" ca="1" si="23"/>
        <v>#N/A</v>
      </c>
    </row>
    <row r="242" spans="4:14" ht="14.65" customHeight="1" x14ac:dyDescent="0.25">
      <c r="D242" s="67" t="str">
        <f t="shared" si="19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132" t="e">
        <f t="shared" ca="1" si="24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67" t="e">
        <f t="shared" ca="1" si="21"/>
        <v>#N/A</v>
      </c>
      <c r="L242" s="51" t="e">
        <f t="shared" si="22"/>
        <v>#N/A</v>
      </c>
      <c r="M242" s="58" t="e">
        <f>IF(ISBLANK(A242),NA(),IFERROR(A242+(PLAYER_EXP_MAX-D242)/L242,NA()))</f>
        <v>#N/A</v>
      </c>
      <c r="N242" s="67" t="e">
        <f t="shared" ca="1" si="23"/>
        <v>#N/A</v>
      </c>
    </row>
    <row r="243" spans="4:14" ht="14.65" customHeight="1" x14ac:dyDescent="0.25">
      <c r="D243" s="67" t="str">
        <f t="shared" si="19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132" t="e">
        <f t="shared" ca="1" si="24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67" t="e">
        <f t="shared" ca="1" si="21"/>
        <v>#N/A</v>
      </c>
      <c r="L243" s="51" t="e">
        <f t="shared" si="22"/>
        <v>#N/A</v>
      </c>
      <c r="M243" s="58" t="e">
        <f>IF(ISBLANK(A243),NA(),IFERROR(A243+(PLAYER_EXP_MAX-D243)/L243,NA()))</f>
        <v>#N/A</v>
      </c>
      <c r="N243" s="67" t="e">
        <f t="shared" ca="1" si="23"/>
        <v>#N/A</v>
      </c>
    </row>
    <row r="244" spans="4:14" ht="14.65" customHeight="1" x14ac:dyDescent="0.25">
      <c r="D244" s="67" t="str">
        <f t="shared" si="19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132" t="e">
        <f t="shared" ca="1" si="24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67" t="e">
        <f t="shared" ca="1" si="21"/>
        <v>#N/A</v>
      </c>
      <c r="L244" s="51" t="e">
        <f t="shared" si="22"/>
        <v>#N/A</v>
      </c>
      <c r="M244" s="58" t="e">
        <f>IF(ISBLANK(A244),NA(),IFERROR(A244+(PLAYER_EXP_MAX-D244)/L244,NA()))</f>
        <v>#N/A</v>
      </c>
      <c r="N244" s="67" t="e">
        <f t="shared" ca="1" si="23"/>
        <v>#N/A</v>
      </c>
    </row>
    <row r="245" spans="4:14" ht="14.65" customHeight="1" x14ac:dyDescent="0.25">
      <c r="D245" s="67" t="str">
        <f t="shared" si="19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132" t="e">
        <f t="shared" ca="1" si="24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67" t="e">
        <f t="shared" ca="1" si="21"/>
        <v>#N/A</v>
      </c>
      <c r="L245" s="51" t="e">
        <f t="shared" si="22"/>
        <v>#N/A</v>
      </c>
      <c r="M245" s="58" t="e">
        <f>IF(ISBLANK(A245),NA(),IFERROR(A245+(PLAYER_EXP_MAX-D245)/L245,NA()))</f>
        <v>#N/A</v>
      </c>
      <c r="N245" s="67" t="e">
        <f t="shared" ca="1" si="23"/>
        <v>#N/A</v>
      </c>
    </row>
    <row r="246" spans="4:14" ht="14.65" customHeight="1" x14ac:dyDescent="0.25">
      <c r="D246" s="67" t="str">
        <f t="shared" si="19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132" t="e">
        <f t="shared" ca="1" si="24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67" t="e">
        <f t="shared" ca="1" si="21"/>
        <v>#N/A</v>
      </c>
      <c r="L246" s="51" t="e">
        <f t="shared" si="22"/>
        <v>#N/A</v>
      </c>
      <c r="M246" s="58" t="e">
        <f>IF(ISBLANK(A246),NA(),IFERROR(A246+(PLAYER_EXP_MAX-D246)/L246,NA()))</f>
        <v>#N/A</v>
      </c>
      <c r="N246" s="67" t="e">
        <f t="shared" ca="1" si="23"/>
        <v>#N/A</v>
      </c>
    </row>
    <row r="247" spans="4:14" ht="14.65" customHeight="1" x14ac:dyDescent="0.25">
      <c r="D247" s="67" t="str">
        <f t="shared" si="19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132" t="e">
        <f t="shared" ca="1" si="24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67" t="e">
        <f t="shared" ca="1" si="21"/>
        <v>#N/A</v>
      </c>
      <c r="L247" s="51" t="e">
        <f t="shared" si="22"/>
        <v>#N/A</v>
      </c>
      <c r="M247" s="58" t="e">
        <f>IF(ISBLANK(A247),NA(),IFERROR(A247+(PLAYER_EXP_MAX-D247)/L247,NA()))</f>
        <v>#N/A</v>
      </c>
      <c r="N247" s="67" t="e">
        <f t="shared" ca="1" si="23"/>
        <v>#N/A</v>
      </c>
    </row>
    <row r="248" spans="4:14" ht="14.65" customHeight="1" x14ac:dyDescent="0.25">
      <c r="D248" s="67" t="str">
        <f t="shared" si="19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132" t="e">
        <f t="shared" ca="1" si="24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67" t="e">
        <f t="shared" ca="1" si="21"/>
        <v>#N/A</v>
      </c>
      <c r="L248" s="51" t="e">
        <f t="shared" si="22"/>
        <v>#N/A</v>
      </c>
      <c r="M248" s="58" t="e">
        <f>IF(ISBLANK(A248),NA(),IFERROR(A248+(PLAYER_EXP_MAX-D248)/L248,NA()))</f>
        <v>#N/A</v>
      </c>
      <c r="N248" s="67" t="e">
        <f t="shared" ca="1" si="23"/>
        <v>#N/A</v>
      </c>
    </row>
    <row r="249" spans="4:14" ht="14.65" customHeight="1" x14ac:dyDescent="0.25">
      <c r="D249" s="67" t="str">
        <f t="shared" si="19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132" t="e">
        <f t="shared" ca="1" si="24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67" t="e">
        <f t="shared" ca="1" si="21"/>
        <v>#N/A</v>
      </c>
      <c r="L249" s="51" t="e">
        <f t="shared" si="22"/>
        <v>#N/A</v>
      </c>
      <c r="M249" s="58" t="e">
        <f>IF(ISBLANK(A249),NA(),IFERROR(A249+(PLAYER_EXP_MAX-D249)/L249,NA()))</f>
        <v>#N/A</v>
      </c>
      <c r="N249" s="67" t="e">
        <f t="shared" ca="1" si="23"/>
        <v>#N/A</v>
      </c>
    </row>
    <row r="250" spans="4:14" ht="14.65" customHeight="1" x14ac:dyDescent="0.25">
      <c r="D250" s="67" t="str">
        <f t="shared" si="19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132" t="e">
        <f t="shared" ca="1" si="24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67" t="e">
        <f t="shared" ca="1" si="21"/>
        <v>#N/A</v>
      </c>
      <c r="L250" s="51" t="e">
        <f t="shared" si="22"/>
        <v>#N/A</v>
      </c>
      <c r="M250" s="58" t="e">
        <f>IF(ISBLANK(A250),NA(),IFERROR(A250+(PLAYER_EXP_MAX-D250)/L250,NA()))</f>
        <v>#N/A</v>
      </c>
      <c r="N250" s="67" t="e">
        <f t="shared" ca="1" si="23"/>
        <v>#N/A</v>
      </c>
    </row>
    <row r="251" spans="4:14" ht="14.65" customHeight="1" x14ac:dyDescent="0.25">
      <c r="D251" s="67" t="str">
        <f t="shared" si="19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132" t="e">
        <f t="shared" ca="1" si="24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67" t="e">
        <f t="shared" ca="1" si="21"/>
        <v>#N/A</v>
      </c>
      <c r="L251" s="51" t="e">
        <f t="shared" si="22"/>
        <v>#N/A</v>
      </c>
      <c r="M251" s="58" t="e">
        <f>IF(ISBLANK(A251),NA(),IFERROR(A251+(PLAYER_EXP_MAX-D251)/L251,NA()))</f>
        <v>#N/A</v>
      </c>
      <c r="N251" s="67" t="e">
        <f t="shared" ca="1" si="23"/>
        <v>#N/A</v>
      </c>
    </row>
    <row r="252" spans="4:14" ht="14.65" customHeight="1" x14ac:dyDescent="0.25">
      <c r="D252" s="67" t="str">
        <f t="shared" si="19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132" t="e">
        <f t="shared" ca="1" si="24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67" t="e">
        <f t="shared" ca="1" si="21"/>
        <v>#N/A</v>
      </c>
      <c r="L252" s="51" t="e">
        <f t="shared" si="22"/>
        <v>#N/A</v>
      </c>
      <c r="M252" s="58" t="e">
        <f>IF(ISBLANK(A252),NA(),IFERROR(A252+(PLAYER_EXP_MAX-D252)/L252,NA()))</f>
        <v>#N/A</v>
      </c>
      <c r="N252" s="67" t="e">
        <f t="shared" ca="1" si="23"/>
        <v>#N/A</v>
      </c>
    </row>
    <row r="253" spans="4:14" ht="14.65" customHeight="1" x14ac:dyDescent="0.25">
      <c r="D253" s="67" t="str">
        <f t="shared" si="19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132" t="e">
        <f t="shared" ca="1" si="24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67" t="e">
        <f t="shared" ca="1" si="21"/>
        <v>#N/A</v>
      </c>
      <c r="L253" s="51" t="e">
        <f t="shared" si="22"/>
        <v>#N/A</v>
      </c>
      <c r="M253" s="58" t="e">
        <f>IF(ISBLANK(A253),NA(),IFERROR(A253+(PLAYER_EXP_MAX-D253)/L253,NA()))</f>
        <v>#N/A</v>
      </c>
      <c r="N253" s="67" t="e">
        <f t="shared" ca="1" si="23"/>
        <v>#N/A</v>
      </c>
    </row>
    <row r="254" spans="4:14" ht="14.65" customHeight="1" x14ac:dyDescent="0.25">
      <c r="D254" s="67" t="str">
        <f t="shared" si="19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132" t="e">
        <f t="shared" ca="1" si="24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67" t="e">
        <f t="shared" ca="1" si="21"/>
        <v>#N/A</v>
      </c>
      <c r="L254" s="51" t="e">
        <f t="shared" si="22"/>
        <v>#N/A</v>
      </c>
      <c r="M254" s="58" t="e">
        <f>IF(ISBLANK(A254),NA(),IFERROR(A254+(PLAYER_EXP_MAX-D254)/L254,NA()))</f>
        <v>#N/A</v>
      </c>
      <c r="N254" s="67" t="e">
        <f t="shared" ca="1" si="23"/>
        <v>#N/A</v>
      </c>
    </row>
    <row r="255" spans="4:14" ht="14.65" customHeight="1" x14ac:dyDescent="0.25">
      <c r="D255" s="67" t="str">
        <f t="shared" si="19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132" t="e">
        <f t="shared" ca="1" si="24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67" t="e">
        <f t="shared" ca="1" si="21"/>
        <v>#N/A</v>
      </c>
      <c r="L255" s="51" t="e">
        <f t="shared" si="22"/>
        <v>#N/A</v>
      </c>
      <c r="M255" s="58" t="e">
        <f>IF(ISBLANK(A255),NA(),IFERROR(A255+(PLAYER_EXP_MAX-D255)/L255,NA()))</f>
        <v>#N/A</v>
      </c>
      <c r="N255" s="67" t="e">
        <f t="shared" ca="1" si="23"/>
        <v>#N/A</v>
      </c>
    </row>
    <row r="256" spans="4:14" ht="14.65" customHeight="1" x14ac:dyDescent="0.25">
      <c r="D256" s="67" t="str">
        <f t="shared" si="19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132" t="e">
        <f t="shared" ca="1" si="24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67" t="e">
        <f t="shared" ca="1" si="21"/>
        <v>#N/A</v>
      </c>
      <c r="L256" s="51" t="e">
        <f t="shared" si="22"/>
        <v>#N/A</v>
      </c>
      <c r="M256" s="58" t="e">
        <f>IF(ISBLANK(A256),NA(),IFERROR(A256+(PLAYER_EXP_MAX-D256)/L256,NA()))</f>
        <v>#N/A</v>
      </c>
      <c r="N256" s="67" t="e">
        <f t="shared" ca="1" si="23"/>
        <v>#N/A</v>
      </c>
    </row>
    <row r="257" spans="4:14" ht="14.65" customHeight="1" x14ac:dyDescent="0.25">
      <c r="D257" s="67" t="str">
        <f t="shared" si="19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132" t="e">
        <f t="shared" ca="1" si="24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67" t="e">
        <f t="shared" ca="1" si="21"/>
        <v>#N/A</v>
      </c>
      <c r="L257" s="51" t="e">
        <f t="shared" si="22"/>
        <v>#N/A</v>
      </c>
      <c r="M257" s="58" t="e">
        <f>IF(ISBLANK(A257),NA(),IFERROR(A257+(PLAYER_EXP_MAX-D257)/L257,NA()))</f>
        <v>#N/A</v>
      </c>
      <c r="N257" s="67" t="e">
        <f t="shared" ca="1" si="23"/>
        <v>#N/A</v>
      </c>
    </row>
    <row r="258" spans="4:14" ht="14.65" customHeight="1" x14ac:dyDescent="0.25">
      <c r="D258" s="67" t="str">
        <f t="shared" si="19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132" t="e">
        <f t="shared" ca="1" si="24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67" t="e">
        <f t="shared" ca="1" si="21"/>
        <v>#N/A</v>
      </c>
      <c r="L258" s="51" t="e">
        <f t="shared" si="22"/>
        <v>#N/A</v>
      </c>
      <c r="M258" s="58" t="e">
        <f>IF(ISBLANK(A258),NA(),IFERROR(A258+(PLAYER_EXP_MAX-D258)/L258,NA()))</f>
        <v>#N/A</v>
      </c>
      <c r="N258" s="67" t="e">
        <f t="shared" ca="1" si="23"/>
        <v>#N/A</v>
      </c>
    </row>
    <row r="259" spans="4:14" ht="14.65" customHeight="1" x14ac:dyDescent="0.25">
      <c r="D259" s="67" t="str">
        <f t="shared" ref="D259:D322" si="25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132" t="e">
        <f t="shared" ca="1" si="24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67" t="e">
        <f t="shared" ref="K259:K322" ca="1" si="26">IF(ISBLANK(A259),NA(),IFERROR(TEXT(TRUNC(J259-NOW()),"000") &amp; " D " &amp; TEXT(TRUNC(ABS(J259-NOW()-TRUNC(J259-NOW()))*24),"00") &amp; " H", NA()))</f>
        <v>#N/A</v>
      </c>
      <c r="L259" s="51" t="e">
        <f t="shared" si="22"/>
        <v>#N/A</v>
      </c>
      <c r="M259" s="58" t="e">
        <f>IF(ISBLANK(A259),NA(),IFERROR(A259+(PLAYER_EXP_MAX-D259)/L259,NA()))</f>
        <v>#N/A</v>
      </c>
      <c r="N259" s="67" t="e">
        <f t="shared" ca="1" si="23"/>
        <v>#N/A</v>
      </c>
    </row>
    <row r="260" spans="4:14" ht="14.65" customHeight="1" x14ac:dyDescent="0.25">
      <c r="D260" s="67" t="str">
        <f t="shared" si="25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132" t="e">
        <f t="shared" ca="1" si="24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67" t="e">
        <f t="shared" ca="1" si="26"/>
        <v>#N/A</v>
      </c>
      <c r="L260" s="51" t="e">
        <f t="shared" si="22"/>
        <v>#N/A</v>
      </c>
      <c r="M260" s="58" t="e">
        <f>IF(ISBLANK(A260),NA(),IFERROR(A260+(PLAYER_EXP_MAX-D260)/L260,NA()))</f>
        <v>#N/A</v>
      </c>
      <c r="N260" s="67" t="e">
        <f t="shared" ca="1" si="23"/>
        <v>#N/A</v>
      </c>
    </row>
    <row r="261" spans="4:14" ht="14.65" customHeight="1" x14ac:dyDescent="0.25">
      <c r="D261" s="67" t="str">
        <f t="shared" si="25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132" t="e">
        <f t="shared" ca="1" si="24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67" t="e">
        <f t="shared" ca="1" si="26"/>
        <v>#N/A</v>
      </c>
      <c r="L261" s="51" t="e">
        <f t="shared" si="22"/>
        <v>#N/A</v>
      </c>
      <c r="M261" s="58" t="e">
        <f>IF(ISBLANK(A261),NA(),IFERROR(A261+(PLAYER_EXP_MAX-D261)/L261,NA()))</f>
        <v>#N/A</v>
      </c>
      <c r="N261" s="67" t="e">
        <f t="shared" ca="1" si="23"/>
        <v>#N/A</v>
      </c>
    </row>
    <row r="262" spans="4:14" ht="14.65" customHeight="1" x14ac:dyDescent="0.25">
      <c r="D262" s="67" t="str">
        <f t="shared" si="25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132" t="e">
        <f t="shared" ca="1" si="24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67" t="e">
        <f t="shared" ca="1" si="26"/>
        <v>#N/A</v>
      </c>
      <c r="L262" s="51" t="e">
        <f t="shared" si="22"/>
        <v>#N/A</v>
      </c>
      <c r="M262" s="58" t="e">
        <f>IF(ISBLANK(A262),NA(),IFERROR(A262+(PLAYER_EXP_MAX-D262)/L262,NA()))</f>
        <v>#N/A</v>
      </c>
      <c r="N262" s="67" t="e">
        <f t="shared" ca="1" si="23"/>
        <v>#N/A</v>
      </c>
    </row>
    <row r="263" spans="4:14" ht="14.65" customHeight="1" x14ac:dyDescent="0.25">
      <c r="D263" s="67" t="str">
        <f t="shared" si="25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132" t="e">
        <f t="shared" ca="1" si="24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67" t="e">
        <f t="shared" ca="1" si="26"/>
        <v>#N/A</v>
      </c>
      <c r="L263" s="51" t="e">
        <f t="shared" si="22"/>
        <v>#N/A</v>
      </c>
      <c r="M263" s="58" t="e">
        <f>IF(ISBLANK(A263),NA(),IFERROR(A263+(PLAYER_EXP_MAX-D263)/L263,NA()))</f>
        <v>#N/A</v>
      </c>
      <c r="N263" s="67" t="e">
        <f t="shared" ca="1" si="23"/>
        <v>#N/A</v>
      </c>
    </row>
    <row r="264" spans="4:14" ht="14.65" customHeight="1" x14ac:dyDescent="0.25">
      <c r="D264" s="67" t="str">
        <f t="shared" si="25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132" t="e">
        <f t="shared" ca="1" si="24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67" t="e">
        <f t="shared" ca="1" si="26"/>
        <v>#N/A</v>
      </c>
      <c r="L264" s="51" t="e">
        <f t="shared" si="22"/>
        <v>#N/A</v>
      </c>
      <c r="M264" s="58" t="e">
        <f>IF(ISBLANK(A264),NA(),IFERROR(A264+(PLAYER_EXP_MAX-D264)/L264,NA()))</f>
        <v>#N/A</v>
      </c>
      <c r="N264" s="67" t="e">
        <f t="shared" ca="1" si="23"/>
        <v>#N/A</v>
      </c>
    </row>
    <row r="265" spans="4:14" ht="14.65" customHeight="1" x14ac:dyDescent="0.25">
      <c r="D265" s="67" t="str">
        <f t="shared" si="25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132" t="e">
        <f t="shared" ca="1" si="24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67" t="e">
        <f t="shared" ca="1" si="26"/>
        <v>#N/A</v>
      </c>
      <c r="L265" s="51" t="e">
        <f t="shared" si="22"/>
        <v>#N/A</v>
      </c>
      <c r="M265" s="58" t="e">
        <f>IF(ISBLANK(A265),NA(),IFERROR(A265+(PLAYER_EXP_MAX-D265)/L265,NA()))</f>
        <v>#N/A</v>
      </c>
      <c r="N265" s="67" t="e">
        <f t="shared" ca="1" si="23"/>
        <v>#N/A</v>
      </c>
    </row>
    <row r="266" spans="4:14" ht="14.65" customHeight="1" x14ac:dyDescent="0.25">
      <c r="D266" s="67" t="str">
        <f t="shared" si="25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132" t="e">
        <f t="shared" ca="1" si="24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67" t="e">
        <f t="shared" ca="1" si="26"/>
        <v>#N/A</v>
      </c>
      <c r="L266" s="51" t="e">
        <f t="shared" ref="L266:L329" si="27">IFERROR(IF(OR(ISBLANK($A266),$A266-$A$3 &lt; $C$1),NA(),($D266-$D$3)/($A266-$A$3)),NA())</f>
        <v>#N/A</v>
      </c>
      <c r="M266" s="58" t="e">
        <f>IF(ISBLANK(A266),NA(),IFERROR(A266+(PLAYER_EXP_MAX-D266)/L266,NA()))</f>
        <v>#N/A</v>
      </c>
      <c r="N266" s="67" t="e">
        <f t="shared" ca="1" si="23"/>
        <v>#N/A</v>
      </c>
    </row>
    <row r="267" spans="4:14" ht="14.65" customHeight="1" x14ac:dyDescent="0.25">
      <c r="D267" s="67" t="str">
        <f t="shared" si="25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132" t="e">
        <f t="shared" ca="1" si="24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67" t="e">
        <f t="shared" ca="1" si="26"/>
        <v>#N/A</v>
      </c>
      <c r="L267" s="51" t="e">
        <f t="shared" si="27"/>
        <v>#N/A</v>
      </c>
      <c r="M267" s="58" t="e">
        <f>IF(ISBLANK(A267),NA(),IFERROR(A267+(PLAYER_EXP_MAX-D267)/L267,NA()))</f>
        <v>#N/A</v>
      </c>
      <c r="N267" s="67" t="e">
        <f t="shared" ca="1" si="23"/>
        <v>#N/A</v>
      </c>
    </row>
    <row r="268" spans="4:14" ht="14.65" customHeight="1" x14ac:dyDescent="0.25">
      <c r="D268" s="67" t="str">
        <f t="shared" si="25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132" t="e">
        <f t="shared" ca="1" si="24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67" t="e">
        <f t="shared" ca="1" si="26"/>
        <v>#N/A</v>
      </c>
      <c r="L268" s="51" t="e">
        <f t="shared" si="27"/>
        <v>#N/A</v>
      </c>
      <c r="M268" s="58" t="e">
        <f>IF(ISBLANK(A268),NA(),IFERROR(A268+(PLAYER_EXP_MAX-D268)/L268,NA()))</f>
        <v>#N/A</v>
      </c>
      <c r="N268" s="67" t="e">
        <f t="shared" ca="1" si="23"/>
        <v>#N/A</v>
      </c>
    </row>
    <row r="269" spans="4:14" ht="14.65" customHeight="1" x14ac:dyDescent="0.25">
      <c r="D269" s="67" t="str">
        <f t="shared" si="25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132" t="e">
        <f t="shared" ca="1" si="24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67" t="e">
        <f t="shared" ca="1" si="26"/>
        <v>#N/A</v>
      </c>
      <c r="L269" s="51" t="e">
        <f t="shared" si="27"/>
        <v>#N/A</v>
      </c>
      <c r="M269" s="58" t="e">
        <f>IF(ISBLANK(A269),NA(),IFERROR(A269+(PLAYER_EXP_MAX-D269)/L269,NA()))</f>
        <v>#N/A</v>
      </c>
      <c r="N269" s="67" t="e">
        <f t="shared" ca="1" si="23"/>
        <v>#N/A</v>
      </c>
    </row>
    <row r="270" spans="4:14" ht="14.65" customHeight="1" x14ac:dyDescent="0.25">
      <c r="D270" s="67" t="str">
        <f t="shared" si="25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132" t="e">
        <f t="shared" ca="1" si="24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67" t="e">
        <f t="shared" ca="1" si="26"/>
        <v>#N/A</v>
      </c>
      <c r="L270" s="51" t="e">
        <f t="shared" si="27"/>
        <v>#N/A</v>
      </c>
      <c r="M270" s="58" t="e">
        <f>IF(ISBLANK(A270),NA(),IFERROR(A270+(PLAYER_EXP_MAX-D270)/L270,NA()))</f>
        <v>#N/A</v>
      </c>
      <c r="N270" s="67" t="e">
        <f t="shared" ca="1" si="23"/>
        <v>#N/A</v>
      </c>
    </row>
    <row r="271" spans="4:14" ht="14.65" customHeight="1" x14ac:dyDescent="0.25">
      <c r="D271" s="67" t="str">
        <f t="shared" si="25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132" t="e">
        <f t="shared" ca="1" si="24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67" t="e">
        <f t="shared" ca="1" si="26"/>
        <v>#N/A</v>
      </c>
      <c r="L271" s="51" t="e">
        <f t="shared" si="27"/>
        <v>#N/A</v>
      </c>
      <c r="M271" s="58" t="e">
        <f>IF(ISBLANK(A271),NA(),IFERROR(A271+(PLAYER_EXP_MAX-D271)/L271,NA()))</f>
        <v>#N/A</v>
      </c>
      <c r="N271" s="67" t="e">
        <f t="shared" ca="1" si="23"/>
        <v>#N/A</v>
      </c>
    </row>
    <row r="272" spans="4:14" ht="14.65" customHeight="1" x14ac:dyDescent="0.25">
      <c r="D272" s="67" t="str">
        <f t="shared" si="25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132" t="e">
        <f t="shared" ca="1" si="24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67" t="e">
        <f t="shared" ca="1" si="26"/>
        <v>#N/A</v>
      </c>
      <c r="L272" s="51" t="e">
        <f t="shared" si="27"/>
        <v>#N/A</v>
      </c>
      <c r="M272" s="58" t="e">
        <f>IF(ISBLANK(A272),NA(),IFERROR(A272+(PLAYER_EXP_MAX-D272)/L272,NA()))</f>
        <v>#N/A</v>
      </c>
      <c r="N272" s="67" t="e">
        <f t="shared" ca="1" si="23"/>
        <v>#N/A</v>
      </c>
    </row>
    <row r="273" spans="4:14" ht="14.65" customHeight="1" x14ac:dyDescent="0.25">
      <c r="D273" s="67" t="str">
        <f t="shared" si="25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132" t="e">
        <f t="shared" ca="1" si="24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67" t="e">
        <f t="shared" ca="1" si="26"/>
        <v>#N/A</v>
      </c>
      <c r="L273" s="51" t="e">
        <f t="shared" si="27"/>
        <v>#N/A</v>
      </c>
      <c r="M273" s="58" t="e">
        <f>IF(ISBLANK(A273),NA(),IFERROR(A273+(PLAYER_EXP_MAX-D273)/L273,NA()))</f>
        <v>#N/A</v>
      </c>
      <c r="N273" s="67" t="e">
        <f t="shared" ca="1" si="23"/>
        <v>#N/A</v>
      </c>
    </row>
    <row r="274" spans="4:14" ht="14.65" customHeight="1" x14ac:dyDescent="0.25">
      <c r="D274" s="67" t="str">
        <f t="shared" si="25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132" t="e">
        <f t="shared" ca="1" si="24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67" t="e">
        <f t="shared" ca="1" si="26"/>
        <v>#N/A</v>
      </c>
      <c r="L274" s="51" t="e">
        <f t="shared" si="27"/>
        <v>#N/A</v>
      </c>
      <c r="M274" s="58" t="e">
        <f>IF(ISBLANK(A274),NA(),IFERROR(A274+(PLAYER_EXP_MAX-D274)/L274,NA()))</f>
        <v>#N/A</v>
      </c>
      <c r="N274" s="67" t="e">
        <f t="shared" ca="1" si="23"/>
        <v>#N/A</v>
      </c>
    </row>
    <row r="275" spans="4:14" ht="14.65" customHeight="1" x14ac:dyDescent="0.25">
      <c r="D275" s="67" t="str">
        <f t="shared" si="25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132" t="e">
        <f t="shared" ca="1" si="24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67" t="e">
        <f t="shared" ca="1" si="26"/>
        <v>#N/A</v>
      </c>
      <c r="L275" s="51" t="e">
        <f t="shared" si="27"/>
        <v>#N/A</v>
      </c>
      <c r="M275" s="58" t="e">
        <f>IF(ISBLANK(A275),NA(),IFERROR(A275+(PLAYER_EXP_MAX-D275)/L275,NA()))</f>
        <v>#N/A</v>
      </c>
      <c r="N275" s="67" t="e">
        <f t="shared" ca="1" si="23"/>
        <v>#N/A</v>
      </c>
    </row>
    <row r="276" spans="4:14" ht="14.65" customHeight="1" x14ac:dyDescent="0.25">
      <c r="D276" s="67" t="str">
        <f t="shared" si="25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132" t="e">
        <f t="shared" ca="1" si="24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67" t="e">
        <f t="shared" ca="1" si="26"/>
        <v>#N/A</v>
      </c>
      <c r="L276" s="51" t="e">
        <f t="shared" si="27"/>
        <v>#N/A</v>
      </c>
      <c r="M276" s="58" t="e">
        <f>IF(ISBLANK(A276),NA(),IFERROR(A276+(PLAYER_EXP_MAX-D276)/L276,NA()))</f>
        <v>#N/A</v>
      </c>
      <c r="N276" s="67" t="e">
        <f t="shared" ref="N276:N339" ca="1" si="28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67" t="str">
        <f t="shared" si="25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132" t="e">
        <f t="shared" ca="1" si="24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67" t="e">
        <f t="shared" ca="1" si="26"/>
        <v>#N/A</v>
      </c>
      <c r="L277" s="51" t="e">
        <f t="shared" si="27"/>
        <v>#N/A</v>
      </c>
      <c r="M277" s="58" t="e">
        <f>IF(ISBLANK(A277),NA(),IFERROR(A277+(PLAYER_EXP_MAX-D277)/L277,NA()))</f>
        <v>#N/A</v>
      </c>
      <c r="N277" s="67" t="e">
        <f t="shared" ca="1" si="28"/>
        <v>#N/A</v>
      </c>
    </row>
    <row r="278" spans="4:14" ht="14.65" customHeight="1" x14ac:dyDescent="0.25">
      <c r="D278" s="67" t="str">
        <f t="shared" si="25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132" t="e">
        <f t="shared" ca="1" si="24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67" t="e">
        <f t="shared" ca="1" si="26"/>
        <v>#N/A</v>
      </c>
      <c r="L278" s="51" t="e">
        <f t="shared" si="27"/>
        <v>#N/A</v>
      </c>
      <c r="M278" s="58" t="e">
        <f>IF(ISBLANK(A278),NA(),IFERROR(A278+(PLAYER_EXP_MAX-D278)/L278,NA()))</f>
        <v>#N/A</v>
      </c>
      <c r="N278" s="67" t="e">
        <f t="shared" ca="1" si="28"/>
        <v>#N/A</v>
      </c>
    </row>
    <row r="279" spans="4:14" ht="14.65" customHeight="1" x14ac:dyDescent="0.25">
      <c r="D279" s="67" t="str">
        <f t="shared" si="25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132" t="e">
        <f t="shared" ca="1" si="24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67" t="e">
        <f t="shared" ca="1" si="26"/>
        <v>#N/A</v>
      </c>
      <c r="L279" s="51" t="e">
        <f t="shared" si="27"/>
        <v>#N/A</v>
      </c>
      <c r="M279" s="58" t="e">
        <f>IF(ISBLANK(A279),NA(),IFERROR(A279+(PLAYER_EXP_MAX-D279)/L279,NA()))</f>
        <v>#N/A</v>
      </c>
      <c r="N279" s="67" t="e">
        <f t="shared" ca="1" si="28"/>
        <v>#N/A</v>
      </c>
    </row>
    <row r="280" spans="4:14" ht="14.65" customHeight="1" x14ac:dyDescent="0.25">
      <c r="D280" s="67" t="str">
        <f t="shared" si="25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132" t="e">
        <f t="shared" ca="1" si="24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67" t="e">
        <f t="shared" ca="1" si="26"/>
        <v>#N/A</v>
      </c>
      <c r="L280" s="51" t="e">
        <f t="shared" si="27"/>
        <v>#N/A</v>
      </c>
      <c r="M280" s="58" t="e">
        <f>IF(ISBLANK(A280),NA(),IFERROR(A280+(PLAYER_EXP_MAX-D280)/L280,NA()))</f>
        <v>#N/A</v>
      </c>
      <c r="N280" s="67" t="e">
        <f t="shared" ca="1" si="28"/>
        <v>#N/A</v>
      </c>
    </row>
    <row r="281" spans="4:14" ht="14.65" customHeight="1" x14ac:dyDescent="0.25">
      <c r="D281" s="67" t="str">
        <f t="shared" si="25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132" t="e">
        <f t="shared" ca="1" si="24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67" t="e">
        <f t="shared" ca="1" si="26"/>
        <v>#N/A</v>
      </c>
      <c r="L281" s="51" t="e">
        <f t="shared" si="27"/>
        <v>#N/A</v>
      </c>
      <c r="M281" s="58" t="e">
        <f>IF(ISBLANK(A281),NA(),IFERROR(A281+(PLAYER_EXP_MAX-D281)/L281,NA()))</f>
        <v>#N/A</v>
      </c>
      <c r="N281" s="67" t="e">
        <f t="shared" ca="1" si="28"/>
        <v>#N/A</v>
      </c>
    </row>
    <row r="282" spans="4:14" ht="14.65" customHeight="1" x14ac:dyDescent="0.25">
      <c r="D282" s="67" t="str">
        <f t="shared" si="25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132" t="e">
        <f t="shared" ca="1" si="24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67" t="e">
        <f t="shared" ca="1" si="26"/>
        <v>#N/A</v>
      </c>
      <c r="L282" s="51" t="e">
        <f t="shared" si="27"/>
        <v>#N/A</v>
      </c>
      <c r="M282" s="58" t="e">
        <f>IF(ISBLANK(A282),NA(),IFERROR(A282+(PLAYER_EXP_MAX-D282)/L282,NA()))</f>
        <v>#N/A</v>
      </c>
      <c r="N282" s="67" t="e">
        <f t="shared" ca="1" si="28"/>
        <v>#N/A</v>
      </c>
    </row>
    <row r="283" spans="4:14" ht="14.65" customHeight="1" x14ac:dyDescent="0.25">
      <c r="D283" s="67" t="str">
        <f t="shared" si="25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132" t="e">
        <f t="shared" ca="1" si="24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67" t="e">
        <f t="shared" ca="1" si="26"/>
        <v>#N/A</v>
      </c>
      <c r="L283" s="51" t="e">
        <f t="shared" si="27"/>
        <v>#N/A</v>
      </c>
      <c r="M283" s="58" t="e">
        <f>IF(ISBLANK(A283),NA(),IFERROR(A283+(PLAYER_EXP_MAX-D283)/L283,NA()))</f>
        <v>#N/A</v>
      </c>
      <c r="N283" s="67" t="e">
        <f t="shared" ca="1" si="28"/>
        <v>#N/A</v>
      </c>
    </row>
    <row r="284" spans="4:14" ht="14.65" customHeight="1" x14ac:dyDescent="0.25">
      <c r="D284" s="67" t="str">
        <f t="shared" si="25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132" t="e">
        <f t="shared" ca="1" si="24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67" t="e">
        <f t="shared" ca="1" si="26"/>
        <v>#N/A</v>
      </c>
      <c r="L284" s="51" t="e">
        <f t="shared" si="27"/>
        <v>#N/A</v>
      </c>
      <c r="M284" s="58" t="e">
        <f>IF(ISBLANK(A284),NA(),IFERROR(A284+(PLAYER_EXP_MAX-D284)/L284,NA()))</f>
        <v>#N/A</v>
      </c>
      <c r="N284" s="67" t="e">
        <f t="shared" ca="1" si="28"/>
        <v>#N/A</v>
      </c>
    </row>
    <row r="285" spans="4:14" ht="14.65" customHeight="1" x14ac:dyDescent="0.25">
      <c r="D285" s="67" t="str">
        <f t="shared" si="25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132" t="e">
        <f t="shared" ca="1" si="24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67" t="e">
        <f t="shared" ca="1" si="26"/>
        <v>#N/A</v>
      </c>
      <c r="L285" s="51" t="e">
        <f t="shared" si="27"/>
        <v>#N/A</v>
      </c>
      <c r="M285" s="58" t="e">
        <f>IF(ISBLANK(A285),NA(),IFERROR(A285+(PLAYER_EXP_MAX-D285)/L285,NA()))</f>
        <v>#N/A</v>
      </c>
      <c r="N285" s="67" t="e">
        <f t="shared" ca="1" si="28"/>
        <v>#N/A</v>
      </c>
    </row>
    <row r="286" spans="4:14" ht="14.65" customHeight="1" x14ac:dyDescent="0.25">
      <c r="D286" s="67" t="str">
        <f t="shared" si="25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132" t="e">
        <f t="shared" ca="1" si="24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67" t="e">
        <f t="shared" ca="1" si="26"/>
        <v>#N/A</v>
      </c>
      <c r="L286" s="51" t="e">
        <f t="shared" si="27"/>
        <v>#N/A</v>
      </c>
      <c r="M286" s="58" t="e">
        <f>IF(ISBLANK(A286),NA(),IFERROR(A286+(PLAYER_EXP_MAX-D286)/L286,NA()))</f>
        <v>#N/A</v>
      </c>
      <c r="N286" s="67" t="e">
        <f t="shared" ca="1" si="28"/>
        <v>#N/A</v>
      </c>
    </row>
    <row r="287" spans="4:14" ht="14.65" customHeight="1" x14ac:dyDescent="0.25">
      <c r="D287" s="67" t="str">
        <f t="shared" si="25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132" t="e">
        <f t="shared" ref="H287:H350" ca="1" si="29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67" t="e">
        <f t="shared" ca="1" si="26"/>
        <v>#N/A</v>
      </c>
      <c r="L287" s="51" t="e">
        <f t="shared" si="27"/>
        <v>#N/A</v>
      </c>
      <c r="M287" s="58" t="e">
        <f>IF(ISBLANK(A287),NA(),IFERROR(A287+(PLAYER_EXP_MAX-D287)/L287,NA()))</f>
        <v>#N/A</v>
      </c>
      <c r="N287" s="67" t="e">
        <f t="shared" ca="1" si="28"/>
        <v>#N/A</v>
      </c>
    </row>
    <row r="288" spans="4:14" ht="14.65" customHeight="1" x14ac:dyDescent="0.25">
      <c r="D288" s="67" t="str">
        <f t="shared" si="25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132" t="e">
        <f t="shared" ca="1" si="29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67" t="e">
        <f t="shared" ca="1" si="26"/>
        <v>#N/A</v>
      </c>
      <c r="L288" s="51" t="e">
        <f t="shared" si="27"/>
        <v>#N/A</v>
      </c>
      <c r="M288" s="58" t="e">
        <f>IF(ISBLANK(A288),NA(),IFERROR(A288+(PLAYER_EXP_MAX-D288)/L288,NA()))</f>
        <v>#N/A</v>
      </c>
      <c r="N288" s="67" t="e">
        <f t="shared" ca="1" si="28"/>
        <v>#N/A</v>
      </c>
    </row>
    <row r="289" spans="4:14" ht="14.65" customHeight="1" x14ac:dyDescent="0.25">
      <c r="D289" s="67" t="str">
        <f t="shared" si="25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132" t="e">
        <f t="shared" ca="1" si="29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67" t="e">
        <f t="shared" ca="1" si="26"/>
        <v>#N/A</v>
      </c>
      <c r="L289" s="51" t="e">
        <f t="shared" si="27"/>
        <v>#N/A</v>
      </c>
      <c r="M289" s="58" t="e">
        <f>IF(ISBLANK(A289),NA(),IFERROR(A289+(PLAYER_EXP_MAX-D289)/L289,NA()))</f>
        <v>#N/A</v>
      </c>
      <c r="N289" s="67" t="e">
        <f t="shared" ca="1" si="28"/>
        <v>#N/A</v>
      </c>
    </row>
    <row r="290" spans="4:14" ht="14.65" customHeight="1" x14ac:dyDescent="0.25">
      <c r="D290" s="67" t="str">
        <f t="shared" si="25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132" t="e">
        <f t="shared" ca="1" si="29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67" t="e">
        <f t="shared" ca="1" si="26"/>
        <v>#N/A</v>
      </c>
      <c r="L290" s="51" t="e">
        <f t="shared" si="27"/>
        <v>#N/A</v>
      </c>
      <c r="M290" s="58" t="e">
        <f>IF(ISBLANK(A290),NA(),IFERROR(A290+(PLAYER_EXP_MAX-D290)/L290,NA()))</f>
        <v>#N/A</v>
      </c>
      <c r="N290" s="67" t="e">
        <f t="shared" ca="1" si="28"/>
        <v>#N/A</v>
      </c>
    </row>
    <row r="291" spans="4:14" ht="14.65" customHeight="1" x14ac:dyDescent="0.25">
      <c r="D291" s="67" t="str">
        <f t="shared" si="25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132" t="e">
        <f t="shared" ca="1" si="29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67" t="e">
        <f t="shared" ca="1" si="26"/>
        <v>#N/A</v>
      </c>
      <c r="L291" s="51" t="e">
        <f t="shared" si="27"/>
        <v>#N/A</v>
      </c>
      <c r="M291" s="58" t="e">
        <f>IF(ISBLANK(A291),NA(),IFERROR(A291+(PLAYER_EXP_MAX-D291)/L291,NA()))</f>
        <v>#N/A</v>
      </c>
      <c r="N291" s="67" t="e">
        <f t="shared" ca="1" si="28"/>
        <v>#N/A</v>
      </c>
    </row>
    <row r="292" spans="4:14" ht="14.65" customHeight="1" x14ac:dyDescent="0.25">
      <c r="D292" s="67" t="str">
        <f t="shared" si="25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132" t="e">
        <f t="shared" ca="1" si="29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67" t="e">
        <f t="shared" ca="1" si="26"/>
        <v>#N/A</v>
      </c>
      <c r="L292" s="51" t="e">
        <f t="shared" si="27"/>
        <v>#N/A</v>
      </c>
      <c r="M292" s="58" t="e">
        <f>IF(ISBLANK(A292),NA(),IFERROR(A292+(PLAYER_EXP_MAX-D292)/L292,NA()))</f>
        <v>#N/A</v>
      </c>
      <c r="N292" s="67" t="e">
        <f t="shared" ca="1" si="28"/>
        <v>#N/A</v>
      </c>
    </row>
    <row r="293" spans="4:14" ht="14.65" customHeight="1" x14ac:dyDescent="0.25">
      <c r="D293" s="67" t="str">
        <f t="shared" si="25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132" t="e">
        <f t="shared" ca="1" si="29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67" t="e">
        <f t="shared" ca="1" si="26"/>
        <v>#N/A</v>
      </c>
      <c r="L293" s="51" t="e">
        <f t="shared" si="27"/>
        <v>#N/A</v>
      </c>
      <c r="M293" s="58" t="e">
        <f>IF(ISBLANK(A293),NA(),IFERROR(A293+(PLAYER_EXP_MAX-D293)/L293,NA()))</f>
        <v>#N/A</v>
      </c>
      <c r="N293" s="67" t="e">
        <f t="shared" ca="1" si="28"/>
        <v>#N/A</v>
      </c>
    </row>
    <row r="294" spans="4:14" ht="14.65" customHeight="1" x14ac:dyDescent="0.25">
      <c r="D294" s="67" t="str">
        <f t="shared" si="25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132" t="e">
        <f t="shared" ca="1" si="29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67" t="e">
        <f t="shared" ca="1" si="26"/>
        <v>#N/A</v>
      </c>
      <c r="L294" s="51" t="e">
        <f t="shared" si="27"/>
        <v>#N/A</v>
      </c>
      <c r="M294" s="58" t="e">
        <f>IF(ISBLANK(A294),NA(),IFERROR(A294+(PLAYER_EXP_MAX-D294)/L294,NA()))</f>
        <v>#N/A</v>
      </c>
      <c r="N294" s="67" t="e">
        <f t="shared" ca="1" si="28"/>
        <v>#N/A</v>
      </c>
    </row>
    <row r="295" spans="4:14" ht="14.65" customHeight="1" x14ac:dyDescent="0.25">
      <c r="D295" s="67" t="str">
        <f t="shared" si="25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132" t="e">
        <f t="shared" ca="1" si="29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67" t="e">
        <f t="shared" ca="1" si="26"/>
        <v>#N/A</v>
      </c>
      <c r="L295" s="51" t="e">
        <f t="shared" si="27"/>
        <v>#N/A</v>
      </c>
      <c r="M295" s="58" t="e">
        <f>IF(ISBLANK(A295),NA(),IFERROR(A295+(PLAYER_EXP_MAX-D295)/L295,NA()))</f>
        <v>#N/A</v>
      </c>
      <c r="N295" s="67" t="e">
        <f t="shared" ca="1" si="28"/>
        <v>#N/A</v>
      </c>
    </row>
    <row r="296" spans="4:14" ht="14.65" customHeight="1" x14ac:dyDescent="0.25">
      <c r="D296" s="67" t="str">
        <f t="shared" si="25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132" t="e">
        <f t="shared" ca="1" si="29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67" t="e">
        <f t="shared" ca="1" si="26"/>
        <v>#N/A</v>
      </c>
      <c r="L296" s="51" t="e">
        <f t="shared" si="27"/>
        <v>#N/A</v>
      </c>
      <c r="M296" s="58" t="e">
        <f>IF(ISBLANK(A296),NA(),IFERROR(A296+(PLAYER_EXP_MAX-D296)/L296,NA()))</f>
        <v>#N/A</v>
      </c>
      <c r="N296" s="67" t="e">
        <f t="shared" ca="1" si="28"/>
        <v>#N/A</v>
      </c>
    </row>
    <row r="297" spans="4:14" ht="14.65" customHeight="1" x14ac:dyDescent="0.25">
      <c r="D297" s="67" t="str">
        <f t="shared" si="25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132" t="e">
        <f t="shared" ca="1" si="29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67" t="e">
        <f t="shared" ca="1" si="26"/>
        <v>#N/A</v>
      </c>
      <c r="L297" s="51" t="e">
        <f t="shared" si="27"/>
        <v>#N/A</v>
      </c>
      <c r="M297" s="58" t="e">
        <f>IF(ISBLANK(A297),NA(),IFERROR(A297+(PLAYER_EXP_MAX-D297)/L297,NA()))</f>
        <v>#N/A</v>
      </c>
      <c r="N297" s="67" t="e">
        <f t="shared" ca="1" si="28"/>
        <v>#N/A</v>
      </c>
    </row>
    <row r="298" spans="4:14" ht="14.65" customHeight="1" x14ac:dyDescent="0.25">
      <c r="D298" s="67" t="str">
        <f t="shared" si="25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132" t="e">
        <f t="shared" ca="1" si="29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67" t="e">
        <f t="shared" ca="1" si="26"/>
        <v>#N/A</v>
      </c>
      <c r="L298" s="51" t="e">
        <f t="shared" si="27"/>
        <v>#N/A</v>
      </c>
      <c r="M298" s="58" t="e">
        <f>IF(ISBLANK(A298),NA(),IFERROR(A298+(PLAYER_EXP_MAX-D298)/L298,NA()))</f>
        <v>#N/A</v>
      </c>
      <c r="N298" s="67" t="e">
        <f t="shared" ca="1" si="28"/>
        <v>#N/A</v>
      </c>
    </row>
    <row r="299" spans="4:14" ht="14.65" customHeight="1" x14ac:dyDescent="0.25">
      <c r="D299" s="67" t="str">
        <f t="shared" si="25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132" t="e">
        <f t="shared" ca="1" si="29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67" t="e">
        <f t="shared" ca="1" si="26"/>
        <v>#N/A</v>
      </c>
      <c r="L299" s="51" t="e">
        <f t="shared" si="27"/>
        <v>#N/A</v>
      </c>
      <c r="M299" s="58" t="e">
        <f>IF(ISBLANK(A299),NA(),IFERROR(A299+(PLAYER_EXP_MAX-D299)/L299,NA()))</f>
        <v>#N/A</v>
      </c>
      <c r="N299" s="67" t="e">
        <f t="shared" ca="1" si="28"/>
        <v>#N/A</v>
      </c>
    </row>
    <row r="300" spans="4:14" ht="14.65" customHeight="1" x14ac:dyDescent="0.25">
      <c r="D300" s="67" t="str">
        <f t="shared" si="25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132" t="e">
        <f t="shared" ca="1" si="29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67" t="e">
        <f t="shared" ca="1" si="26"/>
        <v>#N/A</v>
      </c>
      <c r="L300" s="51" t="e">
        <f t="shared" si="27"/>
        <v>#N/A</v>
      </c>
      <c r="M300" s="58" t="e">
        <f>IF(ISBLANK(A300),NA(),IFERROR(A300+(PLAYER_EXP_MAX-D300)/L300,NA()))</f>
        <v>#N/A</v>
      </c>
      <c r="N300" s="67" t="e">
        <f t="shared" ca="1" si="28"/>
        <v>#N/A</v>
      </c>
    </row>
    <row r="301" spans="4:14" ht="14.65" customHeight="1" x14ac:dyDescent="0.25">
      <c r="D301" s="67" t="str">
        <f t="shared" si="25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132" t="e">
        <f t="shared" ca="1" si="29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67" t="e">
        <f t="shared" ca="1" si="26"/>
        <v>#N/A</v>
      </c>
      <c r="L301" s="51" t="e">
        <f t="shared" si="27"/>
        <v>#N/A</v>
      </c>
      <c r="M301" s="58" t="e">
        <f>IF(ISBLANK(A301),NA(),IFERROR(A301+(PLAYER_EXP_MAX-D301)/L301,NA()))</f>
        <v>#N/A</v>
      </c>
      <c r="N301" s="67" t="e">
        <f t="shared" ca="1" si="28"/>
        <v>#N/A</v>
      </c>
    </row>
    <row r="302" spans="4:14" ht="14.65" customHeight="1" x14ac:dyDescent="0.25">
      <c r="D302" s="67" t="str">
        <f t="shared" si="25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132" t="e">
        <f t="shared" ca="1" si="29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67" t="e">
        <f t="shared" ca="1" si="26"/>
        <v>#N/A</v>
      </c>
      <c r="L302" s="51" t="e">
        <f t="shared" si="27"/>
        <v>#N/A</v>
      </c>
      <c r="M302" s="58" t="e">
        <f>IF(ISBLANK(A302),NA(),IFERROR(A302+(PLAYER_EXP_MAX-D302)/L302,NA()))</f>
        <v>#N/A</v>
      </c>
      <c r="N302" s="67" t="e">
        <f t="shared" ca="1" si="28"/>
        <v>#N/A</v>
      </c>
    </row>
    <row r="303" spans="4:14" ht="14.65" customHeight="1" x14ac:dyDescent="0.25">
      <c r="D303" s="67" t="str">
        <f t="shared" si="25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132" t="e">
        <f t="shared" ca="1" si="29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67" t="e">
        <f t="shared" ca="1" si="26"/>
        <v>#N/A</v>
      </c>
      <c r="L303" s="51" t="e">
        <f t="shared" si="27"/>
        <v>#N/A</v>
      </c>
      <c r="M303" s="58" t="e">
        <f>IF(ISBLANK(A303),NA(),IFERROR(A303+(PLAYER_EXP_MAX-D303)/L303,NA()))</f>
        <v>#N/A</v>
      </c>
      <c r="N303" s="67" t="e">
        <f t="shared" ca="1" si="28"/>
        <v>#N/A</v>
      </c>
    </row>
    <row r="304" spans="4:14" ht="14.65" customHeight="1" x14ac:dyDescent="0.25">
      <c r="D304" s="67" t="str">
        <f t="shared" si="25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132" t="e">
        <f t="shared" ca="1" si="29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67" t="e">
        <f t="shared" ca="1" si="26"/>
        <v>#N/A</v>
      </c>
      <c r="L304" s="51" t="e">
        <f t="shared" si="27"/>
        <v>#N/A</v>
      </c>
      <c r="M304" s="58" t="e">
        <f>IF(ISBLANK(A304),NA(),IFERROR(A304+(PLAYER_EXP_MAX-D304)/L304,NA()))</f>
        <v>#N/A</v>
      </c>
      <c r="N304" s="67" t="e">
        <f t="shared" ca="1" si="28"/>
        <v>#N/A</v>
      </c>
    </row>
    <row r="305" spans="4:14" ht="14.65" customHeight="1" x14ac:dyDescent="0.25">
      <c r="D305" s="67" t="str">
        <f t="shared" si="25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132" t="e">
        <f t="shared" ca="1" si="29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67" t="e">
        <f t="shared" ca="1" si="26"/>
        <v>#N/A</v>
      </c>
      <c r="L305" s="51" t="e">
        <f t="shared" si="27"/>
        <v>#N/A</v>
      </c>
      <c r="M305" s="58" t="e">
        <f>IF(ISBLANK(A305),NA(),IFERROR(A305+(PLAYER_EXP_MAX-D305)/L305,NA()))</f>
        <v>#N/A</v>
      </c>
      <c r="N305" s="67" t="e">
        <f t="shared" ca="1" si="28"/>
        <v>#N/A</v>
      </c>
    </row>
    <row r="306" spans="4:14" ht="14.65" customHeight="1" x14ac:dyDescent="0.25">
      <c r="D306" s="67" t="str">
        <f t="shared" si="25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132" t="e">
        <f t="shared" ca="1" si="29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67" t="e">
        <f t="shared" ca="1" si="26"/>
        <v>#N/A</v>
      </c>
      <c r="L306" s="51" t="e">
        <f t="shared" si="27"/>
        <v>#N/A</v>
      </c>
      <c r="M306" s="58" t="e">
        <f>IF(ISBLANK(A306),NA(),IFERROR(A306+(PLAYER_EXP_MAX-D306)/L306,NA()))</f>
        <v>#N/A</v>
      </c>
      <c r="N306" s="67" t="e">
        <f t="shared" ca="1" si="28"/>
        <v>#N/A</v>
      </c>
    </row>
    <row r="307" spans="4:14" ht="14.65" customHeight="1" x14ac:dyDescent="0.25">
      <c r="D307" s="67" t="str">
        <f t="shared" si="25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132" t="e">
        <f t="shared" ca="1" si="29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67" t="e">
        <f t="shared" ca="1" si="26"/>
        <v>#N/A</v>
      </c>
      <c r="L307" s="51" t="e">
        <f t="shared" si="27"/>
        <v>#N/A</v>
      </c>
      <c r="M307" s="58" t="e">
        <f>IF(ISBLANK(A307),NA(),IFERROR(A307+(PLAYER_EXP_MAX-D307)/L307,NA()))</f>
        <v>#N/A</v>
      </c>
      <c r="N307" s="67" t="e">
        <f t="shared" ca="1" si="28"/>
        <v>#N/A</v>
      </c>
    </row>
    <row r="308" spans="4:14" ht="14.65" customHeight="1" x14ac:dyDescent="0.25">
      <c r="D308" s="67" t="str">
        <f t="shared" si="25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132" t="e">
        <f t="shared" ca="1" si="29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67" t="e">
        <f t="shared" ca="1" si="26"/>
        <v>#N/A</v>
      </c>
      <c r="L308" s="51" t="e">
        <f t="shared" si="27"/>
        <v>#N/A</v>
      </c>
      <c r="M308" s="58" t="e">
        <f>IF(ISBLANK(A308),NA(),IFERROR(A308+(PLAYER_EXP_MAX-D308)/L308,NA()))</f>
        <v>#N/A</v>
      </c>
      <c r="N308" s="67" t="e">
        <f t="shared" ca="1" si="28"/>
        <v>#N/A</v>
      </c>
    </row>
    <row r="309" spans="4:14" ht="14.65" customHeight="1" x14ac:dyDescent="0.25">
      <c r="D309" s="67" t="str">
        <f t="shared" si="25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132" t="e">
        <f t="shared" ca="1" si="29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67" t="e">
        <f t="shared" ca="1" si="26"/>
        <v>#N/A</v>
      </c>
      <c r="L309" s="51" t="e">
        <f t="shared" si="27"/>
        <v>#N/A</v>
      </c>
      <c r="M309" s="58" t="e">
        <f>IF(ISBLANK(A309),NA(),IFERROR(A309+(PLAYER_EXP_MAX-D309)/L309,NA()))</f>
        <v>#N/A</v>
      </c>
      <c r="N309" s="67" t="e">
        <f t="shared" ca="1" si="28"/>
        <v>#N/A</v>
      </c>
    </row>
    <row r="310" spans="4:14" ht="14.65" customHeight="1" x14ac:dyDescent="0.25">
      <c r="D310" s="67" t="str">
        <f t="shared" si="25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132" t="e">
        <f t="shared" ca="1" si="29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67" t="e">
        <f t="shared" ca="1" si="26"/>
        <v>#N/A</v>
      </c>
      <c r="L310" s="51" t="e">
        <f t="shared" si="27"/>
        <v>#N/A</v>
      </c>
      <c r="M310" s="58" t="e">
        <f>IF(ISBLANK(A310),NA(),IFERROR(A310+(PLAYER_EXP_MAX-D310)/L310,NA()))</f>
        <v>#N/A</v>
      </c>
      <c r="N310" s="67" t="e">
        <f t="shared" ca="1" si="28"/>
        <v>#N/A</v>
      </c>
    </row>
    <row r="311" spans="4:14" ht="14.65" customHeight="1" x14ac:dyDescent="0.25">
      <c r="D311" s="67" t="str">
        <f t="shared" si="25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132" t="e">
        <f t="shared" ca="1" si="29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67" t="e">
        <f t="shared" ca="1" si="26"/>
        <v>#N/A</v>
      </c>
      <c r="L311" s="51" t="e">
        <f t="shared" si="27"/>
        <v>#N/A</v>
      </c>
      <c r="M311" s="58" t="e">
        <f>IF(ISBLANK(A311),NA(),IFERROR(A311+(PLAYER_EXP_MAX-D311)/L311,NA()))</f>
        <v>#N/A</v>
      </c>
      <c r="N311" s="67" t="e">
        <f t="shared" ca="1" si="28"/>
        <v>#N/A</v>
      </c>
    </row>
    <row r="312" spans="4:14" ht="14.65" customHeight="1" x14ac:dyDescent="0.25">
      <c r="D312" s="67" t="str">
        <f t="shared" si="25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132" t="e">
        <f t="shared" ca="1" si="29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67" t="e">
        <f t="shared" ca="1" si="26"/>
        <v>#N/A</v>
      </c>
      <c r="L312" s="51" t="e">
        <f t="shared" si="27"/>
        <v>#N/A</v>
      </c>
      <c r="M312" s="58" t="e">
        <f>IF(ISBLANK(A312),NA(),IFERROR(A312+(PLAYER_EXP_MAX-D312)/L312,NA()))</f>
        <v>#N/A</v>
      </c>
      <c r="N312" s="67" t="e">
        <f t="shared" ca="1" si="28"/>
        <v>#N/A</v>
      </c>
    </row>
    <row r="313" spans="4:14" ht="14.65" customHeight="1" x14ac:dyDescent="0.25">
      <c r="D313" s="67" t="str">
        <f t="shared" si="25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132" t="e">
        <f t="shared" ca="1" si="29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67" t="e">
        <f t="shared" ca="1" si="26"/>
        <v>#N/A</v>
      </c>
      <c r="L313" s="51" t="e">
        <f t="shared" si="27"/>
        <v>#N/A</v>
      </c>
      <c r="M313" s="58" t="e">
        <f>IF(ISBLANK(A313),NA(),IFERROR(A313+(PLAYER_EXP_MAX-D313)/L313,NA()))</f>
        <v>#N/A</v>
      </c>
      <c r="N313" s="67" t="e">
        <f t="shared" ca="1" si="28"/>
        <v>#N/A</v>
      </c>
    </row>
    <row r="314" spans="4:14" ht="14.65" customHeight="1" x14ac:dyDescent="0.25">
      <c r="D314" s="67" t="str">
        <f t="shared" si="25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132" t="e">
        <f t="shared" ca="1" si="29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67" t="e">
        <f t="shared" ca="1" si="26"/>
        <v>#N/A</v>
      </c>
      <c r="L314" s="51" t="e">
        <f t="shared" si="27"/>
        <v>#N/A</v>
      </c>
      <c r="M314" s="58" t="e">
        <f>IF(ISBLANK(A314),NA(),IFERROR(A314+(PLAYER_EXP_MAX-D314)/L314,NA()))</f>
        <v>#N/A</v>
      </c>
      <c r="N314" s="67" t="e">
        <f t="shared" ca="1" si="28"/>
        <v>#N/A</v>
      </c>
    </row>
    <row r="315" spans="4:14" ht="14.65" customHeight="1" x14ac:dyDescent="0.25">
      <c r="D315" s="67" t="str">
        <f t="shared" si="25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132" t="e">
        <f t="shared" ca="1" si="29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67" t="e">
        <f t="shared" ca="1" si="26"/>
        <v>#N/A</v>
      </c>
      <c r="L315" s="51" t="e">
        <f t="shared" si="27"/>
        <v>#N/A</v>
      </c>
      <c r="M315" s="58" t="e">
        <f>IF(ISBLANK(A315),NA(),IFERROR(A315+(PLAYER_EXP_MAX-D315)/L315,NA()))</f>
        <v>#N/A</v>
      </c>
      <c r="N315" s="67" t="e">
        <f t="shared" ca="1" si="28"/>
        <v>#N/A</v>
      </c>
    </row>
    <row r="316" spans="4:14" ht="14.65" customHeight="1" x14ac:dyDescent="0.25">
      <c r="D316" s="67" t="str">
        <f t="shared" si="25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132" t="e">
        <f t="shared" ca="1" si="29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67" t="e">
        <f t="shared" ca="1" si="26"/>
        <v>#N/A</v>
      </c>
      <c r="L316" s="51" t="e">
        <f t="shared" si="27"/>
        <v>#N/A</v>
      </c>
      <c r="M316" s="58" t="e">
        <f>IF(ISBLANK(A316),NA(),IFERROR(A316+(PLAYER_EXP_MAX-D316)/L316,NA()))</f>
        <v>#N/A</v>
      </c>
      <c r="N316" s="67" t="e">
        <f t="shared" ca="1" si="28"/>
        <v>#N/A</v>
      </c>
    </row>
    <row r="317" spans="4:14" ht="14.65" customHeight="1" x14ac:dyDescent="0.25">
      <c r="D317" s="67" t="str">
        <f t="shared" si="25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132" t="e">
        <f t="shared" ca="1" si="29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67" t="e">
        <f t="shared" ca="1" si="26"/>
        <v>#N/A</v>
      </c>
      <c r="L317" s="51" t="e">
        <f t="shared" si="27"/>
        <v>#N/A</v>
      </c>
      <c r="M317" s="58" t="e">
        <f>IF(ISBLANK(A317),NA(),IFERROR(A317+(PLAYER_EXP_MAX-D317)/L317,NA()))</f>
        <v>#N/A</v>
      </c>
      <c r="N317" s="67" t="e">
        <f t="shared" ca="1" si="28"/>
        <v>#N/A</v>
      </c>
    </row>
    <row r="318" spans="4:14" ht="14.65" customHeight="1" x14ac:dyDescent="0.25">
      <c r="D318" s="67" t="str">
        <f t="shared" si="25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132" t="e">
        <f t="shared" ca="1" si="29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67" t="e">
        <f t="shared" ca="1" si="26"/>
        <v>#N/A</v>
      </c>
      <c r="L318" s="51" t="e">
        <f t="shared" si="27"/>
        <v>#N/A</v>
      </c>
      <c r="M318" s="58" t="e">
        <f>IF(ISBLANK(A318),NA(),IFERROR(A318+(PLAYER_EXP_MAX-D318)/L318,NA()))</f>
        <v>#N/A</v>
      </c>
      <c r="N318" s="67" t="e">
        <f t="shared" ca="1" si="28"/>
        <v>#N/A</v>
      </c>
    </row>
    <row r="319" spans="4:14" ht="14.65" customHeight="1" x14ac:dyDescent="0.25">
      <c r="D319" s="67" t="str">
        <f t="shared" si="25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132" t="e">
        <f t="shared" ca="1" si="29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67" t="e">
        <f t="shared" ca="1" si="26"/>
        <v>#N/A</v>
      </c>
      <c r="L319" s="51" t="e">
        <f t="shared" si="27"/>
        <v>#N/A</v>
      </c>
      <c r="M319" s="58" t="e">
        <f>IF(ISBLANK(A319),NA(),IFERROR(A319+(PLAYER_EXP_MAX-D319)/L319,NA()))</f>
        <v>#N/A</v>
      </c>
      <c r="N319" s="67" t="e">
        <f t="shared" ca="1" si="28"/>
        <v>#N/A</v>
      </c>
    </row>
    <row r="320" spans="4:14" ht="14.65" customHeight="1" x14ac:dyDescent="0.25">
      <c r="D320" s="67" t="str">
        <f t="shared" si="25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132" t="e">
        <f t="shared" ca="1" si="29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67" t="e">
        <f t="shared" ca="1" si="26"/>
        <v>#N/A</v>
      </c>
      <c r="L320" s="51" t="e">
        <f t="shared" si="27"/>
        <v>#N/A</v>
      </c>
      <c r="M320" s="58" t="e">
        <f>IF(ISBLANK(A320),NA(),IFERROR(A320+(PLAYER_EXP_MAX-D320)/L320,NA()))</f>
        <v>#N/A</v>
      </c>
      <c r="N320" s="67" t="e">
        <f t="shared" ca="1" si="28"/>
        <v>#N/A</v>
      </c>
    </row>
    <row r="321" spans="4:14" ht="14.65" customHeight="1" x14ac:dyDescent="0.25">
      <c r="D321" s="67" t="str">
        <f t="shared" si="25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132" t="e">
        <f t="shared" ca="1" si="29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67" t="e">
        <f t="shared" ca="1" si="26"/>
        <v>#N/A</v>
      </c>
      <c r="L321" s="51" t="e">
        <f t="shared" si="27"/>
        <v>#N/A</v>
      </c>
      <c r="M321" s="58" t="e">
        <f>IF(ISBLANK(A321),NA(),IFERROR(A321+(PLAYER_EXP_MAX-D321)/L321,NA()))</f>
        <v>#N/A</v>
      </c>
      <c r="N321" s="67" t="e">
        <f t="shared" ca="1" si="28"/>
        <v>#N/A</v>
      </c>
    </row>
    <row r="322" spans="4:14" ht="14.65" customHeight="1" x14ac:dyDescent="0.25">
      <c r="D322" s="67" t="str">
        <f t="shared" si="25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132" t="e">
        <f t="shared" ca="1" si="29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67" t="e">
        <f t="shared" ca="1" si="26"/>
        <v>#N/A</v>
      </c>
      <c r="L322" s="51" t="e">
        <f t="shared" si="27"/>
        <v>#N/A</v>
      </c>
      <c r="M322" s="58" t="e">
        <f>IF(ISBLANK(A322),NA(),IFERROR(A322+(PLAYER_EXP_MAX-D322)/L322,NA()))</f>
        <v>#N/A</v>
      </c>
      <c r="N322" s="67" t="e">
        <f t="shared" ca="1" si="28"/>
        <v>#N/A</v>
      </c>
    </row>
    <row r="323" spans="4:14" ht="14.65" customHeight="1" x14ac:dyDescent="0.25">
      <c r="D323" s="67" t="str">
        <f t="shared" ref="D323:D386" si="30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132" t="e">
        <f t="shared" ca="1" si="29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67" t="e">
        <f t="shared" ref="K323:K386" ca="1" si="31">IF(ISBLANK(A323),NA(),IFERROR(TEXT(TRUNC(J323-NOW()),"000") &amp; " D " &amp; TEXT(TRUNC(ABS(J323-NOW()-TRUNC(J323-NOW()))*24),"00") &amp; " H", NA()))</f>
        <v>#N/A</v>
      </c>
      <c r="L323" s="51" t="e">
        <f t="shared" si="27"/>
        <v>#N/A</v>
      </c>
      <c r="M323" s="58" t="e">
        <f>IF(ISBLANK(A323),NA(),IFERROR(A323+(PLAYER_EXP_MAX-D323)/L323,NA()))</f>
        <v>#N/A</v>
      </c>
      <c r="N323" s="67" t="e">
        <f t="shared" ca="1" si="28"/>
        <v>#N/A</v>
      </c>
    </row>
    <row r="324" spans="4:14" ht="14.65" customHeight="1" x14ac:dyDescent="0.25">
      <c r="D324" s="67" t="str">
        <f t="shared" si="30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132" t="e">
        <f t="shared" ca="1" si="29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67" t="e">
        <f t="shared" ca="1" si="31"/>
        <v>#N/A</v>
      </c>
      <c r="L324" s="51" t="e">
        <f t="shared" si="27"/>
        <v>#N/A</v>
      </c>
      <c r="M324" s="58" t="e">
        <f>IF(ISBLANK(A324),NA(),IFERROR(A324+(PLAYER_EXP_MAX-D324)/L324,NA()))</f>
        <v>#N/A</v>
      </c>
      <c r="N324" s="67" t="e">
        <f t="shared" ca="1" si="28"/>
        <v>#N/A</v>
      </c>
    </row>
    <row r="325" spans="4:14" ht="14.65" customHeight="1" x14ac:dyDescent="0.25">
      <c r="D325" s="67" t="str">
        <f t="shared" si="30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132" t="e">
        <f t="shared" ca="1" si="29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67" t="e">
        <f t="shared" ca="1" si="31"/>
        <v>#N/A</v>
      </c>
      <c r="L325" s="51" t="e">
        <f t="shared" si="27"/>
        <v>#N/A</v>
      </c>
      <c r="M325" s="58" t="e">
        <f>IF(ISBLANK(A325),NA(),IFERROR(A325+(PLAYER_EXP_MAX-D325)/L325,NA()))</f>
        <v>#N/A</v>
      </c>
      <c r="N325" s="67" t="e">
        <f t="shared" ca="1" si="28"/>
        <v>#N/A</v>
      </c>
    </row>
    <row r="326" spans="4:14" ht="14.65" customHeight="1" x14ac:dyDescent="0.25">
      <c r="D326" s="67" t="str">
        <f t="shared" si="30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132" t="e">
        <f t="shared" ca="1" si="29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67" t="e">
        <f t="shared" ca="1" si="31"/>
        <v>#N/A</v>
      </c>
      <c r="L326" s="51" t="e">
        <f t="shared" si="27"/>
        <v>#N/A</v>
      </c>
      <c r="M326" s="58" t="e">
        <f>IF(ISBLANK(A326),NA(),IFERROR(A326+(PLAYER_EXP_MAX-D326)/L326,NA()))</f>
        <v>#N/A</v>
      </c>
      <c r="N326" s="67" t="e">
        <f t="shared" ca="1" si="28"/>
        <v>#N/A</v>
      </c>
    </row>
    <row r="327" spans="4:14" ht="14.65" customHeight="1" x14ac:dyDescent="0.25">
      <c r="D327" s="67" t="str">
        <f t="shared" si="30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132" t="e">
        <f t="shared" ca="1" si="29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67" t="e">
        <f t="shared" ca="1" si="31"/>
        <v>#N/A</v>
      </c>
      <c r="L327" s="51" t="e">
        <f t="shared" si="27"/>
        <v>#N/A</v>
      </c>
      <c r="M327" s="58" t="e">
        <f>IF(ISBLANK(A327),NA(),IFERROR(A327+(PLAYER_EXP_MAX-D327)/L327,NA()))</f>
        <v>#N/A</v>
      </c>
      <c r="N327" s="67" t="e">
        <f t="shared" ca="1" si="28"/>
        <v>#N/A</v>
      </c>
    </row>
    <row r="328" spans="4:14" ht="14.65" customHeight="1" x14ac:dyDescent="0.25">
      <c r="D328" s="67" t="str">
        <f t="shared" si="30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132" t="e">
        <f t="shared" ca="1" si="29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67" t="e">
        <f t="shared" ca="1" si="31"/>
        <v>#N/A</v>
      </c>
      <c r="L328" s="51" t="e">
        <f t="shared" si="27"/>
        <v>#N/A</v>
      </c>
      <c r="M328" s="58" t="e">
        <f>IF(ISBLANK(A328),NA(),IFERROR(A328+(PLAYER_EXP_MAX-D328)/L328,NA()))</f>
        <v>#N/A</v>
      </c>
      <c r="N328" s="67" t="e">
        <f t="shared" ca="1" si="28"/>
        <v>#N/A</v>
      </c>
    </row>
    <row r="329" spans="4:14" ht="14.65" customHeight="1" x14ac:dyDescent="0.25">
      <c r="D329" s="67" t="str">
        <f t="shared" si="30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132" t="e">
        <f t="shared" ca="1" si="29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67" t="e">
        <f t="shared" ca="1" si="31"/>
        <v>#N/A</v>
      </c>
      <c r="L329" s="51" t="e">
        <f t="shared" si="27"/>
        <v>#N/A</v>
      </c>
      <c r="M329" s="58" t="e">
        <f>IF(ISBLANK(A329),NA(),IFERROR(A329+(PLAYER_EXP_MAX-D329)/L329,NA()))</f>
        <v>#N/A</v>
      </c>
      <c r="N329" s="67" t="e">
        <f t="shared" ca="1" si="28"/>
        <v>#N/A</v>
      </c>
    </row>
    <row r="330" spans="4:14" ht="14.65" customHeight="1" x14ac:dyDescent="0.25">
      <c r="D330" s="67" t="str">
        <f t="shared" si="30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132" t="e">
        <f t="shared" ca="1" si="29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67" t="e">
        <f t="shared" ca="1" si="31"/>
        <v>#N/A</v>
      </c>
      <c r="L330" s="51" t="e">
        <f t="shared" ref="L330:L393" si="32">IFERROR(IF(OR(ISBLANK($A330),$A330-$A$3 &lt; $C$1),NA(),($D330-$D$3)/($A330-$A$3)),NA())</f>
        <v>#N/A</v>
      </c>
      <c r="M330" s="58" t="e">
        <f>IF(ISBLANK(A330),NA(),IFERROR(A330+(PLAYER_EXP_MAX-D330)/L330,NA()))</f>
        <v>#N/A</v>
      </c>
      <c r="N330" s="67" t="e">
        <f t="shared" ca="1" si="28"/>
        <v>#N/A</v>
      </c>
    </row>
    <row r="331" spans="4:14" ht="14.65" customHeight="1" x14ac:dyDescent="0.25">
      <c r="D331" s="67" t="str">
        <f t="shared" si="30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132" t="e">
        <f t="shared" ca="1" si="29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67" t="e">
        <f t="shared" ca="1" si="31"/>
        <v>#N/A</v>
      </c>
      <c r="L331" s="51" t="e">
        <f t="shared" si="32"/>
        <v>#N/A</v>
      </c>
      <c r="M331" s="58" t="e">
        <f>IF(ISBLANK(A331),NA(),IFERROR(A331+(PLAYER_EXP_MAX-D331)/L331,NA()))</f>
        <v>#N/A</v>
      </c>
      <c r="N331" s="67" t="e">
        <f t="shared" ca="1" si="28"/>
        <v>#N/A</v>
      </c>
    </row>
    <row r="332" spans="4:14" ht="14.65" customHeight="1" x14ac:dyDescent="0.25">
      <c r="D332" s="67" t="str">
        <f t="shared" si="30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132" t="e">
        <f t="shared" ca="1" si="29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67" t="e">
        <f t="shared" ca="1" si="31"/>
        <v>#N/A</v>
      </c>
      <c r="L332" s="51" t="e">
        <f t="shared" si="32"/>
        <v>#N/A</v>
      </c>
      <c r="M332" s="58" t="e">
        <f>IF(ISBLANK(A332),NA(),IFERROR(A332+(PLAYER_EXP_MAX-D332)/L332,NA()))</f>
        <v>#N/A</v>
      </c>
      <c r="N332" s="67" t="e">
        <f t="shared" ca="1" si="28"/>
        <v>#N/A</v>
      </c>
    </row>
    <row r="333" spans="4:14" ht="14.65" customHeight="1" x14ac:dyDescent="0.25">
      <c r="D333" s="67" t="str">
        <f t="shared" si="30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132" t="e">
        <f t="shared" ca="1" si="29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67" t="e">
        <f t="shared" ca="1" si="31"/>
        <v>#N/A</v>
      </c>
      <c r="L333" s="51" t="e">
        <f t="shared" si="32"/>
        <v>#N/A</v>
      </c>
      <c r="M333" s="58" t="e">
        <f>IF(ISBLANK(A333),NA(),IFERROR(A333+(PLAYER_EXP_MAX-D333)/L333,NA()))</f>
        <v>#N/A</v>
      </c>
      <c r="N333" s="67" t="e">
        <f t="shared" ca="1" si="28"/>
        <v>#N/A</v>
      </c>
    </row>
    <row r="334" spans="4:14" ht="14.65" customHeight="1" x14ac:dyDescent="0.25">
      <c r="D334" s="67" t="str">
        <f t="shared" si="30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132" t="e">
        <f t="shared" ca="1" si="29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67" t="e">
        <f t="shared" ca="1" si="31"/>
        <v>#N/A</v>
      </c>
      <c r="L334" s="51" t="e">
        <f t="shared" si="32"/>
        <v>#N/A</v>
      </c>
      <c r="M334" s="58" t="e">
        <f>IF(ISBLANK(A334),NA(),IFERROR(A334+(PLAYER_EXP_MAX-D334)/L334,NA()))</f>
        <v>#N/A</v>
      </c>
      <c r="N334" s="67" t="e">
        <f t="shared" ca="1" si="28"/>
        <v>#N/A</v>
      </c>
    </row>
    <row r="335" spans="4:14" ht="14.65" customHeight="1" x14ac:dyDescent="0.25">
      <c r="D335" s="67" t="str">
        <f t="shared" si="30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132" t="e">
        <f t="shared" ca="1" si="29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67" t="e">
        <f t="shared" ca="1" si="31"/>
        <v>#N/A</v>
      </c>
      <c r="L335" s="51" t="e">
        <f t="shared" si="32"/>
        <v>#N/A</v>
      </c>
      <c r="M335" s="58" t="e">
        <f>IF(ISBLANK(A335),NA(),IFERROR(A335+(PLAYER_EXP_MAX-D335)/L335,NA()))</f>
        <v>#N/A</v>
      </c>
      <c r="N335" s="67" t="e">
        <f t="shared" ca="1" si="28"/>
        <v>#N/A</v>
      </c>
    </row>
    <row r="336" spans="4:14" ht="14.65" customHeight="1" x14ac:dyDescent="0.25">
      <c r="D336" s="67" t="str">
        <f t="shared" si="30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132" t="e">
        <f t="shared" ca="1" si="29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67" t="e">
        <f t="shared" ca="1" si="31"/>
        <v>#N/A</v>
      </c>
      <c r="L336" s="51" t="e">
        <f t="shared" si="32"/>
        <v>#N/A</v>
      </c>
      <c r="M336" s="58" t="e">
        <f>IF(ISBLANK(A336),NA(),IFERROR(A336+(PLAYER_EXP_MAX-D336)/L336,NA()))</f>
        <v>#N/A</v>
      </c>
      <c r="N336" s="67" t="e">
        <f t="shared" ca="1" si="28"/>
        <v>#N/A</v>
      </c>
    </row>
    <row r="337" spans="4:14" ht="14.65" customHeight="1" x14ac:dyDescent="0.25">
      <c r="D337" s="67" t="str">
        <f t="shared" si="30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132" t="e">
        <f t="shared" ca="1" si="29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67" t="e">
        <f t="shared" ca="1" si="31"/>
        <v>#N/A</v>
      </c>
      <c r="L337" s="51" t="e">
        <f t="shared" si="32"/>
        <v>#N/A</v>
      </c>
      <c r="M337" s="58" t="e">
        <f>IF(ISBLANK(A337),NA(),IFERROR(A337+(PLAYER_EXP_MAX-D337)/L337,NA()))</f>
        <v>#N/A</v>
      </c>
      <c r="N337" s="67" t="e">
        <f t="shared" ca="1" si="28"/>
        <v>#N/A</v>
      </c>
    </row>
    <row r="338" spans="4:14" ht="14.65" customHeight="1" x14ac:dyDescent="0.25">
      <c r="D338" s="67" t="str">
        <f t="shared" si="30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132" t="e">
        <f t="shared" ca="1" si="29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67" t="e">
        <f t="shared" ca="1" si="31"/>
        <v>#N/A</v>
      </c>
      <c r="L338" s="51" t="e">
        <f t="shared" si="32"/>
        <v>#N/A</v>
      </c>
      <c r="M338" s="58" t="e">
        <f>IF(ISBLANK(A338),NA(),IFERROR(A338+(PLAYER_EXP_MAX-D338)/L338,NA()))</f>
        <v>#N/A</v>
      </c>
      <c r="N338" s="67" t="e">
        <f t="shared" ca="1" si="28"/>
        <v>#N/A</v>
      </c>
    </row>
    <row r="339" spans="4:14" ht="14.65" customHeight="1" x14ac:dyDescent="0.25">
      <c r="D339" s="67" t="str">
        <f t="shared" si="30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132" t="e">
        <f t="shared" ca="1" si="29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67" t="e">
        <f t="shared" ca="1" si="31"/>
        <v>#N/A</v>
      </c>
      <c r="L339" s="51" t="e">
        <f t="shared" si="32"/>
        <v>#N/A</v>
      </c>
      <c r="M339" s="58" t="e">
        <f>IF(ISBLANK(A339),NA(),IFERROR(A339+(PLAYER_EXP_MAX-D339)/L339,NA()))</f>
        <v>#N/A</v>
      </c>
      <c r="N339" s="67" t="e">
        <f t="shared" ca="1" si="28"/>
        <v>#N/A</v>
      </c>
    </row>
    <row r="340" spans="4:14" ht="14.65" customHeight="1" x14ac:dyDescent="0.25">
      <c r="D340" s="67" t="str">
        <f t="shared" si="30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132" t="e">
        <f t="shared" ca="1" si="29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67" t="e">
        <f t="shared" ca="1" si="31"/>
        <v>#N/A</v>
      </c>
      <c r="L340" s="51" t="e">
        <f t="shared" si="32"/>
        <v>#N/A</v>
      </c>
      <c r="M340" s="58" t="e">
        <f>IF(ISBLANK(A340),NA(),IFERROR(A340+(PLAYER_EXP_MAX-D340)/L340,NA()))</f>
        <v>#N/A</v>
      </c>
      <c r="N340" s="67" t="e">
        <f t="shared" ref="N340:N399" ca="1" si="33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67" t="str">
        <f t="shared" si="30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132" t="e">
        <f t="shared" ca="1" si="29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67" t="e">
        <f t="shared" ca="1" si="31"/>
        <v>#N/A</v>
      </c>
      <c r="L341" s="51" t="e">
        <f t="shared" si="32"/>
        <v>#N/A</v>
      </c>
      <c r="M341" s="58" t="e">
        <f>IF(ISBLANK(A341),NA(),IFERROR(A341+(PLAYER_EXP_MAX-D341)/L341,NA()))</f>
        <v>#N/A</v>
      </c>
      <c r="N341" s="67" t="e">
        <f t="shared" ca="1" si="33"/>
        <v>#N/A</v>
      </c>
    </row>
    <row r="342" spans="4:14" ht="14.65" customHeight="1" x14ac:dyDescent="0.25">
      <c r="D342" s="67" t="str">
        <f t="shared" si="30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132" t="e">
        <f t="shared" ca="1" si="29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67" t="e">
        <f t="shared" ca="1" si="31"/>
        <v>#N/A</v>
      </c>
      <c r="L342" s="51" t="e">
        <f t="shared" si="32"/>
        <v>#N/A</v>
      </c>
      <c r="M342" s="58" t="e">
        <f>IF(ISBLANK(A342),NA(),IFERROR(A342+(PLAYER_EXP_MAX-D342)/L342,NA()))</f>
        <v>#N/A</v>
      </c>
      <c r="N342" s="67" t="e">
        <f t="shared" ca="1" si="33"/>
        <v>#N/A</v>
      </c>
    </row>
    <row r="343" spans="4:14" ht="14.65" customHeight="1" x14ac:dyDescent="0.25">
      <c r="D343" s="67" t="str">
        <f t="shared" si="30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132" t="e">
        <f t="shared" ca="1" si="29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67" t="e">
        <f t="shared" ca="1" si="31"/>
        <v>#N/A</v>
      </c>
      <c r="L343" s="51" t="e">
        <f t="shared" si="32"/>
        <v>#N/A</v>
      </c>
      <c r="M343" s="58" t="e">
        <f>IF(ISBLANK(A343),NA(),IFERROR(A343+(PLAYER_EXP_MAX-D343)/L343,NA()))</f>
        <v>#N/A</v>
      </c>
      <c r="N343" s="67" t="e">
        <f t="shared" ca="1" si="33"/>
        <v>#N/A</v>
      </c>
    </row>
    <row r="344" spans="4:14" ht="14.65" customHeight="1" x14ac:dyDescent="0.25">
      <c r="D344" s="67" t="str">
        <f t="shared" si="30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132" t="e">
        <f t="shared" ca="1" si="29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67" t="e">
        <f t="shared" ca="1" si="31"/>
        <v>#N/A</v>
      </c>
      <c r="L344" s="51" t="e">
        <f t="shared" si="32"/>
        <v>#N/A</v>
      </c>
      <c r="M344" s="58" t="e">
        <f>IF(ISBLANK(A344),NA(),IFERROR(A344+(PLAYER_EXP_MAX-D344)/L344,NA()))</f>
        <v>#N/A</v>
      </c>
      <c r="N344" s="67" t="e">
        <f t="shared" ca="1" si="33"/>
        <v>#N/A</v>
      </c>
    </row>
    <row r="345" spans="4:14" ht="14.65" customHeight="1" x14ac:dyDescent="0.25">
      <c r="D345" s="67" t="str">
        <f t="shared" si="30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132" t="e">
        <f t="shared" ca="1" si="29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67" t="e">
        <f t="shared" ca="1" si="31"/>
        <v>#N/A</v>
      </c>
      <c r="L345" s="51" t="e">
        <f t="shared" si="32"/>
        <v>#N/A</v>
      </c>
      <c r="M345" s="58" t="e">
        <f>IF(ISBLANK(A345),NA(),IFERROR(A345+(PLAYER_EXP_MAX-D345)/L345,NA()))</f>
        <v>#N/A</v>
      </c>
      <c r="N345" s="67" t="e">
        <f t="shared" ca="1" si="33"/>
        <v>#N/A</v>
      </c>
    </row>
    <row r="346" spans="4:14" ht="14.65" customHeight="1" x14ac:dyDescent="0.25">
      <c r="D346" s="67" t="str">
        <f t="shared" si="30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132" t="e">
        <f t="shared" ca="1" si="29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67" t="e">
        <f t="shared" ca="1" si="31"/>
        <v>#N/A</v>
      </c>
      <c r="L346" s="51" t="e">
        <f t="shared" si="32"/>
        <v>#N/A</v>
      </c>
      <c r="M346" s="58" t="e">
        <f>IF(ISBLANK(A346),NA(),IFERROR(A346+(PLAYER_EXP_MAX-D346)/L346,NA()))</f>
        <v>#N/A</v>
      </c>
      <c r="N346" s="67" t="e">
        <f t="shared" ca="1" si="33"/>
        <v>#N/A</v>
      </c>
    </row>
    <row r="347" spans="4:14" ht="14.65" customHeight="1" x14ac:dyDescent="0.25">
      <c r="D347" s="67" t="str">
        <f t="shared" si="30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132" t="e">
        <f t="shared" ca="1" si="29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67" t="e">
        <f t="shared" ca="1" si="31"/>
        <v>#N/A</v>
      </c>
      <c r="L347" s="51" t="e">
        <f t="shared" si="32"/>
        <v>#N/A</v>
      </c>
      <c r="M347" s="58" t="e">
        <f>IF(ISBLANK(A347),NA(),IFERROR(A347+(PLAYER_EXP_MAX-D347)/L347,NA()))</f>
        <v>#N/A</v>
      </c>
      <c r="N347" s="67" t="e">
        <f t="shared" ca="1" si="33"/>
        <v>#N/A</v>
      </c>
    </row>
    <row r="348" spans="4:14" ht="14.65" customHeight="1" x14ac:dyDescent="0.25">
      <c r="D348" s="67" t="str">
        <f t="shared" si="30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132" t="e">
        <f t="shared" ca="1" si="29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67" t="e">
        <f t="shared" ca="1" si="31"/>
        <v>#N/A</v>
      </c>
      <c r="L348" s="51" t="e">
        <f t="shared" si="32"/>
        <v>#N/A</v>
      </c>
      <c r="M348" s="58" t="e">
        <f>IF(ISBLANK(A348),NA(),IFERROR(A348+(PLAYER_EXP_MAX-D348)/L348,NA()))</f>
        <v>#N/A</v>
      </c>
      <c r="N348" s="67" t="e">
        <f t="shared" ca="1" si="33"/>
        <v>#N/A</v>
      </c>
    </row>
    <row r="349" spans="4:14" ht="14.65" customHeight="1" x14ac:dyDescent="0.25">
      <c r="D349" s="67" t="str">
        <f t="shared" si="30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132" t="e">
        <f t="shared" ca="1" si="29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67" t="e">
        <f t="shared" ca="1" si="31"/>
        <v>#N/A</v>
      </c>
      <c r="L349" s="51" t="e">
        <f t="shared" si="32"/>
        <v>#N/A</v>
      </c>
      <c r="M349" s="58" t="e">
        <f>IF(ISBLANK(A349),NA(),IFERROR(A349+(PLAYER_EXP_MAX-D349)/L349,NA()))</f>
        <v>#N/A</v>
      </c>
      <c r="N349" s="67" t="e">
        <f t="shared" ca="1" si="33"/>
        <v>#N/A</v>
      </c>
    </row>
    <row r="350" spans="4:14" ht="14.65" customHeight="1" x14ac:dyDescent="0.25">
      <c r="D350" s="67" t="str">
        <f t="shared" si="30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132" t="e">
        <f t="shared" ca="1" si="29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67" t="e">
        <f t="shared" ca="1" si="31"/>
        <v>#N/A</v>
      </c>
      <c r="L350" s="51" t="e">
        <f t="shared" si="32"/>
        <v>#N/A</v>
      </c>
      <c r="M350" s="58" t="e">
        <f>IF(ISBLANK(A350),NA(),IFERROR(A350+(PLAYER_EXP_MAX-D350)/L350,NA()))</f>
        <v>#N/A</v>
      </c>
      <c r="N350" s="67" t="e">
        <f t="shared" ca="1" si="33"/>
        <v>#N/A</v>
      </c>
    </row>
    <row r="351" spans="4:14" ht="14.65" customHeight="1" x14ac:dyDescent="0.25">
      <c r="D351" s="67" t="str">
        <f t="shared" si="30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132" t="e">
        <f t="shared" ref="H351:H414" ca="1" si="34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67" t="e">
        <f t="shared" ca="1" si="31"/>
        <v>#N/A</v>
      </c>
      <c r="L351" s="51" t="e">
        <f t="shared" si="32"/>
        <v>#N/A</v>
      </c>
      <c r="M351" s="58" t="e">
        <f>IF(ISBLANK(A351),NA(),IFERROR(A351+(PLAYER_EXP_MAX-D351)/L351,NA()))</f>
        <v>#N/A</v>
      </c>
      <c r="N351" s="67" t="e">
        <f t="shared" ca="1" si="33"/>
        <v>#N/A</v>
      </c>
    </row>
    <row r="352" spans="4:14" ht="14.65" customHeight="1" x14ac:dyDescent="0.25">
      <c r="D352" s="67" t="str">
        <f t="shared" si="30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132" t="e">
        <f t="shared" ca="1" si="34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67" t="e">
        <f t="shared" ca="1" si="31"/>
        <v>#N/A</v>
      </c>
      <c r="L352" s="51" t="e">
        <f t="shared" si="32"/>
        <v>#N/A</v>
      </c>
      <c r="M352" s="58" t="e">
        <f>IF(ISBLANK(A352),NA(),IFERROR(A352+(PLAYER_EXP_MAX-D352)/L352,NA()))</f>
        <v>#N/A</v>
      </c>
      <c r="N352" s="67" t="e">
        <f t="shared" ca="1" si="33"/>
        <v>#N/A</v>
      </c>
    </row>
    <row r="353" spans="4:14" ht="14.65" customHeight="1" x14ac:dyDescent="0.25">
      <c r="D353" s="67" t="str">
        <f t="shared" si="30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132" t="e">
        <f t="shared" ca="1" si="34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67" t="e">
        <f t="shared" ca="1" si="31"/>
        <v>#N/A</v>
      </c>
      <c r="L353" s="51" t="e">
        <f t="shared" si="32"/>
        <v>#N/A</v>
      </c>
      <c r="M353" s="58" t="e">
        <f>IF(ISBLANK(A353),NA(),IFERROR(A353+(PLAYER_EXP_MAX-D353)/L353,NA()))</f>
        <v>#N/A</v>
      </c>
      <c r="N353" s="67" t="e">
        <f t="shared" ca="1" si="33"/>
        <v>#N/A</v>
      </c>
    </row>
    <row r="354" spans="4:14" ht="14.65" customHeight="1" x14ac:dyDescent="0.25">
      <c r="D354" s="67" t="str">
        <f t="shared" si="30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132" t="e">
        <f t="shared" ca="1" si="34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67" t="e">
        <f t="shared" ca="1" si="31"/>
        <v>#N/A</v>
      </c>
      <c r="L354" s="51" t="e">
        <f t="shared" si="32"/>
        <v>#N/A</v>
      </c>
      <c r="M354" s="58" t="e">
        <f>IF(ISBLANK(A354),NA(),IFERROR(A354+(PLAYER_EXP_MAX-D354)/L354,NA()))</f>
        <v>#N/A</v>
      </c>
      <c r="N354" s="67" t="e">
        <f t="shared" ca="1" si="33"/>
        <v>#N/A</v>
      </c>
    </row>
    <row r="355" spans="4:14" ht="14.65" customHeight="1" x14ac:dyDescent="0.25">
      <c r="D355" s="67" t="str">
        <f t="shared" si="30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132" t="e">
        <f t="shared" ca="1" si="34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67" t="e">
        <f t="shared" ca="1" si="31"/>
        <v>#N/A</v>
      </c>
      <c r="L355" s="51" t="e">
        <f t="shared" si="32"/>
        <v>#N/A</v>
      </c>
      <c r="M355" s="58" t="e">
        <f>IF(ISBLANK(A355),NA(),IFERROR(A355+(PLAYER_EXP_MAX-D355)/L355,NA()))</f>
        <v>#N/A</v>
      </c>
      <c r="N355" s="67" t="e">
        <f t="shared" ca="1" si="33"/>
        <v>#N/A</v>
      </c>
    </row>
    <row r="356" spans="4:14" ht="14.65" customHeight="1" x14ac:dyDescent="0.25">
      <c r="D356" s="67" t="str">
        <f t="shared" si="30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132" t="e">
        <f t="shared" ca="1" si="34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67" t="e">
        <f t="shared" ca="1" si="31"/>
        <v>#N/A</v>
      </c>
      <c r="L356" s="51" t="e">
        <f t="shared" si="32"/>
        <v>#N/A</v>
      </c>
      <c r="M356" s="58" t="e">
        <f>IF(ISBLANK(A356),NA(),IFERROR(A356+(PLAYER_EXP_MAX-D356)/L356,NA()))</f>
        <v>#N/A</v>
      </c>
      <c r="N356" s="67" t="e">
        <f t="shared" ca="1" si="33"/>
        <v>#N/A</v>
      </c>
    </row>
    <row r="357" spans="4:14" ht="14.65" customHeight="1" x14ac:dyDescent="0.25">
      <c r="D357" s="67" t="str">
        <f t="shared" si="30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132" t="e">
        <f t="shared" ca="1" si="34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67" t="e">
        <f t="shared" ca="1" si="31"/>
        <v>#N/A</v>
      </c>
      <c r="L357" s="51" t="e">
        <f t="shared" si="32"/>
        <v>#N/A</v>
      </c>
      <c r="M357" s="58" t="e">
        <f>IF(ISBLANK(A357),NA(),IFERROR(A357+(PLAYER_EXP_MAX-D357)/L357,NA()))</f>
        <v>#N/A</v>
      </c>
      <c r="N357" s="67" t="e">
        <f t="shared" ca="1" si="33"/>
        <v>#N/A</v>
      </c>
    </row>
    <row r="358" spans="4:14" ht="14.65" customHeight="1" x14ac:dyDescent="0.25">
      <c r="D358" s="67" t="str">
        <f t="shared" si="30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132" t="e">
        <f t="shared" ca="1" si="34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67" t="e">
        <f t="shared" ca="1" si="31"/>
        <v>#N/A</v>
      </c>
      <c r="L358" s="51" t="e">
        <f t="shared" si="32"/>
        <v>#N/A</v>
      </c>
      <c r="M358" s="58" t="e">
        <f>IF(ISBLANK(A358),NA(),IFERROR(A358+(PLAYER_EXP_MAX-D358)/L358,NA()))</f>
        <v>#N/A</v>
      </c>
      <c r="N358" s="67" t="e">
        <f t="shared" ca="1" si="33"/>
        <v>#N/A</v>
      </c>
    </row>
    <row r="359" spans="4:14" ht="14.65" customHeight="1" x14ac:dyDescent="0.25">
      <c r="D359" s="67" t="str">
        <f t="shared" si="30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132" t="e">
        <f t="shared" ca="1" si="34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67" t="e">
        <f t="shared" ca="1" si="31"/>
        <v>#N/A</v>
      </c>
      <c r="L359" s="51" t="e">
        <f t="shared" si="32"/>
        <v>#N/A</v>
      </c>
      <c r="M359" s="58" t="e">
        <f>IF(ISBLANK(A359),NA(),IFERROR(A359+(PLAYER_EXP_MAX-D359)/L359,NA()))</f>
        <v>#N/A</v>
      </c>
      <c r="N359" s="67" t="e">
        <f t="shared" ca="1" si="33"/>
        <v>#N/A</v>
      </c>
    </row>
    <row r="360" spans="4:14" ht="14.65" customHeight="1" x14ac:dyDescent="0.25">
      <c r="D360" s="67" t="str">
        <f t="shared" si="30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132" t="e">
        <f t="shared" ca="1" si="34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67" t="e">
        <f t="shared" ca="1" si="31"/>
        <v>#N/A</v>
      </c>
      <c r="L360" s="51" t="e">
        <f t="shared" si="32"/>
        <v>#N/A</v>
      </c>
      <c r="M360" s="58" t="e">
        <f>IF(ISBLANK(A360),NA(),IFERROR(A360+(PLAYER_EXP_MAX-D360)/L360,NA()))</f>
        <v>#N/A</v>
      </c>
      <c r="N360" s="67" t="e">
        <f t="shared" ca="1" si="33"/>
        <v>#N/A</v>
      </c>
    </row>
    <row r="361" spans="4:14" ht="14.65" customHeight="1" x14ac:dyDescent="0.25">
      <c r="D361" s="67" t="str">
        <f t="shared" si="30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132" t="e">
        <f t="shared" ca="1" si="34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67" t="e">
        <f t="shared" ca="1" si="31"/>
        <v>#N/A</v>
      </c>
      <c r="L361" s="51" t="e">
        <f t="shared" si="32"/>
        <v>#N/A</v>
      </c>
      <c r="M361" s="58" t="e">
        <f>IF(ISBLANK(A361),NA(),IFERROR(A361+(PLAYER_EXP_MAX-D361)/L361,NA()))</f>
        <v>#N/A</v>
      </c>
      <c r="N361" s="67" t="e">
        <f t="shared" ca="1" si="33"/>
        <v>#N/A</v>
      </c>
    </row>
    <row r="362" spans="4:14" ht="14.65" customHeight="1" x14ac:dyDescent="0.25">
      <c r="D362" s="67" t="str">
        <f t="shared" si="30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132" t="e">
        <f t="shared" ca="1" si="34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67" t="e">
        <f t="shared" ca="1" si="31"/>
        <v>#N/A</v>
      </c>
      <c r="L362" s="51" t="e">
        <f t="shared" si="32"/>
        <v>#N/A</v>
      </c>
      <c r="M362" s="58" t="e">
        <f>IF(ISBLANK(A362),NA(),IFERROR(A362+(PLAYER_EXP_MAX-D362)/L362,NA()))</f>
        <v>#N/A</v>
      </c>
      <c r="N362" s="67" t="e">
        <f t="shared" ca="1" si="33"/>
        <v>#N/A</v>
      </c>
    </row>
    <row r="363" spans="4:14" ht="14.65" customHeight="1" x14ac:dyDescent="0.25">
      <c r="D363" s="67" t="str">
        <f t="shared" si="30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132" t="e">
        <f t="shared" ca="1" si="34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67" t="e">
        <f t="shared" ca="1" si="31"/>
        <v>#N/A</v>
      </c>
      <c r="L363" s="51" t="e">
        <f t="shared" si="32"/>
        <v>#N/A</v>
      </c>
      <c r="M363" s="58" t="e">
        <f>IF(ISBLANK(A363),NA(),IFERROR(A363+(PLAYER_EXP_MAX-D363)/L363,NA()))</f>
        <v>#N/A</v>
      </c>
      <c r="N363" s="67" t="e">
        <f t="shared" ca="1" si="33"/>
        <v>#N/A</v>
      </c>
    </row>
    <row r="364" spans="4:14" ht="14.65" customHeight="1" x14ac:dyDescent="0.25">
      <c r="D364" s="67" t="str">
        <f t="shared" si="30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132" t="e">
        <f t="shared" ca="1" si="34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67" t="e">
        <f t="shared" ca="1" si="31"/>
        <v>#N/A</v>
      </c>
      <c r="L364" s="51" t="e">
        <f t="shared" si="32"/>
        <v>#N/A</v>
      </c>
      <c r="M364" s="58" t="e">
        <f>IF(ISBLANK(A364),NA(),IFERROR(A364+(PLAYER_EXP_MAX-D364)/L364,NA()))</f>
        <v>#N/A</v>
      </c>
      <c r="N364" s="67" t="e">
        <f t="shared" ca="1" si="33"/>
        <v>#N/A</v>
      </c>
    </row>
    <row r="365" spans="4:14" ht="14.65" customHeight="1" x14ac:dyDescent="0.25">
      <c r="D365" s="67" t="str">
        <f t="shared" si="30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132" t="e">
        <f t="shared" ca="1" si="34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67" t="e">
        <f t="shared" ca="1" si="31"/>
        <v>#N/A</v>
      </c>
      <c r="L365" s="51" t="e">
        <f t="shared" si="32"/>
        <v>#N/A</v>
      </c>
      <c r="M365" s="58" t="e">
        <f>IF(ISBLANK(A365),NA(),IFERROR(A365+(PLAYER_EXP_MAX-D365)/L365,NA()))</f>
        <v>#N/A</v>
      </c>
      <c r="N365" s="67" t="e">
        <f t="shared" ca="1" si="33"/>
        <v>#N/A</v>
      </c>
    </row>
    <row r="366" spans="4:14" ht="14.65" customHeight="1" x14ac:dyDescent="0.25">
      <c r="D366" s="67" t="str">
        <f t="shared" si="30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132" t="e">
        <f t="shared" ca="1" si="34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67" t="e">
        <f t="shared" ca="1" si="31"/>
        <v>#N/A</v>
      </c>
      <c r="L366" s="51" t="e">
        <f t="shared" si="32"/>
        <v>#N/A</v>
      </c>
      <c r="M366" s="58" t="e">
        <f>IF(ISBLANK(A366),NA(),IFERROR(A366+(PLAYER_EXP_MAX-D366)/L366,NA()))</f>
        <v>#N/A</v>
      </c>
      <c r="N366" s="67" t="e">
        <f t="shared" ca="1" si="33"/>
        <v>#N/A</v>
      </c>
    </row>
    <row r="367" spans="4:14" ht="14.65" customHeight="1" x14ac:dyDescent="0.25">
      <c r="D367" s="67" t="str">
        <f t="shared" si="30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132" t="e">
        <f t="shared" ca="1" si="34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67" t="e">
        <f t="shared" ca="1" si="31"/>
        <v>#N/A</v>
      </c>
      <c r="L367" s="51" t="e">
        <f t="shared" si="32"/>
        <v>#N/A</v>
      </c>
      <c r="M367" s="58" t="e">
        <f>IF(ISBLANK(A367),NA(),IFERROR(A367+(PLAYER_EXP_MAX-D367)/L367,NA()))</f>
        <v>#N/A</v>
      </c>
      <c r="N367" s="67" t="e">
        <f t="shared" ca="1" si="33"/>
        <v>#N/A</v>
      </c>
    </row>
    <row r="368" spans="4:14" ht="14.65" customHeight="1" x14ac:dyDescent="0.25">
      <c r="D368" s="67" t="str">
        <f t="shared" si="30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132" t="e">
        <f t="shared" ca="1" si="34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67" t="e">
        <f t="shared" ca="1" si="31"/>
        <v>#N/A</v>
      </c>
      <c r="L368" s="51" t="e">
        <f t="shared" si="32"/>
        <v>#N/A</v>
      </c>
      <c r="M368" s="58" t="e">
        <f>IF(ISBLANK(A368),NA(),IFERROR(A368+(PLAYER_EXP_MAX-D368)/L368,NA()))</f>
        <v>#N/A</v>
      </c>
      <c r="N368" s="67" t="e">
        <f t="shared" ca="1" si="33"/>
        <v>#N/A</v>
      </c>
    </row>
    <row r="369" spans="4:14" ht="14.65" customHeight="1" x14ac:dyDescent="0.25">
      <c r="D369" s="67" t="str">
        <f t="shared" si="30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132" t="e">
        <f t="shared" ca="1" si="34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67" t="e">
        <f t="shared" ca="1" si="31"/>
        <v>#N/A</v>
      </c>
      <c r="L369" s="51" t="e">
        <f t="shared" si="32"/>
        <v>#N/A</v>
      </c>
      <c r="M369" s="58" t="e">
        <f>IF(ISBLANK(A369),NA(),IFERROR(A369+(PLAYER_EXP_MAX-D369)/L369,NA()))</f>
        <v>#N/A</v>
      </c>
      <c r="N369" s="67" t="e">
        <f t="shared" ca="1" si="33"/>
        <v>#N/A</v>
      </c>
    </row>
    <row r="370" spans="4:14" ht="14.65" customHeight="1" x14ac:dyDescent="0.25">
      <c r="D370" s="67" t="str">
        <f t="shared" si="30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132" t="e">
        <f t="shared" ca="1" si="34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67" t="e">
        <f t="shared" ca="1" si="31"/>
        <v>#N/A</v>
      </c>
      <c r="L370" s="51" t="e">
        <f t="shared" si="32"/>
        <v>#N/A</v>
      </c>
      <c r="M370" s="58" t="e">
        <f>IF(ISBLANK(A370),NA(),IFERROR(A370+(PLAYER_EXP_MAX-D370)/L370,NA()))</f>
        <v>#N/A</v>
      </c>
      <c r="N370" s="67" t="e">
        <f t="shared" ca="1" si="33"/>
        <v>#N/A</v>
      </c>
    </row>
    <row r="371" spans="4:14" ht="14.65" customHeight="1" x14ac:dyDescent="0.25">
      <c r="D371" s="67" t="str">
        <f t="shared" si="30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132" t="e">
        <f t="shared" ca="1" si="34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67" t="e">
        <f t="shared" ca="1" si="31"/>
        <v>#N/A</v>
      </c>
      <c r="L371" s="51" t="e">
        <f t="shared" si="32"/>
        <v>#N/A</v>
      </c>
      <c r="M371" s="58" t="e">
        <f>IF(ISBLANK(A371),NA(),IFERROR(A371+(PLAYER_EXP_MAX-D371)/L371,NA()))</f>
        <v>#N/A</v>
      </c>
      <c r="N371" s="67" t="e">
        <f t="shared" ca="1" si="33"/>
        <v>#N/A</v>
      </c>
    </row>
    <row r="372" spans="4:14" ht="14.65" customHeight="1" x14ac:dyDescent="0.25">
      <c r="D372" s="67" t="str">
        <f t="shared" si="30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132" t="e">
        <f t="shared" ca="1" si="34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67" t="e">
        <f t="shared" ca="1" si="31"/>
        <v>#N/A</v>
      </c>
      <c r="L372" s="51" t="e">
        <f t="shared" si="32"/>
        <v>#N/A</v>
      </c>
      <c r="M372" s="58" t="e">
        <f>IF(ISBLANK(A372),NA(),IFERROR(A372+(PLAYER_EXP_MAX-D372)/L372,NA()))</f>
        <v>#N/A</v>
      </c>
      <c r="N372" s="67" t="e">
        <f t="shared" ca="1" si="33"/>
        <v>#N/A</v>
      </c>
    </row>
    <row r="373" spans="4:14" ht="14.65" customHeight="1" x14ac:dyDescent="0.25">
      <c r="D373" s="67" t="str">
        <f t="shared" si="30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132" t="e">
        <f t="shared" ca="1" si="34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67" t="e">
        <f t="shared" ca="1" si="31"/>
        <v>#N/A</v>
      </c>
      <c r="L373" s="51" t="e">
        <f t="shared" si="32"/>
        <v>#N/A</v>
      </c>
      <c r="M373" s="58" t="e">
        <f>IF(ISBLANK(A373),NA(),IFERROR(A373+(PLAYER_EXP_MAX-D373)/L373,NA()))</f>
        <v>#N/A</v>
      </c>
      <c r="N373" s="67" t="e">
        <f t="shared" ca="1" si="33"/>
        <v>#N/A</v>
      </c>
    </row>
    <row r="374" spans="4:14" ht="14.65" customHeight="1" x14ac:dyDescent="0.25">
      <c r="D374" s="67" t="str">
        <f t="shared" si="30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132" t="e">
        <f t="shared" ca="1" si="34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67" t="e">
        <f t="shared" ca="1" si="31"/>
        <v>#N/A</v>
      </c>
      <c r="L374" s="51" t="e">
        <f t="shared" si="32"/>
        <v>#N/A</v>
      </c>
      <c r="M374" s="58" t="e">
        <f>IF(ISBLANK(A374),NA(),IFERROR(A374+(PLAYER_EXP_MAX-D374)/L374,NA()))</f>
        <v>#N/A</v>
      </c>
      <c r="N374" s="67" t="e">
        <f t="shared" ca="1" si="33"/>
        <v>#N/A</v>
      </c>
    </row>
    <row r="375" spans="4:14" ht="14.65" customHeight="1" x14ac:dyDescent="0.25">
      <c r="D375" s="67" t="str">
        <f t="shared" si="30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132" t="e">
        <f t="shared" ca="1" si="34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67" t="e">
        <f t="shared" ca="1" si="31"/>
        <v>#N/A</v>
      </c>
      <c r="L375" s="51" t="e">
        <f t="shared" si="32"/>
        <v>#N/A</v>
      </c>
      <c r="M375" s="58" t="e">
        <f>IF(ISBLANK(A375),NA(),IFERROR(A375+(PLAYER_EXP_MAX-D375)/L375,NA()))</f>
        <v>#N/A</v>
      </c>
      <c r="N375" s="67" t="e">
        <f t="shared" ca="1" si="33"/>
        <v>#N/A</v>
      </c>
    </row>
    <row r="376" spans="4:14" ht="14.65" customHeight="1" x14ac:dyDescent="0.25">
      <c r="D376" s="67" t="str">
        <f t="shared" si="30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132" t="e">
        <f t="shared" ca="1" si="34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67" t="e">
        <f t="shared" ca="1" si="31"/>
        <v>#N/A</v>
      </c>
      <c r="L376" s="51" t="e">
        <f t="shared" si="32"/>
        <v>#N/A</v>
      </c>
      <c r="M376" s="58" t="e">
        <f>IF(ISBLANK(A376),NA(),IFERROR(A376+(PLAYER_EXP_MAX-D376)/L376,NA()))</f>
        <v>#N/A</v>
      </c>
      <c r="N376" s="67" t="e">
        <f t="shared" ca="1" si="33"/>
        <v>#N/A</v>
      </c>
    </row>
    <row r="377" spans="4:14" ht="14.65" customHeight="1" x14ac:dyDescent="0.25">
      <c r="D377" s="67" t="str">
        <f t="shared" si="30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132" t="e">
        <f t="shared" ca="1" si="34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67" t="e">
        <f t="shared" ca="1" si="31"/>
        <v>#N/A</v>
      </c>
      <c r="L377" s="51" t="e">
        <f t="shared" si="32"/>
        <v>#N/A</v>
      </c>
      <c r="M377" s="58" t="e">
        <f>IF(ISBLANK(A377),NA(),IFERROR(A377+(PLAYER_EXP_MAX-D377)/L377,NA()))</f>
        <v>#N/A</v>
      </c>
      <c r="N377" s="67" t="e">
        <f t="shared" ca="1" si="33"/>
        <v>#N/A</v>
      </c>
    </row>
    <row r="378" spans="4:14" ht="14.65" customHeight="1" x14ac:dyDescent="0.25">
      <c r="D378" s="67" t="str">
        <f t="shared" si="30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132" t="e">
        <f t="shared" ca="1" si="34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67" t="e">
        <f t="shared" ca="1" si="31"/>
        <v>#N/A</v>
      </c>
      <c r="L378" s="51" t="e">
        <f t="shared" si="32"/>
        <v>#N/A</v>
      </c>
      <c r="M378" s="58" t="e">
        <f>IF(ISBLANK(A378),NA(),IFERROR(A378+(PLAYER_EXP_MAX-D378)/L378,NA()))</f>
        <v>#N/A</v>
      </c>
      <c r="N378" s="67" t="e">
        <f t="shared" ca="1" si="33"/>
        <v>#N/A</v>
      </c>
    </row>
    <row r="379" spans="4:14" ht="14.65" customHeight="1" x14ac:dyDescent="0.25">
      <c r="D379" s="67" t="str">
        <f t="shared" si="30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132" t="e">
        <f t="shared" ca="1" si="34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67" t="e">
        <f t="shared" ca="1" si="31"/>
        <v>#N/A</v>
      </c>
      <c r="L379" s="51" t="e">
        <f t="shared" si="32"/>
        <v>#N/A</v>
      </c>
      <c r="M379" s="58" t="e">
        <f>IF(ISBLANK(A379),NA(),IFERROR(A379+(PLAYER_EXP_MAX-D379)/L379,NA()))</f>
        <v>#N/A</v>
      </c>
      <c r="N379" s="67" t="e">
        <f t="shared" ca="1" si="33"/>
        <v>#N/A</v>
      </c>
    </row>
    <row r="380" spans="4:14" ht="14.65" customHeight="1" x14ac:dyDescent="0.25">
      <c r="D380" s="67" t="str">
        <f t="shared" si="30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132" t="e">
        <f t="shared" ca="1" si="34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67" t="e">
        <f t="shared" ca="1" si="31"/>
        <v>#N/A</v>
      </c>
      <c r="L380" s="51" t="e">
        <f t="shared" si="32"/>
        <v>#N/A</v>
      </c>
      <c r="M380" s="58" t="e">
        <f>IF(ISBLANK(A380),NA(),IFERROR(A380+(PLAYER_EXP_MAX-D380)/L380,NA()))</f>
        <v>#N/A</v>
      </c>
      <c r="N380" s="67" t="e">
        <f t="shared" ca="1" si="33"/>
        <v>#N/A</v>
      </c>
    </row>
    <row r="381" spans="4:14" ht="14.65" customHeight="1" x14ac:dyDescent="0.25">
      <c r="D381" s="67" t="str">
        <f t="shared" si="30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132" t="e">
        <f t="shared" ca="1" si="34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67" t="e">
        <f t="shared" ca="1" si="31"/>
        <v>#N/A</v>
      </c>
      <c r="L381" s="51" t="e">
        <f t="shared" si="32"/>
        <v>#N/A</v>
      </c>
      <c r="M381" s="58" t="e">
        <f>IF(ISBLANK(A381),NA(),IFERROR(A381+(PLAYER_EXP_MAX-D381)/L381,NA()))</f>
        <v>#N/A</v>
      </c>
      <c r="N381" s="67" t="e">
        <f t="shared" ca="1" si="33"/>
        <v>#N/A</v>
      </c>
    </row>
    <row r="382" spans="4:14" ht="14.65" customHeight="1" x14ac:dyDescent="0.25">
      <c r="D382" s="67" t="str">
        <f t="shared" si="30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132" t="e">
        <f t="shared" ca="1" si="34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67" t="e">
        <f t="shared" ca="1" si="31"/>
        <v>#N/A</v>
      </c>
      <c r="L382" s="51" t="e">
        <f t="shared" si="32"/>
        <v>#N/A</v>
      </c>
      <c r="M382" s="58" t="e">
        <f>IF(ISBLANK(A382),NA(),IFERROR(A382+(PLAYER_EXP_MAX-D382)/L382,NA()))</f>
        <v>#N/A</v>
      </c>
      <c r="N382" s="67" t="e">
        <f t="shared" ca="1" si="33"/>
        <v>#N/A</v>
      </c>
    </row>
    <row r="383" spans="4:14" ht="14.65" customHeight="1" x14ac:dyDescent="0.25">
      <c r="D383" s="67" t="str">
        <f t="shared" si="30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132" t="e">
        <f t="shared" ca="1" si="34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67" t="e">
        <f t="shared" ca="1" si="31"/>
        <v>#N/A</v>
      </c>
      <c r="L383" s="51" t="e">
        <f t="shared" si="32"/>
        <v>#N/A</v>
      </c>
      <c r="M383" s="58" t="e">
        <f>IF(ISBLANK(A383),NA(),IFERROR(A383+(PLAYER_EXP_MAX-D383)/L383,NA()))</f>
        <v>#N/A</v>
      </c>
      <c r="N383" s="67" t="e">
        <f t="shared" ca="1" si="33"/>
        <v>#N/A</v>
      </c>
    </row>
    <row r="384" spans="4:14" ht="14.65" customHeight="1" x14ac:dyDescent="0.25">
      <c r="D384" s="67" t="str">
        <f t="shared" si="30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132" t="e">
        <f t="shared" ca="1" si="34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67" t="e">
        <f t="shared" ca="1" si="31"/>
        <v>#N/A</v>
      </c>
      <c r="L384" s="51" t="e">
        <f t="shared" si="32"/>
        <v>#N/A</v>
      </c>
      <c r="M384" s="58" t="e">
        <f>IF(ISBLANK(A384),NA(),IFERROR(A384+(PLAYER_EXP_MAX-D384)/L384,NA()))</f>
        <v>#N/A</v>
      </c>
      <c r="N384" s="67" t="e">
        <f t="shared" ca="1" si="33"/>
        <v>#N/A</v>
      </c>
    </row>
    <row r="385" spans="4:14" ht="14.65" customHeight="1" x14ac:dyDescent="0.25">
      <c r="D385" s="67" t="str">
        <f t="shared" si="30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132" t="e">
        <f t="shared" ca="1" si="34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67" t="e">
        <f t="shared" ca="1" si="31"/>
        <v>#N/A</v>
      </c>
      <c r="L385" s="51" t="e">
        <f t="shared" si="32"/>
        <v>#N/A</v>
      </c>
      <c r="M385" s="58" t="e">
        <f>IF(ISBLANK(A385),NA(),IFERROR(A385+(PLAYER_EXP_MAX-D385)/L385,NA()))</f>
        <v>#N/A</v>
      </c>
      <c r="N385" s="67" t="e">
        <f t="shared" ca="1" si="33"/>
        <v>#N/A</v>
      </c>
    </row>
    <row r="386" spans="4:14" ht="14.65" customHeight="1" x14ac:dyDescent="0.25">
      <c r="D386" s="67" t="str">
        <f t="shared" si="30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132" t="e">
        <f t="shared" ca="1" si="34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67" t="e">
        <f t="shared" ca="1" si="31"/>
        <v>#N/A</v>
      </c>
      <c r="L386" s="51" t="e">
        <f t="shared" si="32"/>
        <v>#N/A</v>
      </c>
      <c r="M386" s="58" t="e">
        <f>IF(ISBLANK(A386),NA(),IFERROR(A386+(PLAYER_EXP_MAX-D386)/L386,NA()))</f>
        <v>#N/A</v>
      </c>
      <c r="N386" s="67" t="e">
        <f t="shared" ca="1" si="33"/>
        <v>#N/A</v>
      </c>
    </row>
    <row r="387" spans="4:14" ht="14.65" customHeight="1" x14ac:dyDescent="0.25">
      <c r="D387" s="67" t="str">
        <f t="shared" ref="D387:D399" si="35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132" t="e">
        <f t="shared" ca="1" si="34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67" t="e">
        <f t="shared" ref="K387:K399" ca="1" si="36">IF(ISBLANK(A387),NA(),IFERROR(TEXT(TRUNC(J387-NOW()),"000") &amp; " D " &amp; TEXT(TRUNC(ABS(J387-NOW()-TRUNC(J387-NOW()))*24),"00") &amp; " H", NA()))</f>
        <v>#N/A</v>
      </c>
      <c r="L387" s="51" t="e">
        <f t="shared" si="32"/>
        <v>#N/A</v>
      </c>
      <c r="M387" s="58" t="e">
        <f>IF(ISBLANK(A387),NA(),IFERROR(A387+(PLAYER_EXP_MAX-D387)/L387,NA()))</f>
        <v>#N/A</v>
      </c>
      <c r="N387" s="67" t="e">
        <f t="shared" ca="1" si="33"/>
        <v>#N/A</v>
      </c>
    </row>
    <row r="388" spans="4:14" ht="14.65" customHeight="1" x14ac:dyDescent="0.25">
      <c r="D388" s="67" t="str">
        <f t="shared" si="35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132" t="e">
        <f t="shared" ca="1" si="34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67" t="e">
        <f t="shared" ca="1" si="36"/>
        <v>#N/A</v>
      </c>
      <c r="L388" s="51" t="e">
        <f t="shared" si="32"/>
        <v>#N/A</v>
      </c>
      <c r="M388" s="58" t="e">
        <f>IF(ISBLANK(A388),NA(),IFERROR(A388+(PLAYER_EXP_MAX-D388)/L388,NA()))</f>
        <v>#N/A</v>
      </c>
      <c r="N388" s="67" t="e">
        <f t="shared" ca="1" si="33"/>
        <v>#N/A</v>
      </c>
    </row>
    <row r="389" spans="4:14" ht="14.65" customHeight="1" x14ac:dyDescent="0.25">
      <c r="D389" s="67" t="str">
        <f t="shared" si="35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132" t="e">
        <f t="shared" ca="1" si="34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67" t="e">
        <f t="shared" ca="1" si="36"/>
        <v>#N/A</v>
      </c>
      <c r="L389" s="51" t="e">
        <f t="shared" si="32"/>
        <v>#N/A</v>
      </c>
      <c r="M389" s="58" t="e">
        <f>IF(ISBLANK(A389),NA(),IFERROR(A389+(PLAYER_EXP_MAX-D389)/L389,NA()))</f>
        <v>#N/A</v>
      </c>
      <c r="N389" s="67" t="e">
        <f t="shared" ca="1" si="33"/>
        <v>#N/A</v>
      </c>
    </row>
    <row r="390" spans="4:14" ht="14.65" customHeight="1" x14ac:dyDescent="0.25">
      <c r="D390" s="67" t="str">
        <f t="shared" si="35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132" t="e">
        <f t="shared" ca="1" si="34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67" t="e">
        <f t="shared" ca="1" si="36"/>
        <v>#N/A</v>
      </c>
      <c r="L390" s="51" t="e">
        <f t="shared" si="32"/>
        <v>#N/A</v>
      </c>
      <c r="M390" s="58" t="e">
        <f>IF(ISBLANK(A390),NA(),IFERROR(A390+(PLAYER_EXP_MAX-D390)/L390,NA()))</f>
        <v>#N/A</v>
      </c>
      <c r="N390" s="67" t="e">
        <f t="shared" ca="1" si="33"/>
        <v>#N/A</v>
      </c>
    </row>
    <row r="391" spans="4:14" ht="14.65" customHeight="1" x14ac:dyDescent="0.25">
      <c r="D391" s="67" t="str">
        <f t="shared" si="35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132" t="e">
        <f t="shared" ca="1" si="34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67" t="e">
        <f t="shared" ca="1" si="36"/>
        <v>#N/A</v>
      </c>
      <c r="L391" s="51" t="e">
        <f t="shared" si="32"/>
        <v>#N/A</v>
      </c>
      <c r="M391" s="58" t="e">
        <f>IF(ISBLANK(A391),NA(),IFERROR(A391+(PLAYER_EXP_MAX-D391)/L391,NA()))</f>
        <v>#N/A</v>
      </c>
      <c r="N391" s="67" t="e">
        <f t="shared" ca="1" si="33"/>
        <v>#N/A</v>
      </c>
    </row>
    <row r="392" spans="4:14" ht="14.65" customHeight="1" x14ac:dyDescent="0.25">
      <c r="D392" s="67" t="str">
        <f t="shared" si="35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132" t="e">
        <f t="shared" ca="1" si="34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67" t="e">
        <f t="shared" ca="1" si="36"/>
        <v>#N/A</v>
      </c>
      <c r="L392" s="51" t="e">
        <f t="shared" si="32"/>
        <v>#N/A</v>
      </c>
      <c r="M392" s="58" t="e">
        <f>IF(ISBLANK(A392),NA(),IFERROR(A392+(PLAYER_EXP_MAX-D392)/L392,NA()))</f>
        <v>#N/A</v>
      </c>
      <c r="N392" s="67" t="e">
        <f t="shared" ca="1" si="33"/>
        <v>#N/A</v>
      </c>
    </row>
    <row r="393" spans="4:14" ht="14.65" customHeight="1" x14ac:dyDescent="0.25">
      <c r="D393" s="67" t="str">
        <f t="shared" si="35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132" t="e">
        <f t="shared" ca="1" si="34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67" t="e">
        <f t="shared" ca="1" si="36"/>
        <v>#N/A</v>
      </c>
      <c r="L393" s="51" t="e">
        <f t="shared" si="32"/>
        <v>#N/A</v>
      </c>
      <c r="M393" s="58" t="e">
        <f>IF(ISBLANK(A393),NA(),IFERROR(A393+(PLAYER_EXP_MAX-D393)/L393,NA()))</f>
        <v>#N/A</v>
      </c>
      <c r="N393" s="67" t="e">
        <f t="shared" ca="1" si="33"/>
        <v>#N/A</v>
      </c>
    </row>
    <row r="394" spans="4:14" ht="14.65" customHeight="1" x14ac:dyDescent="0.25">
      <c r="D394" s="67" t="str">
        <f t="shared" si="35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132" t="e">
        <f t="shared" ca="1" si="34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67" t="e">
        <f t="shared" ca="1" si="36"/>
        <v>#N/A</v>
      </c>
      <c r="L394" s="51" t="e">
        <f t="shared" ref="L394:L399" si="37">IFERROR(IF(OR(ISBLANK($A394),$A394-$A$3 &lt; $C$1),NA(),($D394-$D$3)/($A394-$A$3)),NA())</f>
        <v>#N/A</v>
      </c>
      <c r="M394" s="58" t="e">
        <f>IF(ISBLANK(A394),NA(),IFERROR(A394+(PLAYER_EXP_MAX-D394)/L394,NA()))</f>
        <v>#N/A</v>
      </c>
      <c r="N394" s="67" t="e">
        <f t="shared" ca="1" si="33"/>
        <v>#N/A</v>
      </c>
    </row>
    <row r="395" spans="4:14" ht="14.65" customHeight="1" x14ac:dyDescent="0.25">
      <c r="D395" s="67" t="str">
        <f t="shared" si="35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132" t="e">
        <f t="shared" ca="1" si="34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67" t="e">
        <f t="shared" ca="1" si="36"/>
        <v>#N/A</v>
      </c>
      <c r="L395" s="51" t="e">
        <f t="shared" si="37"/>
        <v>#N/A</v>
      </c>
      <c r="M395" s="58" t="e">
        <f>IF(ISBLANK(A395),NA(),IFERROR(A395+(PLAYER_EXP_MAX-D395)/L395,NA()))</f>
        <v>#N/A</v>
      </c>
      <c r="N395" s="67" t="e">
        <f t="shared" ca="1" si="33"/>
        <v>#N/A</v>
      </c>
    </row>
    <row r="396" spans="4:14" ht="14.65" customHeight="1" x14ac:dyDescent="0.25">
      <c r="D396" s="67" t="str">
        <f t="shared" si="35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132" t="e">
        <f t="shared" ca="1" si="34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67" t="e">
        <f t="shared" ca="1" si="36"/>
        <v>#N/A</v>
      </c>
      <c r="L396" s="51" t="e">
        <f t="shared" si="37"/>
        <v>#N/A</v>
      </c>
      <c r="M396" s="58" t="e">
        <f>IF(ISBLANK(A396),NA(),IFERROR(A396+(PLAYER_EXP_MAX-D396)/L396,NA()))</f>
        <v>#N/A</v>
      </c>
      <c r="N396" s="67" t="e">
        <f t="shared" ca="1" si="33"/>
        <v>#N/A</v>
      </c>
    </row>
    <row r="397" spans="4:14" ht="14.65" customHeight="1" x14ac:dyDescent="0.25">
      <c r="D397" s="67" t="str">
        <f t="shared" si="35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132" t="e">
        <f t="shared" ca="1" si="34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67" t="e">
        <f t="shared" ca="1" si="36"/>
        <v>#N/A</v>
      </c>
      <c r="L397" s="51" t="e">
        <f t="shared" si="37"/>
        <v>#N/A</v>
      </c>
      <c r="M397" s="58" t="e">
        <f>IF(ISBLANK(A397),NA(),IFERROR(A397+(PLAYER_EXP_MAX-D397)/L397,NA()))</f>
        <v>#N/A</v>
      </c>
      <c r="N397" s="67" t="e">
        <f t="shared" ca="1" si="33"/>
        <v>#N/A</v>
      </c>
    </row>
    <row r="398" spans="4:14" ht="14.65" customHeight="1" x14ac:dyDescent="0.25">
      <c r="D398" s="67" t="str">
        <f t="shared" si="35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132" t="e">
        <f t="shared" ca="1" si="34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67" t="e">
        <f t="shared" ca="1" si="36"/>
        <v>#N/A</v>
      </c>
      <c r="L398" s="51" t="e">
        <f t="shared" si="37"/>
        <v>#N/A</v>
      </c>
      <c r="M398" s="58" t="e">
        <f>IF(ISBLANK(A398),NA(),IFERROR(A398+(PLAYER_EXP_MAX-D398)/L398,NA()))</f>
        <v>#N/A</v>
      </c>
      <c r="N398" s="67" t="e">
        <f t="shared" ca="1" si="33"/>
        <v>#N/A</v>
      </c>
    </row>
    <row r="399" spans="4:14" ht="14.65" customHeight="1" x14ac:dyDescent="0.25">
      <c r="D399" s="67" t="str">
        <f t="shared" si="35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132" t="e">
        <f t="shared" ca="1" si="34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67" t="e">
        <f t="shared" ca="1" si="36"/>
        <v>#N/A</v>
      </c>
      <c r="L399" s="51" t="e">
        <f t="shared" si="37"/>
        <v>#N/A</v>
      </c>
      <c r="M399" s="58" t="e">
        <f>IF(ISBLANK(A399),NA(),IFERROR(A399+(PLAYER_EXP_MAX-D399)/L399,NA()))</f>
        <v>#N/A</v>
      </c>
      <c r="N399" s="67" t="e">
        <f t="shared" ca="1" si="33"/>
        <v>#N/A</v>
      </c>
    </row>
    <row r="400" spans="4:14" ht="14.65" customHeight="1" x14ac:dyDescent="0.25">
      <c r="D400" s="67" t="str">
        <f t="shared" ref="D400:D463" si="38">IF(ISBLANK(A400),"-",INDEX(DATA_PLAYER_EXP, B400, 3) + INDEX(DATA_PLAYER_EXP, B400, 2) - C400)</f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132" t="e">
        <f t="shared" ca="1" si="34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67" t="e">
        <f ca="1">IF(ISBLANK(A400),NA(),IFERROR(TEXT(TRUNC(J400-NOW()),"000") &amp; " D " &amp; TEXT(TRUNC(ABS(J400-NOW()-TRUNC(J400-NOW()))*24),"00") &amp; " H", NA()))</f>
        <v>#N/A</v>
      </c>
      <c r="L400" s="51" t="e">
        <f>IFERROR(IF(OR(ISBLANK($A400),$A400-$A$3 &lt; $C$1),NA(),($D400-$D$3)/($A400-$A$3)),NA())</f>
        <v>#N/A</v>
      </c>
      <c r="M400" s="58" t="e">
        <f>IF(ISBLANK(A400),NA(),IFERROR(A400+(PLAYER_EXP_MAX-D400)/L400,NA()))</f>
        <v>#N/A</v>
      </c>
      <c r="N400" s="67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69" t="str">
        <f t="shared" si="38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132" t="e">
        <f t="shared" ca="1" si="34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69" t="e">
        <f t="shared" ref="K401:K464" ca="1" si="39">IF(ISBLANK(A401),NA(),IFERROR(TEXT(TRUNC(J401-NOW()),"000") &amp; " D " &amp; TEXT(TRUNC(ABS(J401-NOW()-TRUNC(J401-NOW()))*24),"00") &amp; " H", NA()))</f>
        <v>#N/A</v>
      </c>
      <c r="L401" s="51" t="e">
        <f t="shared" ref="L401:L464" si="40">IFERROR(IF(OR(ISBLANK($A401),$A401-$A$3 &lt; $C$1),NA(),($D401-$D$3)/($A401-$A$3)),NA())</f>
        <v>#N/A</v>
      </c>
      <c r="M401" s="58" t="e">
        <f>IF(ISBLANK(A401),NA(),IFERROR(A401+(PLAYER_EXP_MAX-D401)/L401,NA()))</f>
        <v>#N/A</v>
      </c>
      <c r="N401" s="69" t="e">
        <f t="shared" ref="N401:N464" ca="1" si="41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69" t="str">
        <f t="shared" si="38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132" t="e">
        <f t="shared" ca="1" si="34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69" t="e">
        <f t="shared" ca="1" si="39"/>
        <v>#N/A</v>
      </c>
      <c r="L402" s="51" t="e">
        <f t="shared" si="40"/>
        <v>#N/A</v>
      </c>
      <c r="M402" s="58" t="e">
        <f>IF(ISBLANK(A402),NA(),IFERROR(A402+(PLAYER_EXP_MAX-D402)/L402,NA()))</f>
        <v>#N/A</v>
      </c>
      <c r="N402" s="69" t="e">
        <f t="shared" ca="1" si="41"/>
        <v>#N/A</v>
      </c>
    </row>
    <row r="403" spans="4:14" ht="14.65" customHeight="1" x14ac:dyDescent="0.25">
      <c r="D403" s="69" t="str">
        <f t="shared" si="38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132" t="e">
        <f t="shared" ca="1" si="34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69" t="e">
        <f t="shared" ca="1" si="39"/>
        <v>#N/A</v>
      </c>
      <c r="L403" s="51" t="e">
        <f t="shared" si="40"/>
        <v>#N/A</v>
      </c>
      <c r="M403" s="58" t="e">
        <f>IF(ISBLANK(A403),NA(),IFERROR(A403+(PLAYER_EXP_MAX-D403)/L403,NA()))</f>
        <v>#N/A</v>
      </c>
      <c r="N403" s="69" t="e">
        <f t="shared" ca="1" si="41"/>
        <v>#N/A</v>
      </c>
    </row>
    <row r="404" spans="4:14" ht="14.65" customHeight="1" x14ac:dyDescent="0.25">
      <c r="D404" s="69" t="str">
        <f t="shared" si="38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132" t="e">
        <f t="shared" ca="1" si="34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69" t="e">
        <f t="shared" ca="1" si="39"/>
        <v>#N/A</v>
      </c>
      <c r="L404" s="51" t="e">
        <f t="shared" si="40"/>
        <v>#N/A</v>
      </c>
      <c r="M404" s="58" t="e">
        <f>IF(ISBLANK(A404),NA(),IFERROR(A404+(PLAYER_EXP_MAX-D404)/L404,NA()))</f>
        <v>#N/A</v>
      </c>
      <c r="N404" s="69" t="e">
        <f t="shared" ca="1" si="41"/>
        <v>#N/A</v>
      </c>
    </row>
    <row r="405" spans="4:14" ht="14.65" customHeight="1" x14ac:dyDescent="0.25">
      <c r="D405" s="69" t="str">
        <f t="shared" si="38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132" t="e">
        <f t="shared" ca="1" si="34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69" t="e">
        <f t="shared" ca="1" si="39"/>
        <v>#N/A</v>
      </c>
      <c r="L405" s="51" t="e">
        <f t="shared" si="40"/>
        <v>#N/A</v>
      </c>
      <c r="M405" s="58" t="e">
        <f>IF(ISBLANK(A405),NA(),IFERROR(A405+(PLAYER_EXP_MAX-D405)/L405,NA()))</f>
        <v>#N/A</v>
      </c>
      <c r="N405" s="69" t="e">
        <f t="shared" ca="1" si="41"/>
        <v>#N/A</v>
      </c>
    </row>
    <row r="406" spans="4:14" ht="14.65" customHeight="1" x14ac:dyDescent="0.25">
      <c r="D406" s="69" t="str">
        <f t="shared" si="38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132" t="e">
        <f t="shared" ca="1" si="34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69" t="e">
        <f t="shared" ca="1" si="39"/>
        <v>#N/A</v>
      </c>
      <c r="L406" s="51" t="e">
        <f t="shared" si="40"/>
        <v>#N/A</v>
      </c>
      <c r="M406" s="58" t="e">
        <f>IF(ISBLANK(A406),NA(),IFERROR(A406+(PLAYER_EXP_MAX-D406)/L406,NA()))</f>
        <v>#N/A</v>
      </c>
      <c r="N406" s="69" t="e">
        <f t="shared" ca="1" si="41"/>
        <v>#N/A</v>
      </c>
    </row>
    <row r="407" spans="4:14" ht="14.65" customHeight="1" x14ac:dyDescent="0.25">
      <c r="D407" s="69" t="str">
        <f t="shared" si="38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132" t="e">
        <f t="shared" ca="1" si="34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69" t="e">
        <f t="shared" ca="1" si="39"/>
        <v>#N/A</v>
      </c>
      <c r="L407" s="51" t="e">
        <f t="shared" si="40"/>
        <v>#N/A</v>
      </c>
      <c r="M407" s="58" t="e">
        <f>IF(ISBLANK(A407),NA(),IFERROR(A407+(PLAYER_EXP_MAX-D407)/L407,NA()))</f>
        <v>#N/A</v>
      </c>
      <c r="N407" s="69" t="e">
        <f t="shared" ca="1" si="41"/>
        <v>#N/A</v>
      </c>
    </row>
    <row r="408" spans="4:14" ht="14.65" customHeight="1" x14ac:dyDescent="0.25">
      <c r="D408" s="69" t="str">
        <f t="shared" si="38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132" t="e">
        <f t="shared" ca="1" si="34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69" t="e">
        <f t="shared" ca="1" si="39"/>
        <v>#N/A</v>
      </c>
      <c r="L408" s="51" t="e">
        <f t="shared" si="40"/>
        <v>#N/A</v>
      </c>
      <c r="M408" s="58" t="e">
        <f>IF(ISBLANK(A408),NA(),IFERROR(A408+(PLAYER_EXP_MAX-D408)/L408,NA()))</f>
        <v>#N/A</v>
      </c>
      <c r="N408" s="69" t="e">
        <f t="shared" ca="1" si="41"/>
        <v>#N/A</v>
      </c>
    </row>
    <row r="409" spans="4:14" ht="14.65" customHeight="1" x14ac:dyDescent="0.25">
      <c r="D409" s="69" t="str">
        <f t="shared" si="38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132" t="e">
        <f t="shared" ca="1" si="34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69" t="e">
        <f t="shared" ca="1" si="39"/>
        <v>#N/A</v>
      </c>
      <c r="L409" s="51" t="e">
        <f t="shared" si="40"/>
        <v>#N/A</v>
      </c>
      <c r="M409" s="58" t="e">
        <f>IF(ISBLANK(A409),NA(),IFERROR(A409+(PLAYER_EXP_MAX-D409)/L409,NA()))</f>
        <v>#N/A</v>
      </c>
      <c r="N409" s="69" t="e">
        <f t="shared" ca="1" si="41"/>
        <v>#N/A</v>
      </c>
    </row>
    <row r="410" spans="4:14" ht="14.65" customHeight="1" x14ac:dyDescent="0.25">
      <c r="D410" s="69" t="str">
        <f t="shared" si="38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132" t="e">
        <f t="shared" ca="1" si="34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69" t="e">
        <f t="shared" ca="1" si="39"/>
        <v>#N/A</v>
      </c>
      <c r="L410" s="51" t="e">
        <f t="shared" si="40"/>
        <v>#N/A</v>
      </c>
      <c r="M410" s="58" t="e">
        <f>IF(ISBLANK(A410),NA(),IFERROR(A410+(PLAYER_EXP_MAX-D410)/L410,NA()))</f>
        <v>#N/A</v>
      </c>
      <c r="N410" s="69" t="e">
        <f t="shared" ca="1" si="41"/>
        <v>#N/A</v>
      </c>
    </row>
    <row r="411" spans="4:14" ht="14.65" customHeight="1" x14ac:dyDescent="0.25">
      <c r="D411" s="69" t="str">
        <f t="shared" si="38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132" t="e">
        <f t="shared" ca="1" si="34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69" t="e">
        <f t="shared" ca="1" si="39"/>
        <v>#N/A</v>
      </c>
      <c r="L411" s="51" t="e">
        <f t="shared" si="40"/>
        <v>#N/A</v>
      </c>
      <c r="M411" s="58" t="e">
        <f>IF(ISBLANK(A411),NA(),IFERROR(A411+(PLAYER_EXP_MAX-D411)/L411,NA()))</f>
        <v>#N/A</v>
      </c>
      <c r="N411" s="69" t="e">
        <f t="shared" ca="1" si="41"/>
        <v>#N/A</v>
      </c>
    </row>
    <row r="412" spans="4:14" ht="14.65" customHeight="1" x14ac:dyDescent="0.25">
      <c r="D412" s="69" t="str">
        <f t="shared" si="38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132" t="e">
        <f t="shared" ca="1" si="34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69" t="e">
        <f t="shared" ca="1" si="39"/>
        <v>#N/A</v>
      </c>
      <c r="L412" s="51" t="e">
        <f t="shared" si="40"/>
        <v>#N/A</v>
      </c>
      <c r="M412" s="58" t="e">
        <f>IF(ISBLANK(A412),NA(),IFERROR(A412+(PLAYER_EXP_MAX-D412)/L412,NA()))</f>
        <v>#N/A</v>
      </c>
      <c r="N412" s="69" t="e">
        <f t="shared" ca="1" si="41"/>
        <v>#N/A</v>
      </c>
    </row>
    <row r="413" spans="4:14" ht="14.65" customHeight="1" x14ac:dyDescent="0.25">
      <c r="D413" s="69" t="str">
        <f t="shared" si="38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132" t="e">
        <f t="shared" ca="1" si="34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69" t="e">
        <f t="shared" ca="1" si="39"/>
        <v>#N/A</v>
      </c>
      <c r="L413" s="51" t="e">
        <f t="shared" si="40"/>
        <v>#N/A</v>
      </c>
      <c r="M413" s="58" t="e">
        <f>IF(ISBLANK(A413),NA(),IFERROR(A413+(PLAYER_EXP_MAX-D413)/L413,NA()))</f>
        <v>#N/A</v>
      </c>
      <c r="N413" s="69" t="e">
        <f t="shared" ca="1" si="41"/>
        <v>#N/A</v>
      </c>
    </row>
    <row r="414" spans="4:14" ht="14.65" customHeight="1" x14ac:dyDescent="0.25">
      <c r="D414" s="69" t="str">
        <f t="shared" si="38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132" t="e">
        <f t="shared" ca="1" si="34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69" t="e">
        <f t="shared" ca="1" si="39"/>
        <v>#N/A</v>
      </c>
      <c r="L414" s="51" t="e">
        <f t="shared" si="40"/>
        <v>#N/A</v>
      </c>
      <c r="M414" s="58" t="e">
        <f>IF(ISBLANK(A414),NA(),IFERROR(A414+(PLAYER_EXP_MAX-D414)/L414,NA()))</f>
        <v>#N/A</v>
      </c>
      <c r="N414" s="69" t="e">
        <f t="shared" ca="1" si="41"/>
        <v>#N/A</v>
      </c>
    </row>
    <row r="415" spans="4:14" ht="14.65" customHeight="1" x14ac:dyDescent="0.25">
      <c r="D415" s="69" t="str">
        <f t="shared" si="38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132" t="e">
        <f t="shared" ref="H415:H478" ca="1" si="42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69" t="e">
        <f t="shared" ca="1" si="39"/>
        <v>#N/A</v>
      </c>
      <c r="L415" s="51" t="e">
        <f t="shared" si="40"/>
        <v>#N/A</v>
      </c>
      <c r="M415" s="58" t="e">
        <f>IF(ISBLANK(A415),NA(),IFERROR(A415+(PLAYER_EXP_MAX-D415)/L415,NA()))</f>
        <v>#N/A</v>
      </c>
      <c r="N415" s="69" t="e">
        <f t="shared" ca="1" si="41"/>
        <v>#N/A</v>
      </c>
    </row>
    <row r="416" spans="4:14" ht="14.65" customHeight="1" x14ac:dyDescent="0.25">
      <c r="D416" s="69" t="str">
        <f t="shared" si="38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132" t="e">
        <f t="shared" ca="1" si="42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69" t="e">
        <f t="shared" ca="1" si="39"/>
        <v>#N/A</v>
      </c>
      <c r="L416" s="51" t="e">
        <f t="shared" si="40"/>
        <v>#N/A</v>
      </c>
      <c r="M416" s="58" t="e">
        <f>IF(ISBLANK(A416),NA(),IFERROR(A416+(PLAYER_EXP_MAX-D416)/L416,NA()))</f>
        <v>#N/A</v>
      </c>
      <c r="N416" s="69" t="e">
        <f t="shared" ca="1" si="41"/>
        <v>#N/A</v>
      </c>
    </row>
    <row r="417" spans="4:14" ht="14.65" customHeight="1" x14ac:dyDescent="0.25">
      <c r="D417" s="69" t="str">
        <f t="shared" si="38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132" t="e">
        <f t="shared" ca="1" si="42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69" t="e">
        <f t="shared" ca="1" si="39"/>
        <v>#N/A</v>
      </c>
      <c r="L417" s="51" t="e">
        <f t="shared" si="40"/>
        <v>#N/A</v>
      </c>
      <c r="M417" s="58" t="e">
        <f>IF(ISBLANK(A417),NA(),IFERROR(A417+(PLAYER_EXP_MAX-D417)/L417,NA()))</f>
        <v>#N/A</v>
      </c>
      <c r="N417" s="69" t="e">
        <f t="shared" ca="1" si="41"/>
        <v>#N/A</v>
      </c>
    </row>
    <row r="418" spans="4:14" ht="14.65" customHeight="1" x14ac:dyDescent="0.25">
      <c r="D418" s="69" t="str">
        <f t="shared" si="38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132" t="e">
        <f t="shared" ca="1" si="42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69" t="e">
        <f t="shared" ca="1" si="39"/>
        <v>#N/A</v>
      </c>
      <c r="L418" s="51" t="e">
        <f t="shared" si="40"/>
        <v>#N/A</v>
      </c>
      <c r="M418" s="58" t="e">
        <f>IF(ISBLANK(A418),NA(),IFERROR(A418+(PLAYER_EXP_MAX-D418)/L418,NA()))</f>
        <v>#N/A</v>
      </c>
      <c r="N418" s="69" t="e">
        <f t="shared" ca="1" si="41"/>
        <v>#N/A</v>
      </c>
    </row>
    <row r="419" spans="4:14" ht="14.65" customHeight="1" x14ac:dyDescent="0.25">
      <c r="D419" s="69" t="str">
        <f t="shared" si="38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132" t="e">
        <f t="shared" ca="1" si="42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69" t="e">
        <f t="shared" ca="1" si="39"/>
        <v>#N/A</v>
      </c>
      <c r="L419" s="51" t="e">
        <f t="shared" si="40"/>
        <v>#N/A</v>
      </c>
      <c r="M419" s="58" t="e">
        <f>IF(ISBLANK(A419),NA(),IFERROR(A419+(PLAYER_EXP_MAX-D419)/L419,NA()))</f>
        <v>#N/A</v>
      </c>
      <c r="N419" s="69" t="e">
        <f t="shared" ca="1" si="41"/>
        <v>#N/A</v>
      </c>
    </row>
    <row r="420" spans="4:14" ht="14.65" customHeight="1" x14ac:dyDescent="0.25">
      <c r="D420" s="69" t="str">
        <f t="shared" si="38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132" t="e">
        <f t="shared" ca="1" si="42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69" t="e">
        <f t="shared" ca="1" si="39"/>
        <v>#N/A</v>
      </c>
      <c r="L420" s="51" t="e">
        <f t="shared" si="40"/>
        <v>#N/A</v>
      </c>
      <c r="M420" s="58" t="e">
        <f>IF(ISBLANK(A420),NA(),IFERROR(A420+(PLAYER_EXP_MAX-D420)/L420,NA()))</f>
        <v>#N/A</v>
      </c>
      <c r="N420" s="69" t="e">
        <f t="shared" ca="1" si="41"/>
        <v>#N/A</v>
      </c>
    </row>
    <row r="421" spans="4:14" ht="14.65" customHeight="1" x14ac:dyDescent="0.25">
      <c r="D421" s="69" t="str">
        <f t="shared" si="38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132" t="e">
        <f t="shared" ca="1" si="42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69" t="e">
        <f t="shared" ca="1" si="39"/>
        <v>#N/A</v>
      </c>
      <c r="L421" s="51" t="e">
        <f t="shared" si="40"/>
        <v>#N/A</v>
      </c>
      <c r="M421" s="58" t="e">
        <f>IF(ISBLANK(A421),NA(),IFERROR(A421+(PLAYER_EXP_MAX-D421)/L421,NA()))</f>
        <v>#N/A</v>
      </c>
      <c r="N421" s="69" t="e">
        <f t="shared" ca="1" si="41"/>
        <v>#N/A</v>
      </c>
    </row>
    <row r="422" spans="4:14" ht="14.65" customHeight="1" x14ac:dyDescent="0.25">
      <c r="D422" s="69" t="str">
        <f t="shared" si="38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132" t="e">
        <f t="shared" ca="1" si="42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69" t="e">
        <f t="shared" ca="1" si="39"/>
        <v>#N/A</v>
      </c>
      <c r="L422" s="51" t="e">
        <f t="shared" si="40"/>
        <v>#N/A</v>
      </c>
      <c r="M422" s="58" t="e">
        <f>IF(ISBLANK(A422),NA(),IFERROR(A422+(PLAYER_EXP_MAX-D422)/L422,NA()))</f>
        <v>#N/A</v>
      </c>
      <c r="N422" s="69" t="e">
        <f t="shared" ca="1" si="41"/>
        <v>#N/A</v>
      </c>
    </row>
    <row r="423" spans="4:14" ht="14.65" customHeight="1" x14ac:dyDescent="0.25">
      <c r="D423" s="69" t="str">
        <f t="shared" si="38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132" t="e">
        <f t="shared" ca="1" si="42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69" t="e">
        <f t="shared" ca="1" si="39"/>
        <v>#N/A</v>
      </c>
      <c r="L423" s="51" t="e">
        <f t="shared" si="40"/>
        <v>#N/A</v>
      </c>
      <c r="M423" s="58" t="e">
        <f>IF(ISBLANK(A423),NA(),IFERROR(A423+(PLAYER_EXP_MAX-D423)/L423,NA()))</f>
        <v>#N/A</v>
      </c>
      <c r="N423" s="69" t="e">
        <f t="shared" ca="1" si="41"/>
        <v>#N/A</v>
      </c>
    </row>
    <row r="424" spans="4:14" ht="14.65" customHeight="1" x14ac:dyDescent="0.25">
      <c r="D424" s="69" t="str">
        <f t="shared" si="38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132" t="e">
        <f t="shared" ca="1" si="42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69" t="e">
        <f t="shared" ca="1" si="39"/>
        <v>#N/A</v>
      </c>
      <c r="L424" s="51" t="e">
        <f t="shared" si="40"/>
        <v>#N/A</v>
      </c>
      <c r="M424" s="58" t="e">
        <f>IF(ISBLANK(A424),NA(),IFERROR(A424+(PLAYER_EXP_MAX-D424)/L424,NA()))</f>
        <v>#N/A</v>
      </c>
      <c r="N424" s="69" t="e">
        <f t="shared" ca="1" si="41"/>
        <v>#N/A</v>
      </c>
    </row>
    <row r="425" spans="4:14" ht="14.65" customHeight="1" x14ac:dyDescent="0.25">
      <c r="D425" s="69" t="str">
        <f t="shared" si="38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132" t="e">
        <f t="shared" ca="1" si="42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69" t="e">
        <f t="shared" ca="1" si="39"/>
        <v>#N/A</v>
      </c>
      <c r="L425" s="51" t="e">
        <f t="shared" si="40"/>
        <v>#N/A</v>
      </c>
      <c r="M425" s="58" t="e">
        <f>IF(ISBLANK(A425),NA(),IFERROR(A425+(PLAYER_EXP_MAX-D425)/L425,NA()))</f>
        <v>#N/A</v>
      </c>
      <c r="N425" s="69" t="e">
        <f t="shared" ca="1" si="41"/>
        <v>#N/A</v>
      </c>
    </row>
    <row r="426" spans="4:14" ht="14.65" customHeight="1" x14ac:dyDescent="0.25">
      <c r="D426" s="69" t="str">
        <f t="shared" si="38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132" t="e">
        <f t="shared" ca="1" si="42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69" t="e">
        <f t="shared" ca="1" si="39"/>
        <v>#N/A</v>
      </c>
      <c r="L426" s="51" t="e">
        <f t="shared" si="40"/>
        <v>#N/A</v>
      </c>
      <c r="M426" s="58" t="e">
        <f>IF(ISBLANK(A426),NA(),IFERROR(A426+(PLAYER_EXP_MAX-D426)/L426,NA()))</f>
        <v>#N/A</v>
      </c>
      <c r="N426" s="69" t="e">
        <f t="shared" ca="1" si="41"/>
        <v>#N/A</v>
      </c>
    </row>
    <row r="427" spans="4:14" ht="14.65" customHeight="1" x14ac:dyDescent="0.25">
      <c r="D427" s="69" t="str">
        <f t="shared" si="38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132" t="e">
        <f t="shared" ca="1" si="42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69" t="e">
        <f t="shared" ca="1" si="39"/>
        <v>#N/A</v>
      </c>
      <c r="L427" s="51" t="e">
        <f t="shared" si="40"/>
        <v>#N/A</v>
      </c>
      <c r="M427" s="58" t="e">
        <f>IF(ISBLANK(A427),NA(),IFERROR(A427+(PLAYER_EXP_MAX-D427)/L427,NA()))</f>
        <v>#N/A</v>
      </c>
      <c r="N427" s="69" t="e">
        <f t="shared" ca="1" si="41"/>
        <v>#N/A</v>
      </c>
    </row>
    <row r="428" spans="4:14" ht="14.65" customHeight="1" x14ac:dyDescent="0.25">
      <c r="D428" s="69" t="str">
        <f t="shared" si="38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132" t="e">
        <f t="shared" ca="1" si="42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69" t="e">
        <f t="shared" ca="1" si="39"/>
        <v>#N/A</v>
      </c>
      <c r="L428" s="51" t="e">
        <f t="shared" si="40"/>
        <v>#N/A</v>
      </c>
      <c r="M428" s="58" t="e">
        <f>IF(ISBLANK(A428),NA(),IFERROR(A428+(PLAYER_EXP_MAX-D428)/L428,NA()))</f>
        <v>#N/A</v>
      </c>
      <c r="N428" s="69" t="e">
        <f t="shared" ca="1" si="41"/>
        <v>#N/A</v>
      </c>
    </row>
    <row r="429" spans="4:14" ht="14.65" customHeight="1" x14ac:dyDescent="0.25">
      <c r="D429" s="69" t="str">
        <f t="shared" si="38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132" t="e">
        <f t="shared" ca="1" si="42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69" t="e">
        <f t="shared" ca="1" si="39"/>
        <v>#N/A</v>
      </c>
      <c r="L429" s="51" t="e">
        <f t="shared" si="40"/>
        <v>#N/A</v>
      </c>
      <c r="M429" s="58" t="e">
        <f>IF(ISBLANK(A429),NA(),IFERROR(A429+(PLAYER_EXP_MAX-D429)/L429,NA()))</f>
        <v>#N/A</v>
      </c>
      <c r="N429" s="69" t="e">
        <f t="shared" ca="1" si="41"/>
        <v>#N/A</v>
      </c>
    </row>
    <row r="430" spans="4:14" ht="14.65" customHeight="1" x14ac:dyDescent="0.25">
      <c r="D430" s="69" t="str">
        <f t="shared" si="38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132" t="e">
        <f t="shared" ca="1" si="42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69" t="e">
        <f t="shared" ca="1" si="39"/>
        <v>#N/A</v>
      </c>
      <c r="L430" s="51" t="e">
        <f t="shared" si="40"/>
        <v>#N/A</v>
      </c>
      <c r="M430" s="58" t="e">
        <f>IF(ISBLANK(A430),NA(),IFERROR(A430+(PLAYER_EXP_MAX-D430)/L430,NA()))</f>
        <v>#N/A</v>
      </c>
      <c r="N430" s="69" t="e">
        <f t="shared" ca="1" si="41"/>
        <v>#N/A</v>
      </c>
    </row>
    <row r="431" spans="4:14" ht="14.65" customHeight="1" x14ac:dyDescent="0.25">
      <c r="D431" s="69" t="str">
        <f t="shared" si="38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132" t="e">
        <f t="shared" ca="1" si="42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69" t="e">
        <f t="shared" ca="1" si="39"/>
        <v>#N/A</v>
      </c>
      <c r="L431" s="51" t="e">
        <f t="shared" si="40"/>
        <v>#N/A</v>
      </c>
      <c r="M431" s="58" t="e">
        <f>IF(ISBLANK(A431),NA(),IFERROR(A431+(PLAYER_EXP_MAX-D431)/L431,NA()))</f>
        <v>#N/A</v>
      </c>
      <c r="N431" s="69" t="e">
        <f t="shared" ca="1" si="41"/>
        <v>#N/A</v>
      </c>
    </row>
    <row r="432" spans="4:14" ht="14.65" customHeight="1" x14ac:dyDescent="0.25">
      <c r="D432" s="69" t="str">
        <f t="shared" si="38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132" t="e">
        <f t="shared" ca="1" si="42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69" t="e">
        <f t="shared" ca="1" si="39"/>
        <v>#N/A</v>
      </c>
      <c r="L432" s="51" t="e">
        <f t="shared" si="40"/>
        <v>#N/A</v>
      </c>
      <c r="M432" s="58" t="e">
        <f>IF(ISBLANK(A432),NA(),IFERROR(A432+(PLAYER_EXP_MAX-D432)/L432,NA()))</f>
        <v>#N/A</v>
      </c>
      <c r="N432" s="69" t="e">
        <f t="shared" ca="1" si="41"/>
        <v>#N/A</v>
      </c>
    </row>
    <row r="433" spans="4:14" ht="14.65" customHeight="1" x14ac:dyDescent="0.25">
      <c r="D433" s="69" t="str">
        <f t="shared" si="38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132" t="e">
        <f t="shared" ca="1" si="42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69" t="e">
        <f t="shared" ca="1" si="39"/>
        <v>#N/A</v>
      </c>
      <c r="L433" s="51" t="e">
        <f t="shared" si="40"/>
        <v>#N/A</v>
      </c>
      <c r="M433" s="58" t="e">
        <f>IF(ISBLANK(A433),NA(),IFERROR(A433+(PLAYER_EXP_MAX-D433)/L433,NA()))</f>
        <v>#N/A</v>
      </c>
      <c r="N433" s="69" t="e">
        <f t="shared" ca="1" si="41"/>
        <v>#N/A</v>
      </c>
    </row>
    <row r="434" spans="4:14" ht="14.65" customHeight="1" x14ac:dyDescent="0.25">
      <c r="D434" s="69" t="str">
        <f t="shared" si="38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132" t="e">
        <f t="shared" ca="1" si="42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69" t="e">
        <f t="shared" ca="1" si="39"/>
        <v>#N/A</v>
      </c>
      <c r="L434" s="51" t="e">
        <f t="shared" si="40"/>
        <v>#N/A</v>
      </c>
      <c r="M434" s="58" t="e">
        <f>IF(ISBLANK(A434),NA(),IFERROR(A434+(PLAYER_EXP_MAX-D434)/L434,NA()))</f>
        <v>#N/A</v>
      </c>
      <c r="N434" s="69" t="e">
        <f t="shared" ca="1" si="41"/>
        <v>#N/A</v>
      </c>
    </row>
    <row r="435" spans="4:14" ht="14.65" customHeight="1" x14ac:dyDescent="0.25">
      <c r="D435" s="69" t="str">
        <f t="shared" si="38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132" t="e">
        <f t="shared" ca="1" si="42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69" t="e">
        <f t="shared" ca="1" si="39"/>
        <v>#N/A</v>
      </c>
      <c r="L435" s="51" t="e">
        <f t="shared" si="40"/>
        <v>#N/A</v>
      </c>
      <c r="M435" s="58" t="e">
        <f>IF(ISBLANK(A435),NA(),IFERROR(A435+(PLAYER_EXP_MAX-D435)/L435,NA()))</f>
        <v>#N/A</v>
      </c>
      <c r="N435" s="69" t="e">
        <f t="shared" ca="1" si="41"/>
        <v>#N/A</v>
      </c>
    </row>
    <row r="436" spans="4:14" ht="14.65" customHeight="1" x14ac:dyDescent="0.25">
      <c r="D436" s="69" t="str">
        <f t="shared" si="38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132" t="e">
        <f t="shared" ca="1" si="42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69" t="e">
        <f t="shared" ca="1" si="39"/>
        <v>#N/A</v>
      </c>
      <c r="L436" s="51" t="e">
        <f t="shared" si="40"/>
        <v>#N/A</v>
      </c>
      <c r="M436" s="58" t="e">
        <f>IF(ISBLANK(A436),NA(),IFERROR(A436+(PLAYER_EXP_MAX-D436)/L436,NA()))</f>
        <v>#N/A</v>
      </c>
      <c r="N436" s="69" t="e">
        <f t="shared" ca="1" si="41"/>
        <v>#N/A</v>
      </c>
    </row>
    <row r="437" spans="4:14" ht="14.65" customHeight="1" x14ac:dyDescent="0.25">
      <c r="D437" s="69" t="str">
        <f t="shared" si="38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132" t="e">
        <f t="shared" ca="1" si="42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69" t="e">
        <f t="shared" ca="1" si="39"/>
        <v>#N/A</v>
      </c>
      <c r="L437" s="51" t="e">
        <f t="shared" si="40"/>
        <v>#N/A</v>
      </c>
      <c r="M437" s="58" t="e">
        <f>IF(ISBLANK(A437),NA(),IFERROR(A437+(PLAYER_EXP_MAX-D437)/L437,NA()))</f>
        <v>#N/A</v>
      </c>
      <c r="N437" s="69" t="e">
        <f t="shared" ca="1" si="41"/>
        <v>#N/A</v>
      </c>
    </row>
    <row r="438" spans="4:14" ht="14.65" customHeight="1" x14ac:dyDescent="0.25">
      <c r="D438" s="69" t="str">
        <f t="shared" si="38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132" t="e">
        <f t="shared" ca="1" si="42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69" t="e">
        <f t="shared" ca="1" si="39"/>
        <v>#N/A</v>
      </c>
      <c r="L438" s="51" t="e">
        <f t="shared" si="40"/>
        <v>#N/A</v>
      </c>
      <c r="M438" s="58" t="e">
        <f>IF(ISBLANK(A438),NA(),IFERROR(A438+(PLAYER_EXP_MAX-D438)/L438,NA()))</f>
        <v>#N/A</v>
      </c>
      <c r="N438" s="69" t="e">
        <f t="shared" ca="1" si="41"/>
        <v>#N/A</v>
      </c>
    </row>
    <row r="439" spans="4:14" ht="14.65" customHeight="1" x14ac:dyDescent="0.25">
      <c r="D439" s="69" t="str">
        <f t="shared" si="38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132" t="e">
        <f t="shared" ca="1" si="42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69" t="e">
        <f t="shared" ca="1" si="39"/>
        <v>#N/A</v>
      </c>
      <c r="L439" s="51" t="e">
        <f t="shared" si="40"/>
        <v>#N/A</v>
      </c>
      <c r="M439" s="58" t="e">
        <f>IF(ISBLANK(A439),NA(),IFERROR(A439+(PLAYER_EXP_MAX-D439)/L439,NA()))</f>
        <v>#N/A</v>
      </c>
      <c r="N439" s="69" t="e">
        <f t="shared" ca="1" si="41"/>
        <v>#N/A</v>
      </c>
    </row>
    <row r="440" spans="4:14" ht="14.65" customHeight="1" x14ac:dyDescent="0.25">
      <c r="D440" s="69" t="str">
        <f t="shared" si="38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132" t="e">
        <f t="shared" ca="1" si="42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69" t="e">
        <f t="shared" ca="1" si="39"/>
        <v>#N/A</v>
      </c>
      <c r="L440" s="51" t="e">
        <f t="shared" si="40"/>
        <v>#N/A</v>
      </c>
      <c r="M440" s="58" t="e">
        <f>IF(ISBLANK(A440),NA(),IFERROR(A440+(PLAYER_EXP_MAX-D440)/L440,NA()))</f>
        <v>#N/A</v>
      </c>
      <c r="N440" s="69" t="e">
        <f t="shared" ca="1" si="41"/>
        <v>#N/A</v>
      </c>
    </row>
    <row r="441" spans="4:14" ht="14.65" customHeight="1" x14ac:dyDescent="0.25">
      <c r="D441" s="69" t="str">
        <f t="shared" si="38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132" t="e">
        <f t="shared" ca="1" si="42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69" t="e">
        <f t="shared" ca="1" si="39"/>
        <v>#N/A</v>
      </c>
      <c r="L441" s="51" t="e">
        <f t="shared" si="40"/>
        <v>#N/A</v>
      </c>
      <c r="M441" s="58" t="e">
        <f>IF(ISBLANK(A441),NA(),IFERROR(A441+(PLAYER_EXP_MAX-D441)/L441,NA()))</f>
        <v>#N/A</v>
      </c>
      <c r="N441" s="69" t="e">
        <f t="shared" ca="1" si="41"/>
        <v>#N/A</v>
      </c>
    </row>
    <row r="442" spans="4:14" ht="14.65" customHeight="1" x14ac:dyDescent="0.25">
      <c r="D442" s="69" t="str">
        <f t="shared" si="38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132" t="e">
        <f t="shared" ca="1" si="42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69" t="e">
        <f t="shared" ca="1" si="39"/>
        <v>#N/A</v>
      </c>
      <c r="L442" s="51" t="e">
        <f t="shared" si="40"/>
        <v>#N/A</v>
      </c>
      <c r="M442" s="58" t="e">
        <f>IF(ISBLANK(A442),NA(),IFERROR(A442+(PLAYER_EXP_MAX-D442)/L442,NA()))</f>
        <v>#N/A</v>
      </c>
      <c r="N442" s="69" t="e">
        <f t="shared" ca="1" si="41"/>
        <v>#N/A</v>
      </c>
    </row>
    <row r="443" spans="4:14" ht="14.65" customHeight="1" x14ac:dyDescent="0.25">
      <c r="D443" s="69" t="str">
        <f t="shared" si="38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132" t="e">
        <f t="shared" ca="1" si="42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69" t="e">
        <f t="shared" ca="1" si="39"/>
        <v>#N/A</v>
      </c>
      <c r="L443" s="51" t="e">
        <f t="shared" si="40"/>
        <v>#N/A</v>
      </c>
      <c r="M443" s="58" t="e">
        <f>IF(ISBLANK(A443),NA(),IFERROR(A443+(PLAYER_EXP_MAX-D443)/L443,NA()))</f>
        <v>#N/A</v>
      </c>
      <c r="N443" s="69" t="e">
        <f t="shared" ca="1" si="41"/>
        <v>#N/A</v>
      </c>
    </row>
    <row r="444" spans="4:14" ht="14.65" customHeight="1" x14ac:dyDescent="0.25">
      <c r="D444" s="69" t="str">
        <f t="shared" si="38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132" t="e">
        <f t="shared" ca="1" si="42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69" t="e">
        <f t="shared" ca="1" si="39"/>
        <v>#N/A</v>
      </c>
      <c r="L444" s="51" t="e">
        <f t="shared" si="40"/>
        <v>#N/A</v>
      </c>
      <c r="M444" s="58" t="e">
        <f>IF(ISBLANK(A444),NA(),IFERROR(A444+(PLAYER_EXP_MAX-D444)/L444,NA()))</f>
        <v>#N/A</v>
      </c>
      <c r="N444" s="69" t="e">
        <f t="shared" ca="1" si="41"/>
        <v>#N/A</v>
      </c>
    </row>
    <row r="445" spans="4:14" ht="14.65" customHeight="1" x14ac:dyDescent="0.25">
      <c r="D445" s="69" t="str">
        <f t="shared" si="38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132" t="e">
        <f t="shared" ca="1" si="42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69" t="e">
        <f t="shared" ca="1" si="39"/>
        <v>#N/A</v>
      </c>
      <c r="L445" s="51" t="e">
        <f t="shared" si="40"/>
        <v>#N/A</v>
      </c>
      <c r="M445" s="58" t="e">
        <f>IF(ISBLANK(A445),NA(),IFERROR(A445+(PLAYER_EXP_MAX-D445)/L445,NA()))</f>
        <v>#N/A</v>
      </c>
      <c r="N445" s="69" t="e">
        <f t="shared" ca="1" si="41"/>
        <v>#N/A</v>
      </c>
    </row>
    <row r="446" spans="4:14" ht="14.65" customHeight="1" x14ac:dyDescent="0.25">
      <c r="D446" s="69" t="str">
        <f t="shared" si="38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132" t="e">
        <f t="shared" ca="1" si="42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69" t="e">
        <f t="shared" ca="1" si="39"/>
        <v>#N/A</v>
      </c>
      <c r="L446" s="51" t="e">
        <f t="shared" si="40"/>
        <v>#N/A</v>
      </c>
      <c r="M446" s="58" t="e">
        <f>IF(ISBLANK(A446),NA(),IFERROR(A446+(PLAYER_EXP_MAX-D446)/L446,NA()))</f>
        <v>#N/A</v>
      </c>
      <c r="N446" s="69" t="e">
        <f t="shared" ca="1" si="41"/>
        <v>#N/A</v>
      </c>
    </row>
    <row r="447" spans="4:14" ht="14.65" customHeight="1" x14ac:dyDescent="0.25">
      <c r="D447" s="69" t="str">
        <f t="shared" si="38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132" t="e">
        <f t="shared" ca="1" si="42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69" t="e">
        <f t="shared" ca="1" si="39"/>
        <v>#N/A</v>
      </c>
      <c r="L447" s="51" t="e">
        <f t="shared" si="40"/>
        <v>#N/A</v>
      </c>
      <c r="M447" s="58" t="e">
        <f>IF(ISBLANK(A447),NA(),IFERROR(A447+(PLAYER_EXP_MAX-D447)/L447,NA()))</f>
        <v>#N/A</v>
      </c>
      <c r="N447" s="69" t="e">
        <f t="shared" ca="1" si="41"/>
        <v>#N/A</v>
      </c>
    </row>
    <row r="448" spans="4:14" ht="14.65" customHeight="1" x14ac:dyDescent="0.25">
      <c r="D448" s="69" t="str">
        <f t="shared" si="38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132" t="e">
        <f t="shared" ca="1" si="42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69" t="e">
        <f t="shared" ca="1" si="39"/>
        <v>#N/A</v>
      </c>
      <c r="L448" s="51" t="e">
        <f t="shared" si="40"/>
        <v>#N/A</v>
      </c>
      <c r="M448" s="58" t="e">
        <f>IF(ISBLANK(A448),NA(),IFERROR(A448+(PLAYER_EXP_MAX-D448)/L448,NA()))</f>
        <v>#N/A</v>
      </c>
      <c r="N448" s="69" t="e">
        <f t="shared" ca="1" si="41"/>
        <v>#N/A</v>
      </c>
    </row>
    <row r="449" spans="4:14" ht="14.65" customHeight="1" x14ac:dyDescent="0.25">
      <c r="D449" s="69" t="str">
        <f t="shared" si="38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132" t="e">
        <f t="shared" ca="1" si="42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69" t="e">
        <f t="shared" ca="1" si="39"/>
        <v>#N/A</v>
      </c>
      <c r="L449" s="51" t="e">
        <f t="shared" si="40"/>
        <v>#N/A</v>
      </c>
      <c r="M449" s="58" t="e">
        <f>IF(ISBLANK(A449),NA(),IFERROR(A449+(PLAYER_EXP_MAX-D449)/L449,NA()))</f>
        <v>#N/A</v>
      </c>
      <c r="N449" s="69" t="e">
        <f t="shared" ca="1" si="41"/>
        <v>#N/A</v>
      </c>
    </row>
    <row r="450" spans="4:14" ht="14.65" customHeight="1" x14ac:dyDescent="0.25">
      <c r="D450" s="69" t="str">
        <f t="shared" si="38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132" t="e">
        <f t="shared" ca="1" si="42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69" t="e">
        <f t="shared" ca="1" si="39"/>
        <v>#N/A</v>
      </c>
      <c r="L450" s="51" t="e">
        <f t="shared" si="40"/>
        <v>#N/A</v>
      </c>
      <c r="M450" s="58" t="e">
        <f>IF(ISBLANK(A450),NA(),IFERROR(A450+(PLAYER_EXP_MAX-D450)/L450,NA()))</f>
        <v>#N/A</v>
      </c>
      <c r="N450" s="69" t="e">
        <f t="shared" ca="1" si="41"/>
        <v>#N/A</v>
      </c>
    </row>
    <row r="451" spans="4:14" ht="14.65" customHeight="1" x14ac:dyDescent="0.25">
      <c r="D451" s="69" t="str">
        <f t="shared" si="38"/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132" t="e">
        <f t="shared" ca="1" si="42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69" t="e">
        <f t="shared" ca="1" si="39"/>
        <v>#N/A</v>
      </c>
      <c r="L451" s="51" t="e">
        <f t="shared" si="40"/>
        <v>#N/A</v>
      </c>
      <c r="M451" s="58" t="e">
        <f>IF(ISBLANK(A451),NA(),IFERROR(A451+(PLAYER_EXP_MAX-D451)/L451,NA()))</f>
        <v>#N/A</v>
      </c>
      <c r="N451" s="69" t="e">
        <f t="shared" ca="1" si="41"/>
        <v>#N/A</v>
      </c>
    </row>
    <row r="452" spans="4:14" ht="14.65" customHeight="1" x14ac:dyDescent="0.25">
      <c r="D452" s="69" t="str">
        <f t="shared" si="38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132" t="e">
        <f t="shared" ca="1" si="42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69" t="e">
        <f t="shared" ca="1" si="39"/>
        <v>#N/A</v>
      </c>
      <c r="L452" s="51" t="e">
        <f t="shared" si="40"/>
        <v>#N/A</v>
      </c>
      <c r="M452" s="58" t="e">
        <f>IF(ISBLANK(A452),NA(),IFERROR(A452+(PLAYER_EXP_MAX-D452)/L452,NA()))</f>
        <v>#N/A</v>
      </c>
      <c r="N452" s="69" t="e">
        <f t="shared" ca="1" si="41"/>
        <v>#N/A</v>
      </c>
    </row>
    <row r="453" spans="4:14" ht="14.65" customHeight="1" x14ac:dyDescent="0.25">
      <c r="D453" s="69" t="str">
        <f t="shared" si="38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132" t="e">
        <f t="shared" ca="1" si="42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69" t="e">
        <f t="shared" ca="1" si="39"/>
        <v>#N/A</v>
      </c>
      <c r="L453" s="51" t="e">
        <f t="shared" si="40"/>
        <v>#N/A</v>
      </c>
      <c r="M453" s="58" t="e">
        <f>IF(ISBLANK(A453),NA(),IFERROR(A453+(PLAYER_EXP_MAX-D453)/L453,NA()))</f>
        <v>#N/A</v>
      </c>
      <c r="N453" s="69" t="e">
        <f t="shared" ca="1" si="41"/>
        <v>#N/A</v>
      </c>
    </row>
    <row r="454" spans="4:14" ht="14.65" customHeight="1" x14ac:dyDescent="0.25">
      <c r="D454" s="69" t="str">
        <f t="shared" si="38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132" t="e">
        <f t="shared" ca="1" si="42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69" t="e">
        <f t="shared" ca="1" si="39"/>
        <v>#N/A</v>
      </c>
      <c r="L454" s="51" t="e">
        <f t="shared" si="40"/>
        <v>#N/A</v>
      </c>
      <c r="M454" s="58" t="e">
        <f>IF(ISBLANK(A454),NA(),IFERROR(A454+(PLAYER_EXP_MAX-D454)/L454,NA()))</f>
        <v>#N/A</v>
      </c>
      <c r="N454" s="69" t="e">
        <f t="shared" ca="1" si="41"/>
        <v>#N/A</v>
      </c>
    </row>
    <row r="455" spans="4:14" ht="14.65" customHeight="1" x14ac:dyDescent="0.25">
      <c r="D455" s="69" t="str">
        <f t="shared" si="38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132" t="e">
        <f t="shared" ca="1" si="42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69" t="e">
        <f t="shared" ca="1" si="39"/>
        <v>#N/A</v>
      </c>
      <c r="L455" s="51" t="e">
        <f t="shared" si="40"/>
        <v>#N/A</v>
      </c>
      <c r="M455" s="58" t="e">
        <f>IF(ISBLANK(A455),NA(),IFERROR(A455+(PLAYER_EXP_MAX-D455)/L455,NA()))</f>
        <v>#N/A</v>
      </c>
      <c r="N455" s="69" t="e">
        <f t="shared" ca="1" si="41"/>
        <v>#N/A</v>
      </c>
    </row>
    <row r="456" spans="4:14" ht="14.65" customHeight="1" x14ac:dyDescent="0.25">
      <c r="D456" s="69" t="str">
        <f t="shared" si="38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132" t="e">
        <f t="shared" ca="1" si="42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69" t="e">
        <f t="shared" ca="1" si="39"/>
        <v>#N/A</v>
      </c>
      <c r="L456" s="51" t="e">
        <f t="shared" si="40"/>
        <v>#N/A</v>
      </c>
      <c r="M456" s="58" t="e">
        <f>IF(ISBLANK(A456),NA(),IFERROR(A456+(PLAYER_EXP_MAX-D456)/L456,NA()))</f>
        <v>#N/A</v>
      </c>
      <c r="N456" s="69" t="e">
        <f t="shared" ca="1" si="41"/>
        <v>#N/A</v>
      </c>
    </row>
    <row r="457" spans="4:14" ht="14.65" customHeight="1" x14ac:dyDescent="0.25">
      <c r="D457" s="69" t="str">
        <f t="shared" si="38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132" t="e">
        <f t="shared" ca="1" si="42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69" t="e">
        <f t="shared" ca="1" si="39"/>
        <v>#N/A</v>
      </c>
      <c r="L457" s="51" t="e">
        <f t="shared" si="40"/>
        <v>#N/A</v>
      </c>
      <c r="M457" s="58" t="e">
        <f>IF(ISBLANK(A457),NA(),IFERROR(A457+(PLAYER_EXP_MAX-D457)/L457,NA()))</f>
        <v>#N/A</v>
      </c>
      <c r="N457" s="69" t="e">
        <f t="shared" ca="1" si="41"/>
        <v>#N/A</v>
      </c>
    </row>
    <row r="458" spans="4:14" ht="14.65" customHeight="1" x14ac:dyDescent="0.25">
      <c r="D458" s="69" t="str">
        <f t="shared" si="38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132" t="e">
        <f t="shared" ca="1" si="42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69" t="e">
        <f t="shared" ca="1" si="39"/>
        <v>#N/A</v>
      </c>
      <c r="L458" s="51" t="e">
        <f t="shared" si="40"/>
        <v>#N/A</v>
      </c>
      <c r="M458" s="58" t="e">
        <f>IF(ISBLANK(A458),NA(),IFERROR(A458+(PLAYER_EXP_MAX-D458)/L458,NA()))</f>
        <v>#N/A</v>
      </c>
      <c r="N458" s="69" t="e">
        <f t="shared" ca="1" si="41"/>
        <v>#N/A</v>
      </c>
    </row>
    <row r="459" spans="4:14" ht="14.65" customHeight="1" x14ac:dyDescent="0.25">
      <c r="D459" s="69" t="str">
        <f t="shared" si="38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132" t="e">
        <f t="shared" ca="1" si="42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69" t="e">
        <f t="shared" ca="1" si="39"/>
        <v>#N/A</v>
      </c>
      <c r="L459" s="51" t="e">
        <f t="shared" si="40"/>
        <v>#N/A</v>
      </c>
      <c r="M459" s="58" t="e">
        <f>IF(ISBLANK(A459),NA(),IFERROR(A459+(PLAYER_EXP_MAX-D459)/L459,NA()))</f>
        <v>#N/A</v>
      </c>
      <c r="N459" s="69" t="e">
        <f t="shared" ca="1" si="41"/>
        <v>#N/A</v>
      </c>
    </row>
    <row r="460" spans="4:14" ht="14.65" customHeight="1" x14ac:dyDescent="0.25">
      <c r="D460" s="69" t="str">
        <f t="shared" si="38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132" t="e">
        <f t="shared" ca="1" si="42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69" t="e">
        <f t="shared" ca="1" si="39"/>
        <v>#N/A</v>
      </c>
      <c r="L460" s="51" t="e">
        <f t="shared" si="40"/>
        <v>#N/A</v>
      </c>
      <c r="M460" s="58" t="e">
        <f>IF(ISBLANK(A460),NA(),IFERROR(A460+(PLAYER_EXP_MAX-D460)/L460,NA()))</f>
        <v>#N/A</v>
      </c>
      <c r="N460" s="69" t="e">
        <f t="shared" ca="1" si="41"/>
        <v>#N/A</v>
      </c>
    </row>
    <row r="461" spans="4:14" ht="14.65" customHeight="1" x14ac:dyDescent="0.25">
      <c r="D461" s="69" t="str">
        <f t="shared" si="38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132" t="e">
        <f t="shared" ca="1" si="42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69" t="e">
        <f t="shared" ca="1" si="39"/>
        <v>#N/A</v>
      </c>
      <c r="L461" s="51" t="e">
        <f t="shared" si="40"/>
        <v>#N/A</v>
      </c>
      <c r="M461" s="58" t="e">
        <f>IF(ISBLANK(A461),NA(),IFERROR(A461+(PLAYER_EXP_MAX-D461)/L461,NA()))</f>
        <v>#N/A</v>
      </c>
      <c r="N461" s="69" t="e">
        <f t="shared" ca="1" si="41"/>
        <v>#N/A</v>
      </c>
    </row>
    <row r="462" spans="4:14" ht="14.65" customHeight="1" x14ac:dyDescent="0.25">
      <c r="D462" s="69" t="str">
        <f t="shared" si="38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132" t="e">
        <f t="shared" ca="1" si="42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69" t="e">
        <f t="shared" ca="1" si="39"/>
        <v>#N/A</v>
      </c>
      <c r="L462" s="51" t="e">
        <f t="shared" si="40"/>
        <v>#N/A</v>
      </c>
      <c r="M462" s="58" t="e">
        <f>IF(ISBLANK(A462),NA(),IFERROR(A462+(PLAYER_EXP_MAX-D462)/L462,NA()))</f>
        <v>#N/A</v>
      </c>
      <c r="N462" s="69" t="e">
        <f t="shared" ca="1" si="41"/>
        <v>#N/A</v>
      </c>
    </row>
    <row r="463" spans="4:14" ht="14.65" customHeight="1" x14ac:dyDescent="0.25">
      <c r="D463" s="69" t="str">
        <f t="shared" si="38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132" t="e">
        <f t="shared" ca="1" si="42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69" t="e">
        <f t="shared" ca="1" si="39"/>
        <v>#N/A</v>
      </c>
      <c r="L463" s="51" t="e">
        <f t="shared" si="40"/>
        <v>#N/A</v>
      </c>
      <c r="M463" s="58" t="e">
        <f>IF(ISBLANK(A463),NA(),IFERROR(A463+(PLAYER_EXP_MAX-D463)/L463,NA()))</f>
        <v>#N/A</v>
      </c>
      <c r="N463" s="69" t="e">
        <f t="shared" ca="1" si="41"/>
        <v>#N/A</v>
      </c>
    </row>
    <row r="464" spans="4:14" ht="14.65" customHeight="1" x14ac:dyDescent="0.25">
      <c r="D464" s="69" t="str">
        <f t="shared" ref="D464:D527" si="43">IF(ISBLANK(A464),"-",INDEX(DATA_PLAYER_EXP, B464, 3) + INDEX(DATA_PLAYER_EXP, B464, 2) - C464)</f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132" t="e">
        <f t="shared" ca="1" si="42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69" t="e">
        <f t="shared" ca="1" si="39"/>
        <v>#N/A</v>
      </c>
      <c r="L464" s="51" t="e">
        <f t="shared" si="40"/>
        <v>#N/A</v>
      </c>
      <c r="M464" s="58" t="e">
        <f>IF(ISBLANK(A464),NA(),IFERROR(A464+(PLAYER_EXP_MAX-D464)/L464,NA()))</f>
        <v>#N/A</v>
      </c>
      <c r="N464" s="69" t="e">
        <f t="shared" ca="1" si="41"/>
        <v>#N/A</v>
      </c>
    </row>
    <row r="465" spans="4:14" ht="14.65" customHeight="1" x14ac:dyDescent="0.25">
      <c r="D465" s="69" t="str">
        <f t="shared" si="43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132" t="e">
        <f t="shared" ca="1" si="42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69" t="e">
        <f t="shared" ref="K465:K528" ca="1" si="44">IF(ISBLANK(A465),NA(),IFERROR(TEXT(TRUNC(J465-NOW()),"000") &amp; " D " &amp; TEXT(TRUNC(ABS(J465-NOW()-TRUNC(J465-NOW()))*24),"00") &amp; " H", NA()))</f>
        <v>#N/A</v>
      </c>
      <c r="L465" s="51" t="e">
        <f t="shared" ref="L465:L528" si="45">IFERROR(IF(OR(ISBLANK($A465),$A465-$A$3 &lt; $C$1),NA(),($D465-$D$3)/($A465-$A$3)),NA())</f>
        <v>#N/A</v>
      </c>
      <c r="M465" s="58" t="e">
        <f>IF(ISBLANK(A465),NA(),IFERROR(A465+(PLAYER_EXP_MAX-D465)/L465,NA()))</f>
        <v>#N/A</v>
      </c>
      <c r="N465" s="69" t="e">
        <f t="shared" ref="N465:N528" ca="1" si="46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69" t="str">
        <f t="shared" si="43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132" t="e">
        <f t="shared" ca="1" si="42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69" t="e">
        <f t="shared" ca="1" si="44"/>
        <v>#N/A</v>
      </c>
      <c r="L466" s="51" t="e">
        <f t="shared" si="45"/>
        <v>#N/A</v>
      </c>
      <c r="M466" s="58" t="e">
        <f>IF(ISBLANK(A466),NA(),IFERROR(A466+(PLAYER_EXP_MAX-D466)/L466,NA()))</f>
        <v>#N/A</v>
      </c>
      <c r="N466" s="69" t="e">
        <f t="shared" ca="1" si="46"/>
        <v>#N/A</v>
      </c>
    </row>
    <row r="467" spans="4:14" ht="14.65" customHeight="1" x14ac:dyDescent="0.25">
      <c r="D467" s="69" t="str">
        <f t="shared" si="43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132" t="e">
        <f t="shared" ca="1" si="42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69" t="e">
        <f t="shared" ca="1" si="44"/>
        <v>#N/A</v>
      </c>
      <c r="L467" s="51" t="e">
        <f t="shared" si="45"/>
        <v>#N/A</v>
      </c>
      <c r="M467" s="58" t="e">
        <f>IF(ISBLANK(A467),NA(),IFERROR(A467+(PLAYER_EXP_MAX-D467)/L467,NA()))</f>
        <v>#N/A</v>
      </c>
      <c r="N467" s="69" t="e">
        <f t="shared" ca="1" si="46"/>
        <v>#N/A</v>
      </c>
    </row>
    <row r="468" spans="4:14" ht="14.65" customHeight="1" x14ac:dyDescent="0.25">
      <c r="D468" s="69" t="str">
        <f t="shared" si="43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132" t="e">
        <f t="shared" ca="1" si="42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69" t="e">
        <f t="shared" ca="1" si="44"/>
        <v>#N/A</v>
      </c>
      <c r="L468" s="51" t="e">
        <f t="shared" si="45"/>
        <v>#N/A</v>
      </c>
      <c r="M468" s="58" t="e">
        <f>IF(ISBLANK(A468),NA(),IFERROR(A468+(PLAYER_EXP_MAX-D468)/L468,NA()))</f>
        <v>#N/A</v>
      </c>
      <c r="N468" s="69" t="e">
        <f t="shared" ca="1" si="46"/>
        <v>#N/A</v>
      </c>
    </row>
    <row r="469" spans="4:14" ht="14.65" customHeight="1" x14ac:dyDescent="0.25">
      <c r="D469" s="69" t="str">
        <f t="shared" si="43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132" t="e">
        <f t="shared" ca="1" si="42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69" t="e">
        <f t="shared" ca="1" si="44"/>
        <v>#N/A</v>
      </c>
      <c r="L469" s="51" t="e">
        <f t="shared" si="45"/>
        <v>#N/A</v>
      </c>
      <c r="M469" s="58" t="e">
        <f>IF(ISBLANK(A469),NA(),IFERROR(A469+(PLAYER_EXP_MAX-D469)/L469,NA()))</f>
        <v>#N/A</v>
      </c>
      <c r="N469" s="69" t="e">
        <f t="shared" ca="1" si="46"/>
        <v>#N/A</v>
      </c>
    </row>
    <row r="470" spans="4:14" ht="14.65" customHeight="1" x14ac:dyDescent="0.25">
      <c r="D470" s="69" t="str">
        <f t="shared" si="43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132" t="e">
        <f t="shared" ca="1" si="42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69" t="e">
        <f t="shared" ca="1" si="44"/>
        <v>#N/A</v>
      </c>
      <c r="L470" s="51" t="e">
        <f t="shared" si="45"/>
        <v>#N/A</v>
      </c>
      <c r="M470" s="58" t="e">
        <f>IF(ISBLANK(A470),NA(),IFERROR(A470+(PLAYER_EXP_MAX-D470)/L470,NA()))</f>
        <v>#N/A</v>
      </c>
      <c r="N470" s="69" t="e">
        <f t="shared" ca="1" si="46"/>
        <v>#N/A</v>
      </c>
    </row>
    <row r="471" spans="4:14" ht="14.65" customHeight="1" x14ac:dyDescent="0.25">
      <c r="D471" s="69" t="str">
        <f t="shared" si="43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132" t="e">
        <f t="shared" ca="1" si="42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69" t="e">
        <f t="shared" ca="1" si="44"/>
        <v>#N/A</v>
      </c>
      <c r="L471" s="51" t="e">
        <f t="shared" si="45"/>
        <v>#N/A</v>
      </c>
      <c r="M471" s="58" t="e">
        <f>IF(ISBLANK(A471),NA(),IFERROR(A471+(PLAYER_EXP_MAX-D471)/L471,NA()))</f>
        <v>#N/A</v>
      </c>
      <c r="N471" s="69" t="e">
        <f t="shared" ca="1" si="46"/>
        <v>#N/A</v>
      </c>
    </row>
    <row r="472" spans="4:14" ht="14.65" customHeight="1" x14ac:dyDescent="0.25">
      <c r="D472" s="69" t="str">
        <f t="shared" si="43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132" t="e">
        <f t="shared" ca="1" si="42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69" t="e">
        <f t="shared" ca="1" si="44"/>
        <v>#N/A</v>
      </c>
      <c r="L472" s="51" t="e">
        <f t="shared" si="45"/>
        <v>#N/A</v>
      </c>
      <c r="M472" s="58" t="e">
        <f>IF(ISBLANK(A472),NA(),IFERROR(A472+(PLAYER_EXP_MAX-D472)/L472,NA()))</f>
        <v>#N/A</v>
      </c>
      <c r="N472" s="69" t="e">
        <f t="shared" ca="1" si="46"/>
        <v>#N/A</v>
      </c>
    </row>
    <row r="473" spans="4:14" ht="14.65" customHeight="1" x14ac:dyDescent="0.25">
      <c r="D473" s="69" t="str">
        <f t="shared" si="43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132" t="e">
        <f t="shared" ca="1" si="42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69" t="e">
        <f t="shared" ca="1" si="44"/>
        <v>#N/A</v>
      </c>
      <c r="L473" s="51" t="e">
        <f t="shared" si="45"/>
        <v>#N/A</v>
      </c>
      <c r="M473" s="58" t="e">
        <f>IF(ISBLANK(A473),NA(),IFERROR(A473+(PLAYER_EXP_MAX-D473)/L473,NA()))</f>
        <v>#N/A</v>
      </c>
      <c r="N473" s="69" t="e">
        <f t="shared" ca="1" si="46"/>
        <v>#N/A</v>
      </c>
    </row>
    <row r="474" spans="4:14" ht="14.65" customHeight="1" x14ac:dyDescent="0.25">
      <c r="D474" s="69" t="str">
        <f t="shared" si="43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132" t="e">
        <f t="shared" ca="1" si="42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69" t="e">
        <f t="shared" ca="1" si="44"/>
        <v>#N/A</v>
      </c>
      <c r="L474" s="51" t="e">
        <f t="shared" si="45"/>
        <v>#N/A</v>
      </c>
      <c r="M474" s="58" t="e">
        <f>IF(ISBLANK(A474),NA(),IFERROR(A474+(PLAYER_EXP_MAX-D474)/L474,NA()))</f>
        <v>#N/A</v>
      </c>
      <c r="N474" s="69" t="e">
        <f t="shared" ca="1" si="46"/>
        <v>#N/A</v>
      </c>
    </row>
    <row r="475" spans="4:14" ht="14.65" customHeight="1" x14ac:dyDescent="0.25">
      <c r="D475" s="69" t="str">
        <f t="shared" si="43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132" t="e">
        <f t="shared" ca="1" si="42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69" t="e">
        <f t="shared" ca="1" si="44"/>
        <v>#N/A</v>
      </c>
      <c r="L475" s="51" t="e">
        <f t="shared" si="45"/>
        <v>#N/A</v>
      </c>
      <c r="M475" s="58" t="e">
        <f>IF(ISBLANK(A475),NA(),IFERROR(A475+(PLAYER_EXP_MAX-D475)/L475,NA()))</f>
        <v>#N/A</v>
      </c>
      <c r="N475" s="69" t="e">
        <f t="shared" ca="1" si="46"/>
        <v>#N/A</v>
      </c>
    </row>
    <row r="476" spans="4:14" ht="14.65" customHeight="1" x14ac:dyDescent="0.25">
      <c r="D476" s="69" t="str">
        <f t="shared" si="43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132" t="e">
        <f t="shared" ca="1" si="42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69" t="e">
        <f t="shared" ca="1" si="44"/>
        <v>#N/A</v>
      </c>
      <c r="L476" s="51" t="e">
        <f t="shared" si="45"/>
        <v>#N/A</v>
      </c>
      <c r="M476" s="58" t="e">
        <f>IF(ISBLANK(A476),NA(),IFERROR(A476+(PLAYER_EXP_MAX-D476)/L476,NA()))</f>
        <v>#N/A</v>
      </c>
      <c r="N476" s="69" t="e">
        <f t="shared" ca="1" si="46"/>
        <v>#N/A</v>
      </c>
    </row>
    <row r="477" spans="4:14" ht="14.65" customHeight="1" x14ac:dyDescent="0.25">
      <c r="D477" s="69" t="str">
        <f t="shared" si="43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132" t="e">
        <f t="shared" ca="1" si="42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69" t="e">
        <f t="shared" ca="1" si="44"/>
        <v>#N/A</v>
      </c>
      <c r="L477" s="51" t="e">
        <f t="shared" si="45"/>
        <v>#N/A</v>
      </c>
      <c r="M477" s="58" t="e">
        <f>IF(ISBLANK(A477),NA(),IFERROR(A477+(PLAYER_EXP_MAX-D477)/L477,NA()))</f>
        <v>#N/A</v>
      </c>
      <c r="N477" s="69" t="e">
        <f t="shared" ca="1" si="46"/>
        <v>#N/A</v>
      </c>
    </row>
    <row r="478" spans="4:14" ht="14.65" customHeight="1" x14ac:dyDescent="0.25">
      <c r="D478" s="69" t="str">
        <f t="shared" si="43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132" t="e">
        <f t="shared" ca="1" si="42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69" t="e">
        <f t="shared" ca="1" si="44"/>
        <v>#N/A</v>
      </c>
      <c r="L478" s="51" t="e">
        <f t="shared" si="45"/>
        <v>#N/A</v>
      </c>
      <c r="M478" s="58" t="e">
        <f>IF(ISBLANK(A478),NA(),IFERROR(A478+(PLAYER_EXP_MAX-D478)/L478,NA()))</f>
        <v>#N/A</v>
      </c>
      <c r="N478" s="69" t="e">
        <f t="shared" ca="1" si="46"/>
        <v>#N/A</v>
      </c>
    </row>
    <row r="479" spans="4:14" ht="14.65" customHeight="1" x14ac:dyDescent="0.25">
      <c r="D479" s="69" t="str">
        <f t="shared" si="43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132" t="e">
        <f t="shared" ref="H479:H542" ca="1" si="47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69" t="e">
        <f t="shared" ca="1" si="44"/>
        <v>#N/A</v>
      </c>
      <c r="L479" s="51" t="e">
        <f t="shared" si="45"/>
        <v>#N/A</v>
      </c>
      <c r="M479" s="58" t="e">
        <f>IF(ISBLANK(A479),NA(),IFERROR(A479+(PLAYER_EXP_MAX-D479)/L479,NA()))</f>
        <v>#N/A</v>
      </c>
      <c r="N479" s="69" t="e">
        <f t="shared" ca="1" si="46"/>
        <v>#N/A</v>
      </c>
    </row>
    <row r="480" spans="4:14" ht="14.65" customHeight="1" x14ac:dyDescent="0.25">
      <c r="D480" s="69" t="str">
        <f t="shared" si="43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132" t="e">
        <f t="shared" ca="1" si="47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69" t="e">
        <f t="shared" ca="1" si="44"/>
        <v>#N/A</v>
      </c>
      <c r="L480" s="51" t="e">
        <f t="shared" si="45"/>
        <v>#N/A</v>
      </c>
      <c r="M480" s="58" t="e">
        <f>IF(ISBLANK(A480),NA(),IFERROR(A480+(PLAYER_EXP_MAX-D480)/L480,NA()))</f>
        <v>#N/A</v>
      </c>
      <c r="N480" s="69" t="e">
        <f t="shared" ca="1" si="46"/>
        <v>#N/A</v>
      </c>
    </row>
    <row r="481" spans="4:14" ht="14.65" customHeight="1" x14ac:dyDescent="0.25">
      <c r="D481" s="69" t="str">
        <f t="shared" si="43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132" t="e">
        <f t="shared" ca="1" si="47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69" t="e">
        <f t="shared" ca="1" si="44"/>
        <v>#N/A</v>
      </c>
      <c r="L481" s="51" t="e">
        <f t="shared" si="45"/>
        <v>#N/A</v>
      </c>
      <c r="M481" s="58" t="e">
        <f>IF(ISBLANK(A481),NA(),IFERROR(A481+(PLAYER_EXP_MAX-D481)/L481,NA()))</f>
        <v>#N/A</v>
      </c>
      <c r="N481" s="69" t="e">
        <f t="shared" ca="1" si="46"/>
        <v>#N/A</v>
      </c>
    </row>
    <row r="482" spans="4:14" ht="14.65" customHeight="1" x14ac:dyDescent="0.25">
      <c r="D482" s="69" t="str">
        <f t="shared" si="43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132" t="e">
        <f t="shared" ca="1" si="47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69" t="e">
        <f t="shared" ca="1" si="44"/>
        <v>#N/A</v>
      </c>
      <c r="L482" s="51" t="e">
        <f t="shared" si="45"/>
        <v>#N/A</v>
      </c>
      <c r="M482" s="58" t="e">
        <f>IF(ISBLANK(A482),NA(),IFERROR(A482+(PLAYER_EXP_MAX-D482)/L482,NA()))</f>
        <v>#N/A</v>
      </c>
      <c r="N482" s="69" t="e">
        <f t="shared" ca="1" si="46"/>
        <v>#N/A</v>
      </c>
    </row>
    <row r="483" spans="4:14" ht="14.65" customHeight="1" x14ac:dyDescent="0.25">
      <c r="D483" s="69" t="str">
        <f t="shared" si="43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132" t="e">
        <f t="shared" ca="1" si="47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69" t="e">
        <f t="shared" ca="1" si="44"/>
        <v>#N/A</v>
      </c>
      <c r="L483" s="51" t="e">
        <f t="shared" si="45"/>
        <v>#N/A</v>
      </c>
      <c r="M483" s="58" t="e">
        <f>IF(ISBLANK(A483),NA(),IFERROR(A483+(PLAYER_EXP_MAX-D483)/L483,NA()))</f>
        <v>#N/A</v>
      </c>
      <c r="N483" s="69" t="e">
        <f t="shared" ca="1" si="46"/>
        <v>#N/A</v>
      </c>
    </row>
    <row r="484" spans="4:14" ht="14.65" customHeight="1" x14ac:dyDescent="0.25">
      <c r="D484" s="69" t="str">
        <f t="shared" si="43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132" t="e">
        <f t="shared" ca="1" si="47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69" t="e">
        <f t="shared" ca="1" si="44"/>
        <v>#N/A</v>
      </c>
      <c r="L484" s="51" t="e">
        <f t="shared" si="45"/>
        <v>#N/A</v>
      </c>
      <c r="M484" s="58" t="e">
        <f>IF(ISBLANK(A484),NA(),IFERROR(A484+(PLAYER_EXP_MAX-D484)/L484,NA()))</f>
        <v>#N/A</v>
      </c>
      <c r="N484" s="69" t="e">
        <f t="shared" ca="1" si="46"/>
        <v>#N/A</v>
      </c>
    </row>
    <row r="485" spans="4:14" ht="14.65" customHeight="1" x14ac:dyDescent="0.25">
      <c r="D485" s="69" t="str">
        <f t="shared" si="43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132" t="e">
        <f t="shared" ca="1" si="47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69" t="e">
        <f t="shared" ca="1" si="44"/>
        <v>#N/A</v>
      </c>
      <c r="L485" s="51" t="e">
        <f t="shared" si="45"/>
        <v>#N/A</v>
      </c>
      <c r="M485" s="58" t="e">
        <f>IF(ISBLANK(A485),NA(),IFERROR(A485+(PLAYER_EXP_MAX-D485)/L485,NA()))</f>
        <v>#N/A</v>
      </c>
      <c r="N485" s="69" t="e">
        <f t="shared" ca="1" si="46"/>
        <v>#N/A</v>
      </c>
    </row>
    <row r="486" spans="4:14" ht="14.65" customHeight="1" x14ac:dyDescent="0.25">
      <c r="D486" s="69" t="str">
        <f t="shared" si="43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132" t="e">
        <f t="shared" ca="1" si="47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69" t="e">
        <f t="shared" ca="1" si="44"/>
        <v>#N/A</v>
      </c>
      <c r="L486" s="51" t="e">
        <f t="shared" si="45"/>
        <v>#N/A</v>
      </c>
      <c r="M486" s="58" t="e">
        <f>IF(ISBLANK(A486),NA(),IFERROR(A486+(PLAYER_EXP_MAX-D486)/L486,NA()))</f>
        <v>#N/A</v>
      </c>
      <c r="N486" s="69" t="e">
        <f t="shared" ca="1" si="46"/>
        <v>#N/A</v>
      </c>
    </row>
    <row r="487" spans="4:14" ht="14.65" customHeight="1" x14ac:dyDescent="0.25">
      <c r="D487" s="69" t="str">
        <f t="shared" si="43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132" t="e">
        <f t="shared" ca="1" si="47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69" t="e">
        <f t="shared" ca="1" si="44"/>
        <v>#N/A</v>
      </c>
      <c r="L487" s="51" t="e">
        <f t="shared" si="45"/>
        <v>#N/A</v>
      </c>
      <c r="M487" s="58" t="e">
        <f>IF(ISBLANK(A487),NA(),IFERROR(A487+(PLAYER_EXP_MAX-D487)/L487,NA()))</f>
        <v>#N/A</v>
      </c>
      <c r="N487" s="69" t="e">
        <f t="shared" ca="1" si="46"/>
        <v>#N/A</v>
      </c>
    </row>
    <row r="488" spans="4:14" ht="14.65" customHeight="1" x14ac:dyDescent="0.25">
      <c r="D488" s="69" t="str">
        <f t="shared" si="43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132" t="e">
        <f t="shared" ca="1" si="47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69" t="e">
        <f t="shared" ca="1" si="44"/>
        <v>#N/A</v>
      </c>
      <c r="L488" s="51" t="e">
        <f t="shared" si="45"/>
        <v>#N/A</v>
      </c>
      <c r="M488" s="58" t="e">
        <f>IF(ISBLANK(A488),NA(),IFERROR(A488+(PLAYER_EXP_MAX-D488)/L488,NA()))</f>
        <v>#N/A</v>
      </c>
      <c r="N488" s="69" t="e">
        <f t="shared" ca="1" si="46"/>
        <v>#N/A</v>
      </c>
    </row>
    <row r="489" spans="4:14" ht="14.65" customHeight="1" x14ac:dyDescent="0.25">
      <c r="D489" s="69" t="str">
        <f t="shared" si="43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132" t="e">
        <f t="shared" ca="1" si="47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69" t="e">
        <f t="shared" ca="1" si="44"/>
        <v>#N/A</v>
      </c>
      <c r="L489" s="51" t="e">
        <f t="shared" si="45"/>
        <v>#N/A</v>
      </c>
      <c r="M489" s="58" t="e">
        <f>IF(ISBLANK(A489),NA(),IFERROR(A489+(PLAYER_EXP_MAX-D489)/L489,NA()))</f>
        <v>#N/A</v>
      </c>
      <c r="N489" s="69" t="e">
        <f t="shared" ca="1" si="46"/>
        <v>#N/A</v>
      </c>
    </row>
    <row r="490" spans="4:14" ht="14.65" customHeight="1" x14ac:dyDescent="0.25">
      <c r="D490" s="69" t="str">
        <f t="shared" si="43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132" t="e">
        <f t="shared" ca="1" si="47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69" t="e">
        <f t="shared" ca="1" si="44"/>
        <v>#N/A</v>
      </c>
      <c r="L490" s="51" t="e">
        <f t="shared" si="45"/>
        <v>#N/A</v>
      </c>
      <c r="M490" s="58" t="e">
        <f>IF(ISBLANK(A490),NA(),IFERROR(A490+(PLAYER_EXP_MAX-D490)/L490,NA()))</f>
        <v>#N/A</v>
      </c>
      <c r="N490" s="69" t="e">
        <f t="shared" ca="1" si="46"/>
        <v>#N/A</v>
      </c>
    </row>
    <row r="491" spans="4:14" ht="14.65" customHeight="1" x14ac:dyDescent="0.25">
      <c r="D491" s="69" t="str">
        <f t="shared" si="43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132" t="e">
        <f t="shared" ca="1" si="47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69" t="e">
        <f t="shared" ca="1" si="44"/>
        <v>#N/A</v>
      </c>
      <c r="L491" s="51" t="e">
        <f t="shared" si="45"/>
        <v>#N/A</v>
      </c>
      <c r="M491" s="58" t="e">
        <f>IF(ISBLANK(A491),NA(),IFERROR(A491+(PLAYER_EXP_MAX-D491)/L491,NA()))</f>
        <v>#N/A</v>
      </c>
      <c r="N491" s="69" t="e">
        <f t="shared" ca="1" si="46"/>
        <v>#N/A</v>
      </c>
    </row>
    <row r="492" spans="4:14" ht="14.65" customHeight="1" x14ac:dyDescent="0.25">
      <c r="D492" s="69" t="str">
        <f t="shared" si="43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132" t="e">
        <f t="shared" ca="1" si="47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69" t="e">
        <f t="shared" ca="1" si="44"/>
        <v>#N/A</v>
      </c>
      <c r="L492" s="51" t="e">
        <f t="shared" si="45"/>
        <v>#N/A</v>
      </c>
      <c r="M492" s="58" t="e">
        <f>IF(ISBLANK(A492),NA(),IFERROR(A492+(PLAYER_EXP_MAX-D492)/L492,NA()))</f>
        <v>#N/A</v>
      </c>
      <c r="N492" s="69" t="e">
        <f t="shared" ca="1" si="46"/>
        <v>#N/A</v>
      </c>
    </row>
    <row r="493" spans="4:14" ht="14.65" customHeight="1" x14ac:dyDescent="0.25">
      <c r="D493" s="69" t="str">
        <f t="shared" si="43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132" t="e">
        <f t="shared" ca="1" si="47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69" t="e">
        <f t="shared" ca="1" si="44"/>
        <v>#N/A</v>
      </c>
      <c r="L493" s="51" t="e">
        <f t="shared" si="45"/>
        <v>#N/A</v>
      </c>
      <c r="M493" s="58" t="e">
        <f>IF(ISBLANK(A493),NA(),IFERROR(A493+(PLAYER_EXP_MAX-D493)/L493,NA()))</f>
        <v>#N/A</v>
      </c>
      <c r="N493" s="69" t="e">
        <f t="shared" ca="1" si="46"/>
        <v>#N/A</v>
      </c>
    </row>
    <row r="494" spans="4:14" ht="14.65" customHeight="1" x14ac:dyDescent="0.25">
      <c r="D494" s="69" t="str">
        <f t="shared" si="43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132" t="e">
        <f t="shared" ca="1" si="47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69" t="e">
        <f t="shared" ca="1" si="44"/>
        <v>#N/A</v>
      </c>
      <c r="L494" s="51" t="e">
        <f t="shared" si="45"/>
        <v>#N/A</v>
      </c>
      <c r="M494" s="58" t="e">
        <f>IF(ISBLANK(A494),NA(),IFERROR(A494+(PLAYER_EXP_MAX-D494)/L494,NA()))</f>
        <v>#N/A</v>
      </c>
      <c r="N494" s="69" t="e">
        <f t="shared" ca="1" si="46"/>
        <v>#N/A</v>
      </c>
    </row>
    <row r="495" spans="4:14" ht="14.65" customHeight="1" x14ac:dyDescent="0.25">
      <c r="D495" s="69" t="str">
        <f t="shared" si="43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132" t="e">
        <f t="shared" ca="1" si="47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69" t="e">
        <f t="shared" ca="1" si="44"/>
        <v>#N/A</v>
      </c>
      <c r="L495" s="51" t="e">
        <f t="shared" si="45"/>
        <v>#N/A</v>
      </c>
      <c r="M495" s="58" t="e">
        <f>IF(ISBLANK(A495),NA(),IFERROR(A495+(PLAYER_EXP_MAX-D495)/L495,NA()))</f>
        <v>#N/A</v>
      </c>
      <c r="N495" s="69" t="e">
        <f t="shared" ca="1" si="46"/>
        <v>#N/A</v>
      </c>
    </row>
    <row r="496" spans="4:14" ht="14.65" customHeight="1" x14ac:dyDescent="0.25">
      <c r="D496" s="69" t="str">
        <f t="shared" si="43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132" t="e">
        <f t="shared" ca="1" si="47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69" t="e">
        <f t="shared" ca="1" si="44"/>
        <v>#N/A</v>
      </c>
      <c r="L496" s="51" t="e">
        <f t="shared" si="45"/>
        <v>#N/A</v>
      </c>
      <c r="M496" s="58" t="e">
        <f>IF(ISBLANK(A496),NA(),IFERROR(A496+(PLAYER_EXP_MAX-D496)/L496,NA()))</f>
        <v>#N/A</v>
      </c>
      <c r="N496" s="69" t="e">
        <f t="shared" ca="1" si="46"/>
        <v>#N/A</v>
      </c>
    </row>
    <row r="497" spans="4:14" ht="14.65" customHeight="1" x14ac:dyDescent="0.25">
      <c r="D497" s="69" t="str">
        <f t="shared" si="43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132" t="e">
        <f t="shared" ca="1" si="47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69" t="e">
        <f t="shared" ca="1" si="44"/>
        <v>#N/A</v>
      </c>
      <c r="L497" s="51" t="e">
        <f t="shared" si="45"/>
        <v>#N/A</v>
      </c>
      <c r="M497" s="58" t="e">
        <f>IF(ISBLANK(A497),NA(),IFERROR(A497+(PLAYER_EXP_MAX-D497)/L497,NA()))</f>
        <v>#N/A</v>
      </c>
      <c r="N497" s="69" t="e">
        <f t="shared" ca="1" si="46"/>
        <v>#N/A</v>
      </c>
    </row>
    <row r="498" spans="4:14" ht="14.65" customHeight="1" x14ac:dyDescent="0.25">
      <c r="D498" s="69" t="str">
        <f t="shared" si="43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132" t="e">
        <f t="shared" ca="1" si="47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69" t="e">
        <f t="shared" ca="1" si="44"/>
        <v>#N/A</v>
      </c>
      <c r="L498" s="51" t="e">
        <f t="shared" si="45"/>
        <v>#N/A</v>
      </c>
      <c r="M498" s="58" t="e">
        <f>IF(ISBLANK(A498),NA(),IFERROR(A498+(PLAYER_EXP_MAX-D498)/L498,NA()))</f>
        <v>#N/A</v>
      </c>
      <c r="N498" s="69" t="e">
        <f t="shared" ca="1" si="46"/>
        <v>#N/A</v>
      </c>
    </row>
    <row r="499" spans="4:14" ht="14.65" customHeight="1" x14ac:dyDescent="0.25">
      <c r="D499" s="69" t="str">
        <f t="shared" si="43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132" t="e">
        <f t="shared" ca="1" si="47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69" t="e">
        <f t="shared" ca="1" si="44"/>
        <v>#N/A</v>
      </c>
      <c r="L499" s="51" t="e">
        <f t="shared" si="45"/>
        <v>#N/A</v>
      </c>
      <c r="M499" s="58" t="e">
        <f>IF(ISBLANK(A499),NA(),IFERROR(A499+(PLAYER_EXP_MAX-D499)/L499,NA()))</f>
        <v>#N/A</v>
      </c>
      <c r="N499" s="69" t="e">
        <f t="shared" ca="1" si="46"/>
        <v>#N/A</v>
      </c>
    </row>
    <row r="500" spans="4:14" ht="14.65" customHeight="1" x14ac:dyDescent="0.25">
      <c r="D500" s="69" t="str">
        <f t="shared" si="43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132" t="e">
        <f t="shared" ca="1" si="47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69" t="e">
        <f t="shared" ca="1" si="44"/>
        <v>#N/A</v>
      </c>
      <c r="L500" s="51" t="e">
        <f t="shared" si="45"/>
        <v>#N/A</v>
      </c>
      <c r="M500" s="58" t="e">
        <f>IF(ISBLANK(A500),NA(),IFERROR(A500+(PLAYER_EXP_MAX-D500)/L500,NA()))</f>
        <v>#N/A</v>
      </c>
      <c r="N500" s="69" t="e">
        <f t="shared" ca="1" si="46"/>
        <v>#N/A</v>
      </c>
    </row>
    <row r="501" spans="4:14" ht="14.65" customHeight="1" x14ac:dyDescent="0.25">
      <c r="D501" s="69" t="str">
        <f t="shared" si="43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132" t="e">
        <f t="shared" ca="1" si="47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69" t="e">
        <f t="shared" ca="1" si="44"/>
        <v>#N/A</v>
      </c>
      <c r="L501" s="51" t="e">
        <f t="shared" si="45"/>
        <v>#N/A</v>
      </c>
      <c r="M501" s="58" t="e">
        <f>IF(ISBLANK(A501),NA(),IFERROR(A501+(PLAYER_EXP_MAX-D501)/L501,NA()))</f>
        <v>#N/A</v>
      </c>
      <c r="N501" s="69" t="e">
        <f t="shared" ca="1" si="46"/>
        <v>#N/A</v>
      </c>
    </row>
    <row r="502" spans="4:14" ht="14.65" customHeight="1" x14ac:dyDescent="0.25">
      <c r="D502" s="69" t="str">
        <f t="shared" si="43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132" t="e">
        <f t="shared" ca="1" si="47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69" t="e">
        <f t="shared" ca="1" si="44"/>
        <v>#N/A</v>
      </c>
      <c r="L502" s="51" t="e">
        <f t="shared" si="45"/>
        <v>#N/A</v>
      </c>
      <c r="M502" s="58" t="e">
        <f>IF(ISBLANK(A502),NA(),IFERROR(A502+(PLAYER_EXP_MAX-D502)/L502,NA()))</f>
        <v>#N/A</v>
      </c>
      <c r="N502" s="69" t="e">
        <f t="shared" ca="1" si="46"/>
        <v>#N/A</v>
      </c>
    </row>
    <row r="503" spans="4:14" ht="14.65" customHeight="1" x14ac:dyDescent="0.25">
      <c r="D503" s="69" t="str">
        <f t="shared" si="43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132" t="e">
        <f t="shared" ca="1" si="47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69" t="e">
        <f t="shared" ca="1" si="44"/>
        <v>#N/A</v>
      </c>
      <c r="L503" s="51" t="e">
        <f t="shared" si="45"/>
        <v>#N/A</v>
      </c>
      <c r="M503" s="58" t="e">
        <f>IF(ISBLANK(A503),NA(),IFERROR(A503+(PLAYER_EXP_MAX-D503)/L503,NA()))</f>
        <v>#N/A</v>
      </c>
      <c r="N503" s="69" t="e">
        <f t="shared" ca="1" si="46"/>
        <v>#N/A</v>
      </c>
    </row>
    <row r="504" spans="4:14" ht="14.65" customHeight="1" x14ac:dyDescent="0.25">
      <c r="D504" s="69" t="str">
        <f t="shared" si="43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132" t="e">
        <f t="shared" ca="1" si="47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69" t="e">
        <f t="shared" ca="1" si="44"/>
        <v>#N/A</v>
      </c>
      <c r="L504" s="51" t="e">
        <f t="shared" si="45"/>
        <v>#N/A</v>
      </c>
      <c r="M504" s="58" t="e">
        <f>IF(ISBLANK(A504),NA(),IFERROR(A504+(PLAYER_EXP_MAX-D504)/L504,NA()))</f>
        <v>#N/A</v>
      </c>
      <c r="N504" s="69" t="e">
        <f t="shared" ca="1" si="46"/>
        <v>#N/A</v>
      </c>
    </row>
    <row r="505" spans="4:14" ht="14.65" customHeight="1" x14ac:dyDescent="0.25">
      <c r="D505" s="69" t="str">
        <f t="shared" si="43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132" t="e">
        <f t="shared" ca="1" si="47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69" t="e">
        <f t="shared" ca="1" si="44"/>
        <v>#N/A</v>
      </c>
      <c r="L505" s="51" t="e">
        <f t="shared" si="45"/>
        <v>#N/A</v>
      </c>
      <c r="M505" s="58" t="e">
        <f>IF(ISBLANK(A505),NA(),IFERROR(A505+(PLAYER_EXP_MAX-D505)/L505,NA()))</f>
        <v>#N/A</v>
      </c>
      <c r="N505" s="69" t="e">
        <f t="shared" ca="1" si="46"/>
        <v>#N/A</v>
      </c>
    </row>
    <row r="506" spans="4:14" ht="14.65" customHeight="1" x14ac:dyDescent="0.25">
      <c r="D506" s="69" t="str">
        <f t="shared" si="43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132" t="e">
        <f t="shared" ca="1" si="47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69" t="e">
        <f t="shared" ca="1" si="44"/>
        <v>#N/A</v>
      </c>
      <c r="L506" s="51" t="e">
        <f t="shared" si="45"/>
        <v>#N/A</v>
      </c>
      <c r="M506" s="58" t="e">
        <f>IF(ISBLANK(A506),NA(),IFERROR(A506+(PLAYER_EXP_MAX-D506)/L506,NA()))</f>
        <v>#N/A</v>
      </c>
      <c r="N506" s="69" t="e">
        <f t="shared" ca="1" si="46"/>
        <v>#N/A</v>
      </c>
    </row>
    <row r="507" spans="4:14" ht="14.65" customHeight="1" x14ac:dyDescent="0.25">
      <c r="D507" s="69" t="str">
        <f t="shared" si="43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132" t="e">
        <f t="shared" ca="1" si="47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69" t="e">
        <f t="shared" ca="1" si="44"/>
        <v>#N/A</v>
      </c>
      <c r="L507" s="51" t="e">
        <f t="shared" si="45"/>
        <v>#N/A</v>
      </c>
      <c r="M507" s="58" t="e">
        <f>IF(ISBLANK(A507),NA(),IFERROR(A507+(PLAYER_EXP_MAX-D507)/L507,NA()))</f>
        <v>#N/A</v>
      </c>
      <c r="N507" s="69" t="e">
        <f t="shared" ca="1" si="46"/>
        <v>#N/A</v>
      </c>
    </row>
    <row r="508" spans="4:14" ht="14.65" customHeight="1" x14ac:dyDescent="0.25">
      <c r="D508" s="69" t="str">
        <f t="shared" si="43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132" t="e">
        <f t="shared" ca="1" si="47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69" t="e">
        <f t="shared" ca="1" si="44"/>
        <v>#N/A</v>
      </c>
      <c r="L508" s="51" t="e">
        <f t="shared" si="45"/>
        <v>#N/A</v>
      </c>
      <c r="M508" s="58" t="e">
        <f>IF(ISBLANK(A508),NA(),IFERROR(A508+(PLAYER_EXP_MAX-D508)/L508,NA()))</f>
        <v>#N/A</v>
      </c>
      <c r="N508" s="69" t="e">
        <f t="shared" ca="1" si="46"/>
        <v>#N/A</v>
      </c>
    </row>
    <row r="509" spans="4:14" ht="14.65" customHeight="1" x14ac:dyDescent="0.25">
      <c r="D509" s="69" t="str">
        <f t="shared" si="43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132" t="e">
        <f t="shared" ca="1" si="47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69" t="e">
        <f t="shared" ca="1" si="44"/>
        <v>#N/A</v>
      </c>
      <c r="L509" s="51" t="e">
        <f t="shared" si="45"/>
        <v>#N/A</v>
      </c>
      <c r="M509" s="58" t="e">
        <f>IF(ISBLANK(A509),NA(),IFERROR(A509+(PLAYER_EXP_MAX-D509)/L509,NA()))</f>
        <v>#N/A</v>
      </c>
      <c r="N509" s="69" t="e">
        <f t="shared" ca="1" si="46"/>
        <v>#N/A</v>
      </c>
    </row>
    <row r="510" spans="4:14" ht="14.65" customHeight="1" x14ac:dyDescent="0.25">
      <c r="D510" s="69" t="str">
        <f t="shared" si="43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132" t="e">
        <f t="shared" ca="1" si="47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69" t="e">
        <f t="shared" ca="1" si="44"/>
        <v>#N/A</v>
      </c>
      <c r="L510" s="51" t="e">
        <f t="shared" si="45"/>
        <v>#N/A</v>
      </c>
      <c r="M510" s="58" t="e">
        <f>IF(ISBLANK(A510),NA(),IFERROR(A510+(PLAYER_EXP_MAX-D510)/L510,NA()))</f>
        <v>#N/A</v>
      </c>
      <c r="N510" s="69" t="e">
        <f t="shared" ca="1" si="46"/>
        <v>#N/A</v>
      </c>
    </row>
    <row r="511" spans="4:14" ht="14.65" customHeight="1" x14ac:dyDescent="0.25">
      <c r="D511" s="69" t="str">
        <f t="shared" si="43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132" t="e">
        <f t="shared" ca="1" si="47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69" t="e">
        <f t="shared" ca="1" si="44"/>
        <v>#N/A</v>
      </c>
      <c r="L511" s="51" t="e">
        <f t="shared" si="45"/>
        <v>#N/A</v>
      </c>
      <c r="M511" s="58" t="e">
        <f>IF(ISBLANK(A511),NA(),IFERROR(A511+(PLAYER_EXP_MAX-D511)/L511,NA()))</f>
        <v>#N/A</v>
      </c>
      <c r="N511" s="69" t="e">
        <f t="shared" ca="1" si="46"/>
        <v>#N/A</v>
      </c>
    </row>
    <row r="512" spans="4:14" ht="14.65" customHeight="1" x14ac:dyDescent="0.25">
      <c r="D512" s="69" t="str">
        <f t="shared" si="43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132" t="e">
        <f t="shared" ca="1" si="47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69" t="e">
        <f t="shared" ca="1" si="44"/>
        <v>#N/A</v>
      </c>
      <c r="L512" s="51" t="e">
        <f t="shared" si="45"/>
        <v>#N/A</v>
      </c>
      <c r="M512" s="58" t="e">
        <f>IF(ISBLANK(A512),NA(),IFERROR(A512+(PLAYER_EXP_MAX-D512)/L512,NA()))</f>
        <v>#N/A</v>
      </c>
      <c r="N512" s="69" t="e">
        <f t="shared" ca="1" si="46"/>
        <v>#N/A</v>
      </c>
    </row>
    <row r="513" spans="4:14" ht="14.65" customHeight="1" x14ac:dyDescent="0.25">
      <c r="D513" s="69" t="str">
        <f t="shared" si="43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132" t="e">
        <f t="shared" ca="1" si="47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69" t="e">
        <f t="shared" ca="1" si="44"/>
        <v>#N/A</v>
      </c>
      <c r="L513" s="51" t="e">
        <f t="shared" si="45"/>
        <v>#N/A</v>
      </c>
      <c r="M513" s="58" t="e">
        <f>IF(ISBLANK(A513),NA(),IFERROR(A513+(PLAYER_EXP_MAX-D513)/L513,NA()))</f>
        <v>#N/A</v>
      </c>
      <c r="N513" s="69" t="e">
        <f t="shared" ca="1" si="46"/>
        <v>#N/A</v>
      </c>
    </row>
    <row r="514" spans="4:14" ht="14.65" customHeight="1" x14ac:dyDescent="0.25">
      <c r="D514" s="69" t="str">
        <f t="shared" si="43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132" t="e">
        <f t="shared" ca="1" si="47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69" t="e">
        <f t="shared" ca="1" si="44"/>
        <v>#N/A</v>
      </c>
      <c r="L514" s="51" t="e">
        <f t="shared" si="45"/>
        <v>#N/A</v>
      </c>
      <c r="M514" s="58" t="e">
        <f>IF(ISBLANK(A514),NA(),IFERROR(A514+(PLAYER_EXP_MAX-D514)/L514,NA()))</f>
        <v>#N/A</v>
      </c>
      <c r="N514" s="69" t="e">
        <f t="shared" ca="1" si="46"/>
        <v>#N/A</v>
      </c>
    </row>
    <row r="515" spans="4:14" ht="14.65" customHeight="1" x14ac:dyDescent="0.25">
      <c r="D515" s="69" t="str">
        <f t="shared" si="43"/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132" t="e">
        <f t="shared" ca="1" si="47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69" t="e">
        <f t="shared" ca="1" si="44"/>
        <v>#N/A</v>
      </c>
      <c r="L515" s="51" t="e">
        <f t="shared" si="45"/>
        <v>#N/A</v>
      </c>
      <c r="M515" s="58" t="e">
        <f>IF(ISBLANK(A515),NA(),IFERROR(A515+(PLAYER_EXP_MAX-D515)/L515,NA()))</f>
        <v>#N/A</v>
      </c>
      <c r="N515" s="69" t="e">
        <f t="shared" ca="1" si="46"/>
        <v>#N/A</v>
      </c>
    </row>
    <row r="516" spans="4:14" ht="14.65" customHeight="1" x14ac:dyDescent="0.25">
      <c r="D516" s="69" t="str">
        <f t="shared" si="43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132" t="e">
        <f t="shared" ca="1" si="47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69" t="e">
        <f t="shared" ca="1" si="44"/>
        <v>#N/A</v>
      </c>
      <c r="L516" s="51" t="e">
        <f t="shared" si="45"/>
        <v>#N/A</v>
      </c>
      <c r="M516" s="58" t="e">
        <f>IF(ISBLANK(A516),NA(),IFERROR(A516+(PLAYER_EXP_MAX-D516)/L516,NA()))</f>
        <v>#N/A</v>
      </c>
      <c r="N516" s="69" t="e">
        <f t="shared" ca="1" si="46"/>
        <v>#N/A</v>
      </c>
    </row>
    <row r="517" spans="4:14" ht="14.65" customHeight="1" x14ac:dyDescent="0.25">
      <c r="D517" s="69" t="str">
        <f t="shared" si="43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132" t="e">
        <f t="shared" ca="1" si="47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69" t="e">
        <f t="shared" ca="1" si="44"/>
        <v>#N/A</v>
      </c>
      <c r="L517" s="51" t="e">
        <f t="shared" si="45"/>
        <v>#N/A</v>
      </c>
      <c r="M517" s="58" t="e">
        <f>IF(ISBLANK(A517),NA(),IFERROR(A517+(PLAYER_EXP_MAX-D517)/L517,NA()))</f>
        <v>#N/A</v>
      </c>
      <c r="N517" s="69" t="e">
        <f t="shared" ca="1" si="46"/>
        <v>#N/A</v>
      </c>
    </row>
    <row r="518" spans="4:14" ht="14.65" customHeight="1" x14ac:dyDescent="0.25">
      <c r="D518" s="69" t="str">
        <f t="shared" si="43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132" t="e">
        <f t="shared" ca="1" si="47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69" t="e">
        <f t="shared" ca="1" si="44"/>
        <v>#N/A</v>
      </c>
      <c r="L518" s="51" t="e">
        <f t="shared" si="45"/>
        <v>#N/A</v>
      </c>
      <c r="M518" s="58" t="e">
        <f>IF(ISBLANK(A518),NA(),IFERROR(A518+(PLAYER_EXP_MAX-D518)/L518,NA()))</f>
        <v>#N/A</v>
      </c>
      <c r="N518" s="69" t="e">
        <f t="shared" ca="1" si="46"/>
        <v>#N/A</v>
      </c>
    </row>
    <row r="519" spans="4:14" ht="14.65" customHeight="1" x14ac:dyDescent="0.25">
      <c r="D519" s="69" t="str">
        <f t="shared" si="43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132" t="e">
        <f t="shared" ca="1" si="47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69" t="e">
        <f t="shared" ca="1" si="44"/>
        <v>#N/A</v>
      </c>
      <c r="L519" s="51" t="e">
        <f t="shared" si="45"/>
        <v>#N/A</v>
      </c>
      <c r="M519" s="58" t="e">
        <f>IF(ISBLANK(A519),NA(),IFERROR(A519+(PLAYER_EXP_MAX-D519)/L519,NA()))</f>
        <v>#N/A</v>
      </c>
      <c r="N519" s="69" t="e">
        <f t="shared" ca="1" si="46"/>
        <v>#N/A</v>
      </c>
    </row>
    <row r="520" spans="4:14" ht="14.65" customHeight="1" x14ac:dyDescent="0.25">
      <c r="D520" s="69" t="str">
        <f t="shared" si="43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132" t="e">
        <f t="shared" ca="1" si="47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69" t="e">
        <f t="shared" ca="1" si="44"/>
        <v>#N/A</v>
      </c>
      <c r="L520" s="51" t="e">
        <f t="shared" si="45"/>
        <v>#N/A</v>
      </c>
      <c r="M520" s="58" t="e">
        <f>IF(ISBLANK(A520),NA(),IFERROR(A520+(PLAYER_EXP_MAX-D520)/L520,NA()))</f>
        <v>#N/A</v>
      </c>
      <c r="N520" s="69" t="e">
        <f t="shared" ca="1" si="46"/>
        <v>#N/A</v>
      </c>
    </row>
    <row r="521" spans="4:14" ht="14.65" customHeight="1" x14ac:dyDescent="0.25">
      <c r="D521" s="69" t="str">
        <f t="shared" si="43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132" t="e">
        <f t="shared" ca="1" si="47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69" t="e">
        <f t="shared" ca="1" si="44"/>
        <v>#N/A</v>
      </c>
      <c r="L521" s="51" t="e">
        <f t="shared" si="45"/>
        <v>#N/A</v>
      </c>
      <c r="M521" s="58" t="e">
        <f>IF(ISBLANK(A521),NA(),IFERROR(A521+(PLAYER_EXP_MAX-D521)/L521,NA()))</f>
        <v>#N/A</v>
      </c>
      <c r="N521" s="69" t="e">
        <f t="shared" ca="1" si="46"/>
        <v>#N/A</v>
      </c>
    </row>
    <row r="522" spans="4:14" ht="14.65" customHeight="1" x14ac:dyDescent="0.25">
      <c r="D522" s="69" t="str">
        <f t="shared" si="43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132" t="e">
        <f t="shared" ca="1" si="47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69" t="e">
        <f t="shared" ca="1" si="44"/>
        <v>#N/A</v>
      </c>
      <c r="L522" s="51" t="e">
        <f t="shared" si="45"/>
        <v>#N/A</v>
      </c>
      <c r="M522" s="58" t="e">
        <f>IF(ISBLANK(A522),NA(),IFERROR(A522+(PLAYER_EXP_MAX-D522)/L522,NA()))</f>
        <v>#N/A</v>
      </c>
      <c r="N522" s="69" t="e">
        <f t="shared" ca="1" si="46"/>
        <v>#N/A</v>
      </c>
    </row>
    <row r="523" spans="4:14" ht="14.65" customHeight="1" x14ac:dyDescent="0.25">
      <c r="D523" s="69" t="str">
        <f t="shared" si="43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132" t="e">
        <f t="shared" ca="1" si="47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69" t="e">
        <f t="shared" ca="1" si="44"/>
        <v>#N/A</v>
      </c>
      <c r="L523" s="51" t="e">
        <f t="shared" si="45"/>
        <v>#N/A</v>
      </c>
      <c r="M523" s="58" t="e">
        <f>IF(ISBLANK(A523),NA(),IFERROR(A523+(PLAYER_EXP_MAX-D523)/L523,NA()))</f>
        <v>#N/A</v>
      </c>
      <c r="N523" s="69" t="e">
        <f t="shared" ca="1" si="46"/>
        <v>#N/A</v>
      </c>
    </row>
    <row r="524" spans="4:14" ht="14.65" customHeight="1" x14ac:dyDescent="0.25">
      <c r="D524" s="69" t="str">
        <f t="shared" si="43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132" t="e">
        <f t="shared" ca="1" si="47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69" t="e">
        <f t="shared" ca="1" si="44"/>
        <v>#N/A</v>
      </c>
      <c r="L524" s="51" t="e">
        <f t="shared" si="45"/>
        <v>#N/A</v>
      </c>
      <c r="M524" s="58" t="e">
        <f>IF(ISBLANK(A524),NA(),IFERROR(A524+(PLAYER_EXP_MAX-D524)/L524,NA()))</f>
        <v>#N/A</v>
      </c>
      <c r="N524" s="69" t="e">
        <f t="shared" ca="1" si="46"/>
        <v>#N/A</v>
      </c>
    </row>
    <row r="525" spans="4:14" ht="14.65" customHeight="1" x14ac:dyDescent="0.25">
      <c r="D525" s="69" t="str">
        <f t="shared" si="43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132" t="e">
        <f t="shared" ca="1" si="47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69" t="e">
        <f t="shared" ca="1" si="44"/>
        <v>#N/A</v>
      </c>
      <c r="L525" s="51" t="e">
        <f t="shared" si="45"/>
        <v>#N/A</v>
      </c>
      <c r="M525" s="58" t="e">
        <f>IF(ISBLANK(A525),NA(),IFERROR(A525+(PLAYER_EXP_MAX-D525)/L525,NA()))</f>
        <v>#N/A</v>
      </c>
      <c r="N525" s="69" t="e">
        <f t="shared" ca="1" si="46"/>
        <v>#N/A</v>
      </c>
    </row>
    <row r="526" spans="4:14" ht="14.65" customHeight="1" x14ac:dyDescent="0.25">
      <c r="D526" s="69" t="str">
        <f t="shared" si="43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132" t="e">
        <f t="shared" ca="1" si="47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69" t="e">
        <f t="shared" ca="1" si="44"/>
        <v>#N/A</v>
      </c>
      <c r="L526" s="51" t="e">
        <f t="shared" si="45"/>
        <v>#N/A</v>
      </c>
      <c r="M526" s="58" t="e">
        <f>IF(ISBLANK(A526),NA(),IFERROR(A526+(PLAYER_EXP_MAX-D526)/L526,NA()))</f>
        <v>#N/A</v>
      </c>
      <c r="N526" s="69" t="e">
        <f t="shared" ca="1" si="46"/>
        <v>#N/A</v>
      </c>
    </row>
    <row r="527" spans="4:14" ht="14.65" customHeight="1" x14ac:dyDescent="0.25">
      <c r="D527" s="69" t="str">
        <f t="shared" si="43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132" t="e">
        <f t="shared" ca="1" si="47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69" t="e">
        <f t="shared" ca="1" si="44"/>
        <v>#N/A</v>
      </c>
      <c r="L527" s="51" t="e">
        <f t="shared" si="45"/>
        <v>#N/A</v>
      </c>
      <c r="M527" s="58" t="e">
        <f>IF(ISBLANK(A527),NA(),IFERROR(A527+(PLAYER_EXP_MAX-D527)/L527,NA()))</f>
        <v>#N/A</v>
      </c>
      <c r="N527" s="69" t="e">
        <f t="shared" ca="1" si="46"/>
        <v>#N/A</v>
      </c>
    </row>
    <row r="528" spans="4:14" ht="14.65" customHeight="1" x14ac:dyDescent="0.25">
      <c r="D528" s="69" t="str">
        <f t="shared" ref="D528:D591" si="48">IF(ISBLANK(A528),"-",INDEX(DATA_PLAYER_EXP, B528, 3) + INDEX(DATA_PLAYER_EXP, B528, 2) - C528)</f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132" t="e">
        <f t="shared" ca="1" si="47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69" t="e">
        <f t="shared" ca="1" si="44"/>
        <v>#N/A</v>
      </c>
      <c r="L528" s="51" t="e">
        <f t="shared" si="45"/>
        <v>#N/A</v>
      </c>
      <c r="M528" s="58" t="e">
        <f>IF(ISBLANK(A528),NA(),IFERROR(A528+(PLAYER_EXP_MAX-D528)/L528,NA()))</f>
        <v>#N/A</v>
      </c>
      <c r="N528" s="69" t="e">
        <f t="shared" ca="1" si="46"/>
        <v>#N/A</v>
      </c>
    </row>
    <row r="529" spans="4:14" ht="14.65" customHeight="1" x14ac:dyDescent="0.25">
      <c r="D529" s="69" t="str">
        <f t="shared" si="48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132" t="e">
        <f t="shared" ca="1" si="47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69" t="e">
        <f t="shared" ref="K529:K592" ca="1" si="49">IF(ISBLANK(A529),NA(),IFERROR(TEXT(TRUNC(J529-NOW()),"000") &amp; " D " &amp; TEXT(TRUNC(ABS(J529-NOW()-TRUNC(J529-NOW()))*24),"00") &amp; " H", NA()))</f>
        <v>#N/A</v>
      </c>
      <c r="L529" s="51" t="e">
        <f t="shared" ref="L529:L592" si="50">IFERROR(IF(OR(ISBLANK($A529),$A529-$A$3 &lt; $C$1),NA(),($D529-$D$3)/($A529-$A$3)),NA())</f>
        <v>#N/A</v>
      </c>
      <c r="M529" s="58" t="e">
        <f>IF(ISBLANK(A529),NA(),IFERROR(A529+(PLAYER_EXP_MAX-D529)/L529,NA()))</f>
        <v>#N/A</v>
      </c>
      <c r="N529" s="69" t="e">
        <f t="shared" ref="N529:N592" ca="1" si="51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69" t="str">
        <f t="shared" si="48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132" t="e">
        <f t="shared" ca="1" si="47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69" t="e">
        <f t="shared" ca="1" si="49"/>
        <v>#N/A</v>
      </c>
      <c r="L530" s="51" t="e">
        <f t="shared" si="50"/>
        <v>#N/A</v>
      </c>
      <c r="M530" s="58" t="e">
        <f>IF(ISBLANK(A530),NA(),IFERROR(A530+(PLAYER_EXP_MAX-D530)/L530,NA()))</f>
        <v>#N/A</v>
      </c>
      <c r="N530" s="69" t="e">
        <f t="shared" ca="1" si="51"/>
        <v>#N/A</v>
      </c>
    </row>
    <row r="531" spans="4:14" ht="14.65" customHeight="1" x14ac:dyDescent="0.25">
      <c r="D531" s="69" t="str">
        <f t="shared" si="48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132" t="e">
        <f t="shared" ca="1" si="47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69" t="e">
        <f t="shared" ca="1" si="49"/>
        <v>#N/A</v>
      </c>
      <c r="L531" s="51" t="e">
        <f t="shared" si="50"/>
        <v>#N/A</v>
      </c>
      <c r="M531" s="58" t="e">
        <f>IF(ISBLANK(A531),NA(),IFERROR(A531+(PLAYER_EXP_MAX-D531)/L531,NA()))</f>
        <v>#N/A</v>
      </c>
      <c r="N531" s="69" t="e">
        <f t="shared" ca="1" si="51"/>
        <v>#N/A</v>
      </c>
    </row>
    <row r="532" spans="4:14" ht="14.65" customHeight="1" x14ac:dyDescent="0.25">
      <c r="D532" s="69" t="str">
        <f t="shared" si="48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132" t="e">
        <f t="shared" ca="1" si="47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69" t="e">
        <f t="shared" ca="1" si="49"/>
        <v>#N/A</v>
      </c>
      <c r="L532" s="51" t="e">
        <f t="shared" si="50"/>
        <v>#N/A</v>
      </c>
      <c r="M532" s="58" t="e">
        <f>IF(ISBLANK(A532),NA(),IFERROR(A532+(PLAYER_EXP_MAX-D532)/L532,NA()))</f>
        <v>#N/A</v>
      </c>
      <c r="N532" s="69" t="e">
        <f t="shared" ca="1" si="51"/>
        <v>#N/A</v>
      </c>
    </row>
    <row r="533" spans="4:14" ht="14.65" customHeight="1" x14ac:dyDescent="0.25">
      <c r="D533" s="69" t="str">
        <f t="shared" si="48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132" t="e">
        <f t="shared" ca="1" si="47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69" t="e">
        <f t="shared" ca="1" si="49"/>
        <v>#N/A</v>
      </c>
      <c r="L533" s="51" t="e">
        <f t="shared" si="50"/>
        <v>#N/A</v>
      </c>
      <c r="M533" s="58" t="e">
        <f>IF(ISBLANK(A533),NA(),IFERROR(A533+(PLAYER_EXP_MAX-D533)/L533,NA()))</f>
        <v>#N/A</v>
      </c>
      <c r="N533" s="69" t="e">
        <f t="shared" ca="1" si="51"/>
        <v>#N/A</v>
      </c>
    </row>
    <row r="534" spans="4:14" ht="14.65" customHeight="1" x14ac:dyDescent="0.25">
      <c r="D534" s="69" t="str">
        <f t="shared" si="48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132" t="e">
        <f t="shared" ca="1" si="47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69" t="e">
        <f t="shared" ca="1" si="49"/>
        <v>#N/A</v>
      </c>
      <c r="L534" s="51" t="e">
        <f t="shared" si="50"/>
        <v>#N/A</v>
      </c>
      <c r="M534" s="58" t="e">
        <f>IF(ISBLANK(A534),NA(),IFERROR(A534+(PLAYER_EXP_MAX-D534)/L534,NA()))</f>
        <v>#N/A</v>
      </c>
      <c r="N534" s="69" t="e">
        <f t="shared" ca="1" si="51"/>
        <v>#N/A</v>
      </c>
    </row>
    <row r="535" spans="4:14" ht="14.65" customHeight="1" x14ac:dyDescent="0.25">
      <c r="D535" s="69" t="str">
        <f t="shared" si="48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132" t="e">
        <f t="shared" ca="1" si="47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69" t="e">
        <f t="shared" ca="1" si="49"/>
        <v>#N/A</v>
      </c>
      <c r="L535" s="51" t="e">
        <f t="shared" si="50"/>
        <v>#N/A</v>
      </c>
      <c r="M535" s="58" t="e">
        <f>IF(ISBLANK(A535),NA(),IFERROR(A535+(PLAYER_EXP_MAX-D535)/L535,NA()))</f>
        <v>#N/A</v>
      </c>
      <c r="N535" s="69" t="e">
        <f t="shared" ca="1" si="51"/>
        <v>#N/A</v>
      </c>
    </row>
    <row r="536" spans="4:14" ht="14.65" customHeight="1" x14ac:dyDescent="0.25">
      <c r="D536" s="69" t="str">
        <f t="shared" si="48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132" t="e">
        <f t="shared" ca="1" si="47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69" t="e">
        <f t="shared" ca="1" si="49"/>
        <v>#N/A</v>
      </c>
      <c r="L536" s="51" t="e">
        <f t="shared" si="50"/>
        <v>#N/A</v>
      </c>
      <c r="M536" s="58" t="e">
        <f>IF(ISBLANK(A536),NA(),IFERROR(A536+(PLAYER_EXP_MAX-D536)/L536,NA()))</f>
        <v>#N/A</v>
      </c>
      <c r="N536" s="69" t="e">
        <f t="shared" ca="1" si="51"/>
        <v>#N/A</v>
      </c>
    </row>
    <row r="537" spans="4:14" ht="14.65" customHeight="1" x14ac:dyDescent="0.25">
      <c r="D537" s="69" t="str">
        <f t="shared" si="48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132" t="e">
        <f t="shared" ca="1" si="47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69" t="e">
        <f t="shared" ca="1" si="49"/>
        <v>#N/A</v>
      </c>
      <c r="L537" s="51" t="e">
        <f t="shared" si="50"/>
        <v>#N/A</v>
      </c>
      <c r="M537" s="58" t="e">
        <f>IF(ISBLANK(A537),NA(),IFERROR(A537+(PLAYER_EXP_MAX-D537)/L537,NA()))</f>
        <v>#N/A</v>
      </c>
      <c r="N537" s="69" t="e">
        <f t="shared" ca="1" si="51"/>
        <v>#N/A</v>
      </c>
    </row>
    <row r="538" spans="4:14" ht="14.65" customHeight="1" x14ac:dyDescent="0.25">
      <c r="D538" s="69" t="str">
        <f t="shared" si="48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132" t="e">
        <f t="shared" ca="1" si="47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69" t="e">
        <f t="shared" ca="1" si="49"/>
        <v>#N/A</v>
      </c>
      <c r="L538" s="51" t="e">
        <f t="shared" si="50"/>
        <v>#N/A</v>
      </c>
      <c r="M538" s="58" t="e">
        <f>IF(ISBLANK(A538),NA(),IFERROR(A538+(PLAYER_EXP_MAX-D538)/L538,NA()))</f>
        <v>#N/A</v>
      </c>
      <c r="N538" s="69" t="e">
        <f t="shared" ca="1" si="51"/>
        <v>#N/A</v>
      </c>
    </row>
    <row r="539" spans="4:14" ht="14.65" customHeight="1" x14ac:dyDescent="0.25">
      <c r="D539" s="69" t="str">
        <f t="shared" si="48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132" t="e">
        <f t="shared" ca="1" si="47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69" t="e">
        <f t="shared" ca="1" si="49"/>
        <v>#N/A</v>
      </c>
      <c r="L539" s="51" t="e">
        <f t="shared" si="50"/>
        <v>#N/A</v>
      </c>
      <c r="M539" s="58" t="e">
        <f>IF(ISBLANK(A539),NA(),IFERROR(A539+(PLAYER_EXP_MAX-D539)/L539,NA()))</f>
        <v>#N/A</v>
      </c>
      <c r="N539" s="69" t="e">
        <f t="shared" ca="1" si="51"/>
        <v>#N/A</v>
      </c>
    </row>
    <row r="540" spans="4:14" ht="14.65" customHeight="1" x14ac:dyDescent="0.25">
      <c r="D540" s="69" t="str">
        <f t="shared" si="48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132" t="e">
        <f t="shared" ca="1" si="47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69" t="e">
        <f t="shared" ca="1" si="49"/>
        <v>#N/A</v>
      </c>
      <c r="L540" s="51" t="e">
        <f t="shared" si="50"/>
        <v>#N/A</v>
      </c>
      <c r="M540" s="58" t="e">
        <f>IF(ISBLANK(A540),NA(),IFERROR(A540+(PLAYER_EXP_MAX-D540)/L540,NA()))</f>
        <v>#N/A</v>
      </c>
      <c r="N540" s="69" t="e">
        <f t="shared" ca="1" si="51"/>
        <v>#N/A</v>
      </c>
    </row>
    <row r="541" spans="4:14" ht="14.65" customHeight="1" x14ac:dyDescent="0.25">
      <c r="D541" s="69" t="str">
        <f t="shared" si="48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132" t="e">
        <f t="shared" ca="1" si="47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69" t="e">
        <f t="shared" ca="1" si="49"/>
        <v>#N/A</v>
      </c>
      <c r="L541" s="51" t="e">
        <f t="shared" si="50"/>
        <v>#N/A</v>
      </c>
      <c r="M541" s="58" t="e">
        <f>IF(ISBLANK(A541),NA(),IFERROR(A541+(PLAYER_EXP_MAX-D541)/L541,NA()))</f>
        <v>#N/A</v>
      </c>
      <c r="N541" s="69" t="e">
        <f t="shared" ca="1" si="51"/>
        <v>#N/A</v>
      </c>
    </row>
    <row r="542" spans="4:14" ht="14.65" customHeight="1" x14ac:dyDescent="0.25">
      <c r="D542" s="69" t="str">
        <f t="shared" si="48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132" t="e">
        <f t="shared" ca="1" si="47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69" t="e">
        <f t="shared" ca="1" si="49"/>
        <v>#N/A</v>
      </c>
      <c r="L542" s="51" t="e">
        <f t="shared" si="50"/>
        <v>#N/A</v>
      </c>
      <c r="M542" s="58" t="e">
        <f>IF(ISBLANK(A542),NA(),IFERROR(A542+(PLAYER_EXP_MAX-D542)/L542,NA()))</f>
        <v>#N/A</v>
      </c>
      <c r="N542" s="69" t="e">
        <f t="shared" ca="1" si="51"/>
        <v>#N/A</v>
      </c>
    </row>
    <row r="543" spans="4:14" ht="14.65" customHeight="1" x14ac:dyDescent="0.25">
      <c r="D543" s="69" t="str">
        <f t="shared" si="48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132" t="e">
        <f t="shared" ref="H543:H606" ca="1" si="52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69" t="e">
        <f t="shared" ca="1" si="49"/>
        <v>#N/A</v>
      </c>
      <c r="L543" s="51" t="e">
        <f t="shared" si="50"/>
        <v>#N/A</v>
      </c>
      <c r="M543" s="58" t="e">
        <f>IF(ISBLANK(A543),NA(),IFERROR(A543+(PLAYER_EXP_MAX-D543)/L543,NA()))</f>
        <v>#N/A</v>
      </c>
      <c r="N543" s="69" t="e">
        <f t="shared" ca="1" si="51"/>
        <v>#N/A</v>
      </c>
    </row>
    <row r="544" spans="4:14" ht="14.65" customHeight="1" x14ac:dyDescent="0.25">
      <c r="D544" s="69" t="str">
        <f t="shared" si="48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132" t="e">
        <f t="shared" ca="1" si="52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69" t="e">
        <f t="shared" ca="1" si="49"/>
        <v>#N/A</v>
      </c>
      <c r="L544" s="51" t="e">
        <f t="shared" si="50"/>
        <v>#N/A</v>
      </c>
      <c r="M544" s="58" t="e">
        <f>IF(ISBLANK(A544),NA(),IFERROR(A544+(PLAYER_EXP_MAX-D544)/L544,NA()))</f>
        <v>#N/A</v>
      </c>
      <c r="N544" s="69" t="e">
        <f t="shared" ca="1" si="51"/>
        <v>#N/A</v>
      </c>
    </row>
    <row r="545" spans="4:14" ht="14.65" customHeight="1" x14ac:dyDescent="0.25">
      <c r="D545" s="69" t="str">
        <f t="shared" si="48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132" t="e">
        <f t="shared" ca="1" si="52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69" t="e">
        <f t="shared" ca="1" si="49"/>
        <v>#N/A</v>
      </c>
      <c r="L545" s="51" t="e">
        <f t="shared" si="50"/>
        <v>#N/A</v>
      </c>
      <c r="M545" s="58" t="e">
        <f>IF(ISBLANK(A545),NA(),IFERROR(A545+(PLAYER_EXP_MAX-D545)/L545,NA()))</f>
        <v>#N/A</v>
      </c>
      <c r="N545" s="69" t="e">
        <f t="shared" ca="1" si="51"/>
        <v>#N/A</v>
      </c>
    </row>
    <row r="546" spans="4:14" ht="14.65" customHeight="1" x14ac:dyDescent="0.25">
      <c r="D546" s="69" t="str">
        <f t="shared" si="48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132" t="e">
        <f t="shared" ca="1" si="52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69" t="e">
        <f t="shared" ca="1" si="49"/>
        <v>#N/A</v>
      </c>
      <c r="L546" s="51" t="e">
        <f t="shared" si="50"/>
        <v>#N/A</v>
      </c>
      <c r="M546" s="58" t="e">
        <f>IF(ISBLANK(A546),NA(),IFERROR(A546+(PLAYER_EXP_MAX-D546)/L546,NA()))</f>
        <v>#N/A</v>
      </c>
      <c r="N546" s="69" t="e">
        <f t="shared" ca="1" si="51"/>
        <v>#N/A</v>
      </c>
    </row>
    <row r="547" spans="4:14" ht="14.65" customHeight="1" x14ac:dyDescent="0.25">
      <c r="D547" s="69" t="str">
        <f t="shared" si="48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132" t="e">
        <f t="shared" ca="1" si="52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69" t="e">
        <f t="shared" ca="1" si="49"/>
        <v>#N/A</v>
      </c>
      <c r="L547" s="51" t="e">
        <f t="shared" si="50"/>
        <v>#N/A</v>
      </c>
      <c r="M547" s="58" t="e">
        <f>IF(ISBLANK(A547),NA(),IFERROR(A547+(PLAYER_EXP_MAX-D547)/L547,NA()))</f>
        <v>#N/A</v>
      </c>
      <c r="N547" s="69" t="e">
        <f t="shared" ca="1" si="51"/>
        <v>#N/A</v>
      </c>
    </row>
    <row r="548" spans="4:14" ht="14.65" customHeight="1" x14ac:dyDescent="0.25">
      <c r="D548" s="69" t="str">
        <f t="shared" si="48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132" t="e">
        <f t="shared" ca="1" si="52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69" t="e">
        <f t="shared" ca="1" si="49"/>
        <v>#N/A</v>
      </c>
      <c r="L548" s="51" t="e">
        <f t="shared" si="50"/>
        <v>#N/A</v>
      </c>
      <c r="M548" s="58" t="e">
        <f>IF(ISBLANK(A548),NA(),IFERROR(A548+(PLAYER_EXP_MAX-D548)/L548,NA()))</f>
        <v>#N/A</v>
      </c>
      <c r="N548" s="69" t="e">
        <f t="shared" ca="1" si="51"/>
        <v>#N/A</v>
      </c>
    </row>
    <row r="549" spans="4:14" ht="14.65" customHeight="1" x14ac:dyDescent="0.25">
      <c r="D549" s="69" t="str">
        <f t="shared" si="48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132" t="e">
        <f t="shared" ca="1" si="52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69" t="e">
        <f t="shared" ca="1" si="49"/>
        <v>#N/A</v>
      </c>
      <c r="L549" s="51" t="e">
        <f t="shared" si="50"/>
        <v>#N/A</v>
      </c>
      <c r="M549" s="58" t="e">
        <f>IF(ISBLANK(A549),NA(),IFERROR(A549+(PLAYER_EXP_MAX-D549)/L549,NA()))</f>
        <v>#N/A</v>
      </c>
      <c r="N549" s="69" t="e">
        <f t="shared" ca="1" si="51"/>
        <v>#N/A</v>
      </c>
    </row>
    <row r="550" spans="4:14" ht="14.65" customHeight="1" x14ac:dyDescent="0.25">
      <c r="D550" s="69" t="str">
        <f t="shared" si="48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132" t="e">
        <f t="shared" ca="1" si="52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69" t="e">
        <f t="shared" ca="1" si="49"/>
        <v>#N/A</v>
      </c>
      <c r="L550" s="51" t="e">
        <f t="shared" si="50"/>
        <v>#N/A</v>
      </c>
      <c r="M550" s="58" t="e">
        <f>IF(ISBLANK(A550),NA(),IFERROR(A550+(PLAYER_EXP_MAX-D550)/L550,NA()))</f>
        <v>#N/A</v>
      </c>
      <c r="N550" s="69" t="e">
        <f t="shared" ca="1" si="51"/>
        <v>#N/A</v>
      </c>
    </row>
    <row r="551" spans="4:14" ht="14.65" customHeight="1" x14ac:dyDescent="0.25">
      <c r="D551" s="69" t="str">
        <f t="shared" si="48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132" t="e">
        <f t="shared" ca="1" si="52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69" t="e">
        <f t="shared" ca="1" si="49"/>
        <v>#N/A</v>
      </c>
      <c r="L551" s="51" t="e">
        <f t="shared" si="50"/>
        <v>#N/A</v>
      </c>
      <c r="M551" s="58" t="e">
        <f>IF(ISBLANK(A551),NA(),IFERROR(A551+(PLAYER_EXP_MAX-D551)/L551,NA()))</f>
        <v>#N/A</v>
      </c>
      <c r="N551" s="69" t="e">
        <f t="shared" ca="1" si="51"/>
        <v>#N/A</v>
      </c>
    </row>
    <row r="552" spans="4:14" ht="14.65" customHeight="1" x14ac:dyDescent="0.25">
      <c r="D552" s="69" t="str">
        <f t="shared" si="48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132" t="e">
        <f t="shared" ca="1" si="52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69" t="e">
        <f t="shared" ca="1" si="49"/>
        <v>#N/A</v>
      </c>
      <c r="L552" s="51" t="e">
        <f t="shared" si="50"/>
        <v>#N/A</v>
      </c>
      <c r="M552" s="58" t="e">
        <f>IF(ISBLANK(A552),NA(),IFERROR(A552+(PLAYER_EXP_MAX-D552)/L552,NA()))</f>
        <v>#N/A</v>
      </c>
      <c r="N552" s="69" t="e">
        <f t="shared" ca="1" si="51"/>
        <v>#N/A</v>
      </c>
    </row>
    <row r="553" spans="4:14" ht="14.65" customHeight="1" x14ac:dyDescent="0.25">
      <c r="D553" s="69" t="str">
        <f t="shared" si="48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132" t="e">
        <f t="shared" ca="1" si="52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69" t="e">
        <f t="shared" ca="1" si="49"/>
        <v>#N/A</v>
      </c>
      <c r="L553" s="51" t="e">
        <f t="shared" si="50"/>
        <v>#N/A</v>
      </c>
      <c r="M553" s="58" t="e">
        <f>IF(ISBLANK(A553),NA(),IFERROR(A553+(PLAYER_EXP_MAX-D553)/L553,NA()))</f>
        <v>#N/A</v>
      </c>
      <c r="N553" s="69" t="e">
        <f t="shared" ca="1" si="51"/>
        <v>#N/A</v>
      </c>
    </row>
    <row r="554" spans="4:14" ht="14.65" customHeight="1" x14ac:dyDescent="0.25">
      <c r="D554" s="69" t="str">
        <f t="shared" si="48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132" t="e">
        <f t="shared" ca="1" si="52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69" t="e">
        <f t="shared" ca="1" si="49"/>
        <v>#N/A</v>
      </c>
      <c r="L554" s="51" t="e">
        <f t="shared" si="50"/>
        <v>#N/A</v>
      </c>
      <c r="M554" s="58" t="e">
        <f>IF(ISBLANK(A554),NA(),IFERROR(A554+(PLAYER_EXP_MAX-D554)/L554,NA()))</f>
        <v>#N/A</v>
      </c>
      <c r="N554" s="69" t="e">
        <f t="shared" ca="1" si="51"/>
        <v>#N/A</v>
      </c>
    </row>
    <row r="555" spans="4:14" ht="14.65" customHeight="1" x14ac:dyDescent="0.25">
      <c r="D555" s="69" t="str">
        <f t="shared" si="48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132" t="e">
        <f t="shared" ca="1" si="52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69" t="e">
        <f t="shared" ca="1" si="49"/>
        <v>#N/A</v>
      </c>
      <c r="L555" s="51" t="e">
        <f t="shared" si="50"/>
        <v>#N/A</v>
      </c>
      <c r="M555" s="58" t="e">
        <f>IF(ISBLANK(A555),NA(),IFERROR(A555+(PLAYER_EXP_MAX-D555)/L555,NA()))</f>
        <v>#N/A</v>
      </c>
      <c r="N555" s="69" t="e">
        <f t="shared" ca="1" si="51"/>
        <v>#N/A</v>
      </c>
    </row>
    <row r="556" spans="4:14" ht="14.65" customHeight="1" x14ac:dyDescent="0.25">
      <c r="D556" s="69" t="str">
        <f t="shared" si="48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132" t="e">
        <f t="shared" ca="1" si="52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69" t="e">
        <f t="shared" ca="1" si="49"/>
        <v>#N/A</v>
      </c>
      <c r="L556" s="51" t="e">
        <f t="shared" si="50"/>
        <v>#N/A</v>
      </c>
      <c r="M556" s="58" t="e">
        <f>IF(ISBLANK(A556),NA(),IFERROR(A556+(PLAYER_EXP_MAX-D556)/L556,NA()))</f>
        <v>#N/A</v>
      </c>
      <c r="N556" s="69" t="e">
        <f t="shared" ca="1" si="51"/>
        <v>#N/A</v>
      </c>
    </row>
    <row r="557" spans="4:14" ht="14.65" customHeight="1" x14ac:dyDescent="0.25">
      <c r="D557" s="69" t="str">
        <f t="shared" si="48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132" t="e">
        <f t="shared" ca="1" si="52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69" t="e">
        <f t="shared" ca="1" si="49"/>
        <v>#N/A</v>
      </c>
      <c r="L557" s="51" t="e">
        <f t="shared" si="50"/>
        <v>#N/A</v>
      </c>
      <c r="M557" s="58" t="e">
        <f>IF(ISBLANK(A557),NA(),IFERROR(A557+(PLAYER_EXP_MAX-D557)/L557,NA()))</f>
        <v>#N/A</v>
      </c>
      <c r="N557" s="69" t="e">
        <f t="shared" ca="1" si="51"/>
        <v>#N/A</v>
      </c>
    </row>
    <row r="558" spans="4:14" ht="14.65" customHeight="1" x14ac:dyDescent="0.25">
      <c r="D558" s="69" t="str">
        <f t="shared" si="48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132" t="e">
        <f t="shared" ca="1" si="52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69" t="e">
        <f t="shared" ca="1" si="49"/>
        <v>#N/A</v>
      </c>
      <c r="L558" s="51" t="e">
        <f t="shared" si="50"/>
        <v>#N/A</v>
      </c>
      <c r="M558" s="58" t="e">
        <f>IF(ISBLANK(A558),NA(),IFERROR(A558+(PLAYER_EXP_MAX-D558)/L558,NA()))</f>
        <v>#N/A</v>
      </c>
      <c r="N558" s="69" t="e">
        <f t="shared" ca="1" si="51"/>
        <v>#N/A</v>
      </c>
    </row>
    <row r="559" spans="4:14" ht="14.65" customHeight="1" x14ac:dyDescent="0.25">
      <c r="D559" s="69" t="str">
        <f t="shared" si="48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132" t="e">
        <f t="shared" ca="1" si="52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69" t="e">
        <f t="shared" ca="1" si="49"/>
        <v>#N/A</v>
      </c>
      <c r="L559" s="51" t="e">
        <f t="shared" si="50"/>
        <v>#N/A</v>
      </c>
      <c r="M559" s="58" t="e">
        <f>IF(ISBLANK(A559),NA(),IFERROR(A559+(PLAYER_EXP_MAX-D559)/L559,NA()))</f>
        <v>#N/A</v>
      </c>
      <c r="N559" s="69" t="e">
        <f t="shared" ca="1" si="51"/>
        <v>#N/A</v>
      </c>
    </row>
    <row r="560" spans="4:14" ht="14.65" customHeight="1" x14ac:dyDescent="0.25">
      <c r="D560" s="69" t="str">
        <f t="shared" si="48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132" t="e">
        <f t="shared" ca="1" si="52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69" t="e">
        <f t="shared" ca="1" si="49"/>
        <v>#N/A</v>
      </c>
      <c r="L560" s="51" t="e">
        <f t="shared" si="50"/>
        <v>#N/A</v>
      </c>
      <c r="M560" s="58" t="e">
        <f>IF(ISBLANK(A560),NA(),IFERROR(A560+(PLAYER_EXP_MAX-D560)/L560,NA()))</f>
        <v>#N/A</v>
      </c>
      <c r="N560" s="69" t="e">
        <f t="shared" ca="1" si="51"/>
        <v>#N/A</v>
      </c>
    </row>
    <row r="561" spans="4:14" ht="14.65" customHeight="1" x14ac:dyDescent="0.25">
      <c r="D561" s="69" t="str">
        <f t="shared" si="48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132" t="e">
        <f t="shared" ca="1" si="52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69" t="e">
        <f t="shared" ca="1" si="49"/>
        <v>#N/A</v>
      </c>
      <c r="L561" s="51" t="e">
        <f t="shared" si="50"/>
        <v>#N/A</v>
      </c>
      <c r="M561" s="58" t="e">
        <f>IF(ISBLANK(A561),NA(),IFERROR(A561+(PLAYER_EXP_MAX-D561)/L561,NA()))</f>
        <v>#N/A</v>
      </c>
      <c r="N561" s="69" t="e">
        <f t="shared" ca="1" si="51"/>
        <v>#N/A</v>
      </c>
    </row>
    <row r="562" spans="4:14" ht="14.65" customHeight="1" x14ac:dyDescent="0.25">
      <c r="D562" s="69" t="str">
        <f t="shared" si="48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132" t="e">
        <f t="shared" ca="1" si="52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69" t="e">
        <f t="shared" ca="1" si="49"/>
        <v>#N/A</v>
      </c>
      <c r="L562" s="51" t="e">
        <f t="shared" si="50"/>
        <v>#N/A</v>
      </c>
      <c r="M562" s="58" t="e">
        <f>IF(ISBLANK(A562),NA(),IFERROR(A562+(PLAYER_EXP_MAX-D562)/L562,NA()))</f>
        <v>#N/A</v>
      </c>
      <c r="N562" s="69" t="e">
        <f t="shared" ca="1" si="51"/>
        <v>#N/A</v>
      </c>
    </row>
    <row r="563" spans="4:14" ht="14.65" customHeight="1" x14ac:dyDescent="0.25">
      <c r="D563" s="69" t="str">
        <f t="shared" si="48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132" t="e">
        <f t="shared" ca="1" si="52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69" t="e">
        <f t="shared" ca="1" si="49"/>
        <v>#N/A</v>
      </c>
      <c r="L563" s="51" t="e">
        <f t="shared" si="50"/>
        <v>#N/A</v>
      </c>
      <c r="M563" s="58" t="e">
        <f>IF(ISBLANK(A563),NA(),IFERROR(A563+(PLAYER_EXP_MAX-D563)/L563,NA()))</f>
        <v>#N/A</v>
      </c>
      <c r="N563" s="69" t="e">
        <f t="shared" ca="1" si="51"/>
        <v>#N/A</v>
      </c>
    </row>
    <row r="564" spans="4:14" ht="14.65" customHeight="1" x14ac:dyDescent="0.25">
      <c r="D564" s="69" t="str">
        <f t="shared" si="48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132" t="e">
        <f t="shared" ca="1" si="52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69" t="e">
        <f t="shared" ca="1" si="49"/>
        <v>#N/A</v>
      </c>
      <c r="L564" s="51" t="e">
        <f t="shared" si="50"/>
        <v>#N/A</v>
      </c>
      <c r="M564" s="58" t="e">
        <f>IF(ISBLANK(A564),NA(),IFERROR(A564+(PLAYER_EXP_MAX-D564)/L564,NA()))</f>
        <v>#N/A</v>
      </c>
      <c r="N564" s="69" t="e">
        <f t="shared" ca="1" si="51"/>
        <v>#N/A</v>
      </c>
    </row>
    <row r="565" spans="4:14" ht="14.65" customHeight="1" x14ac:dyDescent="0.25">
      <c r="D565" s="69" t="str">
        <f t="shared" si="48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132" t="e">
        <f t="shared" ca="1" si="52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69" t="e">
        <f t="shared" ca="1" si="49"/>
        <v>#N/A</v>
      </c>
      <c r="L565" s="51" t="e">
        <f t="shared" si="50"/>
        <v>#N/A</v>
      </c>
      <c r="M565" s="58" t="e">
        <f>IF(ISBLANK(A565),NA(),IFERROR(A565+(PLAYER_EXP_MAX-D565)/L565,NA()))</f>
        <v>#N/A</v>
      </c>
      <c r="N565" s="69" t="e">
        <f t="shared" ca="1" si="51"/>
        <v>#N/A</v>
      </c>
    </row>
    <row r="566" spans="4:14" ht="14.65" customHeight="1" x14ac:dyDescent="0.25">
      <c r="D566" s="69" t="str">
        <f t="shared" si="48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132" t="e">
        <f t="shared" ca="1" si="52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69" t="e">
        <f t="shared" ca="1" si="49"/>
        <v>#N/A</v>
      </c>
      <c r="L566" s="51" t="e">
        <f t="shared" si="50"/>
        <v>#N/A</v>
      </c>
      <c r="M566" s="58" t="e">
        <f>IF(ISBLANK(A566),NA(),IFERROR(A566+(PLAYER_EXP_MAX-D566)/L566,NA()))</f>
        <v>#N/A</v>
      </c>
      <c r="N566" s="69" t="e">
        <f t="shared" ca="1" si="51"/>
        <v>#N/A</v>
      </c>
    </row>
    <row r="567" spans="4:14" ht="14.65" customHeight="1" x14ac:dyDescent="0.25">
      <c r="D567" s="69" t="str">
        <f t="shared" si="48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132" t="e">
        <f t="shared" ca="1" si="52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69" t="e">
        <f t="shared" ca="1" si="49"/>
        <v>#N/A</v>
      </c>
      <c r="L567" s="51" t="e">
        <f t="shared" si="50"/>
        <v>#N/A</v>
      </c>
      <c r="M567" s="58" t="e">
        <f>IF(ISBLANK(A567),NA(),IFERROR(A567+(PLAYER_EXP_MAX-D567)/L567,NA()))</f>
        <v>#N/A</v>
      </c>
      <c r="N567" s="69" t="e">
        <f t="shared" ca="1" si="51"/>
        <v>#N/A</v>
      </c>
    </row>
    <row r="568" spans="4:14" ht="14.65" customHeight="1" x14ac:dyDescent="0.25">
      <c r="D568" s="69" t="str">
        <f t="shared" si="48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132" t="e">
        <f t="shared" ca="1" si="52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69" t="e">
        <f t="shared" ca="1" si="49"/>
        <v>#N/A</v>
      </c>
      <c r="L568" s="51" t="e">
        <f t="shared" si="50"/>
        <v>#N/A</v>
      </c>
      <c r="M568" s="58" t="e">
        <f>IF(ISBLANK(A568),NA(),IFERROR(A568+(PLAYER_EXP_MAX-D568)/L568,NA()))</f>
        <v>#N/A</v>
      </c>
      <c r="N568" s="69" t="e">
        <f t="shared" ca="1" si="51"/>
        <v>#N/A</v>
      </c>
    </row>
    <row r="569" spans="4:14" ht="14.65" customHeight="1" x14ac:dyDescent="0.25">
      <c r="D569" s="69" t="str">
        <f t="shared" si="48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132" t="e">
        <f t="shared" ca="1" si="52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69" t="e">
        <f t="shared" ca="1" si="49"/>
        <v>#N/A</v>
      </c>
      <c r="L569" s="51" t="e">
        <f t="shared" si="50"/>
        <v>#N/A</v>
      </c>
      <c r="M569" s="58" t="e">
        <f>IF(ISBLANK(A569),NA(),IFERROR(A569+(PLAYER_EXP_MAX-D569)/L569,NA()))</f>
        <v>#N/A</v>
      </c>
      <c r="N569" s="69" t="e">
        <f t="shared" ca="1" si="51"/>
        <v>#N/A</v>
      </c>
    </row>
    <row r="570" spans="4:14" ht="14.65" customHeight="1" x14ac:dyDescent="0.25">
      <c r="D570" s="69" t="str">
        <f t="shared" si="48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132" t="e">
        <f t="shared" ca="1" si="52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69" t="e">
        <f t="shared" ca="1" si="49"/>
        <v>#N/A</v>
      </c>
      <c r="L570" s="51" t="e">
        <f t="shared" si="50"/>
        <v>#N/A</v>
      </c>
      <c r="M570" s="58" t="e">
        <f>IF(ISBLANK(A570),NA(),IFERROR(A570+(PLAYER_EXP_MAX-D570)/L570,NA()))</f>
        <v>#N/A</v>
      </c>
      <c r="N570" s="69" t="e">
        <f t="shared" ca="1" si="51"/>
        <v>#N/A</v>
      </c>
    </row>
    <row r="571" spans="4:14" ht="14.65" customHeight="1" x14ac:dyDescent="0.25">
      <c r="D571" s="69" t="str">
        <f t="shared" si="48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132" t="e">
        <f t="shared" ca="1" si="52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69" t="e">
        <f t="shared" ca="1" si="49"/>
        <v>#N/A</v>
      </c>
      <c r="L571" s="51" t="e">
        <f t="shared" si="50"/>
        <v>#N/A</v>
      </c>
      <c r="M571" s="58" t="e">
        <f>IF(ISBLANK(A571),NA(),IFERROR(A571+(PLAYER_EXP_MAX-D571)/L571,NA()))</f>
        <v>#N/A</v>
      </c>
      <c r="N571" s="69" t="e">
        <f t="shared" ca="1" si="51"/>
        <v>#N/A</v>
      </c>
    </row>
    <row r="572" spans="4:14" ht="14.65" customHeight="1" x14ac:dyDescent="0.25">
      <c r="D572" s="69" t="str">
        <f t="shared" si="48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132" t="e">
        <f t="shared" ca="1" si="52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69" t="e">
        <f t="shared" ca="1" si="49"/>
        <v>#N/A</v>
      </c>
      <c r="L572" s="51" t="e">
        <f t="shared" si="50"/>
        <v>#N/A</v>
      </c>
      <c r="M572" s="58" t="e">
        <f>IF(ISBLANK(A572),NA(),IFERROR(A572+(PLAYER_EXP_MAX-D572)/L572,NA()))</f>
        <v>#N/A</v>
      </c>
      <c r="N572" s="69" t="e">
        <f t="shared" ca="1" si="51"/>
        <v>#N/A</v>
      </c>
    </row>
    <row r="573" spans="4:14" ht="14.65" customHeight="1" x14ac:dyDescent="0.25">
      <c r="D573" s="69" t="str">
        <f t="shared" si="48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132" t="e">
        <f t="shared" ca="1" si="52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69" t="e">
        <f t="shared" ca="1" si="49"/>
        <v>#N/A</v>
      </c>
      <c r="L573" s="51" t="e">
        <f t="shared" si="50"/>
        <v>#N/A</v>
      </c>
      <c r="M573" s="58" t="e">
        <f>IF(ISBLANK(A573),NA(),IFERROR(A573+(PLAYER_EXP_MAX-D573)/L573,NA()))</f>
        <v>#N/A</v>
      </c>
      <c r="N573" s="69" t="e">
        <f t="shared" ca="1" si="51"/>
        <v>#N/A</v>
      </c>
    </row>
    <row r="574" spans="4:14" ht="14.65" customHeight="1" x14ac:dyDescent="0.25">
      <c r="D574" s="69" t="str">
        <f t="shared" si="48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132" t="e">
        <f t="shared" ca="1" si="52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69" t="e">
        <f t="shared" ca="1" si="49"/>
        <v>#N/A</v>
      </c>
      <c r="L574" s="51" t="e">
        <f t="shared" si="50"/>
        <v>#N/A</v>
      </c>
      <c r="M574" s="58" t="e">
        <f>IF(ISBLANK(A574),NA(),IFERROR(A574+(PLAYER_EXP_MAX-D574)/L574,NA()))</f>
        <v>#N/A</v>
      </c>
      <c r="N574" s="69" t="e">
        <f t="shared" ca="1" si="51"/>
        <v>#N/A</v>
      </c>
    </row>
    <row r="575" spans="4:14" ht="14.65" customHeight="1" x14ac:dyDescent="0.25">
      <c r="D575" s="69" t="str">
        <f t="shared" si="48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132" t="e">
        <f t="shared" ca="1" si="52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69" t="e">
        <f t="shared" ca="1" si="49"/>
        <v>#N/A</v>
      </c>
      <c r="L575" s="51" t="e">
        <f t="shared" si="50"/>
        <v>#N/A</v>
      </c>
      <c r="M575" s="58" t="e">
        <f>IF(ISBLANK(A575),NA(),IFERROR(A575+(PLAYER_EXP_MAX-D575)/L575,NA()))</f>
        <v>#N/A</v>
      </c>
      <c r="N575" s="69" t="e">
        <f t="shared" ca="1" si="51"/>
        <v>#N/A</v>
      </c>
    </row>
    <row r="576" spans="4:14" ht="14.65" customHeight="1" x14ac:dyDescent="0.25">
      <c r="D576" s="69" t="str">
        <f t="shared" si="48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132" t="e">
        <f t="shared" ca="1" si="52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69" t="e">
        <f t="shared" ca="1" si="49"/>
        <v>#N/A</v>
      </c>
      <c r="L576" s="51" t="e">
        <f t="shared" si="50"/>
        <v>#N/A</v>
      </c>
      <c r="M576" s="58" t="e">
        <f>IF(ISBLANK(A576),NA(),IFERROR(A576+(PLAYER_EXP_MAX-D576)/L576,NA()))</f>
        <v>#N/A</v>
      </c>
      <c r="N576" s="69" t="e">
        <f t="shared" ca="1" si="51"/>
        <v>#N/A</v>
      </c>
    </row>
    <row r="577" spans="4:14" ht="14.65" customHeight="1" x14ac:dyDescent="0.25">
      <c r="D577" s="69" t="str">
        <f t="shared" si="48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132" t="e">
        <f t="shared" ca="1" si="52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69" t="e">
        <f t="shared" ca="1" si="49"/>
        <v>#N/A</v>
      </c>
      <c r="L577" s="51" t="e">
        <f t="shared" si="50"/>
        <v>#N/A</v>
      </c>
      <c r="M577" s="58" t="e">
        <f>IF(ISBLANK(A577),NA(),IFERROR(A577+(PLAYER_EXP_MAX-D577)/L577,NA()))</f>
        <v>#N/A</v>
      </c>
      <c r="N577" s="69" t="e">
        <f t="shared" ca="1" si="51"/>
        <v>#N/A</v>
      </c>
    </row>
    <row r="578" spans="4:14" ht="14.65" customHeight="1" x14ac:dyDescent="0.25">
      <c r="D578" s="69" t="str">
        <f t="shared" si="48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132" t="e">
        <f t="shared" ca="1" si="52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69" t="e">
        <f t="shared" ca="1" si="49"/>
        <v>#N/A</v>
      </c>
      <c r="L578" s="51" t="e">
        <f t="shared" si="50"/>
        <v>#N/A</v>
      </c>
      <c r="M578" s="58" t="e">
        <f>IF(ISBLANK(A578),NA(),IFERROR(A578+(PLAYER_EXP_MAX-D578)/L578,NA()))</f>
        <v>#N/A</v>
      </c>
      <c r="N578" s="69" t="e">
        <f t="shared" ca="1" si="51"/>
        <v>#N/A</v>
      </c>
    </row>
    <row r="579" spans="4:14" ht="14.65" customHeight="1" x14ac:dyDescent="0.25">
      <c r="D579" s="69" t="str">
        <f t="shared" si="48"/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132" t="e">
        <f t="shared" ca="1" si="52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69" t="e">
        <f t="shared" ca="1" si="49"/>
        <v>#N/A</v>
      </c>
      <c r="L579" s="51" t="e">
        <f t="shared" si="50"/>
        <v>#N/A</v>
      </c>
      <c r="M579" s="58" t="e">
        <f>IF(ISBLANK(A579),NA(),IFERROR(A579+(PLAYER_EXP_MAX-D579)/L579,NA()))</f>
        <v>#N/A</v>
      </c>
      <c r="N579" s="69" t="e">
        <f t="shared" ca="1" si="51"/>
        <v>#N/A</v>
      </c>
    </row>
    <row r="580" spans="4:14" ht="14.65" customHeight="1" x14ac:dyDescent="0.25">
      <c r="D580" s="69" t="str">
        <f t="shared" si="48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132" t="e">
        <f t="shared" ca="1" si="52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69" t="e">
        <f t="shared" ca="1" si="49"/>
        <v>#N/A</v>
      </c>
      <c r="L580" s="51" t="e">
        <f t="shared" si="50"/>
        <v>#N/A</v>
      </c>
      <c r="M580" s="58" t="e">
        <f>IF(ISBLANK(A580),NA(),IFERROR(A580+(PLAYER_EXP_MAX-D580)/L580,NA()))</f>
        <v>#N/A</v>
      </c>
      <c r="N580" s="69" t="e">
        <f t="shared" ca="1" si="51"/>
        <v>#N/A</v>
      </c>
    </row>
    <row r="581" spans="4:14" ht="14.65" customHeight="1" x14ac:dyDescent="0.25">
      <c r="D581" s="69" t="str">
        <f t="shared" si="48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132" t="e">
        <f t="shared" ca="1" si="52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69" t="e">
        <f t="shared" ca="1" si="49"/>
        <v>#N/A</v>
      </c>
      <c r="L581" s="51" t="e">
        <f t="shared" si="50"/>
        <v>#N/A</v>
      </c>
      <c r="M581" s="58" t="e">
        <f>IF(ISBLANK(A581),NA(),IFERROR(A581+(PLAYER_EXP_MAX-D581)/L581,NA()))</f>
        <v>#N/A</v>
      </c>
      <c r="N581" s="69" t="e">
        <f t="shared" ca="1" si="51"/>
        <v>#N/A</v>
      </c>
    </row>
    <row r="582" spans="4:14" ht="14.65" customHeight="1" x14ac:dyDescent="0.25">
      <c r="D582" s="69" t="str">
        <f t="shared" si="48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132" t="e">
        <f t="shared" ca="1" si="52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69" t="e">
        <f t="shared" ca="1" si="49"/>
        <v>#N/A</v>
      </c>
      <c r="L582" s="51" t="e">
        <f t="shared" si="50"/>
        <v>#N/A</v>
      </c>
      <c r="M582" s="58" t="e">
        <f>IF(ISBLANK(A582),NA(),IFERROR(A582+(PLAYER_EXP_MAX-D582)/L582,NA()))</f>
        <v>#N/A</v>
      </c>
      <c r="N582" s="69" t="e">
        <f t="shared" ca="1" si="51"/>
        <v>#N/A</v>
      </c>
    </row>
    <row r="583" spans="4:14" ht="14.65" customHeight="1" x14ac:dyDescent="0.25">
      <c r="D583" s="69" t="str">
        <f t="shared" si="48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132" t="e">
        <f t="shared" ca="1" si="52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69" t="e">
        <f t="shared" ca="1" si="49"/>
        <v>#N/A</v>
      </c>
      <c r="L583" s="51" t="e">
        <f t="shared" si="50"/>
        <v>#N/A</v>
      </c>
      <c r="M583" s="58" t="e">
        <f>IF(ISBLANK(A583),NA(),IFERROR(A583+(PLAYER_EXP_MAX-D583)/L583,NA()))</f>
        <v>#N/A</v>
      </c>
      <c r="N583" s="69" t="e">
        <f t="shared" ca="1" si="51"/>
        <v>#N/A</v>
      </c>
    </row>
    <row r="584" spans="4:14" ht="14.65" customHeight="1" x14ac:dyDescent="0.25">
      <c r="D584" s="69" t="str">
        <f t="shared" si="48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132" t="e">
        <f t="shared" ca="1" si="52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69" t="e">
        <f t="shared" ca="1" si="49"/>
        <v>#N/A</v>
      </c>
      <c r="L584" s="51" t="e">
        <f t="shared" si="50"/>
        <v>#N/A</v>
      </c>
      <c r="M584" s="58" t="e">
        <f>IF(ISBLANK(A584),NA(),IFERROR(A584+(PLAYER_EXP_MAX-D584)/L584,NA()))</f>
        <v>#N/A</v>
      </c>
      <c r="N584" s="69" t="e">
        <f t="shared" ca="1" si="51"/>
        <v>#N/A</v>
      </c>
    </row>
    <row r="585" spans="4:14" ht="14.65" customHeight="1" x14ac:dyDescent="0.25">
      <c r="D585" s="69" t="str">
        <f t="shared" si="48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132" t="e">
        <f t="shared" ca="1" si="52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69" t="e">
        <f t="shared" ca="1" si="49"/>
        <v>#N/A</v>
      </c>
      <c r="L585" s="51" t="e">
        <f t="shared" si="50"/>
        <v>#N/A</v>
      </c>
      <c r="M585" s="58" t="e">
        <f>IF(ISBLANK(A585),NA(),IFERROR(A585+(PLAYER_EXP_MAX-D585)/L585,NA()))</f>
        <v>#N/A</v>
      </c>
      <c r="N585" s="69" t="e">
        <f t="shared" ca="1" si="51"/>
        <v>#N/A</v>
      </c>
    </row>
    <row r="586" spans="4:14" ht="14.65" customHeight="1" x14ac:dyDescent="0.25">
      <c r="D586" s="69" t="str">
        <f t="shared" si="48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132" t="e">
        <f t="shared" ca="1" si="52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69" t="e">
        <f t="shared" ca="1" si="49"/>
        <v>#N/A</v>
      </c>
      <c r="L586" s="51" t="e">
        <f t="shared" si="50"/>
        <v>#N/A</v>
      </c>
      <c r="M586" s="58" t="e">
        <f>IF(ISBLANK(A586),NA(),IFERROR(A586+(PLAYER_EXP_MAX-D586)/L586,NA()))</f>
        <v>#N/A</v>
      </c>
      <c r="N586" s="69" t="e">
        <f t="shared" ca="1" si="51"/>
        <v>#N/A</v>
      </c>
    </row>
    <row r="587" spans="4:14" ht="14.65" customHeight="1" x14ac:dyDescent="0.25">
      <c r="D587" s="69" t="str">
        <f t="shared" si="48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132" t="e">
        <f t="shared" ca="1" si="52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69" t="e">
        <f t="shared" ca="1" si="49"/>
        <v>#N/A</v>
      </c>
      <c r="L587" s="51" t="e">
        <f t="shared" si="50"/>
        <v>#N/A</v>
      </c>
      <c r="M587" s="58" t="e">
        <f>IF(ISBLANK(A587),NA(),IFERROR(A587+(PLAYER_EXP_MAX-D587)/L587,NA()))</f>
        <v>#N/A</v>
      </c>
      <c r="N587" s="69" t="e">
        <f t="shared" ca="1" si="51"/>
        <v>#N/A</v>
      </c>
    </row>
    <row r="588" spans="4:14" ht="14.65" customHeight="1" x14ac:dyDescent="0.25">
      <c r="D588" s="69" t="str">
        <f t="shared" si="48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132" t="e">
        <f t="shared" ca="1" si="52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69" t="e">
        <f t="shared" ca="1" si="49"/>
        <v>#N/A</v>
      </c>
      <c r="L588" s="51" t="e">
        <f t="shared" si="50"/>
        <v>#N/A</v>
      </c>
      <c r="M588" s="58" t="e">
        <f>IF(ISBLANK(A588),NA(),IFERROR(A588+(PLAYER_EXP_MAX-D588)/L588,NA()))</f>
        <v>#N/A</v>
      </c>
      <c r="N588" s="69" t="e">
        <f t="shared" ca="1" si="51"/>
        <v>#N/A</v>
      </c>
    </row>
    <row r="589" spans="4:14" ht="14.65" customHeight="1" x14ac:dyDescent="0.25">
      <c r="D589" s="69" t="str">
        <f t="shared" si="48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132" t="e">
        <f t="shared" ca="1" si="52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69" t="e">
        <f t="shared" ca="1" si="49"/>
        <v>#N/A</v>
      </c>
      <c r="L589" s="51" t="e">
        <f t="shared" si="50"/>
        <v>#N/A</v>
      </c>
      <c r="M589" s="58" t="e">
        <f>IF(ISBLANK(A589),NA(),IFERROR(A589+(PLAYER_EXP_MAX-D589)/L589,NA()))</f>
        <v>#N/A</v>
      </c>
      <c r="N589" s="69" t="e">
        <f t="shared" ca="1" si="51"/>
        <v>#N/A</v>
      </c>
    </row>
    <row r="590" spans="4:14" ht="14.65" customHeight="1" x14ac:dyDescent="0.25">
      <c r="D590" s="69" t="str">
        <f t="shared" si="48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132" t="e">
        <f t="shared" ca="1" si="52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69" t="e">
        <f t="shared" ca="1" si="49"/>
        <v>#N/A</v>
      </c>
      <c r="L590" s="51" t="e">
        <f t="shared" si="50"/>
        <v>#N/A</v>
      </c>
      <c r="M590" s="58" t="e">
        <f>IF(ISBLANK(A590),NA(),IFERROR(A590+(PLAYER_EXP_MAX-D590)/L590,NA()))</f>
        <v>#N/A</v>
      </c>
      <c r="N590" s="69" t="e">
        <f t="shared" ca="1" si="51"/>
        <v>#N/A</v>
      </c>
    </row>
    <row r="591" spans="4:14" ht="14.65" customHeight="1" x14ac:dyDescent="0.25">
      <c r="D591" s="69" t="str">
        <f t="shared" si="48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132" t="e">
        <f t="shared" ca="1" si="52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69" t="e">
        <f t="shared" ca="1" si="49"/>
        <v>#N/A</v>
      </c>
      <c r="L591" s="51" t="e">
        <f t="shared" si="50"/>
        <v>#N/A</v>
      </c>
      <c r="M591" s="58" t="e">
        <f>IF(ISBLANK(A591),NA(),IFERROR(A591+(PLAYER_EXP_MAX-D591)/L591,NA()))</f>
        <v>#N/A</v>
      </c>
      <c r="N591" s="69" t="e">
        <f t="shared" ca="1" si="51"/>
        <v>#N/A</v>
      </c>
    </row>
    <row r="592" spans="4:14" ht="14.65" customHeight="1" x14ac:dyDescent="0.25">
      <c r="D592" s="69" t="str">
        <f t="shared" ref="D592:D655" si="53">IF(ISBLANK(A592),"-",INDEX(DATA_PLAYER_EXP, B592, 3) + INDEX(DATA_PLAYER_EXP, B592, 2) - C592)</f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132" t="e">
        <f t="shared" ca="1" si="52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69" t="e">
        <f t="shared" ca="1" si="49"/>
        <v>#N/A</v>
      </c>
      <c r="L592" s="51" t="e">
        <f t="shared" si="50"/>
        <v>#N/A</v>
      </c>
      <c r="M592" s="58" t="e">
        <f>IF(ISBLANK(A592),NA(),IFERROR(A592+(PLAYER_EXP_MAX-D592)/L592,NA()))</f>
        <v>#N/A</v>
      </c>
      <c r="N592" s="69" t="e">
        <f t="shared" ca="1" si="51"/>
        <v>#N/A</v>
      </c>
    </row>
    <row r="593" spans="4:14" ht="14.65" customHeight="1" x14ac:dyDescent="0.25">
      <c r="D593" s="69" t="str">
        <f t="shared" si="53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132" t="e">
        <f t="shared" ca="1" si="52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69" t="e">
        <f t="shared" ref="K593:K656" ca="1" si="54">IF(ISBLANK(A593),NA(),IFERROR(TEXT(TRUNC(J593-NOW()),"000") &amp; " D " &amp; TEXT(TRUNC(ABS(J593-NOW()-TRUNC(J593-NOW()))*24),"00") &amp; " H", NA()))</f>
        <v>#N/A</v>
      </c>
      <c r="L593" s="51" t="e">
        <f t="shared" ref="L593:L656" si="55">IFERROR(IF(OR(ISBLANK($A593),$A593-$A$3 &lt; $C$1),NA(),($D593-$D$3)/($A593-$A$3)),NA())</f>
        <v>#N/A</v>
      </c>
      <c r="M593" s="58" t="e">
        <f>IF(ISBLANK(A593),NA(),IFERROR(A593+(PLAYER_EXP_MAX-D593)/L593,NA()))</f>
        <v>#N/A</v>
      </c>
      <c r="N593" s="69" t="e">
        <f t="shared" ref="N593:N656" ca="1" si="5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69" t="str">
        <f t="shared" si="53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132" t="e">
        <f t="shared" ca="1" si="52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69" t="e">
        <f t="shared" ca="1" si="54"/>
        <v>#N/A</v>
      </c>
      <c r="L594" s="51" t="e">
        <f t="shared" si="55"/>
        <v>#N/A</v>
      </c>
      <c r="M594" s="58" t="e">
        <f>IF(ISBLANK(A594),NA(),IFERROR(A594+(PLAYER_EXP_MAX-D594)/L594,NA()))</f>
        <v>#N/A</v>
      </c>
      <c r="N594" s="69" t="e">
        <f t="shared" ca="1" si="56"/>
        <v>#N/A</v>
      </c>
    </row>
    <row r="595" spans="4:14" ht="14.65" customHeight="1" x14ac:dyDescent="0.25">
      <c r="D595" s="69" t="str">
        <f t="shared" si="53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132" t="e">
        <f t="shared" ca="1" si="52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69" t="e">
        <f t="shared" ca="1" si="54"/>
        <v>#N/A</v>
      </c>
      <c r="L595" s="51" t="e">
        <f t="shared" si="55"/>
        <v>#N/A</v>
      </c>
      <c r="M595" s="58" t="e">
        <f>IF(ISBLANK(A595),NA(),IFERROR(A595+(PLAYER_EXP_MAX-D595)/L595,NA()))</f>
        <v>#N/A</v>
      </c>
      <c r="N595" s="69" t="e">
        <f t="shared" ca="1" si="56"/>
        <v>#N/A</v>
      </c>
    </row>
    <row r="596" spans="4:14" ht="14.65" customHeight="1" x14ac:dyDescent="0.25">
      <c r="D596" s="69" t="str">
        <f t="shared" si="53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132" t="e">
        <f t="shared" ca="1" si="52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69" t="e">
        <f t="shared" ca="1" si="54"/>
        <v>#N/A</v>
      </c>
      <c r="L596" s="51" t="e">
        <f t="shared" si="55"/>
        <v>#N/A</v>
      </c>
      <c r="M596" s="58" t="e">
        <f>IF(ISBLANK(A596),NA(),IFERROR(A596+(PLAYER_EXP_MAX-D596)/L596,NA()))</f>
        <v>#N/A</v>
      </c>
      <c r="N596" s="69" t="e">
        <f t="shared" ca="1" si="56"/>
        <v>#N/A</v>
      </c>
    </row>
    <row r="597" spans="4:14" ht="14.65" customHeight="1" x14ac:dyDescent="0.25">
      <c r="D597" s="69" t="str">
        <f t="shared" si="53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132" t="e">
        <f t="shared" ca="1" si="52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69" t="e">
        <f t="shared" ca="1" si="54"/>
        <v>#N/A</v>
      </c>
      <c r="L597" s="51" t="e">
        <f t="shared" si="55"/>
        <v>#N/A</v>
      </c>
      <c r="M597" s="58" t="e">
        <f>IF(ISBLANK(A597),NA(),IFERROR(A597+(PLAYER_EXP_MAX-D597)/L597,NA()))</f>
        <v>#N/A</v>
      </c>
      <c r="N597" s="69" t="e">
        <f t="shared" ca="1" si="56"/>
        <v>#N/A</v>
      </c>
    </row>
    <row r="598" spans="4:14" ht="14.65" customHeight="1" x14ac:dyDescent="0.25">
      <c r="D598" s="69" t="str">
        <f t="shared" si="53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132" t="e">
        <f t="shared" ca="1" si="52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69" t="e">
        <f t="shared" ca="1" si="54"/>
        <v>#N/A</v>
      </c>
      <c r="L598" s="51" t="e">
        <f t="shared" si="55"/>
        <v>#N/A</v>
      </c>
      <c r="M598" s="58" t="e">
        <f>IF(ISBLANK(A598),NA(),IFERROR(A598+(PLAYER_EXP_MAX-D598)/L598,NA()))</f>
        <v>#N/A</v>
      </c>
      <c r="N598" s="69" t="e">
        <f t="shared" ca="1" si="56"/>
        <v>#N/A</v>
      </c>
    </row>
    <row r="599" spans="4:14" ht="14.65" customHeight="1" x14ac:dyDescent="0.25">
      <c r="D599" s="69" t="str">
        <f t="shared" si="53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132" t="e">
        <f t="shared" ca="1" si="52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69" t="e">
        <f t="shared" ca="1" si="54"/>
        <v>#N/A</v>
      </c>
      <c r="L599" s="51" t="e">
        <f t="shared" si="55"/>
        <v>#N/A</v>
      </c>
      <c r="M599" s="58" t="e">
        <f>IF(ISBLANK(A599),NA(),IFERROR(A599+(PLAYER_EXP_MAX-D599)/L599,NA()))</f>
        <v>#N/A</v>
      </c>
      <c r="N599" s="69" t="e">
        <f t="shared" ca="1" si="56"/>
        <v>#N/A</v>
      </c>
    </row>
    <row r="600" spans="4:14" ht="14.65" customHeight="1" x14ac:dyDescent="0.25">
      <c r="D600" s="69" t="str">
        <f t="shared" si="53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132" t="e">
        <f t="shared" ca="1" si="52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69" t="e">
        <f t="shared" ca="1" si="54"/>
        <v>#N/A</v>
      </c>
      <c r="L600" s="51" t="e">
        <f t="shared" si="55"/>
        <v>#N/A</v>
      </c>
      <c r="M600" s="58" t="e">
        <f>IF(ISBLANK(A600),NA(),IFERROR(A600+(PLAYER_EXP_MAX-D600)/L600,NA()))</f>
        <v>#N/A</v>
      </c>
      <c r="N600" s="69" t="e">
        <f t="shared" ca="1" si="56"/>
        <v>#N/A</v>
      </c>
    </row>
    <row r="601" spans="4:14" ht="14.65" customHeight="1" x14ac:dyDescent="0.25">
      <c r="D601" s="69" t="str">
        <f t="shared" si="53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132" t="e">
        <f t="shared" ca="1" si="52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69" t="e">
        <f t="shared" ca="1" si="54"/>
        <v>#N/A</v>
      </c>
      <c r="L601" s="51" t="e">
        <f t="shared" si="55"/>
        <v>#N/A</v>
      </c>
      <c r="M601" s="58" t="e">
        <f>IF(ISBLANK(A601),NA(),IFERROR(A601+(PLAYER_EXP_MAX-D601)/L601,NA()))</f>
        <v>#N/A</v>
      </c>
      <c r="N601" s="69" t="e">
        <f t="shared" ca="1" si="56"/>
        <v>#N/A</v>
      </c>
    </row>
    <row r="602" spans="4:14" ht="14.65" customHeight="1" x14ac:dyDescent="0.25">
      <c r="D602" s="69" t="str">
        <f t="shared" si="53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132" t="e">
        <f t="shared" ca="1" si="52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69" t="e">
        <f t="shared" ca="1" si="54"/>
        <v>#N/A</v>
      </c>
      <c r="L602" s="51" t="e">
        <f t="shared" si="55"/>
        <v>#N/A</v>
      </c>
      <c r="M602" s="58" t="e">
        <f>IF(ISBLANK(A602),NA(),IFERROR(A602+(PLAYER_EXP_MAX-D602)/L602,NA()))</f>
        <v>#N/A</v>
      </c>
      <c r="N602" s="69" t="e">
        <f t="shared" ca="1" si="56"/>
        <v>#N/A</v>
      </c>
    </row>
    <row r="603" spans="4:14" ht="14.65" customHeight="1" x14ac:dyDescent="0.25">
      <c r="D603" s="69" t="str">
        <f t="shared" si="53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132" t="e">
        <f t="shared" ca="1" si="52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69" t="e">
        <f t="shared" ca="1" si="54"/>
        <v>#N/A</v>
      </c>
      <c r="L603" s="51" t="e">
        <f t="shared" si="55"/>
        <v>#N/A</v>
      </c>
      <c r="M603" s="58" t="e">
        <f>IF(ISBLANK(A603),NA(),IFERROR(A603+(PLAYER_EXP_MAX-D603)/L603,NA()))</f>
        <v>#N/A</v>
      </c>
      <c r="N603" s="69" t="e">
        <f t="shared" ca="1" si="56"/>
        <v>#N/A</v>
      </c>
    </row>
    <row r="604" spans="4:14" ht="14.65" customHeight="1" x14ac:dyDescent="0.25">
      <c r="D604" s="69" t="str">
        <f t="shared" si="53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132" t="e">
        <f t="shared" ca="1" si="52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69" t="e">
        <f t="shared" ca="1" si="54"/>
        <v>#N/A</v>
      </c>
      <c r="L604" s="51" t="e">
        <f t="shared" si="55"/>
        <v>#N/A</v>
      </c>
      <c r="M604" s="58" t="e">
        <f>IF(ISBLANK(A604),NA(),IFERROR(A604+(PLAYER_EXP_MAX-D604)/L604,NA()))</f>
        <v>#N/A</v>
      </c>
      <c r="N604" s="69" t="e">
        <f t="shared" ca="1" si="56"/>
        <v>#N/A</v>
      </c>
    </row>
    <row r="605" spans="4:14" ht="14.65" customHeight="1" x14ac:dyDescent="0.25">
      <c r="D605" s="69" t="str">
        <f t="shared" si="53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132" t="e">
        <f t="shared" ca="1" si="52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69" t="e">
        <f t="shared" ca="1" si="54"/>
        <v>#N/A</v>
      </c>
      <c r="L605" s="51" t="e">
        <f t="shared" si="55"/>
        <v>#N/A</v>
      </c>
      <c r="M605" s="58" t="e">
        <f>IF(ISBLANK(A605),NA(),IFERROR(A605+(PLAYER_EXP_MAX-D605)/L605,NA()))</f>
        <v>#N/A</v>
      </c>
      <c r="N605" s="69" t="e">
        <f t="shared" ca="1" si="56"/>
        <v>#N/A</v>
      </c>
    </row>
    <row r="606" spans="4:14" ht="14.65" customHeight="1" x14ac:dyDescent="0.25">
      <c r="D606" s="69" t="str">
        <f t="shared" si="53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132" t="e">
        <f t="shared" ca="1" si="52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69" t="e">
        <f t="shared" ca="1" si="54"/>
        <v>#N/A</v>
      </c>
      <c r="L606" s="51" t="e">
        <f t="shared" si="55"/>
        <v>#N/A</v>
      </c>
      <c r="M606" s="58" t="e">
        <f>IF(ISBLANK(A606),NA(),IFERROR(A606+(PLAYER_EXP_MAX-D606)/L606,NA()))</f>
        <v>#N/A</v>
      </c>
      <c r="N606" s="69" t="e">
        <f t="shared" ca="1" si="56"/>
        <v>#N/A</v>
      </c>
    </row>
    <row r="607" spans="4:14" ht="14.65" customHeight="1" x14ac:dyDescent="0.25">
      <c r="D607" s="69" t="str">
        <f t="shared" si="53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132" t="e">
        <f t="shared" ref="H607:H670" ca="1" si="57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69" t="e">
        <f t="shared" ca="1" si="54"/>
        <v>#N/A</v>
      </c>
      <c r="L607" s="51" t="e">
        <f t="shared" si="55"/>
        <v>#N/A</v>
      </c>
      <c r="M607" s="58" t="e">
        <f>IF(ISBLANK(A607),NA(),IFERROR(A607+(PLAYER_EXP_MAX-D607)/L607,NA()))</f>
        <v>#N/A</v>
      </c>
      <c r="N607" s="69" t="e">
        <f t="shared" ca="1" si="56"/>
        <v>#N/A</v>
      </c>
    </row>
    <row r="608" spans="4:14" ht="14.65" customHeight="1" x14ac:dyDescent="0.25">
      <c r="D608" s="69" t="str">
        <f t="shared" si="53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132" t="e">
        <f t="shared" ca="1" si="57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69" t="e">
        <f t="shared" ca="1" si="54"/>
        <v>#N/A</v>
      </c>
      <c r="L608" s="51" t="e">
        <f t="shared" si="55"/>
        <v>#N/A</v>
      </c>
      <c r="M608" s="58" t="e">
        <f>IF(ISBLANK(A608),NA(),IFERROR(A608+(PLAYER_EXP_MAX-D608)/L608,NA()))</f>
        <v>#N/A</v>
      </c>
      <c r="N608" s="69" t="e">
        <f t="shared" ca="1" si="56"/>
        <v>#N/A</v>
      </c>
    </row>
    <row r="609" spans="4:14" ht="14.65" customHeight="1" x14ac:dyDescent="0.25">
      <c r="D609" s="69" t="str">
        <f t="shared" si="53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132" t="e">
        <f t="shared" ca="1" si="57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69" t="e">
        <f t="shared" ca="1" si="54"/>
        <v>#N/A</v>
      </c>
      <c r="L609" s="51" t="e">
        <f t="shared" si="55"/>
        <v>#N/A</v>
      </c>
      <c r="M609" s="58" t="e">
        <f>IF(ISBLANK(A609),NA(),IFERROR(A609+(PLAYER_EXP_MAX-D609)/L609,NA()))</f>
        <v>#N/A</v>
      </c>
      <c r="N609" s="69" t="e">
        <f t="shared" ca="1" si="56"/>
        <v>#N/A</v>
      </c>
    </row>
    <row r="610" spans="4:14" ht="14.65" customHeight="1" x14ac:dyDescent="0.25">
      <c r="D610" s="69" t="str">
        <f t="shared" si="53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132" t="e">
        <f t="shared" ca="1" si="57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69" t="e">
        <f t="shared" ca="1" si="54"/>
        <v>#N/A</v>
      </c>
      <c r="L610" s="51" t="e">
        <f t="shared" si="55"/>
        <v>#N/A</v>
      </c>
      <c r="M610" s="58" t="e">
        <f>IF(ISBLANK(A610),NA(),IFERROR(A610+(PLAYER_EXP_MAX-D610)/L610,NA()))</f>
        <v>#N/A</v>
      </c>
      <c r="N610" s="69" t="e">
        <f t="shared" ca="1" si="56"/>
        <v>#N/A</v>
      </c>
    </row>
    <row r="611" spans="4:14" ht="14.65" customHeight="1" x14ac:dyDescent="0.25">
      <c r="D611" s="69" t="str">
        <f t="shared" si="53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132" t="e">
        <f t="shared" ca="1" si="57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69" t="e">
        <f t="shared" ca="1" si="54"/>
        <v>#N/A</v>
      </c>
      <c r="L611" s="51" t="e">
        <f t="shared" si="55"/>
        <v>#N/A</v>
      </c>
      <c r="M611" s="58" t="e">
        <f>IF(ISBLANK(A611),NA(),IFERROR(A611+(PLAYER_EXP_MAX-D611)/L611,NA()))</f>
        <v>#N/A</v>
      </c>
      <c r="N611" s="69" t="e">
        <f t="shared" ca="1" si="56"/>
        <v>#N/A</v>
      </c>
    </row>
    <row r="612" spans="4:14" ht="14.65" customHeight="1" x14ac:dyDescent="0.25">
      <c r="D612" s="69" t="str">
        <f t="shared" si="53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132" t="e">
        <f t="shared" ca="1" si="57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69" t="e">
        <f t="shared" ca="1" si="54"/>
        <v>#N/A</v>
      </c>
      <c r="L612" s="51" t="e">
        <f t="shared" si="55"/>
        <v>#N/A</v>
      </c>
      <c r="M612" s="58" t="e">
        <f>IF(ISBLANK(A612),NA(),IFERROR(A612+(PLAYER_EXP_MAX-D612)/L612,NA()))</f>
        <v>#N/A</v>
      </c>
      <c r="N612" s="69" t="e">
        <f t="shared" ca="1" si="56"/>
        <v>#N/A</v>
      </c>
    </row>
    <row r="613" spans="4:14" ht="14.65" customHeight="1" x14ac:dyDescent="0.25">
      <c r="D613" s="69" t="str">
        <f t="shared" si="53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132" t="e">
        <f t="shared" ca="1" si="57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69" t="e">
        <f t="shared" ca="1" si="54"/>
        <v>#N/A</v>
      </c>
      <c r="L613" s="51" t="e">
        <f t="shared" si="55"/>
        <v>#N/A</v>
      </c>
      <c r="M613" s="58" t="e">
        <f>IF(ISBLANK(A613),NA(),IFERROR(A613+(PLAYER_EXP_MAX-D613)/L613,NA()))</f>
        <v>#N/A</v>
      </c>
      <c r="N613" s="69" t="e">
        <f t="shared" ca="1" si="56"/>
        <v>#N/A</v>
      </c>
    </row>
    <row r="614" spans="4:14" ht="14.65" customHeight="1" x14ac:dyDescent="0.25">
      <c r="D614" s="69" t="str">
        <f t="shared" si="53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132" t="e">
        <f t="shared" ca="1" si="57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69" t="e">
        <f t="shared" ca="1" si="54"/>
        <v>#N/A</v>
      </c>
      <c r="L614" s="51" t="e">
        <f t="shared" si="55"/>
        <v>#N/A</v>
      </c>
      <c r="M614" s="58" t="e">
        <f>IF(ISBLANK(A614),NA(),IFERROR(A614+(PLAYER_EXP_MAX-D614)/L614,NA()))</f>
        <v>#N/A</v>
      </c>
      <c r="N614" s="69" t="e">
        <f t="shared" ca="1" si="56"/>
        <v>#N/A</v>
      </c>
    </row>
    <row r="615" spans="4:14" ht="14.65" customHeight="1" x14ac:dyDescent="0.25">
      <c r="D615" s="69" t="str">
        <f t="shared" si="53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132" t="e">
        <f t="shared" ca="1" si="57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69" t="e">
        <f t="shared" ca="1" si="54"/>
        <v>#N/A</v>
      </c>
      <c r="L615" s="51" t="e">
        <f t="shared" si="55"/>
        <v>#N/A</v>
      </c>
      <c r="M615" s="58" t="e">
        <f>IF(ISBLANK(A615),NA(),IFERROR(A615+(PLAYER_EXP_MAX-D615)/L615,NA()))</f>
        <v>#N/A</v>
      </c>
      <c r="N615" s="69" t="e">
        <f t="shared" ca="1" si="56"/>
        <v>#N/A</v>
      </c>
    </row>
    <row r="616" spans="4:14" ht="14.65" customHeight="1" x14ac:dyDescent="0.25">
      <c r="D616" s="69" t="str">
        <f t="shared" si="53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132" t="e">
        <f t="shared" ca="1" si="57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69" t="e">
        <f t="shared" ca="1" si="54"/>
        <v>#N/A</v>
      </c>
      <c r="L616" s="51" t="e">
        <f t="shared" si="55"/>
        <v>#N/A</v>
      </c>
      <c r="M616" s="58" t="e">
        <f>IF(ISBLANK(A616),NA(),IFERROR(A616+(PLAYER_EXP_MAX-D616)/L616,NA()))</f>
        <v>#N/A</v>
      </c>
      <c r="N616" s="69" t="e">
        <f t="shared" ca="1" si="56"/>
        <v>#N/A</v>
      </c>
    </row>
    <row r="617" spans="4:14" ht="14.65" customHeight="1" x14ac:dyDescent="0.25">
      <c r="D617" s="69" t="str">
        <f t="shared" si="53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132" t="e">
        <f t="shared" ca="1" si="57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69" t="e">
        <f t="shared" ca="1" si="54"/>
        <v>#N/A</v>
      </c>
      <c r="L617" s="51" t="e">
        <f t="shared" si="55"/>
        <v>#N/A</v>
      </c>
      <c r="M617" s="58" t="e">
        <f>IF(ISBLANK(A617),NA(),IFERROR(A617+(PLAYER_EXP_MAX-D617)/L617,NA()))</f>
        <v>#N/A</v>
      </c>
      <c r="N617" s="69" t="e">
        <f t="shared" ca="1" si="56"/>
        <v>#N/A</v>
      </c>
    </row>
    <row r="618" spans="4:14" ht="14.65" customHeight="1" x14ac:dyDescent="0.25">
      <c r="D618" s="69" t="str">
        <f t="shared" si="53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132" t="e">
        <f t="shared" ca="1" si="57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69" t="e">
        <f t="shared" ca="1" si="54"/>
        <v>#N/A</v>
      </c>
      <c r="L618" s="51" t="e">
        <f t="shared" si="55"/>
        <v>#N/A</v>
      </c>
      <c r="M618" s="58" t="e">
        <f>IF(ISBLANK(A618),NA(),IFERROR(A618+(PLAYER_EXP_MAX-D618)/L618,NA()))</f>
        <v>#N/A</v>
      </c>
      <c r="N618" s="69" t="e">
        <f t="shared" ca="1" si="56"/>
        <v>#N/A</v>
      </c>
    </row>
    <row r="619" spans="4:14" ht="14.65" customHeight="1" x14ac:dyDescent="0.25">
      <c r="D619" s="69" t="str">
        <f t="shared" si="53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132" t="e">
        <f t="shared" ca="1" si="57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69" t="e">
        <f t="shared" ca="1" si="54"/>
        <v>#N/A</v>
      </c>
      <c r="L619" s="51" t="e">
        <f t="shared" si="55"/>
        <v>#N/A</v>
      </c>
      <c r="M619" s="58" t="e">
        <f>IF(ISBLANK(A619),NA(),IFERROR(A619+(PLAYER_EXP_MAX-D619)/L619,NA()))</f>
        <v>#N/A</v>
      </c>
      <c r="N619" s="69" t="e">
        <f t="shared" ca="1" si="56"/>
        <v>#N/A</v>
      </c>
    </row>
    <row r="620" spans="4:14" ht="14.65" customHeight="1" x14ac:dyDescent="0.25">
      <c r="D620" s="69" t="str">
        <f t="shared" si="53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132" t="e">
        <f t="shared" ca="1" si="57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69" t="e">
        <f t="shared" ca="1" si="54"/>
        <v>#N/A</v>
      </c>
      <c r="L620" s="51" t="e">
        <f t="shared" si="55"/>
        <v>#N/A</v>
      </c>
      <c r="M620" s="58" t="e">
        <f>IF(ISBLANK(A620),NA(),IFERROR(A620+(PLAYER_EXP_MAX-D620)/L620,NA()))</f>
        <v>#N/A</v>
      </c>
      <c r="N620" s="69" t="e">
        <f t="shared" ca="1" si="56"/>
        <v>#N/A</v>
      </c>
    </row>
    <row r="621" spans="4:14" ht="14.65" customHeight="1" x14ac:dyDescent="0.25">
      <c r="D621" s="69" t="str">
        <f t="shared" si="53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132" t="e">
        <f t="shared" ca="1" si="57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69" t="e">
        <f t="shared" ca="1" si="54"/>
        <v>#N/A</v>
      </c>
      <c r="L621" s="51" t="e">
        <f t="shared" si="55"/>
        <v>#N/A</v>
      </c>
      <c r="M621" s="58" t="e">
        <f>IF(ISBLANK(A621),NA(),IFERROR(A621+(PLAYER_EXP_MAX-D621)/L621,NA()))</f>
        <v>#N/A</v>
      </c>
      <c r="N621" s="69" t="e">
        <f t="shared" ca="1" si="56"/>
        <v>#N/A</v>
      </c>
    </row>
    <row r="622" spans="4:14" ht="14.65" customHeight="1" x14ac:dyDescent="0.25">
      <c r="D622" s="69" t="str">
        <f t="shared" si="53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132" t="e">
        <f t="shared" ca="1" si="57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69" t="e">
        <f t="shared" ca="1" si="54"/>
        <v>#N/A</v>
      </c>
      <c r="L622" s="51" t="e">
        <f t="shared" si="55"/>
        <v>#N/A</v>
      </c>
      <c r="M622" s="58" t="e">
        <f>IF(ISBLANK(A622),NA(),IFERROR(A622+(PLAYER_EXP_MAX-D622)/L622,NA()))</f>
        <v>#N/A</v>
      </c>
      <c r="N622" s="69" t="e">
        <f t="shared" ca="1" si="56"/>
        <v>#N/A</v>
      </c>
    </row>
    <row r="623" spans="4:14" ht="14.65" customHeight="1" x14ac:dyDescent="0.25">
      <c r="D623" s="69" t="str">
        <f t="shared" si="53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132" t="e">
        <f t="shared" ca="1" si="57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69" t="e">
        <f t="shared" ca="1" si="54"/>
        <v>#N/A</v>
      </c>
      <c r="L623" s="51" t="e">
        <f t="shared" si="55"/>
        <v>#N/A</v>
      </c>
      <c r="M623" s="58" t="e">
        <f>IF(ISBLANK(A623),NA(),IFERROR(A623+(PLAYER_EXP_MAX-D623)/L623,NA()))</f>
        <v>#N/A</v>
      </c>
      <c r="N623" s="69" t="e">
        <f t="shared" ca="1" si="56"/>
        <v>#N/A</v>
      </c>
    </row>
    <row r="624" spans="4:14" ht="14.65" customHeight="1" x14ac:dyDescent="0.25">
      <c r="D624" s="69" t="str">
        <f t="shared" si="53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132" t="e">
        <f t="shared" ca="1" si="57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69" t="e">
        <f t="shared" ca="1" si="54"/>
        <v>#N/A</v>
      </c>
      <c r="L624" s="51" t="e">
        <f t="shared" si="55"/>
        <v>#N/A</v>
      </c>
      <c r="M624" s="58" t="e">
        <f>IF(ISBLANK(A624),NA(),IFERROR(A624+(PLAYER_EXP_MAX-D624)/L624,NA()))</f>
        <v>#N/A</v>
      </c>
      <c r="N624" s="69" t="e">
        <f t="shared" ca="1" si="56"/>
        <v>#N/A</v>
      </c>
    </row>
    <row r="625" spans="4:14" ht="14.65" customHeight="1" x14ac:dyDescent="0.25">
      <c r="D625" s="69" t="str">
        <f t="shared" si="53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132" t="e">
        <f t="shared" ca="1" si="57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69" t="e">
        <f t="shared" ca="1" si="54"/>
        <v>#N/A</v>
      </c>
      <c r="L625" s="51" t="e">
        <f t="shared" si="55"/>
        <v>#N/A</v>
      </c>
      <c r="M625" s="58" t="e">
        <f>IF(ISBLANK(A625),NA(),IFERROR(A625+(PLAYER_EXP_MAX-D625)/L625,NA()))</f>
        <v>#N/A</v>
      </c>
      <c r="N625" s="69" t="e">
        <f t="shared" ca="1" si="56"/>
        <v>#N/A</v>
      </c>
    </row>
    <row r="626" spans="4:14" ht="14.65" customHeight="1" x14ac:dyDescent="0.25">
      <c r="D626" s="69" t="str">
        <f t="shared" si="53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132" t="e">
        <f t="shared" ca="1" si="57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69" t="e">
        <f t="shared" ca="1" si="54"/>
        <v>#N/A</v>
      </c>
      <c r="L626" s="51" t="e">
        <f t="shared" si="55"/>
        <v>#N/A</v>
      </c>
      <c r="M626" s="58" t="e">
        <f>IF(ISBLANK(A626),NA(),IFERROR(A626+(PLAYER_EXP_MAX-D626)/L626,NA()))</f>
        <v>#N/A</v>
      </c>
      <c r="N626" s="69" t="e">
        <f t="shared" ca="1" si="56"/>
        <v>#N/A</v>
      </c>
    </row>
    <row r="627" spans="4:14" ht="14.65" customHeight="1" x14ac:dyDescent="0.25">
      <c r="D627" s="69" t="str">
        <f t="shared" si="53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132" t="e">
        <f t="shared" ca="1" si="57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69" t="e">
        <f t="shared" ca="1" si="54"/>
        <v>#N/A</v>
      </c>
      <c r="L627" s="51" t="e">
        <f t="shared" si="55"/>
        <v>#N/A</v>
      </c>
      <c r="M627" s="58" t="e">
        <f>IF(ISBLANK(A627),NA(),IFERROR(A627+(PLAYER_EXP_MAX-D627)/L627,NA()))</f>
        <v>#N/A</v>
      </c>
      <c r="N627" s="69" t="e">
        <f t="shared" ca="1" si="56"/>
        <v>#N/A</v>
      </c>
    </row>
    <row r="628" spans="4:14" ht="14.65" customHeight="1" x14ac:dyDescent="0.25">
      <c r="D628" s="69" t="str">
        <f t="shared" si="53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132" t="e">
        <f t="shared" ca="1" si="57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69" t="e">
        <f t="shared" ca="1" si="54"/>
        <v>#N/A</v>
      </c>
      <c r="L628" s="51" t="e">
        <f t="shared" si="55"/>
        <v>#N/A</v>
      </c>
      <c r="M628" s="58" t="e">
        <f>IF(ISBLANK(A628),NA(),IFERROR(A628+(PLAYER_EXP_MAX-D628)/L628,NA()))</f>
        <v>#N/A</v>
      </c>
      <c r="N628" s="69" t="e">
        <f t="shared" ca="1" si="56"/>
        <v>#N/A</v>
      </c>
    </row>
    <row r="629" spans="4:14" ht="14.65" customHeight="1" x14ac:dyDescent="0.25">
      <c r="D629" s="69" t="str">
        <f t="shared" si="53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132" t="e">
        <f t="shared" ca="1" si="57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69" t="e">
        <f t="shared" ca="1" si="54"/>
        <v>#N/A</v>
      </c>
      <c r="L629" s="51" t="e">
        <f t="shared" si="55"/>
        <v>#N/A</v>
      </c>
      <c r="M629" s="58" t="e">
        <f>IF(ISBLANK(A629),NA(),IFERROR(A629+(PLAYER_EXP_MAX-D629)/L629,NA()))</f>
        <v>#N/A</v>
      </c>
      <c r="N629" s="69" t="e">
        <f t="shared" ca="1" si="56"/>
        <v>#N/A</v>
      </c>
    </row>
    <row r="630" spans="4:14" ht="14.65" customHeight="1" x14ac:dyDescent="0.25">
      <c r="D630" s="69" t="str">
        <f t="shared" si="53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132" t="e">
        <f t="shared" ca="1" si="57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69" t="e">
        <f t="shared" ca="1" si="54"/>
        <v>#N/A</v>
      </c>
      <c r="L630" s="51" t="e">
        <f t="shared" si="55"/>
        <v>#N/A</v>
      </c>
      <c r="M630" s="58" t="e">
        <f>IF(ISBLANK(A630),NA(),IFERROR(A630+(PLAYER_EXP_MAX-D630)/L630,NA()))</f>
        <v>#N/A</v>
      </c>
      <c r="N630" s="69" t="e">
        <f t="shared" ca="1" si="56"/>
        <v>#N/A</v>
      </c>
    </row>
    <row r="631" spans="4:14" ht="14.65" customHeight="1" x14ac:dyDescent="0.25">
      <c r="D631" s="69" t="str">
        <f t="shared" si="53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132" t="e">
        <f t="shared" ca="1" si="57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69" t="e">
        <f t="shared" ca="1" si="54"/>
        <v>#N/A</v>
      </c>
      <c r="L631" s="51" t="e">
        <f t="shared" si="55"/>
        <v>#N/A</v>
      </c>
      <c r="M631" s="58" t="e">
        <f>IF(ISBLANK(A631),NA(),IFERROR(A631+(PLAYER_EXP_MAX-D631)/L631,NA()))</f>
        <v>#N/A</v>
      </c>
      <c r="N631" s="69" t="e">
        <f t="shared" ca="1" si="56"/>
        <v>#N/A</v>
      </c>
    </row>
    <row r="632" spans="4:14" ht="14.65" customHeight="1" x14ac:dyDescent="0.25">
      <c r="D632" s="69" t="str">
        <f t="shared" si="53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132" t="e">
        <f t="shared" ca="1" si="57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69" t="e">
        <f t="shared" ca="1" si="54"/>
        <v>#N/A</v>
      </c>
      <c r="L632" s="51" t="e">
        <f t="shared" si="55"/>
        <v>#N/A</v>
      </c>
      <c r="M632" s="58" t="e">
        <f>IF(ISBLANK(A632),NA(),IFERROR(A632+(PLAYER_EXP_MAX-D632)/L632,NA()))</f>
        <v>#N/A</v>
      </c>
      <c r="N632" s="69" t="e">
        <f t="shared" ca="1" si="56"/>
        <v>#N/A</v>
      </c>
    </row>
    <row r="633" spans="4:14" ht="14.65" customHeight="1" x14ac:dyDescent="0.25">
      <c r="D633" s="69" t="str">
        <f t="shared" si="53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132" t="e">
        <f t="shared" ca="1" si="57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69" t="e">
        <f t="shared" ca="1" si="54"/>
        <v>#N/A</v>
      </c>
      <c r="L633" s="51" t="e">
        <f t="shared" si="55"/>
        <v>#N/A</v>
      </c>
      <c r="M633" s="58" t="e">
        <f>IF(ISBLANK(A633),NA(),IFERROR(A633+(PLAYER_EXP_MAX-D633)/L633,NA()))</f>
        <v>#N/A</v>
      </c>
      <c r="N633" s="69" t="e">
        <f t="shared" ca="1" si="56"/>
        <v>#N/A</v>
      </c>
    </row>
    <row r="634" spans="4:14" ht="14.65" customHeight="1" x14ac:dyDescent="0.25">
      <c r="D634" s="69" t="str">
        <f t="shared" si="53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132" t="e">
        <f t="shared" ca="1" si="57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69" t="e">
        <f t="shared" ca="1" si="54"/>
        <v>#N/A</v>
      </c>
      <c r="L634" s="51" t="e">
        <f t="shared" si="55"/>
        <v>#N/A</v>
      </c>
      <c r="M634" s="58" t="e">
        <f>IF(ISBLANK(A634),NA(),IFERROR(A634+(PLAYER_EXP_MAX-D634)/L634,NA()))</f>
        <v>#N/A</v>
      </c>
      <c r="N634" s="69" t="e">
        <f t="shared" ca="1" si="56"/>
        <v>#N/A</v>
      </c>
    </row>
    <row r="635" spans="4:14" ht="14.65" customHeight="1" x14ac:dyDescent="0.25">
      <c r="D635" s="69" t="str">
        <f t="shared" si="53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132" t="e">
        <f t="shared" ca="1" si="57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69" t="e">
        <f t="shared" ca="1" si="54"/>
        <v>#N/A</v>
      </c>
      <c r="L635" s="51" t="e">
        <f t="shared" si="55"/>
        <v>#N/A</v>
      </c>
      <c r="M635" s="58" t="e">
        <f>IF(ISBLANK(A635),NA(),IFERROR(A635+(PLAYER_EXP_MAX-D635)/L635,NA()))</f>
        <v>#N/A</v>
      </c>
      <c r="N635" s="69" t="e">
        <f t="shared" ca="1" si="56"/>
        <v>#N/A</v>
      </c>
    </row>
    <row r="636" spans="4:14" ht="14.65" customHeight="1" x14ac:dyDescent="0.25">
      <c r="D636" s="69" t="str">
        <f t="shared" si="53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132" t="e">
        <f t="shared" ca="1" si="57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69" t="e">
        <f t="shared" ca="1" si="54"/>
        <v>#N/A</v>
      </c>
      <c r="L636" s="51" t="e">
        <f t="shared" si="55"/>
        <v>#N/A</v>
      </c>
      <c r="M636" s="58" t="e">
        <f>IF(ISBLANK(A636),NA(),IFERROR(A636+(PLAYER_EXP_MAX-D636)/L636,NA()))</f>
        <v>#N/A</v>
      </c>
      <c r="N636" s="69" t="e">
        <f t="shared" ca="1" si="56"/>
        <v>#N/A</v>
      </c>
    </row>
    <row r="637" spans="4:14" ht="14.65" customHeight="1" x14ac:dyDescent="0.25">
      <c r="D637" s="69" t="str">
        <f t="shared" si="53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132" t="e">
        <f t="shared" ca="1" si="57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69" t="e">
        <f t="shared" ca="1" si="54"/>
        <v>#N/A</v>
      </c>
      <c r="L637" s="51" t="e">
        <f t="shared" si="55"/>
        <v>#N/A</v>
      </c>
      <c r="M637" s="58" t="e">
        <f>IF(ISBLANK(A637),NA(),IFERROR(A637+(PLAYER_EXP_MAX-D637)/L637,NA()))</f>
        <v>#N/A</v>
      </c>
      <c r="N637" s="69" t="e">
        <f t="shared" ca="1" si="56"/>
        <v>#N/A</v>
      </c>
    </row>
    <row r="638" spans="4:14" ht="14.65" customHeight="1" x14ac:dyDescent="0.25">
      <c r="D638" s="69" t="str">
        <f t="shared" si="53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132" t="e">
        <f t="shared" ca="1" si="57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69" t="e">
        <f t="shared" ca="1" si="54"/>
        <v>#N/A</v>
      </c>
      <c r="L638" s="51" t="e">
        <f t="shared" si="55"/>
        <v>#N/A</v>
      </c>
      <c r="M638" s="58" t="e">
        <f>IF(ISBLANK(A638),NA(),IFERROR(A638+(PLAYER_EXP_MAX-D638)/L638,NA()))</f>
        <v>#N/A</v>
      </c>
      <c r="N638" s="69" t="e">
        <f t="shared" ca="1" si="56"/>
        <v>#N/A</v>
      </c>
    </row>
    <row r="639" spans="4:14" ht="14.65" customHeight="1" x14ac:dyDescent="0.25">
      <c r="D639" s="69" t="str">
        <f t="shared" si="53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132" t="e">
        <f t="shared" ca="1" si="57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69" t="e">
        <f t="shared" ca="1" si="54"/>
        <v>#N/A</v>
      </c>
      <c r="L639" s="51" t="e">
        <f t="shared" si="55"/>
        <v>#N/A</v>
      </c>
      <c r="M639" s="58" t="e">
        <f>IF(ISBLANK(A639),NA(),IFERROR(A639+(PLAYER_EXP_MAX-D639)/L639,NA()))</f>
        <v>#N/A</v>
      </c>
      <c r="N639" s="69" t="e">
        <f t="shared" ca="1" si="56"/>
        <v>#N/A</v>
      </c>
    </row>
    <row r="640" spans="4:14" ht="14.65" customHeight="1" x14ac:dyDescent="0.25">
      <c r="D640" s="69" t="str">
        <f t="shared" si="53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132" t="e">
        <f t="shared" ca="1" si="57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69" t="e">
        <f t="shared" ca="1" si="54"/>
        <v>#N/A</v>
      </c>
      <c r="L640" s="51" t="e">
        <f t="shared" si="55"/>
        <v>#N/A</v>
      </c>
      <c r="M640" s="58" t="e">
        <f>IF(ISBLANK(A640),NA(),IFERROR(A640+(PLAYER_EXP_MAX-D640)/L640,NA()))</f>
        <v>#N/A</v>
      </c>
      <c r="N640" s="69" t="e">
        <f t="shared" ca="1" si="56"/>
        <v>#N/A</v>
      </c>
    </row>
    <row r="641" spans="4:14" ht="14.65" customHeight="1" x14ac:dyDescent="0.25">
      <c r="D641" s="69" t="str">
        <f t="shared" si="53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132" t="e">
        <f t="shared" ca="1" si="57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69" t="e">
        <f t="shared" ca="1" si="54"/>
        <v>#N/A</v>
      </c>
      <c r="L641" s="51" t="e">
        <f t="shared" si="55"/>
        <v>#N/A</v>
      </c>
      <c r="M641" s="58" t="e">
        <f>IF(ISBLANK(A641),NA(),IFERROR(A641+(PLAYER_EXP_MAX-D641)/L641,NA()))</f>
        <v>#N/A</v>
      </c>
      <c r="N641" s="69" t="e">
        <f t="shared" ca="1" si="56"/>
        <v>#N/A</v>
      </c>
    </row>
    <row r="642" spans="4:14" ht="14.65" customHeight="1" x14ac:dyDescent="0.25">
      <c r="D642" s="69" t="str">
        <f t="shared" si="53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132" t="e">
        <f t="shared" ca="1" si="57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69" t="e">
        <f t="shared" ca="1" si="54"/>
        <v>#N/A</v>
      </c>
      <c r="L642" s="51" t="e">
        <f t="shared" si="55"/>
        <v>#N/A</v>
      </c>
      <c r="M642" s="58" t="e">
        <f>IF(ISBLANK(A642),NA(),IFERROR(A642+(PLAYER_EXP_MAX-D642)/L642,NA()))</f>
        <v>#N/A</v>
      </c>
      <c r="N642" s="69" t="e">
        <f t="shared" ca="1" si="56"/>
        <v>#N/A</v>
      </c>
    </row>
    <row r="643" spans="4:14" ht="14.65" customHeight="1" x14ac:dyDescent="0.25">
      <c r="D643" s="69" t="str">
        <f t="shared" si="53"/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132" t="e">
        <f t="shared" ca="1" si="57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69" t="e">
        <f t="shared" ca="1" si="54"/>
        <v>#N/A</v>
      </c>
      <c r="L643" s="51" t="e">
        <f t="shared" si="55"/>
        <v>#N/A</v>
      </c>
      <c r="M643" s="58" t="e">
        <f>IF(ISBLANK(A643),NA(),IFERROR(A643+(PLAYER_EXP_MAX-D643)/L643,NA()))</f>
        <v>#N/A</v>
      </c>
      <c r="N643" s="69" t="e">
        <f t="shared" ca="1" si="56"/>
        <v>#N/A</v>
      </c>
    </row>
    <row r="644" spans="4:14" ht="14.65" customHeight="1" x14ac:dyDescent="0.25">
      <c r="D644" s="69" t="str">
        <f t="shared" si="53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132" t="e">
        <f t="shared" ca="1" si="57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69" t="e">
        <f t="shared" ca="1" si="54"/>
        <v>#N/A</v>
      </c>
      <c r="L644" s="51" t="e">
        <f t="shared" si="55"/>
        <v>#N/A</v>
      </c>
      <c r="M644" s="58" t="e">
        <f>IF(ISBLANK(A644),NA(),IFERROR(A644+(PLAYER_EXP_MAX-D644)/L644,NA()))</f>
        <v>#N/A</v>
      </c>
      <c r="N644" s="69" t="e">
        <f t="shared" ca="1" si="56"/>
        <v>#N/A</v>
      </c>
    </row>
    <row r="645" spans="4:14" ht="14.65" customHeight="1" x14ac:dyDescent="0.25">
      <c r="D645" s="69" t="str">
        <f t="shared" si="53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132" t="e">
        <f t="shared" ca="1" si="57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69" t="e">
        <f t="shared" ca="1" si="54"/>
        <v>#N/A</v>
      </c>
      <c r="L645" s="51" t="e">
        <f t="shared" si="55"/>
        <v>#N/A</v>
      </c>
      <c r="M645" s="58" t="e">
        <f>IF(ISBLANK(A645),NA(),IFERROR(A645+(PLAYER_EXP_MAX-D645)/L645,NA()))</f>
        <v>#N/A</v>
      </c>
      <c r="N645" s="69" t="e">
        <f t="shared" ca="1" si="56"/>
        <v>#N/A</v>
      </c>
    </row>
    <row r="646" spans="4:14" ht="14.65" customHeight="1" x14ac:dyDescent="0.25">
      <c r="D646" s="69" t="str">
        <f t="shared" si="53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132" t="e">
        <f t="shared" ca="1" si="57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69" t="e">
        <f t="shared" ca="1" si="54"/>
        <v>#N/A</v>
      </c>
      <c r="L646" s="51" t="e">
        <f t="shared" si="55"/>
        <v>#N/A</v>
      </c>
      <c r="M646" s="58" t="e">
        <f>IF(ISBLANK(A646),NA(),IFERROR(A646+(PLAYER_EXP_MAX-D646)/L646,NA()))</f>
        <v>#N/A</v>
      </c>
      <c r="N646" s="69" t="e">
        <f t="shared" ca="1" si="56"/>
        <v>#N/A</v>
      </c>
    </row>
    <row r="647" spans="4:14" ht="14.65" customHeight="1" x14ac:dyDescent="0.25">
      <c r="D647" s="69" t="str">
        <f t="shared" si="53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132" t="e">
        <f t="shared" ca="1" si="57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69" t="e">
        <f t="shared" ca="1" si="54"/>
        <v>#N/A</v>
      </c>
      <c r="L647" s="51" t="e">
        <f t="shared" si="55"/>
        <v>#N/A</v>
      </c>
      <c r="M647" s="58" t="e">
        <f>IF(ISBLANK(A647),NA(),IFERROR(A647+(PLAYER_EXP_MAX-D647)/L647,NA()))</f>
        <v>#N/A</v>
      </c>
      <c r="N647" s="69" t="e">
        <f t="shared" ca="1" si="56"/>
        <v>#N/A</v>
      </c>
    </row>
    <row r="648" spans="4:14" ht="14.65" customHeight="1" x14ac:dyDescent="0.25">
      <c r="D648" s="69" t="str">
        <f t="shared" si="53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132" t="e">
        <f t="shared" ca="1" si="57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69" t="e">
        <f t="shared" ca="1" si="54"/>
        <v>#N/A</v>
      </c>
      <c r="L648" s="51" t="e">
        <f t="shared" si="55"/>
        <v>#N/A</v>
      </c>
      <c r="M648" s="58" t="e">
        <f>IF(ISBLANK(A648),NA(),IFERROR(A648+(PLAYER_EXP_MAX-D648)/L648,NA()))</f>
        <v>#N/A</v>
      </c>
      <c r="N648" s="69" t="e">
        <f t="shared" ca="1" si="56"/>
        <v>#N/A</v>
      </c>
    </row>
    <row r="649" spans="4:14" ht="14.65" customHeight="1" x14ac:dyDescent="0.25">
      <c r="D649" s="69" t="str">
        <f t="shared" si="53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132" t="e">
        <f t="shared" ca="1" si="57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69" t="e">
        <f t="shared" ca="1" si="54"/>
        <v>#N/A</v>
      </c>
      <c r="L649" s="51" t="e">
        <f t="shared" si="55"/>
        <v>#N/A</v>
      </c>
      <c r="M649" s="58" t="e">
        <f>IF(ISBLANK(A649),NA(),IFERROR(A649+(PLAYER_EXP_MAX-D649)/L649,NA()))</f>
        <v>#N/A</v>
      </c>
      <c r="N649" s="69" t="e">
        <f t="shared" ca="1" si="56"/>
        <v>#N/A</v>
      </c>
    </row>
    <row r="650" spans="4:14" ht="14.65" customHeight="1" x14ac:dyDescent="0.25">
      <c r="D650" s="69" t="str">
        <f t="shared" si="53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132" t="e">
        <f t="shared" ca="1" si="57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69" t="e">
        <f t="shared" ca="1" si="54"/>
        <v>#N/A</v>
      </c>
      <c r="L650" s="51" t="e">
        <f t="shared" si="55"/>
        <v>#N/A</v>
      </c>
      <c r="M650" s="58" t="e">
        <f>IF(ISBLANK(A650),NA(),IFERROR(A650+(PLAYER_EXP_MAX-D650)/L650,NA()))</f>
        <v>#N/A</v>
      </c>
      <c r="N650" s="69" t="e">
        <f t="shared" ca="1" si="56"/>
        <v>#N/A</v>
      </c>
    </row>
    <row r="651" spans="4:14" ht="14.65" customHeight="1" x14ac:dyDescent="0.25">
      <c r="D651" s="69" t="str">
        <f t="shared" si="53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132" t="e">
        <f t="shared" ca="1" si="57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69" t="e">
        <f t="shared" ca="1" si="54"/>
        <v>#N/A</v>
      </c>
      <c r="L651" s="51" t="e">
        <f t="shared" si="55"/>
        <v>#N/A</v>
      </c>
      <c r="M651" s="58" t="e">
        <f>IF(ISBLANK(A651),NA(),IFERROR(A651+(PLAYER_EXP_MAX-D651)/L651,NA()))</f>
        <v>#N/A</v>
      </c>
      <c r="N651" s="69" t="e">
        <f t="shared" ca="1" si="56"/>
        <v>#N/A</v>
      </c>
    </row>
    <row r="652" spans="4:14" ht="14.65" customHeight="1" x14ac:dyDescent="0.25">
      <c r="D652" s="69" t="str">
        <f t="shared" si="53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132" t="e">
        <f t="shared" ca="1" si="57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69" t="e">
        <f t="shared" ca="1" si="54"/>
        <v>#N/A</v>
      </c>
      <c r="L652" s="51" t="e">
        <f t="shared" si="55"/>
        <v>#N/A</v>
      </c>
      <c r="M652" s="58" t="e">
        <f>IF(ISBLANK(A652),NA(),IFERROR(A652+(PLAYER_EXP_MAX-D652)/L652,NA()))</f>
        <v>#N/A</v>
      </c>
      <c r="N652" s="69" t="e">
        <f t="shared" ca="1" si="56"/>
        <v>#N/A</v>
      </c>
    </row>
    <row r="653" spans="4:14" ht="14.65" customHeight="1" x14ac:dyDescent="0.25">
      <c r="D653" s="69" t="str">
        <f t="shared" si="53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132" t="e">
        <f t="shared" ca="1" si="57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69" t="e">
        <f t="shared" ca="1" si="54"/>
        <v>#N/A</v>
      </c>
      <c r="L653" s="51" t="e">
        <f t="shared" si="55"/>
        <v>#N/A</v>
      </c>
      <c r="M653" s="58" t="e">
        <f>IF(ISBLANK(A653),NA(),IFERROR(A653+(PLAYER_EXP_MAX-D653)/L653,NA()))</f>
        <v>#N/A</v>
      </c>
      <c r="N653" s="69" t="e">
        <f t="shared" ca="1" si="56"/>
        <v>#N/A</v>
      </c>
    </row>
    <row r="654" spans="4:14" ht="14.65" customHeight="1" x14ac:dyDescent="0.25">
      <c r="D654" s="69" t="str">
        <f t="shared" si="53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132" t="e">
        <f t="shared" ca="1" si="57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69" t="e">
        <f t="shared" ca="1" si="54"/>
        <v>#N/A</v>
      </c>
      <c r="L654" s="51" t="e">
        <f t="shared" si="55"/>
        <v>#N/A</v>
      </c>
      <c r="M654" s="58" t="e">
        <f>IF(ISBLANK(A654),NA(),IFERROR(A654+(PLAYER_EXP_MAX-D654)/L654,NA()))</f>
        <v>#N/A</v>
      </c>
      <c r="N654" s="69" t="e">
        <f t="shared" ca="1" si="56"/>
        <v>#N/A</v>
      </c>
    </row>
    <row r="655" spans="4:14" ht="14.65" customHeight="1" x14ac:dyDescent="0.25">
      <c r="D655" s="69" t="str">
        <f t="shared" si="53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132" t="e">
        <f t="shared" ca="1" si="57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69" t="e">
        <f t="shared" ca="1" si="54"/>
        <v>#N/A</v>
      </c>
      <c r="L655" s="51" t="e">
        <f t="shared" si="55"/>
        <v>#N/A</v>
      </c>
      <c r="M655" s="58" t="e">
        <f>IF(ISBLANK(A655),NA(),IFERROR(A655+(PLAYER_EXP_MAX-D655)/L655,NA()))</f>
        <v>#N/A</v>
      </c>
      <c r="N655" s="69" t="e">
        <f t="shared" ca="1" si="56"/>
        <v>#N/A</v>
      </c>
    </row>
    <row r="656" spans="4:14" ht="14.65" customHeight="1" x14ac:dyDescent="0.25">
      <c r="D656" s="69" t="str">
        <f t="shared" ref="D656:D700" si="58">IF(ISBLANK(A656),"-",INDEX(DATA_PLAYER_EXP, B656, 3) + INDEX(DATA_PLAYER_EXP, B656, 2) - C656)</f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132" t="e">
        <f t="shared" ca="1" si="57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69" t="e">
        <f t="shared" ca="1" si="54"/>
        <v>#N/A</v>
      </c>
      <c r="L656" s="51" t="e">
        <f t="shared" si="55"/>
        <v>#N/A</v>
      </c>
      <c r="M656" s="58" t="e">
        <f>IF(ISBLANK(A656),NA(),IFERROR(A656+(PLAYER_EXP_MAX-D656)/L656,NA()))</f>
        <v>#N/A</v>
      </c>
      <c r="N656" s="69" t="e">
        <f t="shared" ca="1" si="56"/>
        <v>#N/A</v>
      </c>
    </row>
    <row r="657" spans="4:14" ht="14.65" customHeight="1" x14ac:dyDescent="0.25">
      <c r="D657" s="69" t="str">
        <f t="shared" si="58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132" t="e">
        <f t="shared" ca="1" si="57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69" t="e">
        <f t="shared" ref="K657:K700" ca="1" si="59">IF(ISBLANK(A657),NA(),IFERROR(TEXT(TRUNC(J657-NOW()),"000") &amp; " D " &amp; TEXT(TRUNC(ABS(J657-NOW()-TRUNC(J657-NOW()))*24),"00") &amp; " H", NA()))</f>
        <v>#N/A</v>
      </c>
      <c r="L657" s="51" t="e">
        <f t="shared" ref="L657:L700" si="60">IFERROR(IF(OR(ISBLANK($A657),$A657-$A$3 &lt; $C$1),NA(),($D657-$D$3)/($A657-$A$3)),NA())</f>
        <v>#N/A</v>
      </c>
      <c r="M657" s="58" t="e">
        <f>IF(ISBLANK(A657),NA(),IFERROR(A657+(PLAYER_EXP_MAX-D657)/L657,NA()))</f>
        <v>#N/A</v>
      </c>
      <c r="N657" s="69" t="e">
        <f t="shared" ref="N657:N700" ca="1" si="61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69" t="str">
        <f t="shared" si="58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132" t="e">
        <f t="shared" ca="1" si="57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69" t="e">
        <f t="shared" ca="1" si="59"/>
        <v>#N/A</v>
      </c>
      <c r="L658" s="51" t="e">
        <f t="shared" si="60"/>
        <v>#N/A</v>
      </c>
      <c r="M658" s="58" t="e">
        <f>IF(ISBLANK(A658),NA(),IFERROR(A658+(PLAYER_EXP_MAX-D658)/L658,NA()))</f>
        <v>#N/A</v>
      </c>
      <c r="N658" s="69" t="e">
        <f t="shared" ca="1" si="61"/>
        <v>#N/A</v>
      </c>
    </row>
    <row r="659" spans="4:14" ht="14.65" customHeight="1" x14ac:dyDescent="0.25">
      <c r="D659" s="69" t="str">
        <f t="shared" si="58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132" t="e">
        <f t="shared" ca="1" si="57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69" t="e">
        <f t="shared" ca="1" si="59"/>
        <v>#N/A</v>
      </c>
      <c r="L659" s="51" t="e">
        <f t="shared" si="60"/>
        <v>#N/A</v>
      </c>
      <c r="M659" s="58" t="e">
        <f>IF(ISBLANK(A659),NA(),IFERROR(A659+(PLAYER_EXP_MAX-D659)/L659,NA()))</f>
        <v>#N/A</v>
      </c>
      <c r="N659" s="69" t="e">
        <f t="shared" ca="1" si="61"/>
        <v>#N/A</v>
      </c>
    </row>
    <row r="660" spans="4:14" ht="14.65" customHeight="1" x14ac:dyDescent="0.25">
      <c r="D660" s="69" t="str">
        <f t="shared" si="58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132" t="e">
        <f t="shared" ca="1" si="57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69" t="e">
        <f t="shared" ca="1" si="59"/>
        <v>#N/A</v>
      </c>
      <c r="L660" s="51" t="e">
        <f t="shared" si="60"/>
        <v>#N/A</v>
      </c>
      <c r="M660" s="58" t="e">
        <f>IF(ISBLANK(A660),NA(),IFERROR(A660+(PLAYER_EXP_MAX-D660)/L660,NA()))</f>
        <v>#N/A</v>
      </c>
      <c r="N660" s="69" t="e">
        <f t="shared" ca="1" si="61"/>
        <v>#N/A</v>
      </c>
    </row>
    <row r="661" spans="4:14" ht="14.65" customHeight="1" x14ac:dyDescent="0.25">
      <c r="D661" s="69" t="str">
        <f t="shared" si="58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132" t="e">
        <f t="shared" ca="1" si="57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69" t="e">
        <f t="shared" ca="1" si="59"/>
        <v>#N/A</v>
      </c>
      <c r="L661" s="51" t="e">
        <f t="shared" si="60"/>
        <v>#N/A</v>
      </c>
      <c r="M661" s="58" t="e">
        <f>IF(ISBLANK(A661),NA(),IFERROR(A661+(PLAYER_EXP_MAX-D661)/L661,NA()))</f>
        <v>#N/A</v>
      </c>
      <c r="N661" s="69" t="e">
        <f t="shared" ca="1" si="61"/>
        <v>#N/A</v>
      </c>
    </row>
    <row r="662" spans="4:14" ht="14.65" customHeight="1" x14ac:dyDescent="0.25">
      <c r="D662" s="69" t="str">
        <f t="shared" si="58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132" t="e">
        <f t="shared" ca="1" si="57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69" t="e">
        <f t="shared" ca="1" si="59"/>
        <v>#N/A</v>
      </c>
      <c r="L662" s="51" t="e">
        <f t="shared" si="60"/>
        <v>#N/A</v>
      </c>
      <c r="M662" s="58" t="e">
        <f>IF(ISBLANK(A662),NA(),IFERROR(A662+(PLAYER_EXP_MAX-D662)/L662,NA()))</f>
        <v>#N/A</v>
      </c>
      <c r="N662" s="69" t="e">
        <f t="shared" ca="1" si="61"/>
        <v>#N/A</v>
      </c>
    </row>
    <row r="663" spans="4:14" ht="14.65" customHeight="1" x14ac:dyDescent="0.25">
      <c r="D663" s="69" t="str">
        <f t="shared" si="58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132" t="e">
        <f t="shared" ca="1" si="57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69" t="e">
        <f t="shared" ca="1" si="59"/>
        <v>#N/A</v>
      </c>
      <c r="L663" s="51" t="e">
        <f t="shared" si="60"/>
        <v>#N/A</v>
      </c>
      <c r="M663" s="58" t="e">
        <f>IF(ISBLANK(A663),NA(),IFERROR(A663+(PLAYER_EXP_MAX-D663)/L663,NA()))</f>
        <v>#N/A</v>
      </c>
      <c r="N663" s="69" t="e">
        <f t="shared" ca="1" si="61"/>
        <v>#N/A</v>
      </c>
    </row>
    <row r="664" spans="4:14" ht="14.65" customHeight="1" x14ac:dyDescent="0.25">
      <c r="D664" s="69" t="str">
        <f t="shared" si="58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132" t="e">
        <f t="shared" ca="1" si="57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69" t="e">
        <f t="shared" ca="1" si="59"/>
        <v>#N/A</v>
      </c>
      <c r="L664" s="51" t="e">
        <f t="shared" si="60"/>
        <v>#N/A</v>
      </c>
      <c r="M664" s="58" t="e">
        <f>IF(ISBLANK(A664),NA(),IFERROR(A664+(PLAYER_EXP_MAX-D664)/L664,NA()))</f>
        <v>#N/A</v>
      </c>
      <c r="N664" s="69" t="e">
        <f t="shared" ca="1" si="61"/>
        <v>#N/A</v>
      </c>
    </row>
    <row r="665" spans="4:14" ht="14.65" customHeight="1" x14ac:dyDescent="0.25">
      <c r="D665" s="69" t="str">
        <f t="shared" si="58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132" t="e">
        <f t="shared" ca="1" si="57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69" t="e">
        <f t="shared" ca="1" si="59"/>
        <v>#N/A</v>
      </c>
      <c r="L665" s="51" t="e">
        <f t="shared" si="60"/>
        <v>#N/A</v>
      </c>
      <c r="M665" s="58" t="e">
        <f>IF(ISBLANK(A665),NA(),IFERROR(A665+(PLAYER_EXP_MAX-D665)/L665,NA()))</f>
        <v>#N/A</v>
      </c>
      <c r="N665" s="69" t="e">
        <f t="shared" ca="1" si="61"/>
        <v>#N/A</v>
      </c>
    </row>
    <row r="666" spans="4:14" ht="14.65" customHeight="1" x14ac:dyDescent="0.25">
      <c r="D666" s="69" t="str">
        <f t="shared" si="58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132" t="e">
        <f t="shared" ca="1" si="57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69" t="e">
        <f t="shared" ca="1" si="59"/>
        <v>#N/A</v>
      </c>
      <c r="L666" s="51" t="e">
        <f t="shared" si="60"/>
        <v>#N/A</v>
      </c>
      <c r="M666" s="58" t="e">
        <f>IF(ISBLANK(A666),NA(),IFERROR(A666+(PLAYER_EXP_MAX-D666)/L666,NA()))</f>
        <v>#N/A</v>
      </c>
      <c r="N666" s="69" t="e">
        <f t="shared" ca="1" si="61"/>
        <v>#N/A</v>
      </c>
    </row>
    <row r="667" spans="4:14" ht="14.65" customHeight="1" x14ac:dyDescent="0.25">
      <c r="D667" s="69" t="str">
        <f t="shared" si="58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132" t="e">
        <f t="shared" ca="1" si="57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69" t="e">
        <f t="shared" ca="1" si="59"/>
        <v>#N/A</v>
      </c>
      <c r="L667" s="51" t="e">
        <f t="shared" si="60"/>
        <v>#N/A</v>
      </c>
      <c r="M667" s="58" t="e">
        <f>IF(ISBLANK(A667),NA(),IFERROR(A667+(PLAYER_EXP_MAX-D667)/L667,NA()))</f>
        <v>#N/A</v>
      </c>
      <c r="N667" s="69" t="e">
        <f t="shared" ca="1" si="61"/>
        <v>#N/A</v>
      </c>
    </row>
    <row r="668" spans="4:14" ht="14.65" customHeight="1" x14ac:dyDescent="0.25">
      <c r="D668" s="69" t="str">
        <f t="shared" si="58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132" t="e">
        <f t="shared" ca="1" si="57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69" t="e">
        <f t="shared" ca="1" si="59"/>
        <v>#N/A</v>
      </c>
      <c r="L668" s="51" t="e">
        <f t="shared" si="60"/>
        <v>#N/A</v>
      </c>
      <c r="M668" s="58" t="e">
        <f>IF(ISBLANK(A668),NA(),IFERROR(A668+(PLAYER_EXP_MAX-D668)/L668,NA()))</f>
        <v>#N/A</v>
      </c>
      <c r="N668" s="69" t="e">
        <f t="shared" ca="1" si="61"/>
        <v>#N/A</v>
      </c>
    </row>
    <row r="669" spans="4:14" ht="14.65" customHeight="1" x14ac:dyDescent="0.25">
      <c r="D669" s="69" t="str">
        <f t="shared" si="58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132" t="e">
        <f t="shared" ca="1" si="57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69" t="e">
        <f t="shared" ca="1" si="59"/>
        <v>#N/A</v>
      </c>
      <c r="L669" s="51" t="e">
        <f t="shared" si="60"/>
        <v>#N/A</v>
      </c>
      <c r="M669" s="58" t="e">
        <f>IF(ISBLANK(A669),NA(),IFERROR(A669+(PLAYER_EXP_MAX-D669)/L669,NA()))</f>
        <v>#N/A</v>
      </c>
      <c r="N669" s="69" t="e">
        <f t="shared" ca="1" si="61"/>
        <v>#N/A</v>
      </c>
    </row>
    <row r="670" spans="4:14" ht="14.65" customHeight="1" x14ac:dyDescent="0.25">
      <c r="D670" s="69" t="str">
        <f t="shared" si="58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132" t="e">
        <f t="shared" ca="1" si="57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69" t="e">
        <f t="shared" ca="1" si="59"/>
        <v>#N/A</v>
      </c>
      <c r="L670" s="51" t="e">
        <f t="shared" si="60"/>
        <v>#N/A</v>
      </c>
      <c r="M670" s="58" t="e">
        <f>IF(ISBLANK(A670),NA(),IFERROR(A670+(PLAYER_EXP_MAX-D670)/L670,NA()))</f>
        <v>#N/A</v>
      </c>
      <c r="N670" s="69" t="e">
        <f t="shared" ca="1" si="61"/>
        <v>#N/A</v>
      </c>
    </row>
    <row r="671" spans="4:14" ht="14.65" customHeight="1" x14ac:dyDescent="0.25">
      <c r="D671" s="69" t="str">
        <f t="shared" si="58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132" t="e">
        <f t="shared" ref="H671:H700" ca="1" si="62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69" t="e">
        <f t="shared" ca="1" si="59"/>
        <v>#N/A</v>
      </c>
      <c r="L671" s="51" t="e">
        <f t="shared" si="60"/>
        <v>#N/A</v>
      </c>
      <c r="M671" s="58" t="e">
        <f>IF(ISBLANK(A671),NA(),IFERROR(A671+(PLAYER_EXP_MAX-D671)/L671,NA()))</f>
        <v>#N/A</v>
      </c>
      <c r="N671" s="69" t="e">
        <f t="shared" ca="1" si="61"/>
        <v>#N/A</v>
      </c>
    </row>
    <row r="672" spans="4:14" ht="14.65" customHeight="1" x14ac:dyDescent="0.25">
      <c r="D672" s="69" t="str">
        <f t="shared" si="58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132" t="e">
        <f t="shared" ca="1" si="62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69" t="e">
        <f t="shared" ca="1" si="59"/>
        <v>#N/A</v>
      </c>
      <c r="L672" s="51" t="e">
        <f t="shared" si="60"/>
        <v>#N/A</v>
      </c>
      <c r="M672" s="58" t="e">
        <f>IF(ISBLANK(A672),NA(),IFERROR(A672+(PLAYER_EXP_MAX-D672)/L672,NA()))</f>
        <v>#N/A</v>
      </c>
      <c r="N672" s="69" t="e">
        <f t="shared" ca="1" si="61"/>
        <v>#N/A</v>
      </c>
    </row>
    <row r="673" spans="4:14" ht="14.65" customHeight="1" x14ac:dyDescent="0.25">
      <c r="D673" s="69" t="str">
        <f t="shared" si="58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132" t="e">
        <f t="shared" ca="1" si="62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69" t="e">
        <f t="shared" ca="1" si="59"/>
        <v>#N/A</v>
      </c>
      <c r="L673" s="51" t="e">
        <f t="shared" si="60"/>
        <v>#N/A</v>
      </c>
      <c r="M673" s="58" t="e">
        <f>IF(ISBLANK(A673),NA(),IFERROR(A673+(PLAYER_EXP_MAX-D673)/L673,NA()))</f>
        <v>#N/A</v>
      </c>
      <c r="N673" s="69" t="e">
        <f t="shared" ca="1" si="61"/>
        <v>#N/A</v>
      </c>
    </row>
    <row r="674" spans="4:14" ht="14.65" customHeight="1" x14ac:dyDescent="0.25">
      <c r="D674" s="69" t="str">
        <f t="shared" si="58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132" t="e">
        <f t="shared" ca="1" si="62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69" t="e">
        <f t="shared" ca="1" si="59"/>
        <v>#N/A</v>
      </c>
      <c r="L674" s="51" t="e">
        <f t="shared" si="60"/>
        <v>#N/A</v>
      </c>
      <c r="M674" s="58" t="e">
        <f>IF(ISBLANK(A674),NA(),IFERROR(A674+(PLAYER_EXP_MAX-D674)/L674,NA()))</f>
        <v>#N/A</v>
      </c>
      <c r="N674" s="69" t="e">
        <f t="shared" ca="1" si="61"/>
        <v>#N/A</v>
      </c>
    </row>
    <row r="675" spans="4:14" ht="14.65" customHeight="1" x14ac:dyDescent="0.25">
      <c r="D675" s="69" t="str">
        <f t="shared" si="58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132" t="e">
        <f t="shared" ca="1" si="62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69" t="e">
        <f t="shared" ca="1" si="59"/>
        <v>#N/A</v>
      </c>
      <c r="L675" s="51" t="e">
        <f t="shared" si="60"/>
        <v>#N/A</v>
      </c>
      <c r="M675" s="58" t="e">
        <f>IF(ISBLANK(A675),NA(),IFERROR(A675+(PLAYER_EXP_MAX-D675)/L675,NA()))</f>
        <v>#N/A</v>
      </c>
      <c r="N675" s="69" t="e">
        <f t="shared" ca="1" si="61"/>
        <v>#N/A</v>
      </c>
    </row>
    <row r="676" spans="4:14" ht="14.65" customHeight="1" x14ac:dyDescent="0.25">
      <c r="D676" s="69" t="str">
        <f t="shared" si="58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132" t="e">
        <f t="shared" ca="1" si="62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69" t="e">
        <f t="shared" ca="1" si="59"/>
        <v>#N/A</v>
      </c>
      <c r="L676" s="51" t="e">
        <f t="shared" si="60"/>
        <v>#N/A</v>
      </c>
      <c r="M676" s="58" t="e">
        <f>IF(ISBLANK(A676),NA(),IFERROR(A676+(PLAYER_EXP_MAX-D676)/L676,NA()))</f>
        <v>#N/A</v>
      </c>
      <c r="N676" s="69" t="e">
        <f t="shared" ca="1" si="61"/>
        <v>#N/A</v>
      </c>
    </row>
    <row r="677" spans="4:14" ht="14.65" customHeight="1" x14ac:dyDescent="0.25">
      <c r="D677" s="69" t="str">
        <f t="shared" si="58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132" t="e">
        <f t="shared" ca="1" si="62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69" t="e">
        <f t="shared" ca="1" si="59"/>
        <v>#N/A</v>
      </c>
      <c r="L677" s="51" t="e">
        <f t="shared" si="60"/>
        <v>#N/A</v>
      </c>
      <c r="M677" s="58" t="e">
        <f>IF(ISBLANK(A677),NA(),IFERROR(A677+(PLAYER_EXP_MAX-D677)/L677,NA()))</f>
        <v>#N/A</v>
      </c>
      <c r="N677" s="69" t="e">
        <f t="shared" ca="1" si="61"/>
        <v>#N/A</v>
      </c>
    </row>
    <row r="678" spans="4:14" ht="14.65" customHeight="1" x14ac:dyDescent="0.25">
      <c r="D678" s="69" t="str">
        <f t="shared" si="58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132" t="e">
        <f t="shared" ca="1" si="62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69" t="e">
        <f t="shared" ca="1" si="59"/>
        <v>#N/A</v>
      </c>
      <c r="L678" s="51" t="e">
        <f t="shared" si="60"/>
        <v>#N/A</v>
      </c>
      <c r="M678" s="58" t="e">
        <f>IF(ISBLANK(A678),NA(),IFERROR(A678+(PLAYER_EXP_MAX-D678)/L678,NA()))</f>
        <v>#N/A</v>
      </c>
      <c r="N678" s="69" t="e">
        <f t="shared" ca="1" si="61"/>
        <v>#N/A</v>
      </c>
    </row>
    <row r="679" spans="4:14" ht="14.65" customHeight="1" x14ac:dyDescent="0.25">
      <c r="D679" s="69" t="str">
        <f t="shared" si="58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132" t="e">
        <f t="shared" ca="1" si="62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69" t="e">
        <f t="shared" ca="1" si="59"/>
        <v>#N/A</v>
      </c>
      <c r="L679" s="51" t="e">
        <f t="shared" si="60"/>
        <v>#N/A</v>
      </c>
      <c r="M679" s="58" t="e">
        <f>IF(ISBLANK(A679),NA(),IFERROR(A679+(PLAYER_EXP_MAX-D679)/L679,NA()))</f>
        <v>#N/A</v>
      </c>
      <c r="N679" s="69" t="e">
        <f t="shared" ca="1" si="61"/>
        <v>#N/A</v>
      </c>
    </row>
    <row r="680" spans="4:14" ht="14.65" customHeight="1" x14ac:dyDescent="0.25">
      <c r="D680" s="69" t="str">
        <f t="shared" si="58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132" t="e">
        <f t="shared" ca="1" si="62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69" t="e">
        <f t="shared" ca="1" si="59"/>
        <v>#N/A</v>
      </c>
      <c r="L680" s="51" t="e">
        <f t="shared" si="60"/>
        <v>#N/A</v>
      </c>
      <c r="M680" s="58" t="e">
        <f>IF(ISBLANK(A680),NA(),IFERROR(A680+(PLAYER_EXP_MAX-D680)/L680,NA()))</f>
        <v>#N/A</v>
      </c>
      <c r="N680" s="69" t="e">
        <f t="shared" ca="1" si="61"/>
        <v>#N/A</v>
      </c>
    </row>
    <row r="681" spans="4:14" ht="14.65" customHeight="1" x14ac:dyDescent="0.25">
      <c r="D681" s="69" t="str">
        <f t="shared" si="58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132" t="e">
        <f t="shared" ca="1" si="62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69" t="e">
        <f t="shared" ca="1" si="59"/>
        <v>#N/A</v>
      </c>
      <c r="L681" s="51" t="e">
        <f t="shared" si="60"/>
        <v>#N/A</v>
      </c>
      <c r="M681" s="58" t="e">
        <f>IF(ISBLANK(A681),NA(),IFERROR(A681+(PLAYER_EXP_MAX-D681)/L681,NA()))</f>
        <v>#N/A</v>
      </c>
      <c r="N681" s="69" t="e">
        <f t="shared" ca="1" si="61"/>
        <v>#N/A</v>
      </c>
    </row>
    <row r="682" spans="4:14" ht="14.65" customHeight="1" x14ac:dyDescent="0.25">
      <c r="D682" s="69" t="str">
        <f t="shared" si="58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132" t="e">
        <f t="shared" ca="1" si="62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69" t="e">
        <f t="shared" ca="1" si="59"/>
        <v>#N/A</v>
      </c>
      <c r="L682" s="51" t="e">
        <f t="shared" si="60"/>
        <v>#N/A</v>
      </c>
      <c r="M682" s="58" t="e">
        <f>IF(ISBLANK(A682),NA(),IFERROR(A682+(PLAYER_EXP_MAX-D682)/L682,NA()))</f>
        <v>#N/A</v>
      </c>
      <c r="N682" s="69" t="e">
        <f t="shared" ca="1" si="61"/>
        <v>#N/A</v>
      </c>
    </row>
    <row r="683" spans="4:14" ht="14.65" customHeight="1" x14ac:dyDescent="0.25">
      <c r="D683" s="69" t="str">
        <f t="shared" si="58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132" t="e">
        <f t="shared" ca="1" si="62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69" t="e">
        <f t="shared" ca="1" si="59"/>
        <v>#N/A</v>
      </c>
      <c r="L683" s="51" t="e">
        <f t="shared" si="60"/>
        <v>#N/A</v>
      </c>
      <c r="M683" s="58" t="e">
        <f>IF(ISBLANK(A683),NA(),IFERROR(A683+(PLAYER_EXP_MAX-D683)/L683,NA()))</f>
        <v>#N/A</v>
      </c>
      <c r="N683" s="69" t="e">
        <f t="shared" ca="1" si="61"/>
        <v>#N/A</v>
      </c>
    </row>
    <row r="684" spans="4:14" ht="14.65" customHeight="1" x14ac:dyDescent="0.25">
      <c r="D684" s="69" t="str">
        <f t="shared" si="58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132" t="e">
        <f t="shared" ca="1" si="62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69" t="e">
        <f t="shared" ca="1" si="59"/>
        <v>#N/A</v>
      </c>
      <c r="L684" s="51" t="e">
        <f t="shared" si="60"/>
        <v>#N/A</v>
      </c>
      <c r="M684" s="58" t="e">
        <f>IF(ISBLANK(A684),NA(),IFERROR(A684+(PLAYER_EXP_MAX-D684)/L684,NA()))</f>
        <v>#N/A</v>
      </c>
      <c r="N684" s="69" t="e">
        <f t="shared" ca="1" si="61"/>
        <v>#N/A</v>
      </c>
    </row>
    <row r="685" spans="4:14" ht="14.65" customHeight="1" x14ac:dyDescent="0.25">
      <c r="D685" s="69" t="str">
        <f t="shared" si="58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132" t="e">
        <f t="shared" ca="1" si="62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69" t="e">
        <f t="shared" ca="1" si="59"/>
        <v>#N/A</v>
      </c>
      <c r="L685" s="51" t="e">
        <f t="shared" si="60"/>
        <v>#N/A</v>
      </c>
      <c r="M685" s="58" t="e">
        <f>IF(ISBLANK(A685),NA(),IFERROR(A685+(PLAYER_EXP_MAX-D685)/L685,NA()))</f>
        <v>#N/A</v>
      </c>
      <c r="N685" s="69" t="e">
        <f t="shared" ca="1" si="61"/>
        <v>#N/A</v>
      </c>
    </row>
    <row r="686" spans="4:14" ht="14.65" customHeight="1" x14ac:dyDescent="0.25">
      <c r="D686" s="69" t="str">
        <f t="shared" si="58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132" t="e">
        <f t="shared" ca="1" si="62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69" t="e">
        <f t="shared" ca="1" si="59"/>
        <v>#N/A</v>
      </c>
      <c r="L686" s="51" t="e">
        <f t="shared" si="60"/>
        <v>#N/A</v>
      </c>
      <c r="M686" s="58" t="e">
        <f>IF(ISBLANK(A686),NA(),IFERROR(A686+(PLAYER_EXP_MAX-D686)/L686,NA()))</f>
        <v>#N/A</v>
      </c>
      <c r="N686" s="69" t="e">
        <f t="shared" ca="1" si="61"/>
        <v>#N/A</v>
      </c>
    </row>
    <row r="687" spans="4:14" ht="14.65" customHeight="1" x14ac:dyDescent="0.25">
      <c r="D687" s="69" t="str">
        <f t="shared" si="58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132" t="e">
        <f t="shared" ca="1" si="62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69" t="e">
        <f t="shared" ca="1" si="59"/>
        <v>#N/A</v>
      </c>
      <c r="L687" s="51" t="e">
        <f t="shared" si="60"/>
        <v>#N/A</v>
      </c>
      <c r="M687" s="58" t="e">
        <f>IF(ISBLANK(A687),NA(),IFERROR(A687+(PLAYER_EXP_MAX-D687)/L687,NA()))</f>
        <v>#N/A</v>
      </c>
      <c r="N687" s="69" t="e">
        <f t="shared" ca="1" si="61"/>
        <v>#N/A</v>
      </c>
    </row>
    <row r="688" spans="4:14" ht="14.65" customHeight="1" x14ac:dyDescent="0.25">
      <c r="D688" s="69" t="str">
        <f t="shared" si="58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132" t="e">
        <f t="shared" ca="1" si="62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69" t="e">
        <f t="shared" ca="1" si="59"/>
        <v>#N/A</v>
      </c>
      <c r="L688" s="51" t="e">
        <f t="shared" si="60"/>
        <v>#N/A</v>
      </c>
      <c r="M688" s="58" t="e">
        <f>IF(ISBLANK(A688),NA(),IFERROR(A688+(PLAYER_EXP_MAX-D688)/L688,NA()))</f>
        <v>#N/A</v>
      </c>
      <c r="N688" s="69" t="e">
        <f t="shared" ca="1" si="61"/>
        <v>#N/A</v>
      </c>
    </row>
    <row r="689" spans="4:14" ht="14.65" customHeight="1" x14ac:dyDescent="0.25">
      <c r="D689" s="69" t="str">
        <f t="shared" si="58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132" t="e">
        <f t="shared" ca="1" si="62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69" t="e">
        <f t="shared" ca="1" si="59"/>
        <v>#N/A</v>
      </c>
      <c r="L689" s="51" t="e">
        <f t="shared" si="60"/>
        <v>#N/A</v>
      </c>
      <c r="M689" s="58" t="e">
        <f>IF(ISBLANK(A689),NA(),IFERROR(A689+(PLAYER_EXP_MAX-D689)/L689,NA()))</f>
        <v>#N/A</v>
      </c>
      <c r="N689" s="69" t="e">
        <f t="shared" ca="1" si="61"/>
        <v>#N/A</v>
      </c>
    </row>
    <row r="690" spans="4:14" ht="14.65" customHeight="1" x14ac:dyDescent="0.25">
      <c r="D690" s="69" t="str">
        <f t="shared" si="58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132" t="e">
        <f t="shared" ca="1" si="62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69" t="e">
        <f t="shared" ca="1" si="59"/>
        <v>#N/A</v>
      </c>
      <c r="L690" s="51" t="e">
        <f t="shared" si="60"/>
        <v>#N/A</v>
      </c>
      <c r="M690" s="58" t="e">
        <f>IF(ISBLANK(A690),NA(),IFERROR(A690+(PLAYER_EXP_MAX-D690)/L690,NA()))</f>
        <v>#N/A</v>
      </c>
      <c r="N690" s="69" t="e">
        <f t="shared" ca="1" si="61"/>
        <v>#N/A</v>
      </c>
    </row>
    <row r="691" spans="4:14" ht="14.65" customHeight="1" x14ac:dyDescent="0.25">
      <c r="D691" s="69" t="str">
        <f t="shared" si="58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132" t="e">
        <f t="shared" ca="1" si="62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69" t="e">
        <f t="shared" ca="1" si="59"/>
        <v>#N/A</v>
      </c>
      <c r="L691" s="51" t="e">
        <f t="shared" si="60"/>
        <v>#N/A</v>
      </c>
      <c r="M691" s="58" t="e">
        <f>IF(ISBLANK(A691),NA(),IFERROR(A691+(PLAYER_EXP_MAX-D691)/L691,NA()))</f>
        <v>#N/A</v>
      </c>
      <c r="N691" s="69" t="e">
        <f t="shared" ca="1" si="61"/>
        <v>#N/A</v>
      </c>
    </row>
    <row r="692" spans="4:14" ht="14.65" customHeight="1" x14ac:dyDescent="0.25">
      <c r="D692" s="69" t="str">
        <f t="shared" si="58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132" t="e">
        <f t="shared" ca="1" si="62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69" t="e">
        <f t="shared" ca="1" si="59"/>
        <v>#N/A</v>
      </c>
      <c r="L692" s="51" t="e">
        <f t="shared" si="60"/>
        <v>#N/A</v>
      </c>
      <c r="M692" s="58" t="e">
        <f>IF(ISBLANK(A692),NA(),IFERROR(A692+(PLAYER_EXP_MAX-D692)/L692,NA()))</f>
        <v>#N/A</v>
      </c>
      <c r="N692" s="69" t="e">
        <f t="shared" ca="1" si="61"/>
        <v>#N/A</v>
      </c>
    </row>
    <row r="693" spans="4:14" ht="14.65" customHeight="1" x14ac:dyDescent="0.25">
      <c r="D693" s="69" t="str">
        <f t="shared" si="58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132" t="e">
        <f t="shared" ca="1" si="62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69" t="e">
        <f t="shared" ca="1" si="59"/>
        <v>#N/A</v>
      </c>
      <c r="L693" s="51" t="e">
        <f t="shared" si="60"/>
        <v>#N/A</v>
      </c>
      <c r="M693" s="58" t="e">
        <f>IF(ISBLANK(A693),NA(),IFERROR(A693+(PLAYER_EXP_MAX-D693)/L693,NA()))</f>
        <v>#N/A</v>
      </c>
      <c r="N693" s="69" t="e">
        <f t="shared" ca="1" si="61"/>
        <v>#N/A</v>
      </c>
    </row>
    <row r="694" spans="4:14" ht="14.65" customHeight="1" x14ac:dyDescent="0.25">
      <c r="D694" s="69" t="str">
        <f t="shared" si="58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132" t="e">
        <f t="shared" ca="1" si="62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69" t="e">
        <f t="shared" ca="1" si="59"/>
        <v>#N/A</v>
      </c>
      <c r="L694" s="51" t="e">
        <f t="shared" si="60"/>
        <v>#N/A</v>
      </c>
      <c r="M694" s="58" t="e">
        <f>IF(ISBLANK(A694),NA(),IFERROR(A694+(PLAYER_EXP_MAX-D694)/L694,NA()))</f>
        <v>#N/A</v>
      </c>
      <c r="N694" s="69" t="e">
        <f t="shared" ca="1" si="61"/>
        <v>#N/A</v>
      </c>
    </row>
    <row r="695" spans="4:14" ht="14.65" customHeight="1" x14ac:dyDescent="0.25">
      <c r="D695" s="69" t="str">
        <f t="shared" si="58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132" t="e">
        <f t="shared" ca="1" si="62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69" t="e">
        <f t="shared" ca="1" si="59"/>
        <v>#N/A</v>
      </c>
      <c r="L695" s="51" t="e">
        <f t="shared" si="60"/>
        <v>#N/A</v>
      </c>
      <c r="M695" s="58" t="e">
        <f>IF(ISBLANK(A695),NA(),IFERROR(A695+(PLAYER_EXP_MAX-D695)/L695,NA()))</f>
        <v>#N/A</v>
      </c>
      <c r="N695" s="69" t="e">
        <f t="shared" ca="1" si="61"/>
        <v>#N/A</v>
      </c>
    </row>
    <row r="696" spans="4:14" ht="14.65" customHeight="1" x14ac:dyDescent="0.25">
      <c r="D696" s="69" t="str">
        <f t="shared" si="58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132" t="e">
        <f t="shared" ca="1" si="62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69" t="e">
        <f t="shared" ca="1" si="59"/>
        <v>#N/A</v>
      </c>
      <c r="L696" s="51" t="e">
        <f t="shared" si="60"/>
        <v>#N/A</v>
      </c>
      <c r="M696" s="58" t="e">
        <f>IF(ISBLANK(A696),NA(),IFERROR(A696+(PLAYER_EXP_MAX-D696)/L696,NA()))</f>
        <v>#N/A</v>
      </c>
      <c r="N696" s="69" t="e">
        <f t="shared" ca="1" si="61"/>
        <v>#N/A</v>
      </c>
    </row>
    <row r="697" spans="4:14" ht="14.65" customHeight="1" x14ac:dyDescent="0.25">
      <c r="D697" s="69" t="str">
        <f t="shared" si="58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132" t="e">
        <f t="shared" ca="1" si="62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69" t="e">
        <f t="shared" ca="1" si="59"/>
        <v>#N/A</v>
      </c>
      <c r="L697" s="51" t="e">
        <f t="shared" si="60"/>
        <v>#N/A</v>
      </c>
      <c r="M697" s="58" t="e">
        <f>IF(ISBLANK(A697),NA(),IFERROR(A697+(PLAYER_EXP_MAX-D697)/L697,NA()))</f>
        <v>#N/A</v>
      </c>
      <c r="N697" s="69" t="e">
        <f t="shared" ca="1" si="61"/>
        <v>#N/A</v>
      </c>
    </row>
    <row r="698" spans="4:14" ht="14.65" customHeight="1" x14ac:dyDescent="0.25">
      <c r="D698" s="69" t="str">
        <f t="shared" si="58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132" t="e">
        <f t="shared" ca="1" si="62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69" t="e">
        <f t="shared" ca="1" si="59"/>
        <v>#N/A</v>
      </c>
      <c r="L698" s="51" t="e">
        <f t="shared" si="60"/>
        <v>#N/A</v>
      </c>
      <c r="M698" s="58" t="e">
        <f>IF(ISBLANK(A698),NA(),IFERROR(A698+(PLAYER_EXP_MAX-D698)/L698,NA()))</f>
        <v>#N/A</v>
      </c>
      <c r="N698" s="69" t="e">
        <f t="shared" ca="1" si="61"/>
        <v>#N/A</v>
      </c>
    </row>
    <row r="699" spans="4:14" ht="14.65" customHeight="1" x14ac:dyDescent="0.25">
      <c r="D699" s="69" t="str">
        <f t="shared" si="58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132" t="e">
        <f t="shared" ca="1" si="62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69" t="e">
        <f t="shared" ca="1" si="59"/>
        <v>#N/A</v>
      </c>
      <c r="L699" s="51" t="e">
        <f t="shared" si="60"/>
        <v>#N/A</v>
      </c>
      <c r="M699" s="58" t="e">
        <f>IF(ISBLANK(A699),NA(),IFERROR(A699+(PLAYER_EXP_MAX-D699)/L699,NA()))</f>
        <v>#N/A</v>
      </c>
      <c r="N699" s="69" t="e">
        <f t="shared" ca="1" si="61"/>
        <v>#N/A</v>
      </c>
    </row>
    <row r="700" spans="4:14" ht="14.65" customHeight="1" x14ac:dyDescent="0.25">
      <c r="D700" s="69" t="str">
        <f t="shared" si="58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132" t="e">
        <f t="shared" ca="1" si="62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69" t="e">
        <f t="shared" ca="1" si="59"/>
        <v>#N/A</v>
      </c>
      <c r="L700" s="51" t="e">
        <f t="shared" si="60"/>
        <v>#N/A</v>
      </c>
      <c r="M700" s="58" t="e">
        <f>IF(ISBLANK(A700),NA(),IFERROR(A700+(PLAYER_EXP_MAX-D700)/L700,NA()))</f>
        <v>#N/A</v>
      </c>
      <c r="N700" s="69" t="e">
        <f t="shared" ca="1" si="61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workbookViewId="0"/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56</v>
      </c>
      <c r="C1" s="45" t="s">
        <v>57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22</v>
      </c>
      <c r="B1" s="425">
        <v>43677.583333333336</v>
      </c>
      <c r="C1" s="425"/>
      <c r="D1" s="28" t="s">
        <v>40</v>
      </c>
      <c r="E1" s="26" t="s">
        <v>32</v>
      </c>
      <c r="F1" s="26" t="s">
        <v>24</v>
      </c>
      <c r="G1" s="391" t="s">
        <v>25</v>
      </c>
      <c r="H1" s="391"/>
      <c r="I1" s="391"/>
      <c r="J1" s="391"/>
      <c r="K1" s="6"/>
      <c r="L1" s="25" t="s">
        <v>27</v>
      </c>
      <c r="M1" s="25"/>
      <c r="N1" s="397" t="s">
        <v>21</v>
      </c>
      <c r="O1" s="37"/>
      <c r="P1" s="40" t="s">
        <v>49</v>
      </c>
      <c r="Q1" s="40" t="s">
        <v>50</v>
      </c>
      <c r="R1" s="40" t="s">
        <v>51</v>
      </c>
      <c r="S1" s="41" t="s">
        <v>46</v>
      </c>
      <c r="T1" s="40" t="s">
        <v>47</v>
      </c>
      <c r="U1" s="38" t="s">
        <v>48</v>
      </c>
      <c r="V1" s="38" t="s">
        <v>52</v>
      </c>
      <c r="W1" s="38" t="s">
        <v>36</v>
      </c>
    </row>
    <row r="2" spans="1:23" x14ac:dyDescent="0.25">
      <c r="A2" s="6" t="s">
        <v>23</v>
      </c>
      <c r="B2" s="425">
        <v>43688.583333333336</v>
      </c>
      <c r="C2" s="425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424" t="str">
        <f ca="1">IF(NOW() &gt; $B$2,"",(NOW()-$B$1)/($B$2-$B$1))</f>
        <v/>
      </c>
      <c r="H2" s="424"/>
      <c r="I2" s="424"/>
      <c r="J2" s="424"/>
      <c r="K2" s="6" t="s">
        <v>29</v>
      </c>
      <c r="L2" s="11">
        <v>100000</v>
      </c>
      <c r="N2" s="397"/>
      <c r="O2" s="40" t="s">
        <v>53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65</v>
      </c>
      <c r="B3" s="19">
        <v>3</v>
      </c>
      <c r="D3" s="29"/>
      <c r="F3" s="27"/>
      <c r="G3" s="27"/>
      <c r="H3" s="27"/>
      <c r="I3" s="27"/>
      <c r="J3" s="27"/>
      <c r="K3" s="6" t="s">
        <v>30</v>
      </c>
      <c r="L3" s="11">
        <v>100000</v>
      </c>
      <c r="N3" s="397"/>
      <c r="O3" s="40" t="s">
        <v>54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397"/>
      <c r="O4" s="40" t="s">
        <v>35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426" t="s">
        <v>26</v>
      </c>
      <c r="C5" s="426"/>
      <c r="D5" s="427" t="s">
        <v>44</v>
      </c>
      <c r="E5" s="427"/>
      <c r="F5" s="427" t="s">
        <v>28</v>
      </c>
      <c r="G5" s="427"/>
      <c r="H5" s="427" t="s">
        <v>31</v>
      </c>
      <c r="I5" s="427"/>
      <c r="J5" s="391" t="s">
        <v>42</v>
      </c>
      <c r="K5" s="391"/>
      <c r="L5" s="428" t="s">
        <v>43</v>
      </c>
      <c r="M5" s="428"/>
      <c r="N5" s="391" t="s">
        <v>41</v>
      </c>
      <c r="O5" s="391"/>
      <c r="T5" s="1"/>
    </row>
    <row r="6" spans="1:23" x14ac:dyDescent="0.25">
      <c r="A6" s="6" t="s">
        <v>11</v>
      </c>
      <c r="B6" s="7" t="s">
        <v>29</v>
      </c>
      <c r="C6" s="7" t="s">
        <v>30</v>
      </c>
      <c r="D6" s="31" t="s">
        <v>29</v>
      </c>
      <c r="E6" s="31" t="s">
        <v>30</v>
      </c>
      <c r="F6" s="7" t="s">
        <v>29</v>
      </c>
      <c r="G6" s="7" t="s">
        <v>30</v>
      </c>
      <c r="H6" s="20" t="s">
        <v>29</v>
      </c>
      <c r="I6" s="20" t="s">
        <v>30</v>
      </c>
      <c r="J6" s="20" t="s">
        <v>29</v>
      </c>
      <c r="K6" s="20" t="s">
        <v>30</v>
      </c>
      <c r="L6" s="23" t="s">
        <v>29</v>
      </c>
      <c r="M6" s="23" t="s">
        <v>30</v>
      </c>
      <c r="N6" s="20" t="s">
        <v>29</v>
      </c>
      <c r="O6" s="20" t="s">
        <v>30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/>
  </sheetViews>
  <sheetFormatPr defaultColWidth="9.28515625" defaultRowHeight="15" x14ac:dyDescent="0.25"/>
  <cols>
    <col min="1" max="2" width="9.28515625" style="44"/>
    <col min="3" max="3" width="9.42578125" style="62" customWidth="1"/>
    <col min="4" max="4" width="12.42578125" style="61" customWidth="1"/>
    <col min="5" max="16384" width="9.28515625" style="44"/>
  </cols>
  <sheetData>
    <row r="1" spans="1:12" ht="14.65" customHeight="1" x14ac:dyDescent="0.25">
      <c r="A1" s="59" t="s">
        <v>61</v>
      </c>
      <c r="B1" s="65">
        <v>29</v>
      </c>
      <c r="C1" s="431" t="s">
        <v>63</v>
      </c>
      <c r="D1" s="430">
        <f>INDEX(DATA_EVTBLD,B1,3)-B3</f>
        <v>105</v>
      </c>
      <c r="E1" s="429" t="s">
        <v>12</v>
      </c>
      <c r="F1" s="432">
        <f>1-(INDEX(DATA_EVTBLD,B1,3)-B3)/DATA_EVTBLD_MAX</f>
        <v>0.98656601842374614</v>
      </c>
      <c r="G1" s="432"/>
      <c r="H1" s="432"/>
      <c r="I1" s="432"/>
      <c r="J1" s="432"/>
      <c r="K1" s="432"/>
      <c r="L1" s="432"/>
    </row>
    <row r="2" spans="1:12" ht="14.65" customHeight="1" x14ac:dyDescent="0.25">
      <c r="A2" s="59" t="s">
        <v>79</v>
      </c>
      <c r="B2" s="65">
        <v>30</v>
      </c>
      <c r="C2" s="431"/>
      <c r="D2" s="430"/>
      <c r="E2" s="429"/>
      <c r="F2" s="432"/>
      <c r="G2" s="432"/>
      <c r="H2" s="432"/>
      <c r="I2" s="432"/>
      <c r="J2" s="432"/>
      <c r="K2" s="432"/>
      <c r="L2" s="432"/>
    </row>
    <row r="3" spans="1:12" ht="14.65" customHeight="1" x14ac:dyDescent="0.25">
      <c r="A3" s="59" t="s">
        <v>62</v>
      </c>
      <c r="B3" s="65">
        <v>895</v>
      </c>
      <c r="C3" s="431"/>
      <c r="D3" s="430"/>
      <c r="E3" s="429"/>
      <c r="F3" s="432"/>
      <c r="G3" s="432"/>
      <c r="H3" s="432"/>
      <c r="I3" s="432"/>
      <c r="J3" s="432"/>
      <c r="K3" s="432"/>
      <c r="L3" s="432"/>
    </row>
    <row r="5" spans="1:12" s="59" customFormat="1" ht="14.65" customHeight="1" x14ac:dyDescent="0.25">
      <c r="A5" s="59" t="s">
        <v>15</v>
      </c>
      <c r="B5" s="59" t="s">
        <v>78</v>
      </c>
      <c r="C5" s="64" t="s">
        <v>16</v>
      </c>
      <c r="D5" s="63"/>
      <c r="E5" s="60"/>
    </row>
    <row r="6" spans="1:12" x14ac:dyDescent="0.25">
      <c r="A6" s="44">
        <v>1</v>
      </c>
      <c r="B6" s="44">
        <v>3</v>
      </c>
      <c r="C6" s="65">
        <f>IF(A6&gt;=$B$2,0,SUM(B6:IF($B$2=30,$B$34,$B$39)))</f>
        <v>7816</v>
      </c>
      <c r="D6" s="62"/>
      <c r="E6" s="61"/>
    </row>
    <row r="7" spans="1:12" x14ac:dyDescent="0.25">
      <c r="A7" s="44">
        <f>A6+1</f>
        <v>2</v>
      </c>
      <c r="B7" s="44">
        <v>5</v>
      </c>
      <c r="C7" s="65">
        <f>IF(A7&gt;=$B$2,0,SUM(B7:IF($B$2=30,$B$34,$B$39)))</f>
        <v>7813</v>
      </c>
      <c r="D7" s="62"/>
      <c r="E7" s="61"/>
    </row>
    <row r="8" spans="1:12" x14ac:dyDescent="0.25">
      <c r="A8" s="44">
        <f t="shared" ref="A8:A40" si="0">A7+1</f>
        <v>3</v>
      </c>
      <c r="B8" s="44">
        <v>7</v>
      </c>
      <c r="C8" s="65">
        <f>IF(A8&gt;=$B$2,0,SUM(B8:IF($B$2=30,$B$34,$B$39)))</f>
        <v>7808</v>
      </c>
      <c r="D8" s="62"/>
      <c r="E8" s="61"/>
    </row>
    <row r="9" spans="1:12" x14ac:dyDescent="0.25">
      <c r="A9" s="44">
        <f t="shared" si="0"/>
        <v>4</v>
      </c>
      <c r="B9" s="44">
        <v>10</v>
      </c>
      <c r="C9" s="65">
        <f>IF(A9&gt;=$B$2,0,SUM(B9:IF($B$2=30,$B$34,$B$39)))</f>
        <v>7801</v>
      </c>
      <c r="D9" s="62"/>
      <c r="E9" s="61"/>
    </row>
    <row r="10" spans="1:12" x14ac:dyDescent="0.25">
      <c r="A10" s="44">
        <f t="shared" si="0"/>
        <v>5</v>
      </c>
      <c r="B10" s="44">
        <v>12</v>
      </c>
      <c r="C10" s="65">
        <f>IF(A10&gt;=$B$2,0,SUM(B10:IF($B$2=30,$B$34,$B$39)))</f>
        <v>7791</v>
      </c>
      <c r="D10" s="62"/>
      <c r="E10" s="61"/>
    </row>
    <row r="11" spans="1:12" x14ac:dyDescent="0.25">
      <c r="A11" s="44">
        <f t="shared" si="0"/>
        <v>6</v>
      </c>
      <c r="B11" s="44">
        <v>15</v>
      </c>
      <c r="C11" s="65">
        <f>IF(A11&gt;=$B$2,0,SUM(B11:IF($B$2=30,$B$34,$B$39)))</f>
        <v>7779</v>
      </c>
      <c r="D11" s="62"/>
      <c r="E11" s="61"/>
    </row>
    <row r="12" spans="1:12" x14ac:dyDescent="0.25">
      <c r="A12" s="44">
        <f t="shared" si="0"/>
        <v>7</v>
      </c>
      <c r="B12" s="44">
        <v>18</v>
      </c>
      <c r="C12" s="65">
        <f>IF(A12&gt;=$B$2,0,SUM(B12:IF($B$2=30,$B$34,$B$39)))</f>
        <v>7764</v>
      </c>
      <c r="D12" s="62"/>
      <c r="E12" s="61"/>
    </row>
    <row r="13" spans="1:12" x14ac:dyDescent="0.25">
      <c r="A13" s="44">
        <f t="shared" si="0"/>
        <v>8</v>
      </c>
      <c r="B13" s="44">
        <v>21</v>
      </c>
      <c r="C13" s="65">
        <f>IF(A13&gt;=$B$2,0,SUM(B13:IF($B$2=30,$B$34,$B$39)))</f>
        <v>7746</v>
      </c>
      <c r="D13" s="62"/>
      <c r="E13" s="61"/>
    </row>
    <row r="14" spans="1:12" x14ac:dyDescent="0.25">
      <c r="A14" s="44">
        <f t="shared" si="0"/>
        <v>9</v>
      </c>
      <c r="B14" s="44">
        <v>25</v>
      </c>
      <c r="C14" s="65">
        <f>IF(A14&gt;=$B$2,0,SUM(B14:IF($B$2=30,$B$34,$B$39)))</f>
        <v>7725</v>
      </c>
      <c r="D14" s="62"/>
      <c r="E14" s="61"/>
    </row>
    <row r="15" spans="1:12" x14ac:dyDescent="0.25">
      <c r="A15" s="44">
        <f t="shared" si="0"/>
        <v>10</v>
      </c>
      <c r="B15" s="44">
        <v>30</v>
      </c>
      <c r="C15" s="65">
        <f>IF(A15&gt;=$B$2,0,SUM(B15:IF($B$2=30,$B$34,$B$39)))</f>
        <v>7700</v>
      </c>
      <c r="D15" s="62"/>
      <c r="E15" s="61"/>
    </row>
    <row r="16" spans="1:12" x14ac:dyDescent="0.25">
      <c r="A16" s="44">
        <f t="shared" si="0"/>
        <v>11</v>
      </c>
      <c r="B16" s="44">
        <v>50</v>
      </c>
      <c r="C16" s="65">
        <f>IF(A16&gt;=$B$2,0,SUM(B16:IF($B$2=30,$B$34,$B$39)))</f>
        <v>7670</v>
      </c>
      <c r="D16" s="62"/>
      <c r="E16" s="61"/>
    </row>
    <row r="17" spans="1:5" x14ac:dyDescent="0.25">
      <c r="A17" s="44">
        <f t="shared" si="0"/>
        <v>12</v>
      </c>
      <c r="B17" s="44">
        <v>70</v>
      </c>
      <c r="C17" s="65">
        <f>IF(A17&gt;=$B$2,0,SUM(B17:IF($B$2=30,$B$34,$B$39)))</f>
        <v>7620</v>
      </c>
      <c r="D17" s="62"/>
      <c r="E17" s="61"/>
    </row>
    <row r="18" spans="1:5" x14ac:dyDescent="0.25">
      <c r="A18" s="44">
        <f t="shared" si="0"/>
        <v>13</v>
      </c>
      <c r="B18" s="44">
        <v>90</v>
      </c>
      <c r="C18" s="65">
        <f>IF(A18&gt;=$B$2,0,SUM(B18:IF($B$2=30,$B$34,$B$39)))</f>
        <v>7550</v>
      </c>
      <c r="D18" s="62"/>
      <c r="E18" s="61"/>
    </row>
    <row r="19" spans="1:5" x14ac:dyDescent="0.25">
      <c r="A19" s="44">
        <f t="shared" si="0"/>
        <v>14</v>
      </c>
      <c r="B19" s="44">
        <v>120</v>
      </c>
      <c r="C19" s="65">
        <f>IF(A19&gt;=$B$2,0,SUM(B19:IF($B$2=30,$B$34,$B$39)))</f>
        <v>7460</v>
      </c>
      <c r="D19" s="62"/>
      <c r="E19" s="61"/>
    </row>
    <row r="20" spans="1:5" x14ac:dyDescent="0.25">
      <c r="A20" s="44">
        <f t="shared" si="0"/>
        <v>15</v>
      </c>
      <c r="B20" s="44">
        <v>150</v>
      </c>
      <c r="C20" s="65">
        <f>IF(A20&gt;=$B$2,0,SUM(B20:IF($B$2=30,$B$34,$B$39)))</f>
        <v>7340</v>
      </c>
      <c r="D20" s="62"/>
      <c r="E20" s="61"/>
    </row>
    <row r="21" spans="1:5" x14ac:dyDescent="0.25">
      <c r="A21" s="44">
        <f t="shared" si="0"/>
        <v>16</v>
      </c>
      <c r="B21" s="44">
        <v>180</v>
      </c>
      <c r="C21" s="65">
        <f>IF(A21&gt;=$B$2,0,SUM(B21:IF($B$2=30,$B$34,$B$39)))</f>
        <v>7190</v>
      </c>
      <c r="D21" s="62"/>
      <c r="E21" s="61"/>
    </row>
    <row r="22" spans="1:5" x14ac:dyDescent="0.25">
      <c r="A22" s="44">
        <f t="shared" si="0"/>
        <v>17</v>
      </c>
      <c r="B22" s="44">
        <v>210</v>
      </c>
      <c r="C22" s="65">
        <f>IF(A22&gt;=$B$2,0,SUM(B22:IF($B$2=30,$B$34,$B$39)))</f>
        <v>7010</v>
      </c>
      <c r="D22" s="62"/>
      <c r="E22" s="61"/>
    </row>
    <row r="23" spans="1:5" x14ac:dyDescent="0.25">
      <c r="A23" s="44">
        <f t="shared" si="0"/>
        <v>18</v>
      </c>
      <c r="B23" s="44">
        <v>250</v>
      </c>
      <c r="C23" s="65">
        <f>IF(A23&gt;=$B$2,0,SUM(B23:IF($B$2=30,$B$34,$B$39)))</f>
        <v>6800</v>
      </c>
      <c r="D23" s="62"/>
      <c r="E23" s="61"/>
    </row>
    <row r="24" spans="1:5" x14ac:dyDescent="0.25">
      <c r="A24" s="44">
        <f t="shared" si="0"/>
        <v>19</v>
      </c>
      <c r="B24" s="44">
        <v>300</v>
      </c>
      <c r="C24" s="65">
        <f>IF(A24&gt;=$B$2,0,SUM(B24:IF($B$2=30,$B$34,$B$39)))</f>
        <v>6550</v>
      </c>
      <c r="D24" s="62"/>
      <c r="E24" s="61"/>
    </row>
    <row r="25" spans="1:5" x14ac:dyDescent="0.25">
      <c r="A25" s="44">
        <f t="shared" si="0"/>
        <v>20</v>
      </c>
      <c r="B25" s="44">
        <v>350</v>
      </c>
      <c r="C25" s="65">
        <f>IF(A25&gt;=$B$2,0,SUM(B25:IF($B$2=30,$B$34,$B$39)))</f>
        <v>6250</v>
      </c>
      <c r="D25" s="62"/>
      <c r="E25" s="61"/>
    </row>
    <row r="26" spans="1:5" x14ac:dyDescent="0.25">
      <c r="A26" s="44">
        <f t="shared" si="0"/>
        <v>21</v>
      </c>
      <c r="B26" s="44">
        <v>400</v>
      </c>
      <c r="C26" s="65">
        <f>IF(A26&gt;=$B$2,0,SUM(B26:IF($B$2=30,$B$34,$B$39)))</f>
        <v>5900</v>
      </c>
      <c r="D26" s="62"/>
      <c r="E26" s="61"/>
    </row>
    <row r="27" spans="1:5" x14ac:dyDescent="0.25">
      <c r="A27" s="44">
        <f t="shared" si="0"/>
        <v>22</v>
      </c>
      <c r="B27" s="44">
        <v>450</v>
      </c>
      <c r="C27" s="65">
        <f>IF(A27&gt;=$B$2,0,SUM(B27:IF($B$2=30,$B$34,$B$39)))</f>
        <v>5500</v>
      </c>
      <c r="D27" s="62"/>
      <c r="E27" s="61"/>
    </row>
    <row r="28" spans="1:5" x14ac:dyDescent="0.25">
      <c r="A28" s="44">
        <f t="shared" si="0"/>
        <v>23</v>
      </c>
      <c r="B28" s="44">
        <v>500</v>
      </c>
      <c r="C28" s="65">
        <f>IF(A28&gt;=$B$2,0,SUM(B28:IF($B$2=30,$B$34,$B$39)))</f>
        <v>5050</v>
      </c>
      <c r="D28" s="62"/>
      <c r="E28" s="61"/>
    </row>
    <row r="29" spans="1:5" x14ac:dyDescent="0.25">
      <c r="A29" s="44">
        <f t="shared" si="0"/>
        <v>24</v>
      </c>
      <c r="B29" s="44">
        <v>550</v>
      </c>
      <c r="C29" s="65">
        <f>IF(A29&gt;=$B$2,0,SUM(B29:IF($B$2=30,$B$34,$B$39)))</f>
        <v>4550</v>
      </c>
      <c r="D29" s="62"/>
      <c r="E29" s="61"/>
    </row>
    <row r="30" spans="1:5" x14ac:dyDescent="0.25">
      <c r="A30" s="44">
        <f t="shared" si="0"/>
        <v>25</v>
      </c>
      <c r="B30" s="44">
        <v>600</v>
      </c>
      <c r="C30" s="65">
        <f>IF(A30&gt;=$B$2,0,SUM(B30:IF($B$2=30,$B$34,$B$39)))</f>
        <v>4000</v>
      </c>
      <c r="D30" s="62"/>
      <c r="E30" s="61"/>
    </row>
    <row r="31" spans="1:5" x14ac:dyDescent="0.25">
      <c r="A31" s="44">
        <f t="shared" si="0"/>
        <v>26</v>
      </c>
      <c r="B31" s="44">
        <v>700</v>
      </c>
      <c r="C31" s="65">
        <f>IF(A31&gt;=$B$2,0,SUM(B31:IF($B$2=30,$B$34,$B$39)))</f>
        <v>3400</v>
      </c>
      <c r="D31" s="62"/>
      <c r="E31" s="61"/>
    </row>
    <row r="32" spans="1:5" x14ac:dyDescent="0.25">
      <c r="A32" s="44">
        <f t="shared" si="0"/>
        <v>27</v>
      </c>
      <c r="B32" s="44">
        <v>800</v>
      </c>
      <c r="C32" s="65">
        <f>IF(A32&gt;=$B$2,0,SUM(B32:IF($B$2=30,$B$34,$B$39)))</f>
        <v>2700</v>
      </c>
      <c r="D32" s="62"/>
      <c r="E32" s="61"/>
    </row>
    <row r="33" spans="1:5" x14ac:dyDescent="0.25">
      <c r="A33" s="44">
        <f t="shared" si="0"/>
        <v>28</v>
      </c>
      <c r="B33" s="44">
        <v>900</v>
      </c>
      <c r="C33" s="65">
        <f>IF(A33&gt;=$B$2,0,SUM(B33:IF($B$2=30,$B$34,$B$39)))</f>
        <v>1900</v>
      </c>
      <c r="D33" s="62"/>
      <c r="E33" s="61"/>
    </row>
    <row r="34" spans="1:5" x14ac:dyDescent="0.25">
      <c r="A34" s="44">
        <f t="shared" si="0"/>
        <v>29</v>
      </c>
      <c r="B34" s="44">
        <v>1000</v>
      </c>
      <c r="C34" s="65">
        <f>IF(A34&gt;=$B$2,0,SUM(B34:IF($B$2=30,$B$34,$B$39)))</f>
        <v>1000</v>
      </c>
      <c r="D34" s="62"/>
      <c r="E34" s="61"/>
    </row>
    <row r="35" spans="1:5" x14ac:dyDescent="0.25">
      <c r="A35" s="44">
        <f t="shared" si="0"/>
        <v>30</v>
      </c>
      <c r="B35" s="44">
        <v>1100</v>
      </c>
      <c r="C35" s="65">
        <f>IF(A35&gt;=$B$2,0,SUM(B35:IF($B$2=30,$B$34,$B$39)))</f>
        <v>0</v>
      </c>
      <c r="D35" s="62"/>
      <c r="E35" s="61"/>
    </row>
    <row r="36" spans="1:5" x14ac:dyDescent="0.25">
      <c r="A36" s="44">
        <f t="shared" si="0"/>
        <v>31</v>
      </c>
      <c r="B36" s="44">
        <v>1200</v>
      </c>
      <c r="C36" s="65">
        <f>IF(A36&gt;=$B$2,0,SUM(B36:IF($B$2=30,$B$34,$B$39)))</f>
        <v>0</v>
      </c>
    </row>
    <row r="37" spans="1:5" x14ac:dyDescent="0.25">
      <c r="A37" s="44">
        <f t="shared" si="0"/>
        <v>32</v>
      </c>
      <c r="B37" s="44">
        <v>1300</v>
      </c>
      <c r="C37" s="65">
        <f>IF(A37&gt;=$B$2,0,SUM(B37:IF($B$2=30,$B$34,$B$39)))</f>
        <v>0</v>
      </c>
    </row>
    <row r="38" spans="1:5" x14ac:dyDescent="0.25">
      <c r="A38" s="44">
        <f t="shared" si="0"/>
        <v>33</v>
      </c>
      <c r="B38" s="44">
        <v>1400</v>
      </c>
      <c r="C38" s="65">
        <f>IF(A38&gt;=$B$2,0,SUM(B38:IF($B$2=30,$B$34,$B$39)))</f>
        <v>0</v>
      </c>
    </row>
    <row r="39" spans="1:5" x14ac:dyDescent="0.25">
      <c r="A39" s="44">
        <f t="shared" si="0"/>
        <v>34</v>
      </c>
      <c r="B39" s="44">
        <v>1500</v>
      </c>
      <c r="C39" s="65">
        <f>IF(A39&gt;=$B$2,0,SUM(B39:IF($B$2=30,$B$34,$B$39)))</f>
        <v>0</v>
      </c>
    </row>
    <row r="40" spans="1:5" x14ac:dyDescent="0.25">
      <c r="A40" s="44">
        <f t="shared" si="0"/>
        <v>35</v>
      </c>
      <c r="B40" s="44">
        <v>0</v>
      </c>
      <c r="C40" s="65">
        <f>IF(A40&gt;=$B$2,0,SUM(B40:IF($B$2=30,$B$34,$B$39)))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15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29</vt:i4>
      </vt:variant>
    </vt:vector>
  </HeadingPairs>
  <TitlesOfParts>
    <vt:vector size="49" baseType="lpstr">
      <vt:lpstr>真龍</vt:lpstr>
      <vt:lpstr>D真龍</vt:lpstr>
      <vt:lpstr>咢牙</vt:lpstr>
      <vt:lpstr>D咢牙</vt:lpstr>
      <vt:lpstr>P咢牙</vt:lpstr>
      <vt:lpstr>奇美拉</vt:lpstr>
      <vt:lpstr>升70</vt:lpstr>
      <vt:lpstr>D奇美拉</vt:lpstr>
      <vt:lpstr>鑽量</vt:lpstr>
      <vt:lpstr>抽卷</vt:lpstr>
      <vt:lpstr>抽抽</vt:lpstr>
      <vt:lpstr>玩家EXP</vt:lpstr>
      <vt:lpstr>D玩家EXP</vt:lpstr>
      <vt:lpstr>Raid</vt:lpstr>
      <vt:lpstr>活動建築</vt:lpstr>
      <vt:lpstr>C鑽量</vt:lpstr>
      <vt:lpstr>C鑽量 - 差異</vt:lpstr>
      <vt:lpstr>E速度</vt:lpstr>
      <vt:lpstr>R速度</vt:lpstr>
      <vt:lpstr>R預估差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INPUT_EXP_DATA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2020-10-11T00:58:47Z</dcterms:modified>
</cp:coreProperties>
</file>