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F51FCD06-345B-4330-9845-CF20BC739982}" xr6:coauthVersionLast="45" xr6:coauthVersionMax="45" xr10:uidLastSave="{00000000-0000-0000-0000-000000000000}"/>
  <bookViews>
    <workbookView xWindow="2730" yWindow="1665" windowWidth="20385" windowHeight="14535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7" l="1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E29" i="7" l="1"/>
  <c r="G29" i="7"/>
  <c r="D28" i="7" l="1"/>
  <c r="D25" i="7"/>
  <c r="D24" i="7"/>
  <c r="D23" i="7"/>
  <c r="D20" i="7"/>
  <c r="D18" i="7"/>
  <c r="D16" i="7"/>
  <c r="D12" i="7"/>
  <c r="D10" i="7"/>
  <c r="D9" i="7"/>
  <c r="D4" i="7"/>
  <c r="D3" i="7"/>
  <c r="C2" i="7"/>
  <c r="D2" i="7" s="1"/>
  <c r="I9" i="7"/>
  <c r="C29" i="7" l="1"/>
  <c r="J9" i="7" l="1"/>
  <c r="J28" i="7"/>
  <c r="J25" i="7"/>
  <c r="J24" i="7"/>
  <c r="J23" i="7"/>
  <c r="J20" i="7"/>
  <c r="J18" i="7"/>
  <c r="J16" i="7"/>
  <c r="J12" i="7"/>
  <c r="J10" i="7"/>
  <c r="J4" i="7"/>
  <c r="J3" i="7"/>
  <c r="I2" i="7"/>
  <c r="J2" i="7" s="1"/>
  <c r="I29" i="7" l="1"/>
  <c r="M8" i="8" l="1"/>
  <c r="D11" i="4" l="1"/>
  <c r="C11" i="4"/>
  <c r="D8" i="4"/>
  <c r="C8" i="4"/>
  <c r="D5" i="4"/>
  <c r="C5" i="4"/>
  <c r="D2" i="4"/>
  <c r="C2" i="4"/>
  <c r="A5" i="4"/>
  <c r="A11" i="4" l="1"/>
  <c r="A8" i="4"/>
  <c r="A2" i="4"/>
  <c r="T6" i="8" l="1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V3" i="8" l="1"/>
  <c r="X3" i="8" s="1"/>
  <c r="V4" i="8"/>
  <c r="Y3" i="8" s="1"/>
  <c r="X5" i="8" l="1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V5" i="8" l="1" a="1"/>
  <c r="V5" i="8" s="1"/>
  <c r="V6" i="8" a="1"/>
  <c r="V6" i="8" s="1"/>
  <c r="E7" i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<sst xmlns="http://schemas.openxmlformats.org/spreadsheetml/2006/main" count="305" uniqueCount="146">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</sst>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workbookViewId="0">
      <selection activeCell="R5" sqref="R5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87" t="s">
        <v>94</v>
      </c>
      <c r="B1" s="88"/>
      <c r="C1" s="88"/>
      <c r="D1" s="88"/>
      <c r="E1" s="88"/>
      <c r="F1" s="88"/>
      <c r="G1" s="89"/>
      <c r="H1" s="87" t="s">
        <v>93</v>
      </c>
      <c r="I1" s="88"/>
      <c r="J1" s="88"/>
      <c r="K1" s="88"/>
      <c r="L1" s="88"/>
      <c r="M1" s="88"/>
      <c r="N1" s="89"/>
      <c r="O1" s="90" t="s">
        <v>96</v>
      </c>
      <c r="P1" s="91"/>
      <c r="Q1" s="81" t="s">
        <v>95</v>
      </c>
      <c r="R1" s="82"/>
      <c r="S1" s="83" t="s">
        <v>90</v>
      </c>
      <c r="T1" s="84"/>
      <c r="U1" s="85" t="s">
        <v>91</v>
      </c>
      <c r="V1" s="86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0.15</v>
      </c>
      <c r="S2" s="60" t="s">
        <v>9</v>
      </c>
      <c r="T2" s="12"/>
      <c r="U2" s="68" t="s">
        <v>92</v>
      </c>
      <c r="V2" s="69">
        <f>VLOOKUP(T3,$H$3:$M$13,6,FALSE)</f>
        <v>2028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195</v>
      </c>
      <c r="J3" s="61">
        <f t="shared" ref="J3:J13" si="0">C3 * (1+SUM($R:$R))</f>
        <v>390</v>
      </c>
      <c r="K3" s="61">
        <f t="shared" ref="K3:M10" si="1">D3 * (1+SUM($R:$R))</f>
        <v>644.80000000000007</v>
      </c>
      <c r="L3" s="61">
        <f t="shared" si="1"/>
        <v>989.30000000000007</v>
      </c>
      <c r="M3" s="61">
        <f t="shared" si="1"/>
        <v>1497.6000000000001</v>
      </c>
      <c r="N3" s="58">
        <f t="shared" ref="N3:N13" si="2">G3 * (1+SUM($R:$R))</f>
        <v>448.5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81</v>
      </c>
      <c r="U3" s="68" t="s">
        <v>102</v>
      </c>
      <c r="V3" s="69">
        <f>MOD(T6, V2)</f>
        <v>1789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169</v>
      </c>
      <c r="J4" s="61">
        <f t="shared" si="0"/>
        <v>338</v>
      </c>
      <c r="K4" s="61">
        <f t="shared" si="1"/>
        <v>624</v>
      </c>
      <c r="L4" s="61">
        <f t="shared" si="1"/>
        <v>1092</v>
      </c>
      <c r="M4" s="61">
        <f t="shared" si="1"/>
        <v>2262</v>
      </c>
      <c r="N4" s="58">
        <f t="shared" si="2"/>
        <v>260</v>
      </c>
      <c r="O4" s="72" t="s">
        <v>88</v>
      </c>
      <c r="P4" s="73">
        <v>0</v>
      </c>
      <c r="Q4" s="59" t="s">
        <v>88</v>
      </c>
      <c r="R4" s="66">
        <v>0.15</v>
      </c>
      <c r="S4" s="60" t="s">
        <v>97</v>
      </c>
      <c r="T4" s="13">
        <v>3817</v>
      </c>
      <c r="U4" s="68" t="s">
        <v>103</v>
      </c>
      <c r="V4" s="69">
        <f>MOD(T7, V2)</f>
        <v>1680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187.20000000000002</v>
      </c>
      <c r="J5" s="61">
        <f t="shared" si="0"/>
        <v>374.40000000000003</v>
      </c>
      <c r="K5" s="61">
        <f t="shared" si="1"/>
        <v>717.6</v>
      </c>
      <c r="L5" s="61">
        <f t="shared" si="1"/>
        <v>1092</v>
      </c>
      <c r="M5" s="61">
        <f t="shared" si="1"/>
        <v>1716</v>
      </c>
      <c r="N5" s="58">
        <f t="shared" si="2"/>
        <v>374.40000000000003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5736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2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260</v>
      </c>
      <c r="J6" s="61">
        <f t="shared" si="0"/>
        <v>572</v>
      </c>
      <c r="K6" s="61">
        <f t="shared" si="1"/>
        <v>1040</v>
      </c>
      <c r="L6" s="61">
        <f t="shared" si="1"/>
        <v>1534</v>
      </c>
      <c r="M6" s="61">
        <f t="shared" si="1"/>
        <v>2080</v>
      </c>
      <c r="N6" s="58">
        <f t="shared" si="2"/>
        <v>390</v>
      </c>
      <c r="S6" s="75" t="s">
        <v>98</v>
      </c>
      <c r="T6" s="76">
        <f>T4 * (1 - SUM(P:P))</f>
        <v>3817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3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156</v>
      </c>
      <c r="J7" s="61">
        <f t="shared" si="0"/>
        <v>468</v>
      </c>
      <c r="K7" s="61">
        <f t="shared" si="1"/>
        <v>624</v>
      </c>
      <c r="L7" s="61">
        <f t="shared" si="1"/>
        <v>1248</v>
      </c>
      <c r="M7" s="61">
        <f t="shared" si="1"/>
        <v>2028</v>
      </c>
      <c r="N7" s="58">
        <f t="shared" si="2"/>
        <v>520</v>
      </c>
      <c r="S7" s="75" t="s">
        <v>104</v>
      </c>
      <c r="T7" s="76">
        <f>T5 * (1 - SUM(P:P))</f>
        <v>5736</v>
      </c>
      <c r="W7" s="57" t="s">
        <v>108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239.20000000000002</v>
      </c>
      <c r="J8" s="61">
        <f t="shared" si="0"/>
        <v>358.8</v>
      </c>
      <c r="K8" s="61">
        <f t="shared" si="1"/>
        <v>717.6</v>
      </c>
      <c r="L8" s="61">
        <f t="shared" si="1"/>
        <v>1255.8</v>
      </c>
      <c r="M8" s="61">
        <f t="shared" si="1"/>
        <v>1943.5</v>
      </c>
      <c r="N8" s="58">
        <f t="shared" si="2"/>
        <v>598</v>
      </c>
      <c r="W8" s="57" t="s">
        <v>109</v>
      </c>
      <c r="X8" s="57" t="b">
        <f>V3&gt;VLOOKUP($T$3,$H$3:$M$13,5,FALSE)</f>
        <v>1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169</v>
      </c>
      <c r="J9" s="61">
        <f t="shared" si="0"/>
        <v>429</v>
      </c>
      <c r="K9" s="61">
        <f t="shared" si="1"/>
        <v>741</v>
      </c>
      <c r="L9" s="61">
        <f t="shared" si="1"/>
        <v>1300</v>
      </c>
      <c r="M9" s="61">
        <f t="shared" si="1"/>
        <v>2080</v>
      </c>
      <c r="N9" s="58">
        <f t="shared" si="2"/>
        <v>520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301.60000000000002</v>
      </c>
      <c r="J10" s="61">
        <f t="shared" si="0"/>
        <v>603.20000000000005</v>
      </c>
      <c r="K10" s="61">
        <f t="shared" si="1"/>
        <v>1055.6000000000001</v>
      </c>
      <c r="L10" s="61">
        <f t="shared" si="1"/>
        <v>1658.8</v>
      </c>
      <c r="M10" s="61">
        <f t="shared" si="1"/>
        <v>2563.6</v>
      </c>
      <c r="N10" s="58">
        <f t="shared" si="2"/>
        <v>754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708.5</v>
      </c>
      <c r="J11" s="61">
        <f t="shared" si="0"/>
        <v>1417</v>
      </c>
      <c r="K11" s="61"/>
      <c r="L11" s="61"/>
      <c r="M11" s="61"/>
      <c r="N11" s="58">
        <f t="shared" si="2"/>
        <v>520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603.20000000000005</v>
      </c>
      <c r="J12" s="61">
        <f t="shared" si="0"/>
        <v>1206.4000000000001</v>
      </c>
      <c r="K12" s="61"/>
      <c r="L12" s="61"/>
      <c r="M12" s="61"/>
      <c r="N12" s="58">
        <f t="shared" si="2"/>
        <v>520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390</v>
      </c>
      <c r="J13" s="61">
        <f t="shared" si="0"/>
        <v>993.2</v>
      </c>
      <c r="K13" s="61">
        <f>D13 * (1+SUM($R:$R))</f>
        <v>1596.4</v>
      </c>
      <c r="L13" s="61"/>
      <c r="M13" s="61"/>
      <c r="N13" s="58">
        <f t="shared" si="2"/>
        <v>520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B27" sqref="B27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93" t="s">
        <v>135</v>
      </c>
      <c r="C18" s="93"/>
      <c r="D18" s="93"/>
      <c r="E18" s="94"/>
    </row>
    <row r="19" spans="1:5" ht="20.25" customHeight="1" x14ac:dyDescent="0.25">
      <c r="A19" s="1" t="s">
        <v>117</v>
      </c>
      <c r="B19" s="92" t="s">
        <v>137</v>
      </c>
      <c r="C19" s="93"/>
      <c r="D19" s="93"/>
      <c r="E19" s="94"/>
    </row>
    <row r="20" spans="1:5" ht="20.25" customHeight="1" x14ac:dyDescent="0.25">
      <c r="A20" s="1" t="s">
        <v>118</v>
      </c>
      <c r="B20" s="92" t="s">
        <v>136</v>
      </c>
      <c r="C20" s="93"/>
      <c r="D20" s="93"/>
      <c r="E20" s="94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R16" sqref="R16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J30"/>
  <sheetViews>
    <sheetView workbookViewId="0">
      <pane xSplit="2" topLeftCell="C1" activePane="topRight" state="frozen"/>
      <selection pane="topRight" activeCell="I9" sqref="I9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1.285156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9" width="9.140625" style="20"/>
    <col min="10" max="10" width="11.28515625" style="20" customWidth="1"/>
    <col min="11" max="16384" width="9.140625" style="20"/>
  </cols>
  <sheetData>
    <row r="1" spans="1:10" ht="18" customHeight="1" x14ac:dyDescent="0.25">
      <c r="A1" s="100" t="s">
        <v>55</v>
      </c>
      <c r="B1" s="101"/>
      <c r="C1" s="104" t="s">
        <v>145</v>
      </c>
      <c r="D1" s="105"/>
      <c r="E1" s="104" t="s">
        <v>145</v>
      </c>
      <c r="F1" s="105"/>
      <c r="G1" s="104" t="s">
        <v>145</v>
      </c>
      <c r="H1" s="105"/>
      <c r="I1" s="104" t="s">
        <v>145</v>
      </c>
      <c r="J1" s="105"/>
    </row>
    <row r="2" spans="1:10" ht="18" customHeight="1" x14ac:dyDescent="0.25">
      <c r="A2" s="102" t="s">
        <v>43</v>
      </c>
      <c r="B2" s="103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  <c r="I2" s="21">
        <f>5/3</f>
        <v>1.6666666666666667</v>
      </c>
      <c r="J2" s="22">
        <f>I2</f>
        <v>1.6666666666666667</v>
      </c>
    </row>
    <row r="3" spans="1:10" ht="18" customHeight="1" x14ac:dyDescent="0.25">
      <c r="A3" s="102" t="s">
        <v>61</v>
      </c>
      <c r="B3" s="103"/>
      <c r="C3" s="21">
        <v>0</v>
      </c>
      <c r="D3" s="22">
        <f>1-C3</f>
        <v>1</v>
      </c>
      <c r="E3" s="21">
        <v>0</v>
      </c>
      <c r="F3" s="22">
        <f>1-E3</f>
        <v>1</v>
      </c>
      <c r="G3" s="21">
        <v>0</v>
      </c>
      <c r="H3" s="22">
        <f>1-G3</f>
        <v>1</v>
      </c>
      <c r="I3" s="21">
        <v>0</v>
      </c>
      <c r="J3" s="22">
        <f>1-I3</f>
        <v>1</v>
      </c>
    </row>
    <row r="4" spans="1:10" s="25" customFormat="1" ht="18" customHeight="1" x14ac:dyDescent="0.25">
      <c r="A4" s="116" t="s">
        <v>60</v>
      </c>
      <c r="B4" s="45" t="s">
        <v>63</v>
      </c>
      <c r="C4" s="24">
        <v>1003</v>
      </c>
      <c r="D4" s="95">
        <f>(C4/(1+C5)*(1+C5+C6)*(1+C7)*(1+C8))</f>
        <v>1003</v>
      </c>
      <c r="E4" s="24">
        <v>1003</v>
      </c>
      <c r="F4" s="95">
        <f>(E4/(1+E5)*(1+E5+E6)*(1+E7)*(1+E8))</f>
        <v>1133.3899999999999</v>
      </c>
      <c r="G4" s="24">
        <v>1003</v>
      </c>
      <c r="H4" s="95">
        <f>(G4/(1+G5)*(1+G5+G6)*(1+G7)*(1+G8))</f>
        <v>1003</v>
      </c>
      <c r="I4" s="24">
        <v>1003</v>
      </c>
      <c r="J4" s="95">
        <f>(I4/(1+I5)*(1+I5+I6)*(1+I7)*(1+I8))</f>
        <v>1003</v>
      </c>
    </row>
    <row r="5" spans="1:10" s="25" customFormat="1" ht="18" customHeight="1" x14ac:dyDescent="0.25">
      <c r="A5" s="117"/>
      <c r="B5" s="45" t="s">
        <v>44</v>
      </c>
      <c r="C5" s="26">
        <v>0</v>
      </c>
      <c r="D5" s="96"/>
      <c r="E5" s="26">
        <v>0</v>
      </c>
      <c r="F5" s="96"/>
      <c r="G5" s="26">
        <v>0</v>
      </c>
      <c r="H5" s="96"/>
      <c r="I5" s="26">
        <v>0</v>
      </c>
      <c r="J5" s="96"/>
    </row>
    <row r="6" spans="1:10" s="25" customFormat="1" ht="18" customHeight="1" x14ac:dyDescent="0.25">
      <c r="A6" s="117"/>
      <c r="B6" s="45" t="s">
        <v>45</v>
      </c>
      <c r="C6" s="27">
        <v>0</v>
      </c>
      <c r="D6" s="96"/>
      <c r="E6" s="27">
        <v>0.13</v>
      </c>
      <c r="F6" s="96"/>
      <c r="G6" s="27">
        <v>0</v>
      </c>
      <c r="H6" s="96"/>
      <c r="I6" s="27">
        <v>0</v>
      </c>
      <c r="J6" s="96"/>
    </row>
    <row r="7" spans="1:10" s="25" customFormat="1" ht="18" customHeight="1" x14ac:dyDescent="0.25">
      <c r="A7" s="117"/>
      <c r="B7" s="45" t="s">
        <v>56</v>
      </c>
      <c r="C7" s="27">
        <v>0</v>
      </c>
      <c r="D7" s="96"/>
      <c r="E7" s="27">
        <v>0</v>
      </c>
      <c r="F7" s="96"/>
      <c r="G7" s="27">
        <v>0</v>
      </c>
      <c r="H7" s="96"/>
      <c r="I7" s="27">
        <v>0</v>
      </c>
      <c r="J7" s="96"/>
    </row>
    <row r="8" spans="1:10" s="25" customFormat="1" ht="18" customHeight="1" x14ac:dyDescent="0.25">
      <c r="A8" s="118"/>
      <c r="B8" s="45" t="s">
        <v>57</v>
      </c>
      <c r="C8" s="27">
        <v>0</v>
      </c>
      <c r="D8" s="97"/>
      <c r="E8" s="27">
        <v>0</v>
      </c>
      <c r="F8" s="97"/>
      <c r="G8" s="27">
        <v>0</v>
      </c>
      <c r="H8" s="97"/>
      <c r="I8" s="27">
        <v>0</v>
      </c>
      <c r="J8" s="97"/>
    </row>
    <row r="9" spans="1:10" s="30" customFormat="1" ht="18" customHeight="1" x14ac:dyDescent="0.25">
      <c r="A9" s="119" t="s">
        <v>46</v>
      </c>
      <c r="B9" s="120"/>
      <c r="C9" s="28">
        <v>40.479999999999997</v>
      </c>
      <c r="D9" s="29">
        <f>C9</f>
        <v>40.479999999999997</v>
      </c>
      <c r="E9" s="28">
        <v>0.54</v>
      </c>
      <c r="F9" s="29">
        <f>E9</f>
        <v>0.54</v>
      </c>
      <c r="G9" s="28">
        <v>0.54</v>
      </c>
      <c r="H9" s="29">
        <f>G9</f>
        <v>0.54</v>
      </c>
      <c r="I9" s="28">
        <f>0.54*46</f>
        <v>24.840000000000003</v>
      </c>
      <c r="J9" s="29">
        <f>I9</f>
        <v>24.840000000000003</v>
      </c>
    </row>
    <row r="10" spans="1:10" s="32" customFormat="1" ht="18" customHeight="1" x14ac:dyDescent="0.25">
      <c r="A10" s="121" t="s">
        <v>62</v>
      </c>
      <c r="B10" s="46" t="s">
        <v>68</v>
      </c>
      <c r="C10" s="31">
        <v>0</v>
      </c>
      <c r="D10" s="98">
        <f>1+((0.7+C11)*C10)</f>
        <v>1</v>
      </c>
      <c r="E10" s="31">
        <v>0</v>
      </c>
      <c r="F10" s="98">
        <f>1+((0.7+E11)*E10)</f>
        <v>1</v>
      </c>
      <c r="G10" s="31">
        <v>0</v>
      </c>
      <c r="H10" s="98">
        <f>1+((0.7+G11)*G10)</f>
        <v>1</v>
      </c>
      <c r="I10" s="31">
        <v>0</v>
      </c>
      <c r="J10" s="98">
        <f>1+((0.7+I11)*I10)</f>
        <v>1</v>
      </c>
    </row>
    <row r="11" spans="1:10" s="32" customFormat="1" ht="18" customHeight="1" x14ac:dyDescent="0.25">
      <c r="A11" s="122"/>
      <c r="B11" s="46" t="s">
        <v>42</v>
      </c>
      <c r="C11" s="33">
        <v>0</v>
      </c>
      <c r="D11" s="99"/>
      <c r="E11" s="33">
        <v>0</v>
      </c>
      <c r="F11" s="99"/>
      <c r="G11" s="33">
        <v>0</v>
      </c>
      <c r="H11" s="99"/>
      <c r="I11" s="33">
        <v>0</v>
      </c>
      <c r="J11" s="99"/>
    </row>
    <row r="12" spans="1:10" s="35" customFormat="1" ht="18" customHeight="1" x14ac:dyDescent="0.25">
      <c r="A12" s="111" t="s">
        <v>64</v>
      </c>
      <c r="B12" s="47" t="s">
        <v>47</v>
      </c>
      <c r="C12" s="34">
        <v>0.3</v>
      </c>
      <c r="D12" s="139">
        <f>(1+C12+C13)*(1+C14)*(1+C15)</f>
        <v>1.3</v>
      </c>
      <c r="E12" s="34">
        <v>0.3</v>
      </c>
      <c r="F12" s="139">
        <f>(1+E12+E13)*(1+E14)*(1+E15)</f>
        <v>1.3</v>
      </c>
      <c r="G12" s="34">
        <v>0.3</v>
      </c>
      <c r="H12" s="139">
        <f>(1+G12+G13)*(1+G14)*(1+G15)</f>
        <v>1.3</v>
      </c>
      <c r="I12" s="34">
        <v>0.3</v>
      </c>
      <c r="J12" s="139">
        <f>(1+I12+I13)*(1+I14)*(1+I15)</f>
        <v>1.3</v>
      </c>
    </row>
    <row r="13" spans="1:10" s="35" customFormat="1" ht="18" customHeight="1" x14ac:dyDescent="0.25">
      <c r="A13" s="112"/>
      <c r="B13" s="47" t="s">
        <v>48</v>
      </c>
      <c r="C13" s="34">
        <v>0</v>
      </c>
      <c r="D13" s="140"/>
      <c r="E13" s="34">
        <v>0</v>
      </c>
      <c r="F13" s="140"/>
      <c r="G13" s="34">
        <v>0</v>
      </c>
      <c r="H13" s="140"/>
      <c r="I13" s="34">
        <v>0</v>
      </c>
      <c r="J13" s="140"/>
    </row>
    <row r="14" spans="1:10" s="35" customFormat="1" ht="18" customHeight="1" x14ac:dyDescent="0.25">
      <c r="A14" s="112"/>
      <c r="B14" s="47" t="s">
        <v>69</v>
      </c>
      <c r="C14" s="34">
        <v>0</v>
      </c>
      <c r="D14" s="140"/>
      <c r="E14" s="34">
        <v>0</v>
      </c>
      <c r="F14" s="140"/>
      <c r="G14" s="34">
        <v>0</v>
      </c>
      <c r="H14" s="140"/>
      <c r="I14" s="34">
        <v>0</v>
      </c>
      <c r="J14" s="140"/>
    </row>
    <row r="15" spans="1:10" s="35" customFormat="1" ht="18" customHeight="1" x14ac:dyDescent="0.25">
      <c r="A15" s="113"/>
      <c r="B15" s="47" t="s">
        <v>70</v>
      </c>
      <c r="C15" s="34">
        <v>0</v>
      </c>
      <c r="D15" s="141"/>
      <c r="E15" s="34">
        <v>0</v>
      </c>
      <c r="F15" s="141"/>
      <c r="G15" s="34">
        <v>0</v>
      </c>
      <c r="H15" s="141"/>
      <c r="I15" s="34">
        <v>0</v>
      </c>
      <c r="J15" s="141"/>
    </row>
    <row r="16" spans="1:10" s="37" customFormat="1" ht="18" customHeight="1" x14ac:dyDescent="0.25">
      <c r="A16" s="114" t="s">
        <v>65</v>
      </c>
      <c r="B16" s="48" t="s">
        <v>58</v>
      </c>
      <c r="C16" s="36">
        <v>0</v>
      </c>
      <c r="D16" s="142">
        <f>(1+C16)*(1+C17)</f>
        <v>1</v>
      </c>
      <c r="E16" s="36">
        <v>0</v>
      </c>
      <c r="F16" s="142">
        <f>(1+E16)*(1+E17)</f>
        <v>1</v>
      </c>
      <c r="G16" s="36">
        <v>0</v>
      </c>
      <c r="H16" s="142">
        <f>(1+G16)*(1+G17)</f>
        <v>1</v>
      </c>
      <c r="I16" s="36">
        <v>0</v>
      </c>
      <c r="J16" s="142">
        <f>(1+I16)*(1+I17)</f>
        <v>1</v>
      </c>
    </row>
    <row r="17" spans="1:10" s="37" customFormat="1" ht="18" customHeight="1" x14ac:dyDescent="0.25">
      <c r="A17" s="115"/>
      <c r="B17" s="48" t="s">
        <v>49</v>
      </c>
      <c r="C17" s="36">
        <v>0</v>
      </c>
      <c r="D17" s="143"/>
      <c r="E17" s="36">
        <v>0</v>
      </c>
      <c r="F17" s="143"/>
      <c r="G17" s="36">
        <v>0</v>
      </c>
      <c r="H17" s="143"/>
      <c r="I17" s="36">
        <v>0</v>
      </c>
      <c r="J17" s="143"/>
    </row>
    <row r="18" spans="1:10" s="39" customFormat="1" ht="18" customHeight="1" x14ac:dyDescent="0.25">
      <c r="A18" s="106" t="s">
        <v>66</v>
      </c>
      <c r="B18" s="49" t="s">
        <v>67</v>
      </c>
      <c r="C18" s="38">
        <v>1.5</v>
      </c>
      <c r="D18" s="129">
        <f>C18+C19</f>
        <v>1.5</v>
      </c>
      <c r="E18" s="38">
        <v>1.5</v>
      </c>
      <c r="F18" s="129">
        <f>E18+E19</f>
        <v>1.5</v>
      </c>
      <c r="G18" s="38">
        <v>1.5</v>
      </c>
      <c r="H18" s="129">
        <f>G18+G19</f>
        <v>1.5</v>
      </c>
      <c r="I18" s="38">
        <v>1.5</v>
      </c>
      <c r="J18" s="129">
        <f>I18+I19</f>
        <v>1.5</v>
      </c>
    </row>
    <row r="19" spans="1:10" s="39" customFormat="1" ht="18" customHeight="1" x14ac:dyDescent="0.25">
      <c r="A19" s="107"/>
      <c r="B19" s="49" t="s">
        <v>59</v>
      </c>
      <c r="C19" s="40">
        <v>0</v>
      </c>
      <c r="D19" s="130"/>
      <c r="E19" s="40">
        <v>0</v>
      </c>
      <c r="F19" s="130"/>
      <c r="G19" s="40">
        <v>0</v>
      </c>
      <c r="H19" s="130"/>
      <c r="I19" s="40">
        <v>0</v>
      </c>
      <c r="J19" s="130"/>
    </row>
    <row r="20" spans="1:10" s="42" customFormat="1" ht="18" customHeight="1" x14ac:dyDescent="0.25">
      <c r="A20" s="108" t="s">
        <v>72</v>
      </c>
      <c r="B20" s="50" t="s">
        <v>71</v>
      </c>
      <c r="C20" s="41">
        <v>0</v>
      </c>
      <c r="D20" s="131">
        <f>1+C20*(0.2+C21+C22)</f>
        <v>1</v>
      </c>
      <c r="E20" s="41">
        <v>0</v>
      </c>
      <c r="F20" s="131">
        <f>1+E20*(0.2+E21+E22)</f>
        <v>1</v>
      </c>
      <c r="G20" s="41">
        <v>0</v>
      </c>
      <c r="H20" s="131">
        <f>1+G20*(0.2+G21+G22)</f>
        <v>1</v>
      </c>
      <c r="I20" s="41">
        <v>0</v>
      </c>
      <c r="J20" s="131">
        <f>1+I20*(0.2+I21+I22)</f>
        <v>1</v>
      </c>
    </row>
    <row r="21" spans="1:10" s="42" customFormat="1" ht="18" customHeight="1" x14ac:dyDescent="0.25">
      <c r="A21" s="109"/>
      <c r="B21" s="50" t="s">
        <v>50</v>
      </c>
      <c r="C21" s="41">
        <v>0.5</v>
      </c>
      <c r="D21" s="132"/>
      <c r="E21" s="41">
        <v>0.5</v>
      </c>
      <c r="F21" s="132"/>
      <c r="G21" s="41">
        <v>0.5</v>
      </c>
      <c r="H21" s="132"/>
      <c r="I21" s="41">
        <v>0.5</v>
      </c>
      <c r="J21" s="132"/>
    </row>
    <row r="22" spans="1:10" s="42" customFormat="1" ht="18" customHeight="1" x14ac:dyDescent="0.25">
      <c r="A22" s="110"/>
      <c r="B22" s="50" t="s">
        <v>51</v>
      </c>
      <c r="C22" s="41">
        <v>0</v>
      </c>
      <c r="D22" s="133"/>
      <c r="E22" s="41">
        <v>0</v>
      </c>
      <c r="F22" s="133"/>
      <c r="G22" s="41">
        <v>0</v>
      </c>
      <c r="H22" s="133"/>
      <c r="I22" s="41">
        <v>0</v>
      </c>
      <c r="J22" s="133"/>
    </row>
    <row r="23" spans="1:10" ht="18" customHeight="1" x14ac:dyDescent="0.25">
      <c r="A23" s="102" t="s">
        <v>73</v>
      </c>
      <c r="B23" s="103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  <c r="I23" s="21">
        <v>1</v>
      </c>
      <c r="J23" s="23">
        <f>I23</f>
        <v>1</v>
      </c>
    </row>
    <row r="24" spans="1:10" s="42" customFormat="1" ht="18" customHeight="1" x14ac:dyDescent="0.25">
      <c r="A24" s="125" t="s">
        <v>52</v>
      </c>
      <c r="B24" s="126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  <c r="I24" s="41">
        <v>10</v>
      </c>
      <c r="J24" s="43">
        <f>I24</f>
        <v>10</v>
      </c>
    </row>
    <row r="25" spans="1:10" s="25" customFormat="1" ht="18" customHeight="1" x14ac:dyDescent="0.25">
      <c r="A25" s="116" t="s">
        <v>53</v>
      </c>
      <c r="B25" s="45" t="s">
        <v>75</v>
      </c>
      <c r="C25" s="24">
        <v>0</v>
      </c>
      <c r="D25" s="134">
        <f>(1-(1-C26)*C25)*(1-C27)</f>
        <v>1</v>
      </c>
      <c r="E25" s="24">
        <v>0</v>
      </c>
      <c r="F25" s="134">
        <f>(1-(1-E26)*E25)*(1-E27)</f>
        <v>1</v>
      </c>
      <c r="G25" s="24">
        <v>0</v>
      </c>
      <c r="H25" s="134">
        <f>(1-(1-G26)*G25)*(1-G27)</f>
        <v>1</v>
      </c>
      <c r="I25" s="24">
        <v>0</v>
      </c>
      <c r="J25" s="134">
        <f>(1-(1-I26)*I25)*(1-I27)</f>
        <v>1</v>
      </c>
    </row>
    <row r="26" spans="1:10" s="25" customFormat="1" ht="18" customHeight="1" x14ac:dyDescent="0.25">
      <c r="A26" s="117"/>
      <c r="B26" s="45" t="s">
        <v>74</v>
      </c>
      <c r="C26" s="24">
        <v>0.6</v>
      </c>
      <c r="D26" s="135"/>
      <c r="E26" s="24">
        <v>0.6</v>
      </c>
      <c r="F26" s="135"/>
      <c r="G26" s="24">
        <v>0.6</v>
      </c>
      <c r="H26" s="135"/>
      <c r="I26" s="24">
        <v>0.6</v>
      </c>
      <c r="J26" s="135"/>
    </row>
    <row r="27" spans="1:10" s="25" customFormat="1" ht="18" customHeight="1" x14ac:dyDescent="0.25">
      <c r="A27" s="118"/>
      <c r="B27" s="45" t="s">
        <v>37</v>
      </c>
      <c r="C27" s="27">
        <v>0</v>
      </c>
      <c r="D27" s="136"/>
      <c r="E27" s="27">
        <v>0</v>
      </c>
      <c r="F27" s="136"/>
      <c r="G27" s="27">
        <v>0</v>
      </c>
      <c r="H27" s="136"/>
      <c r="I27" s="27">
        <v>0</v>
      </c>
      <c r="J27" s="136"/>
    </row>
    <row r="28" spans="1:10" s="39" customFormat="1" ht="18" customHeight="1" x14ac:dyDescent="0.25">
      <c r="A28" s="127" t="s">
        <v>76</v>
      </c>
      <c r="B28" s="128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  <c r="I28" s="38">
        <v>0</v>
      </c>
      <c r="J28" s="44">
        <f>I28*0.5+1</f>
        <v>1</v>
      </c>
    </row>
    <row r="29" spans="1:10" ht="36" customHeight="1" x14ac:dyDescent="0.25">
      <c r="A29" s="123" t="s">
        <v>54</v>
      </c>
      <c r="B29" s="124"/>
      <c r="C29" s="137">
        <f>D2*D3*D4*D9*D10*D12*D16*D18*D20*D23/D24/D25*D28</f>
        <v>13195.467999999999</v>
      </c>
      <c r="D29" s="138"/>
      <c r="E29" s="137">
        <f>F2*F3*F4*F9*F10*F12*F16*F18*F20*F23/F24/F25*F28</f>
        <v>198.90994499999999</v>
      </c>
      <c r="F29" s="138"/>
      <c r="G29" s="137">
        <f>H2*H3*H4*H9*H10*H12*H16*H18*H20*H23/H24/H25*H28</f>
        <v>176.0265</v>
      </c>
      <c r="H29" s="138"/>
      <c r="I29" s="137">
        <f>J2*J3*J4*J9*J10*J12*J16*J18*J20*J23/J24/J25*J28</f>
        <v>8097.2190000000001</v>
      </c>
      <c r="J29" s="138"/>
    </row>
    <row r="30" spans="1:10" ht="18" customHeight="1" x14ac:dyDescent="0.25">
      <c r="C30" s="20" t="s">
        <v>138</v>
      </c>
      <c r="D30" s="20">
        <v>124889</v>
      </c>
      <c r="E30" s="20" t="s">
        <v>138</v>
      </c>
      <c r="F30" s="20">
        <v>124889</v>
      </c>
      <c r="G30" s="20" t="s">
        <v>138</v>
      </c>
      <c r="H30" s="20">
        <v>124889</v>
      </c>
      <c r="I30" s="20" t="s">
        <v>138</v>
      </c>
      <c r="J30" s="20">
        <v>124889</v>
      </c>
    </row>
  </sheetData>
  <mergeCells count="51">
    <mergeCell ref="F18:F19"/>
    <mergeCell ref="F20:F22"/>
    <mergeCell ref="F25:F27"/>
    <mergeCell ref="E29:F29"/>
    <mergeCell ref="H10:H11"/>
    <mergeCell ref="H12:H15"/>
    <mergeCell ref="H16:H17"/>
    <mergeCell ref="H18:H19"/>
    <mergeCell ref="H20:H22"/>
    <mergeCell ref="E1:F1"/>
    <mergeCell ref="F4:F8"/>
    <mergeCell ref="F10:F11"/>
    <mergeCell ref="F12:F15"/>
    <mergeCell ref="F16:F17"/>
    <mergeCell ref="C29:D29"/>
    <mergeCell ref="D12:D15"/>
    <mergeCell ref="D16:D17"/>
    <mergeCell ref="D18:D19"/>
    <mergeCell ref="D20:D22"/>
    <mergeCell ref="D25:D27"/>
    <mergeCell ref="J18:J19"/>
    <mergeCell ref="J20:J22"/>
    <mergeCell ref="J25:J27"/>
    <mergeCell ref="I29:J29"/>
    <mergeCell ref="G1:H1"/>
    <mergeCell ref="H4:H8"/>
    <mergeCell ref="I1:J1"/>
    <mergeCell ref="J4:J8"/>
    <mergeCell ref="J10:J11"/>
    <mergeCell ref="J12:J15"/>
    <mergeCell ref="J16:J17"/>
    <mergeCell ref="H25:H27"/>
    <mergeCell ref="G29:H29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4:D8"/>
    <mergeCell ref="D10:D11"/>
    <mergeCell ref="A1:B1"/>
    <mergeCell ref="A2:B2"/>
    <mergeCell ref="A3:B3"/>
    <mergeCell ref="C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</vt:lpstr>
      <vt:lpstr>Affliction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2020-11-27T15:33:37Z</dcterms:modified>
</cp:coreProperties>
</file>