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ff98139d4bac41f/文件/DL/dragalia-data-track/"/>
    </mc:Choice>
  </mc:AlternateContent>
  <xr:revisionPtr revIDLastSave="212" documentId="8_{2A9AB851-5500-4F1C-9CE2-EAEDD80398D5}" xr6:coauthVersionLast="45" xr6:coauthVersionMax="45" xr10:uidLastSave="{9FD9E7E9-3E43-409A-AC16-71F04EEA5391}"/>
  <bookViews>
    <workbookView xWindow="8865" yWindow="750" windowWidth="21600" windowHeight="13860" xr2:uid="{A4130D2B-1579-44EF-949A-AE9073E24CF9}"/>
  </bookViews>
  <sheets>
    <sheet name="United Fro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6" i="1" l="1"/>
  <c r="J16" i="1"/>
  <c r="K16" i="1" s="1"/>
  <c r="G17" i="1"/>
  <c r="G14" i="1"/>
  <c r="I17" i="1" s="1"/>
  <c r="J17" i="1" s="1"/>
  <c r="K17" i="1" s="1"/>
  <c r="L13" i="1"/>
  <c r="L10" i="1"/>
  <c r="M12" i="1"/>
  <c r="M11" i="1"/>
  <c r="M10" i="1"/>
  <c r="M9" i="1"/>
  <c r="M8" i="1"/>
  <c r="M7" i="1"/>
  <c r="M6" i="1"/>
  <c r="M5" i="1"/>
  <c r="K15" i="1"/>
  <c r="K14" i="1"/>
  <c r="K13" i="1"/>
  <c r="K12" i="1"/>
  <c r="K11" i="1"/>
  <c r="K10" i="1"/>
  <c r="K9" i="1"/>
  <c r="K8" i="1"/>
  <c r="K7" i="1"/>
  <c r="K6" i="1"/>
  <c r="K5" i="1"/>
  <c r="E16" i="1"/>
  <c r="E15" i="1"/>
  <c r="E14" i="1"/>
  <c r="E13" i="1"/>
  <c r="E12" i="1"/>
  <c r="E11" i="1"/>
  <c r="E10" i="1"/>
  <c r="E9" i="1"/>
  <c r="E8" i="1"/>
  <c r="E7" i="1"/>
  <c r="E6" i="1"/>
  <c r="E5" i="1"/>
  <c r="M17" i="1" l="1"/>
  <c r="M16" i="1"/>
  <c r="M13" i="1"/>
  <c r="M15" i="1"/>
  <c r="M14" i="1"/>
</calcChain>
</file>

<file path=xl/sharedStrings.xml><?xml version="1.0" encoding="utf-8"?>
<sst xmlns="http://schemas.openxmlformats.org/spreadsheetml/2006/main" count="91" uniqueCount="73">
  <si>
    <t>初級</t>
  </si>
  <si>
    <t>任務</t>
  </si>
  <si>
    <t>AP花費</t>
  </si>
  <si>
    <t>獲取P</t>
  </si>
  <si>
    <t>效率</t>
  </si>
  <si>
    <t>前哨戰</t>
  </si>
  <si>
    <t>局地戰</t>
  </si>
  <si>
    <t>總力戰</t>
  </si>
  <si>
    <t>中級</t>
  </si>
  <si>
    <t>上級</t>
  </si>
  <si>
    <t>超級</t>
  </si>
  <si>
    <t>司令書</t>
  </si>
  <si>
    <t>P量</t>
  </si>
  <si>
    <t>開啟任務</t>
  </si>
  <si>
    <t>初級 局地戰</t>
  </si>
  <si>
    <t>初級 總力戰</t>
  </si>
  <si>
    <t>中級 局地戰</t>
  </si>
  <si>
    <t>中級 總力戰</t>
  </si>
  <si>
    <t>上級 局地戰</t>
  </si>
  <si>
    <t>上級 總力戰</t>
  </si>
  <si>
    <t>超級 局地戰</t>
  </si>
  <si>
    <t>超級 總力戰</t>
  </si>
  <si>
    <t>超</t>
  </si>
  <si>
    <t>本</t>
  </si>
  <si>
    <t>總計獲得P</t>
  </si>
  <si>
    <t>項目獲得P</t>
  </si>
  <si>
    <t>場次</t>
  </si>
  <si>
    <t>初級 前哨戰</t>
  </si>
  <si>
    <t>中級 前哨戰</t>
  </si>
  <si>
    <t>上級 前哨戰</t>
  </si>
  <si>
    <t>超級 前哨戰</t>
  </si>
  <si>
    <t>項目AP</t>
  </si>
  <si>
    <t>累計AP</t>
  </si>
  <si>
    <t>350000 P</t>
  </si>
  <si>
    <t>超級掉落
(場/本)</t>
  </si>
  <si>
    <t>任務解放</t>
  </si>
  <si>
    <t>任務效率</t>
  </si>
  <si>
    <t>懶人流程</t>
  </si>
  <si>
    <t>EX</t>
  </si>
  <si>
    <t>∞</t>
  </si>
  <si>
    <t>已記錄場次</t>
  </si>
  <si>
    <t>製作者:</t>
  </si>
  <si>
    <t>協力者:</t>
  </si>
  <si>
    <t>醜兔 / RaenonX</t>
  </si>
  <si>
    <t xml:space="preserve">歡迎轉載。轉載時，請勿修改本圖片的任何部分。 </t>
  </si>
  <si>
    <t>Excel 可於 github.com/RaenonX/dragalia-data-track 下載</t>
  </si>
  <si>
    <t>DamDaMean、Huang、Kevin Tu (大熊)、Saisa、河馬</t>
  </si>
  <si>
    <r>
      <rPr>
        <sz val="12"/>
        <color theme="1"/>
        <rFont val="Calibri"/>
        <family val="2"/>
        <scheme val="minor"/>
      </rPr>
      <t>卡住的話就回去刷上一級的總力戰</t>
    </r>
    <r>
      <rPr>
        <sz val="10"/>
        <color theme="1"/>
        <rFont val="Calibri"/>
        <family val="2"/>
        <scheme val="minor"/>
      </rPr>
      <t xml:space="preserve">
如果初級卡住，刷局地或前哨到2000 P開總力戰</t>
    </r>
  </si>
  <si>
    <r>
      <rPr>
        <sz val="11"/>
        <color theme="1"/>
        <rFont val="Calibri"/>
        <family val="2"/>
        <scheme val="minor"/>
      </rPr>
      <t>超級總力戰開啟後刷超級，上級雖然效率高，但是不會掉司令書</t>
    </r>
    <r>
      <rPr>
        <sz val="10"/>
        <color theme="1"/>
        <rFont val="Calibri"/>
        <family val="2"/>
        <scheme val="minor"/>
      </rPr>
      <t xml:space="preserve">
故事進度(拿書)不影響任務進度(拿地圖)</t>
    </r>
  </si>
  <si>
    <t>EX要點</t>
  </si>
  <si>
    <t>1人以下死亡</t>
  </si>
  <si>
    <t>隊伍含火屬龍</t>
  </si>
  <si>
    <t>隊伍含暗屬龍</t>
  </si>
  <si>
    <t>隊伍不含風屬龍</t>
  </si>
  <si>
    <t>隊伍不含光屬龍</t>
  </si>
  <si>
    <t>120秒內通關</t>
  </si>
  <si>
    <t>80秒內通關</t>
  </si>
  <si>
    <t>60秒內通關</t>
  </si>
  <si>
    <t>受傷1次以下</t>
  </si>
  <si>
    <t>受傷2次以下</t>
  </si>
  <si>
    <t>受傷3次以下</t>
  </si>
  <si>
    <t>配組思路</t>
  </si>
  <si>
    <t>搭配新增的四星護符(開場上盾)</t>
  </si>
  <si>
    <t>編成順序：暗暗火火</t>
  </si>
  <si>
    <t>若自動，挑選普攻範圍大的龍</t>
  </si>
  <si>
    <t>若手動，挑選大招範圍大的龍</t>
  </si>
  <si>
    <t>角色: 狗刀、法克、天才、二姊</t>
  </si>
  <si>
    <t>推薦自動組合</t>
  </si>
  <si>
    <r>
      <t xml:space="preserve">新迎擊戰 簡表 </t>
    </r>
    <r>
      <rPr>
        <sz val="12"/>
        <color theme="1"/>
        <rFont val="Calibri"/>
        <family val="2"/>
        <scheme val="minor"/>
      </rPr>
      <t>06/12 4:26 AM CDT</t>
    </r>
  </si>
  <si>
    <t>龍: 奈亞拉拖提普x2、狗妹x2</t>
  </si>
  <si>
    <t>護符: (開場盾、70% HP ATK+)x4</t>
  </si>
  <si>
    <t>EX - 含易取得條件</t>
  </si>
  <si>
    <t>EX加分條件 (灰字 = 相對不易取得條件)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</si>
</sst>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2" tint="-9.9978637043366805E-2"/>
      </bottom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indexed="64"/>
      </right>
      <top/>
      <bottom style="thin">
        <color theme="2" tint="-9.9978637043366805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right" vertical="center"/>
    </xf>
    <xf numFmtId="0" fontId="0" fillId="4" borderId="0" xfId="0" applyFill="1" applyBorder="1" applyAlignment="1">
      <alignment horizontal="right" vertical="center"/>
    </xf>
    <xf numFmtId="0" fontId="0" fillId="4" borderId="5" xfId="0" applyFill="1" applyBorder="1" applyAlignment="1">
      <alignment horizontal="right" vertical="center"/>
    </xf>
    <xf numFmtId="0" fontId="1" fillId="4" borderId="1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horizontal="left" vertical="center"/>
    </xf>
    <xf numFmtId="0" fontId="1" fillId="4" borderId="5" xfId="0" applyFont="1" applyFill="1" applyBorder="1" applyAlignment="1">
      <alignment horizontal="left" vertical="center"/>
    </xf>
    <xf numFmtId="0" fontId="0" fillId="4" borderId="9" xfId="0" applyFill="1" applyBorder="1" applyAlignment="1">
      <alignment horizontal="right" vertical="center"/>
    </xf>
    <xf numFmtId="0" fontId="0" fillId="4" borderId="10" xfId="0" applyFill="1" applyBorder="1" applyAlignment="1">
      <alignment horizontal="right" vertical="center"/>
    </xf>
    <xf numFmtId="0" fontId="0" fillId="4" borderId="11" xfId="0" applyFill="1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2" fontId="5" fillId="0" borderId="5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2" fontId="6" fillId="0" borderId="5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7" fillId="0" borderId="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DFBD"/>
      <color rgb="FFFA96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152400</xdr:colOff>
      <xdr:row>0</xdr:row>
      <xdr:rowOff>0</xdr:rowOff>
    </xdr:from>
    <xdr:to>
      <xdr:col>13</xdr:col>
      <xdr:colOff>0</xdr:colOff>
      <xdr:row>1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044303D-11A9-4316-91A1-032165CAF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58225" y="0"/>
          <a:ext cx="457200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45DF4-55DC-4582-810A-BD07097A5744}">
  <dimension ref="A1:P27"/>
  <sheetViews>
    <sheetView tabSelected="1" workbookViewId="0">
      <selection activeCell="H9" sqref="A1:M27"/>
    </sheetView>
  </sheetViews>
  <sheetFormatPr defaultRowHeight="15" x14ac:dyDescent="0.25"/>
  <cols>
    <col min="1" max="1" width="10.85546875" style="1" customWidth="1"/>
    <col min="2" max="4" width="9.140625" style="1"/>
    <col min="5" max="5" width="9.140625" style="2"/>
    <col min="6" max="6" width="10.28515625" style="1" customWidth="1"/>
    <col min="7" max="7" width="14.28515625" style="1" customWidth="1"/>
    <col min="8" max="8" width="14.5703125" style="1" customWidth="1"/>
    <col min="9" max="16384" width="9.140625" style="1"/>
  </cols>
  <sheetData>
    <row r="1" spans="1:16" ht="36" customHeight="1" x14ac:dyDescent="0.25">
      <c r="A1" s="31" t="s">
        <v>68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</row>
    <row r="2" spans="1:16" ht="44.25" customHeight="1" x14ac:dyDescent="0.25">
      <c r="A2" s="40" t="s">
        <v>47</v>
      </c>
      <c r="B2" s="41"/>
      <c r="C2" s="41"/>
      <c r="D2" s="41"/>
      <c r="E2" s="41"/>
      <c r="F2" s="41"/>
      <c r="G2" s="41" t="s">
        <v>48</v>
      </c>
      <c r="H2" s="41"/>
      <c r="I2" s="41"/>
      <c r="J2" s="41"/>
      <c r="K2" s="41"/>
      <c r="L2" s="41"/>
      <c r="M2" s="42"/>
    </row>
    <row r="3" spans="1:16" ht="22.5" customHeight="1" x14ac:dyDescent="0.25">
      <c r="A3" s="35" t="s">
        <v>36</v>
      </c>
      <c r="B3" s="36"/>
      <c r="C3" s="36"/>
      <c r="D3" s="36"/>
      <c r="E3" s="37"/>
      <c r="F3" s="35" t="s">
        <v>35</v>
      </c>
      <c r="G3" s="37"/>
      <c r="H3" s="35" t="s">
        <v>37</v>
      </c>
      <c r="I3" s="36"/>
      <c r="J3" s="36"/>
      <c r="K3" s="36"/>
      <c r="L3" s="36"/>
      <c r="M3" s="37"/>
    </row>
    <row r="4" spans="1:16" s="3" customFormat="1" ht="15" customHeight="1" x14ac:dyDescent="0.25">
      <c r="A4" s="13"/>
      <c r="B4" s="14" t="s">
        <v>1</v>
      </c>
      <c r="C4" s="14" t="s">
        <v>2</v>
      </c>
      <c r="D4" s="14" t="s">
        <v>3</v>
      </c>
      <c r="E4" s="15" t="s">
        <v>4</v>
      </c>
      <c r="F4" s="13" t="s">
        <v>12</v>
      </c>
      <c r="G4" s="16" t="s">
        <v>13</v>
      </c>
      <c r="H4" s="13" t="s">
        <v>1</v>
      </c>
      <c r="I4" s="14" t="s">
        <v>26</v>
      </c>
      <c r="J4" s="14" t="s">
        <v>25</v>
      </c>
      <c r="K4" s="14" t="s">
        <v>24</v>
      </c>
      <c r="L4" s="14" t="s">
        <v>31</v>
      </c>
      <c r="M4" s="16" t="s">
        <v>32</v>
      </c>
      <c r="O4" s="3" t="s">
        <v>22</v>
      </c>
      <c r="P4" s="3" t="s">
        <v>23</v>
      </c>
    </row>
    <row r="5" spans="1:16" x14ac:dyDescent="0.25">
      <c r="A5" s="38" t="s">
        <v>0</v>
      </c>
      <c r="B5" s="5" t="s">
        <v>5</v>
      </c>
      <c r="C5" s="6">
        <v>3</v>
      </c>
      <c r="D5" s="6">
        <v>300</v>
      </c>
      <c r="E5" s="7">
        <f t="shared" ref="E5:E16" si="0">D5/C5</f>
        <v>100</v>
      </c>
      <c r="F5" s="9">
        <v>250</v>
      </c>
      <c r="G5" s="10" t="s">
        <v>14</v>
      </c>
      <c r="H5" s="9" t="s">
        <v>27</v>
      </c>
      <c r="I5" s="6">
        <v>3</v>
      </c>
      <c r="J5" s="6">
        <v>900</v>
      </c>
      <c r="K5" s="6">
        <f>SUM($J$5:J5)</f>
        <v>900</v>
      </c>
      <c r="L5" s="6">
        <v>9</v>
      </c>
      <c r="M5" s="10">
        <f>SUM($L$5:L5)</f>
        <v>9</v>
      </c>
      <c r="O5" s="1">
        <v>10</v>
      </c>
      <c r="P5" s="1">
        <v>2</v>
      </c>
    </row>
    <row r="6" spans="1:16" x14ac:dyDescent="0.25">
      <c r="A6" s="38"/>
      <c r="B6" s="5" t="s">
        <v>6</v>
      </c>
      <c r="C6" s="6">
        <v>4</v>
      </c>
      <c r="D6" s="6">
        <v>400</v>
      </c>
      <c r="E6" s="7">
        <f t="shared" si="0"/>
        <v>100</v>
      </c>
      <c r="F6" s="9">
        <v>2000</v>
      </c>
      <c r="G6" s="10" t="s">
        <v>15</v>
      </c>
      <c r="H6" s="9" t="s">
        <v>14</v>
      </c>
      <c r="I6" s="6">
        <v>3</v>
      </c>
      <c r="J6" s="6">
        <v>1200</v>
      </c>
      <c r="K6" s="6">
        <f>SUM($J$5:J6)</f>
        <v>2100</v>
      </c>
      <c r="L6" s="6">
        <v>12</v>
      </c>
      <c r="M6" s="10">
        <f>SUM($L$5:L6)</f>
        <v>21</v>
      </c>
      <c r="O6" s="1">
        <v>27</v>
      </c>
      <c r="P6" s="1">
        <v>11</v>
      </c>
    </row>
    <row r="7" spans="1:16" x14ac:dyDescent="0.25">
      <c r="A7" s="38"/>
      <c r="B7" s="5" t="s">
        <v>7</v>
      </c>
      <c r="C7" s="6">
        <v>5</v>
      </c>
      <c r="D7" s="6">
        <v>1000</v>
      </c>
      <c r="E7" s="7">
        <f t="shared" si="0"/>
        <v>200</v>
      </c>
      <c r="F7" s="9">
        <v>5600</v>
      </c>
      <c r="G7" s="10" t="s">
        <v>16</v>
      </c>
      <c r="H7" s="9" t="s">
        <v>15</v>
      </c>
      <c r="I7" s="6">
        <v>5</v>
      </c>
      <c r="J7" s="6">
        <v>5000</v>
      </c>
      <c r="K7" s="6">
        <f>SUM($J$5:J7)</f>
        <v>7100</v>
      </c>
      <c r="L7" s="6">
        <v>25</v>
      </c>
      <c r="M7" s="10">
        <f>SUM($L$5:L7)</f>
        <v>46</v>
      </c>
      <c r="O7" s="1">
        <v>20</v>
      </c>
      <c r="P7" s="1">
        <v>11</v>
      </c>
    </row>
    <row r="8" spans="1:16" x14ac:dyDescent="0.25">
      <c r="A8" s="39" t="s">
        <v>8</v>
      </c>
      <c r="B8" s="8" t="s">
        <v>5</v>
      </c>
      <c r="C8" s="6">
        <v>6</v>
      </c>
      <c r="D8" s="6">
        <v>700</v>
      </c>
      <c r="E8" s="7">
        <f t="shared" si="0"/>
        <v>116.66666666666667</v>
      </c>
      <c r="F8" s="9">
        <v>8000</v>
      </c>
      <c r="G8" s="10" t="s">
        <v>17</v>
      </c>
      <c r="H8" s="9" t="s">
        <v>28</v>
      </c>
      <c r="I8" s="6">
        <v>1</v>
      </c>
      <c r="J8" s="6">
        <v>700</v>
      </c>
      <c r="K8" s="6">
        <f>SUM($J$5:J8)</f>
        <v>7800</v>
      </c>
      <c r="L8" s="6">
        <v>6</v>
      </c>
      <c r="M8" s="10">
        <f>SUM($L$5:L8)</f>
        <v>52</v>
      </c>
      <c r="O8" s="1">
        <v>25</v>
      </c>
      <c r="P8" s="1">
        <v>10</v>
      </c>
    </row>
    <row r="9" spans="1:16" x14ac:dyDescent="0.25">
      <c r="A9" s="39"/>
      <c r="B9" s="8" t="s">
        <v>6</v>
      </c>
      <c r="C9" s="6">
        <v>7</v>
      </c>
      <c r="D9" s="6">
        <v>900</v>
      </c>
      <c r="E9" s="7">
        <f t="shared" si="0"/>
        <v>128.57142857142858</v>
      </c>
      <c r="F9" s="9">
        <v>25000</v>
      </c>
      <c r="G9" s="10" t="s">
        <v>18</v>
      </c>
      <c r="H9" s="9" t="s">
        <v>16</v>
      </c>
      <c r="I9" s="6">
        <v>1</v>
      </c>
      <c r="J9" s="6">
        <v>900</v>
      </c>
      <c r="K9" s="6">
        <f>SUM($J$5:J9)</f>
        <v>8700</v>
      </c>
      <c r="L9" s="6">
        <v>7</v>
      </c>
      <c r="M9" s="10">
        <f>SUM($L$5:L9)</f>
        <v>59</v>
      </c>
      <c r="O9" s="1">
        <v>23</v>
      </c>
      <c r="P9" s="1">
        <v>7</v>
      </c>
    </row>
    <row r="10" spans="1:16" x14ac:dyDescent="0.25">
      <c r="A10" s="39"/>
      <c r="B10" s="8" t="s">
        <v>7</v>
      </c>
      <c r="C10" s="6">
        <v>8</v>
      </c>
      <c r="D10" s="6">
        <v>2000</v>
      </c>
      <c r="E10" s="7">
        <f t="shared" si="0"/>
        <v>250</v>
      </c>
      <c r="F10" s="9">
        <v>58000</v>
      </c>
      <c r="G10" s="10" t="s">
        <v>19</v>
      </c>
      <c r="H10" s="9" t="s">
        <v>17</v>
      </c>
      <c r="I10" s="6">
        <v>24</v>
      </c>
      <c r="J10" s="6">
        <v>48000</v>
      </c>
      <c r="K10" s="6">
        <f>SUM($J$5:J10)</f>
        <v>56700</v>
      </c>
      <c r="L10" s="6">
        <f>24*8</f>
        <v>192</v>
      </c>
      <c r="M10" s="10">
        <f>SUM($L$5:L10)</f>
        <v>251</v>
      </c>
      <c r="O10" s="1">
        <v>10</v>
      </c>
      <c r="P10" s="1">
        <v>6</v>
      </c>
    </row>
    <row r="11" spans="1:16" x14ac:dyDescent="0.25">
      <c r="A11" s="38" t="s">
        <v>9</v>
      </c>
      <c r="B11" s="5" t="s">
        <v>5</v>
      </c>
      <c r="C11" s="6">
        <v>10</v>
      </c>
      <c r="D11" s="6">
        <v>1000</v>
      </c>
      <c r="E11" s="7">
        <f t="shared" si="0"/>
        <v>100</v>
      </c>
      <c r="F11" s="9">
        <v>90000</v>
      </c>
      <c r="G11" s="10" t="s">
        <v>20</v>
      </c>
      <c r="H11" s="9" t="s">
        <v>29</v>
      </c>
      <c r="I11" s="6">
        <v>1</v>
      </c>
      <c r="J11" s="6">
        <v>1000</v>
      </c>
      <c r="K11" s="6">
        <f>SUM($J$5:J11)</f>
        <v>57700</v>
      </c>
      <c r="L11" s="6">
        <v>10</v>
      </c>
      <c r="M11" s="10">
        <f>SUM($L$5:L11)</f>
        <v>261</v>
      </c>
      <c r="O11" s="1">
        <v>30</v>
      </c>
      <c r="P11" s="1">
        <v>17</v>
      </c>
    </row>
    <row r="12" spans="1:16" x14ac:dyDescent="0.25">
      <c r="A12" s="38"/>
      <c r="B12" s="5" t="s">
        <v>6</v>
      </c>
      <c r="C12" s="6">
        <v>12</v>
      </c>
      <c r="D12" s="6">
        <v>1500</v>
      </c>
      <c r="E12" s="7">
        <f t="shared" si="0"/>
        <v>125</v>
      </c>
      <c r="F12" s="11">
        <v>160000</v>
      </c>
      <c r="G12" s="12" t="s">
        <v>21</v>
      </c>
      <c r="H12" s="9" t="s">
        <v>18</v>
      </c>
      <c r="I12" s="6">
        <v>1</v>
      </c>
      <c r="J12" s="6">
        <v>1500</v>
      </c>
      <c r="K12" s="6">
        <f>SUM($J$5:J12)</f>
        <v>59200</v>
      </c>
      <c r="L12" s="6">
        <v>12</v>
      </c>
      <c r="M12" s="10">
        <f>SUM($L$5:L12)</f>
        <v>273</v>
      </c>
      <c r="O12" s="1">
        <v>30</v>
      </c>
      <c r="P12" s="1">
        <v>7</v>
      </c>
    </row>
    <row r="13" spans="1:16" x14ac:dyDescent="0.25">
      <c r="A13" s="38"/>
      <c r="B13" s="5" t="s">
        <v>7</v>
      </c>
      <c r="C13" s="6">
        <v>14</v>
      </c>
      <c r="D13" s="6">
        <v>5000</v>
      </c>
      <c r="E13" s="7">
        <f t="shared" si="0"/>
        <v>357.14285714285717</v>
      </c>
      <c r="F13" s="4" t="s">
        <v>11</v>
      </c>
      <c r="G13" s="17" t="s">
        <v>33</v>
      </c>
      <c r="H13" s="9" t="s">
        <v>19</v>
      </c>
      <c r="I13" s="6">
        <v>19</v>
      </c>
      <c r="J13" s="6">
        <v>95000</v>
      </c>
      <c r="K13" s="6">
        <f>SUM($J$5:J13)</f>
        <v>154200</v>
      </c>
      <c r="L13" s="6">
        <f>14*19</f>
        <v>266</v>
      </c>
      <c r="M13" s="10">
        <f>SUM($L$5:L13)</f>
        <v>539</v>
      </c>
      <c r="O13" s="1">
        <v>30</v>
      </c>
      <c r="P13" s="1">
        <v>14</v>
      </c>
    </row>
    <row r="14" spans="1:16" x14ac:dyDescent="0.25">
      <c r="A14" s="39" t="s">
        <v>10</v>
      </c>
      <c r="B14" s="8" t="s">
        <v>5</v>
      </c>
      <c r="C14" s="6">
        <v>16</v>
      </c>
      <c r="D14" s="6">
        <v>3000</v>
      </c>
      <c r="E14" s="7">
        <f t="shared" si="0"/>
        <v>187.5</v>
      </c>
      <c r="F14" s="32" t="s">
        <v>34</v>
      </c>
      <c r="G14" s="34">
        <f>SUM(O:O)/SUM(P:P)</f>
        <v>2.3857142857142857</v>
      </c>
      <c r="H14" s="9" t="s">
        <v>30</v>
      </c>
      <c r="I14" s="6">
        <v>1</v>
      </c>
      <c r="J14" s="6">
        <v>3000</v>
      </c>
      <c r="K14" s="6">
        <f>SUM($J$5:J14)</f>
        <v>157200</v>
      </c>
      <c r="L14" s="6">
        <v>16</v>
      </c>
      <c r="M14" s="10">
        <f>SUM($L$5:L14)</f>
        <v>555</v>
      </c>
      <c r="O14" s="1">
        <v>30</v>
      </c>
      <c r="P14" s="1">
        <v>13</v>
      </c>
    </row>
    <row r="15" spans="1:16" x14ac:dyDescent="0.25">
      <c r="A15" s="39"/>
      <c r="B15" s="8" t="s">
        <v>6</v>
      </c>
      <c r="C15" s="6">
        <v>18</v>
      </c>
      <c r="D15" s="6">
        <v>4000</v>
      </c>
      <c r="E15" s="7">
        <f t="shared" si="0"/>
        <v>222.22222222222223</v>
      </c>
      <c r="F15" s="33"/>
      <c r="G15" s="34"/>
      <c r="H15" s="9" t="s">
        <v>20</v>
      </c>
      <c r="I15" s="6">
        <v>1</v>
      </c>
      <c r="J15" s="6">
        <v>4000</v>
      </c>
      <c r="K15" s="6">
        <f>SUM($J$5:J15)</f>
        <v>161200</v>
      </c>
      <c r="L15" s="6">
        <v>18</v>
      </c>
      <c r="M15" s="10">
        <f>SUM($L$5:L15)</f>
        <v>573</v>
      </c>
      <c r="O15" s="1">
        <v>99</v>
      </c>
      <c r="P15" s="1">
        <v>42</v>
      </c>
    </row>
    <row r="16" spans="1:16" x14ac:dyDescent="0.25">
      <c r="A16" s="39"/>
      <c r="B16" s="8" t="s">
        <v>7</v>
      </c>
      <c r="C16" s="6">
        <v>20</v>
      </c>
      <c r="D16" s="6">
        <v>7000</v>
      </c>
      <c r="E16" s="7">
        <f t="shared" si="0"/>
        <v>350</v>
      </c>
      <c r="F16" s="33"/>
      <c r="G16" s="34"/>
      <c r="H16" s="9" t="s">
        <v>21</v>
      </c>
      <c r="I16" s="6">
        <v>151</v>
      </c>
      <c r="J16" s="6">
        <f>I16*D16</f>
        <v>1057000</v>
      </c>
      <c r="K16" s="6">
        <f>SUM($J$5:J16)</f>
        <v>1218200</v>
      </c>
      <c r="L16" s="6">
        <f>I16*C16</f>
        <v>3020</v>
      </c>
      <c r="M16" s="10">
        <f>SUM($L$5:L16)</f>
        <v>3593</v>
      </c>
    </row>
    <row r="17" spans="1:13" ht="15" customHeight="1" x14ac:dyDescent="0.25">
      <c r="A17" s="33" t="s">
        <v>71</v>
      </c>
      <c r="B17" s="49"/>
      <c r="C17" s="6">
        <v>0</v>
      </c>
      <c r="D17" s="6">
        <v>12700</v>
      </c>
      <c r="E17" s="44" t="s">
        <v>39</v>
      </c>
      <c r="F17" s="45" t="s">
        <v>40</v>
      </c>
      <c r="G17" s="10">
        <f>SUM(O:O)</f>
        <v>334</v>
      </c>
      <c r="H17" s="9" t="s">
        <v>38</v>
      </c>
      <c r="I17" s="6">
        <f>_xlfn.FLOOR.MATH(I16/G14)</f>
        <v>63</v>
      </c>
      <c r="J17" s="6">
        <f>I17*D17</f>
        <v>800100</v>
      </c>
      <c r="K17" s="6">
        <f>SUM($J$5:J17)</f>
        <v>2018300</v>
      </c>
      <c r="L17" s="6">
        <v>0</v>
      </c>
      <c r="M17" s="10">
        <f>SUM($L$5:L17)</f>
        <v>3593</v>
      </c>
    </row>
    <row r="18" spans="1:13" ht="15" customHeight="1" x14ac:dyDescent="0.25">
      <c r="A18" s="46" t="s">
        <v>49</v>
      </c>
      <c r="B18" s="53" t="s">
        <v>72</v>
      </c>
      <c r="C18" s="53"/>
      <c r="D18" s="53"/>
      <c r="E18" s="53"/>
      <c r="F18" s="53"/>
      <c r="G18" s="53"/>
      <c r="H18" s="53" t="s">
        <v>61</v>
      </c>
      <c r="I18" s="53"/>
      <c r="J18" s="53"/>
      <c r="K18" s="53" t="s">
        <v>67</v>
      </c>
      <c r="L18" s="53"/>
      <c r="M18" s="54"/>
    </row>
    <row r="19" spans="1:13" ht="15" customHeight="1" x14ac:dyDescent="0.25">
      <c r="A19" s="43"/>
      <c r="B19" s="47" t="s">
        <v>50</v>
      </c>
      <c r="C19" s="47"/>
      <c r="D19" s="47" t="s">
        <v>51</v>
      </c>
      <c r="E19" s="47"/>
      <c r="F19" s="55" t="s">
        <v>58</v>
      </c>
      <c r="G19" s="55"/>
      <c r="H19" s="47" t="s">
        <v>62</v>
      </c>
      <c r="I19" s="47"/>
      <c r="J19" s="47"/>
      <c r="K19" s="50" t="s">
        <v>66</v>
      </c>
      <c r="L19" s="50"/>
      <c r="M19" s="51"/>
    </row>
    <row r="20" spans="1:13" ht="15" customHeight="1" x14ac:dyDescent="0.25">
      <c r="A20" s="43"/>
      <c r="B20" s="47" t="s">
        <v>55</v>
      </c>
      <c r="C20" s="47"/>
      <c r="D20" s="47" t="s">
        <v>52</v>
      </c>
      <c r="E20" s="47"/>
      <c r="F20" s="55" t="s">
        <v>59</v>
      </c>
      <c r="G20" s="55"/>
      <c r="H20" s="47" t="s">
        <v>63</v>
      </c>
      <c r="I20" s="47"/>
      <c r="J20" s="47"/>
      <c r="K20" s="47" t="s">
        <v>69</v>
      </c>
      <c r="L20" s="47"/>
      <c r="M20" s="51"/>
    </row>
    <row r="21" spans="1:13" ht="15" customHeight="1" x14ac:dyDescent="0.25">
      <c r="A21" s="43"/>
      <c r="B21" s="55" t="s">
        <v>56</v>
      </c>
      <c r="C21" s="55"/>
      <c r="D21" s="47" t="s">
        <v>53</v>
      </c>
      <c r="E21" s="47"/>
      <c r="F21" s="55" t="s">
        <v>60</v>
      </c>
      <c r="G21" s="55"/>
      <c r="H21" s="47" t="s">
        <v>64</v>
      </c>
      <c r="I21" s="47"/>
      <c r="J21" s="47"/>
      <c r="K21" s="47" t="s">
        <v>70</v>
      </c>
      <c r="L21" s="47"/>
      <c r="M21" s="51"/>
    </row>
    <row r="22" spans="1:13" ht="15" customHeight="1" x14ac:dyDescent="0.25">
      <c r="A22" s="30"/>
      <c r="B22" s="56" t="s">
        <v>57</v>
      </c>
      <c r="C22" s="56"/>
      <c r="D22" s="48" t="s">
        <v>54</v>
      </c>
      <c r="E22" s="48"/>
      <c r="F22" s="48"/>
      <c r="G22" s="48"/>
      <c r="H22" s="48" t="s">
        <v>65</v>
      </c>
      <c r="I22" s="48"/>
      <c r="J22" s="48"/>
      <c r="K22" s="48"/>
      <c r="L22" s="48"/>
      <c r="M22" s="52"/>
    </row>
    <row r="23" spans="1:13" x14ac:dyDescent="0.25">
      <c r="A23" s="24" t="s">
        <v>42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6"/>
    </row>
    <row r="24" spans="1:13" x14ac:dyDescent="0.25">
      <c r="A24" s="21" t="s">
        <v>46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3"/>
    </row>
    <row r="25" spans="1:13" x14ac:dyDescent="0.25">
      <c r="A25" s="24" t="s">
        <v>41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6"/>
    </row>
    <row r="26" spans="1:13" x14ac:dyDescent="0.25">
      <c r="A26" s="27" t="s">
        <v>43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9"/>
    </row>
    <row r="27" spans="1:13" x14ac:dyDescent="0.25">
      <c r="A27" s="18" t="s">
        <v>44</v>
      </c>
      <c r="B27" s="19"/>
      <c r="C27" s="19"/>
      <c r="D27" s="19"/>
      <c r="E27" s="19"/>
      <c r="F27" s="19"/>
      <c r="G27" s="19"/>
      <c r="H27" s="19" t="s">
        <v>45</v>
      </c>
      <c r="I27" s="19"/>
      <c r="J27" s="19"/>
      <c r="K27" s="19"/>
      <c r="L27" s="19"/>
      <c r="M27" s="20"/>
    </row>
  </sheetData>
  <mergeCells count="43">
    <mergeCell ref="H18:J18"/>
    <mergeCell ref="K19:M19"/>
    <mergeCell ref="K20:M20"/>
    <mergeCell ref="K21:M21"/>
    <mergeCell ref="K22:M22"/>
    <mergeCell ref="K18:M18"/>
    <mergeCell ref="H19:J19"/>
    <mergeCell ref="H20:J20"/>
    <mergeCell ref="H21:J21"/>
    <mergeCell ref="H22:J22"/>
    <mergeCell ref="A18:A22"/>
    <mergeCell ref="B19:C19"/>
    <mergeCell ref="B20:C20"/>
    <mergeCell ref="B21:C21"/>
    <mergeCell ref="B22:C22"/>
    <mergeCell ref="D19:E19"/>
    <mergeCell ref="D20:E20"/>
    <mergeCell ref="D21:E21"/>
    <mergeCell ref="D22:E22"/>
    <mergeCell ref="F19:G19"/>
    <mergeCell ref="F20:G20"/>
    <mergeCell ref="F21:G21"/>
    <mergeCell ref="F22:G22"/>
    <mergeCell ref="B18:G18"/>
    <mergeCell ref="A17:B17"/>
    <mergeCell ref="A1:M1"/>
    <mergeCell ref="F14:F16"/>
    <mergeCell ref="G14:G16"/>
    <mergeCell ref="A3:E3"/>
    <mergeCell ref="F3:G3"/>
    <mergeCell ref="H3:M3"/>
    <mergeCell ref="A5:A7"/>
    <mergeCell ref="A8:A10"/>
    <mergeCell ref="A11:A13"/>
    <mergeCell ref="A14:A16"/>
    <mergeCell ref="A2:F2"/>
    <mergeCell ref="G2:M2"/>
    <mergeCell ref="A27:G27"/>
    <mergeCell ref="H27:M27"/>
    <mergeCell ref="A23:M23"/>
    <mergeCell ref="A24:M24"/>
    <mergeCell ref="A25:M25"/>
    <mergeCell ref="A26:M26"/>
  </mergeCells>
  <conditionalFormatting sqref="E28:E1048576 E4:E17">
    <cfRule type="colorScale" priority="1">
      <colorScale>
        <cfvo type="min"/>
        <cfvo type="percentile" val="50"/>
        <cfvo type="max"/>
        <color rgb="FFFA9698"/>
        <color rgb="FFFFEB84"/>
        <color rgb="FFB1DFBD"/>
      </colorScale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Front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RaenonX JELLYCAT</dc:creator>
  <cp:lastModifiedBy>RaenonX JELLYCAT</cp:lastModifiedBy>
  <dcterms:created xsi:type="dcterms:W3CDTF">2020-06-12T06:39:39Z</dcterms:created>
  <dcterms:modified xsi:type="dcterms:W3CDTF">2020-06-12T09:37:27Z</dcterms:modified>
</cp:coreProperties>
</file>