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GitHub\UdeS_S7_APP1\"/>
    </mc:Choice>
  </mc:AlternateContent>
  <xr:revisionPtr revIDLastSave="0" documentId="13_ncr:1_{B5F0B8DC-1E7B-452E-88D8-0FB8900D0C5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 s="1"/>
  <c r="D4" i="1"/>
  <c r="F7" i="1"/>
  <c r="D5" i="1"/>
  <c r="C5" i="1" s="1"/>
  <c r="D6" i="1"/>
  <c r="D7" i="1"/>
  <c r="C7" i="1" s="1"/>
  <c r="D14" i="1"/>
  <c r="D13" i="1"/>
  <c r="D15" i="1"/>
  <c r="D8" i="1"/>
  <c r="D9" i="1"/>
  <c r="D10" i="1"/>
  <c r="D11" i="1"/>
  <c r="C11" i="1" s="1"/>
  <c r="D12" i="1"/>
  <c r="C13" i="1"/>
  <c r="E16" i="1"/>
  <c r="C15" i="1"/>
  <c r="D16" i="1"/>
  <c r="C14" i="1" s="1"/>
  <c r="C6" i="1"/>
  <c r="C8" i="1"/>
  <c r="C9" i="1"/>
  <c r="C10" i="1"/>
  <c r="C12" i="1"/>
  <c r="C16" i="1"/>
  <c r="C17" i="1"/>
  <c r="D17" i="1"/>
  <c r="E5" i="1"/>
  <c r="E7" i="1"/>
  <c r="E8" i="1"/>
  <c r="E9" i="1"/>
  <c r="E12" i="1"/>
  <c r="E13" i="1"/>
  <c r="E14" i="1"/>
  <c r="E15" i="1"/>
  <c r="E17" i="1"/>
  <c r="S10" i="1"/>
  <c r="F4" i="1"/>
  <c r="E4" i="1" s="1"/>
  <c r="F5" i="1"/>
  <c r="F8" i="1"/>
  <c r="F9" i="1"/>
  <c r="F11" i="1"/>
  <c r="E11" i="1" s="1"/>
  <c r="F12" i="1"/>
  <c r="F13" i="1"/>
  <c r="F14" i="1"/>
  <c r="F15" i="1"/>
  <c r="F17" i="1"/>
  <c r="F3" i="1"/>
  <c r="E3" i="1" s="1"/>
  <c r="P10" i="1"/>
  <c r="N6" i="1"/>
  <c r="F6" i="1" s="1"/>
  <c r="E6" i="1" s="1"/>
  <c r="M16" i="1"/>
  <c r="F16" i="1" s="1"/>
  <c r="M15" i="1"/>
  <c r="L11" i="1"/>
  <c r="G10" i="1"/>
  <c r="C4" i="1" l="1"/>
  <c r="F10" i="1"/>
  <c r="E10" i="1" s="1"/>
</calcChain>
</file>

<file path=xl/sharedStrings.xml><?xml version="1.0" encoding="utf-8"?>
<sst xmlns="http://schemas.openxmlformats.org/spreadsheetml/2006/main" count="34" uniqueCount="34">
  <si>
    <t>Name</t>
  </si>
  <si>
    <t>Voltage</t>
  </si>
  <si>
    <t>FPGA</t>
  </si>
  <si>
    <t>PLL</t>
  </si>
  <si>
    <t>DDR3</t>
  </si>
  <si>
    <t>PROM</t>
  </si>
  <si>
    <t>ADC</t>
  </si>
  <si>
    <t>OpAmp</t>
  </si>
  <si>
    <t>DAC</t>
  </si>
  <si>
    <t>Drive</t>
  </si>
  <si>
    <t>Motors</t>
  </si>
  <si>
    <t>USB</t>
  </si>
  <si>
    <t>PHY</t>
  </si>
  <si>
    <t>LEDs</t>
  </si>
  <si>
    <t>IO</t>
  </si>
  <si>
    <t>+24_RAW</t>
  </si>
  <si>
    <t>+12V</t>
  </si>
  <si>
    <t>+5V0_MOT</t>
  </si>
  <si>
    <t>+24V_MOT</t>
  </si>
  <si>
    <t>+2V5D</t>
  </si>
  <si>
    <t>+VDDR</t>
  </si>
  <si>
    <t>+VTT</t>
  </si>
  <si>
    <t>+3V3D</t>
  </si>
  <si>
    <t>+1V8D</t>
  </si>
  <si>
    <t>+1V2D</t>
  </si>
  <si>
    <t>+6V</t>
  </si>
  <si>
    <t>-6V</t>
  </si>
  <si>
    <t>+5V0A</t>
  </si>
  <si>
    <t>-5V0A</t>
  </si>
  <si>
    <t>+3V3A</t>
  </si>
  <si>
    <t>Current</t>
  </si>
  <si>
    <t>Down Current</t>
  </si>
  <si>
    <t>Power</t>
  </si>
  <si>
    <t>Down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</si>
</sst>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quotePrefix="1" applyFill="1"/>
    <xf numFmtId="0" fontId="0" fillId="4" borderId="0" xfId="0" quotePrefix="1" applyFill="1"/>
    <xf numFmtId="0" fontId="0" fillId="2" borderId="0" xfId="0" quotePrefix="1" applyFill="1"/>
    <xf numFmtId="0" fontId="0" fillId="7" borderId="0" xfId="0" quotePrefix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workbookViewId="0">
      <selection activeCell="D3" sqref="D3"/>
    </sheetView>
  </sheetViews>
  <sheetFormatPr defaultRowHeight="15" x14ac:dyDescent="0.25"/>
  <cols>
    <col min="1" max="1" width="10.42578125" bestFit="1" customWidth="1"/>
    <col min="5" max="5" width="12.28515625" bestFit="1" customWidth="1"/>
    <col min="6" max="6" width="19.7109375" bestFit="1" customWidth="1"/>
  </cols>
  <sheetData>
    <row r="1" spans="1:19" x14ac:dyDescent="0.25">
      <c r="G1" s="1" t="s">
        <v>2</v>
      </c>
      <c r="H1" s="1" t="s">
        <v>3</v>
      </c>
      <c r="I1" s="2" t="s">
        <v>4</v>
      </c>
      <c r="J1" s="5" t="s">
        <v>5</v>
      </c>
      <c r="K1" s="3" t="s">
        <v>6</v>
      </c>
      <c r="L1" s="3" t="s">
        <v>8</v>
      </c>
      <c r="M1" s="3" t="s">
        <v>7</v>
      </c>
      <c r="N1" s="10" t="s">
        <v>9</v>
      </c>
      <c r="O1" s="10" t="s">
        <v>10</v>
      </c>
      <c r="P1" s="4" t="s">
        <v>11</v>
      </c>
      <c r="Q1" s="4" t="s">
        <v>12</v>
      </c>
      <c r="R1" s="5" t="s">
        <v>13</v>
      </c>
      <c r="S1" s="5" t="s">
        <v>14</v>
      </c>
    </row>
    <row r="2" spans="1:19" x14ac:dyDescent="0.25">
      <c r="A2" t="s">
        <v>0</v>
      </c>
      <c r="B2" t="s">
        <v>1</v>
      </c>
      <c r="C2" t="s">
        <v>30</v>
      </c>
      <c r="D2" t="s">
        <v>32</v>
      </c>
      <c r="E2" t="s">
        <v>33</v>
      </c>
      <c r="F2" t="s">
        <v>31</v>
      </c>
      <c r="G2" s="1"/>
      <c r="H2" s="1"/>
      <c r="I2" s="2"/>
      <c r="J2" s="5"/>
      <c r="K2" s="3"/>
      <c r="L2" s="3"/>
      <c r="M2" s="3"/>
      <c r="N2" s="10"/>
      <c r="O2" s="10"/>
      <c r="P2" s="4"/>
      <c r="Q2" s="4"/>
      <c r="R2" s="5"/>
      <c r="S2" s="5"/>
    </row>
    <row r="3" spans="1:19" x14ac:dyDescent="0.25">
      <c r="A3" s="9" t="s">
        <v>15</v>
      </c>
      <c r="B3" s="10">
        <v>24</v>
      </c>
      <c r="C3" s="10">
        <f t="shared" ref="C3:C16" si="0">D3 / B3</f>
        <v>1.7356325189393935</v>
      </c>
      <c r="D3" s="10">
        <f>(B3-B4) * (D4  / B4)</f>
        <v>41.655180454545444</v>
      </c>
      <c r="E3" s="10">
        <f>F3 * B3</f>
        <v>0</v>
      </c>
      <c r="F3" s="10">
        <f>SUM(G3:S3)</f>
        <v>0</v>
      </c>
      <c r="G3" s="1"/>
      <c r="H3" s="1"/>
      <c r="I3" s="2"/>
      <c r="J3" s="5"/>
      <c r="K3" s="3"/>
      <c r="L3" s="3"/>
      <c r="M3" s="3"/>
      <c r="N3" s="10"/>
      <c r="O3" s="10"/>
      <c r="P3" s="4"/>
      <c r="Q3" s="4"/>
      <c r="R3" s="5"/>
      <c r="S3" s="5"/>
    </row>
    <row r="4" spans="1:19" x14ac:dyDescent="0.25">
      <c r="A4" s="9" t="s">
        <v>16</v>
      </c>
      <c r="B4" s="10">
        <v>12</v>
      </c>
      <c r="C4" s="10">
        <f t="shared" si="0"/>
        <v>3.471265037878787</v>
      </c>
      <c r="D4" s="10">
        <f>(B4 - B7) * F7 + (B4 - B10) * (D10 / B10) + (B4 - B13) * (D13 / B13) + (B4 - B14) * (D14 / B14)</f>
        <v>41.655180454545444</v>
      </c>
      <c r="E4" s="10">
        <f>F4 * B4</f>
        <v>0</v>
      </c>
      <c r="F4" s="10">
        <f t="shared" ref="F4:F17" si="1">SUM(G4:S4)</f>
        <v>0</v>
      </c>
      <c r="G4" s="1"/>
      <c r="H4" s="1"/>
      <c r="I4" s="2"/>
      <c r="J4" s="5"/>
      <c r="K4" s="3"/>
      <c r="L4" s="3"/>
      <c r="M4" s="3"/>
      <c r="N4" s="10"/>
      <c r="O4" s="10"/>
      <c r="P4" s="4"/>
      <c r="Q4" s="4"/>
      <c r="R4" s="5"/>
      <c r="S4" s="5"/>
    </row>
    <row r="5" spans="1:19" x14ac:dyDescent="0.25">
      <c r="A5" s="9" t="s">
        <v>18</v>
      </c>
      <c r="B5" s="10">
        <v>24</v>
      </c>
      <c r="C5" s="10">
        <f t="shared" si="0"/>
        <v>2.0300833333333332</v>
      </c>
      <c r="D5" s="10">
        <f>E5 + (B5 - B6) * F6</f>
        <v>48.722000000000001</v>
      </c>
      <c r="E5" s="10">
        <f>F5 * B5</f>
        <v>48</v>
      </c>
      <c r="F5" s="10">
        <f t="shared" si="1"/>
        <v>2</v>
      </c>
      <c r="G5" s="1"/>
      <c r="H5" s="1"/>
      <c r="I5" s="2"/>
      <c r="J5" s="5"/>
      <c r="K5" s="3"/>
      <c r="L5" s="3"/>
      <c r="M5" s="3"/>
      <c r="N5" s="10">
        <v>2</v>
      </c>
      <c r="O5" s="10"/>
      <c r="P5" s="4"/>
      <c r="Q5" s="4"/>
      <c r="R5" s="5"/>
      <c r="S5" s="5"/>
    </row>
    <row r="6" spans="1:19" x14ac:dyDescent="0.25">
      <c r="A6" s="9" t="s">
        <v>17</v>
      </c>
      <c r="B6" s="10">
        <v>5</v>
      </c>
      <c r="C6" s="10">
        <f t="shared" si="0"/>
        <v>3.7999999999999999E-2</v>
      </c>
      <c r="D6" s="10">
        <f>E6</f>
        <v>0.19</v>
      </c>
      <c r="E6" s="10">
        <f>F6 * B6</f>
        <v>0.19</v>
      </c>
      <c r="F6" s="10">
        <f t="shared" si="1"/>
        <v>3.7999999999999999E-2</v>
      </c>
      <c r="G6" s="1"/>
      <c r="H6" s="1"/>
      <c r="I6" s="2"/>
      <c r="J6" s="5"/>
      <c r="K6" s="3"/>
      <c r="L6" s="3"/>
      <c r="M6" s="3"/>
      <c r="N6" s="10">
        <f>0.0212+0.0168</f>
        <v>3.7999999999999999E-2</v>
      </c>
      <c r="O6" s="10"/>
      <c r="P6" s="4"/>
      <c r="Q6" s="4"/>
      <c r="R6" s="5"/>
      <c r="S6" s="5"/>
    </row>
    <row r="7" spans="1:19" x14ac:dyDescent="0.25">
      <c r="A7" s="6" t="s">
        <v>19</v>
      </c>
      <c r="B7" s="2">
        <v>2.5</v>
      </c>
      <c r="C7" s="2">
        <f t="shared" si="0"/>
        <v>0.3</v>
      </c>
      <c r="D7" s="2">
        <f>(B7 - B8) * F8</f>
        <v>0.75</v>
      </c>
      <c r="E7" s="2">
        <f>F7 * B7</f>
        <v>0.75</v>
      </c>
      <c r="F7" s="2">
        <f>D7 / B7</f>
        <v>0.3</v>
      </c>
      <c r="G7" s="1"/>
      <c r="H7" s="1"/>
      <c r="I7" s="2"/>
      <c r="J7" s="5"/>
      <c r="K7" s="3"/>
      <c r="L7" s="3"/>
      <c r="M7" s="3"/>
      <c r="N7" s="10"/>
      <c r="O7" s="10"/>
      <c r="P7" s="4"/>
      <c r="Q7" s="4"/>
      <c r="R7" s="5"/>
      <c r="S7" s="5"/>
    </row>
    <row r="8" spans="1:19" x14ac:dyDescent="0.25">
      <c r="A8" s="6" t="s">
        <v>20</v>
      </c>
      <c r="B8" s="2">
        <v>1.5</v>
      </c>
      <c r="C8" s="2">
        <f t="shared" si="0"/>
        <v>0.75</v>
      </c>
      <c r="D8" s="2">
        <f>E8 + D9</f>
        <v>1.125</v>
      </c>
      <c r="E8" s="2">
        <f>F8 * B8</f>
        <v>1.125</v>
      </c>
      <c r="F8" s="2">
        <f t="shared" si="1"/>
        <v>0.75</v>
      </c>
      <c r="G8" s="1"/>
      <c r="H8" s="1"/>
      <c r="I8" s="2">
        <v>0.75</v>
      </c>
      <c r="J8" s="5"/>
      <c r="K8" s="3"/>
      <c r="L8" s="3"/>
      <c r="M8" s="3"/>
      <c r="N8" s="10"/>
      <c r="O8" s="10"/>
      <c r="P8" s="4"/>
      <c r="Q8" s="4"/>
      <c r="R8" s="5"/>
      <c r="S8" s="5"/>
    </row>
    <row r="9" spans="1:19" x14ac:dyDescent="0.25">
      <c r="A9" s="6" t="s">
        <v>21</v>
      </c>
      <c r="B9" s="2">
        <v>0.75</v>
      </c>
      <c r="C9" s="2">
        <f t="shared" si="0"/>
        <v>0</v>
      </c>
      <c r="D9" s="2">
        <f>E9</f>
        <v>0</v>
      </c>
      <c r="E9" s="2">
        <f>F9 * B9</f>
        <v>0</v>
      </c>
      <c r="F9" s="2">
        <f t="shared" si="1"/>
        <v>0</v>
      </c>
      <c r="G9" s="1"/>
      <c r="H9" s="1"/>
      <c r="I9" s="2"/>
      <c r="J9" s="5"/>
      <c r="K9" s="3"/>
      <c r="L9" s="3"/>
      <c r="M9" s="3"/>
      <c r="N9" s="10"/>
      <c r="O9" s="10"/>
      <c r="P9" s="4"/>
      <c r="Q9" s="4"/>
      <c r="R9" s="5"/>
      <c r="S9" s="5"/>
    </row>
    <row r="10" spans="1:19" x14ac:dyDescent="0.25">
      <c r="A10" s="8" t="s">
        <v>22</v>
      </c>
      <c r="B10" s="1">
        <v>3.3</v>
      </c>
      <c r="C10" s="1">
        <f t="shared" si="0"/>
        <v>4.3005954545454532</v>
      </c>
      <c r="D10" s="1">
        <f>E10 + (B10 - B11) * D11 + (B10 - B12) *D12</f>
        <v>14.191964999999996</v>
      </c>
      <c r="E10" s="1">
        <f>F10 * B10</f>
        <v>5.0524649999999998</v>
      </c>
      <c r="F10" s="1">
        <f t="shared" si="1"/>
        <v>1.53105</v>
      </c>
      <c r="G10" s="1">
        <f>0.25 + 0.6</f>
        <v>0.85</v>
      </c>
      <c r="H10" s="1">
        <v>0.5</v>
      </c>
      <c r="I10" s="2"/>
      <c r="J10" s="5">
        <v>4.4999999999999998E-2</v>
      </c>
      <c r="K10" s="3"/>
      <c r="L10" s="3"/>
      <c r="M10" s="3"/>
      <c r="N10" s="10"/>
      <c r="O10" s="10"/>
      <c r="P10" s="4">
        <f>0.07 + 0.008</f>
        <v>7.8000000000000014E-2</v>
      </c>
      <c r="Q10" s="4">
        <v>4.9000000000000002E-2</v>
      </c>
      <c r="R10" s="5">
        <v>8.0000000000000002E-3</v>
      </c>
      <c r="S10" s="5">
        <f>3*0.00035</f>
        <v>1.0499999999999999E-3</v>
      </c>
    </row>
    <row r="11" spans="1:19" x14ac:dyDescent="0.25">
      <c r="A11" s="8" t="s">
        <v>23</v>
      </c>
      <c r="B11" s="1">
        <v>1.8</v>
      </c>
      <c r="C11" s="1">
        <f t="shared" si="0"/>
        <v>0.58499999999999996</v>
      </c>
      <c r="D11" s="1">
        <f>E11</f>
        <v>1.0529999999999999</v>
      </c>
      <c r="E11" s="1">
        <f>F11 * B11</f>
        <v>1.0529999999999999</v>
      </c>
      <c r="F11" s="1">
        <f t="shared" si="1"/>
        <v>0.58499999999999996</v>
      </c>
      <c r="G11" s="1"/>
      <c r="H11" s="1"/>
      <c r="I11" s="2"/>
      <c r="J11" s="5">
        <v>0.01</v>
      </c>
      <c r="K11" s="3">
        <v>0.16500000000000001</v>
      </c>
      <c r="L11" s="3">
        <f>0.35 + 0.06</f>
        <v>0.41</v>
      </c>
      <c r="M11" s="3"/>
      <c r="N11" s="10"/>
      <c r="O11" s="10"/>
      <c r="P11" s="4"/>
      <c r="Q11" s="4"/>
      <c r="R11" s="5"/>
      <c r="S11" s="5"/>
    </row>
    <row r="12" spans="1:19" x14ac:dyDescent="0.25">
      <c r="A12" s="8" t="s">
        <v>24</v>
      </c>
      <c r="B12" s="1">
        <v>1.2</v>
      </c>
      <c r="C12" s="1">
        <f t="shared" si="0"/>
        <v>3</v>
      </c>
      <c r="D12" s="1">
        <f>E12</f>
        <v>3.5999999999999996</v>
      </c>
      <c r="E12" s="1">
        <f>F12 * B12</f>
        <v>3.5999999999999996</v>
      </c>
      <c r="F12" s="1">
        <f t="shared" si="1"/>
        <v>3</v>
      </c>
      <c r="G12" s="1">
        <v>3</v>
      </c>
      <c r="H12" s="1"/>
      <c r="I12" s="2"/>
      <c r="J12" s="5"/>
      <c r="K12" s="3"/>
      <c r="L12" s="3"/>
      <c r="M12" s="3"/>
      <c r="N12" s="10"/>
      <c r="O12" s="10"/>
      <c r="P12" s="4"/>
      <c r="Q12" s="4"/>
      <c r="R12" s="5"/>
      <c r="S12" s="5"/>
    </row>
    <row r="13" spans="1:19" x14ac:dyDescent="0.25">
      <c r="A13" s="7" t="s">
        <v>25</v>
      </c>
      <c r="B13" s="3">
        <v>6</v>
      </c>
      <c r="C13" s="3">
        <f t="shared" si="0"/>
        <v>0.18616666666666667</v>
      </c>
      <c r="D13" s="3">
        <f>(B13 - B15)*F15 + (B13 - B17) * F17</f>
        <v>1.117</v>
      </c>
      <c r="E13" s="3">
        <f>F13 * B13</f>
        <v>0</v>
      </c>
      <c r="F13" s="3">
        <f t="shared" si="1"/>
        <v>0</v>
      </c>
      <c r="G13" s="1"/>
      <c r="H13" s="1"/>
      <c r="I13" s="2"/>
      <c r="J13" s="5"/>
      <c r="K13" s="3"/>
      <c r="L13" s="3"/>
      <c r="M13" s="3"/>
      <c r="N13" s="10"/>
      <c r="O13" s="10"/>
      <c r="P13" s="4"/>
      <c r="Q13" s="4"/>
      <c r="R13" s="5"/>
      <c r="S13" s="5"/>
    </row>
    <row r="14" spans="1:19" x14ac:dyDescent="0.25">
      <c r="A14" s="7" t="s">
        <v>26</v>
      </c>
      <c r="B14" s="3">
        <v>-6</v>
      </c>
      <c r="C14" s="3">
        <f t="shared" si="0"/>
        <v>1.5166666666666667E-2</v>
      </c>
      <c r="D14" s="3">
        <f>(B14 - B16) * F16</f>
        <v>-9.0999999999999998E-2</v>
      </c>
      <c r="E14" s="3">
        <f>F14 * B14</f>
        <v>0</v>
      </c>
      <c r="F14" s="3">
        <f t="shared" si="1"/>
        <v>0</v>
      </c>
      <c r="G14" s="1"/>
      <c r="H14" s="1"/>
      <c r="I14" s="2"/>
      <c r="J14" s="5"/>
      <c r="K14" s="3"/>
      <c r="L14" s="3"/>
      <c r="M14" s="3"/>
      <c r="N14" s="10"/>
      <c r="O14" s="10"/>
      <c r="P14" s="4"/>
      <c r="Q14" s="4"/>
      <c r="R14" s="5"/>
      <c r="S14" s="5"/>
    </row>
    <row r="15" spans="1:19" x14ac:dyDescent="0.25">
      <c r="A15" s="7" t="s">
        <v>27</v>
      </c>
      <c r="B15" s="3">
        <v>5</v>
      </c>
      <c r="C15" s="3">
        <f t="shared" si="0"/>
        <v>9.0999999999999998E-2</v>
      </c>
      <c r="D15" s="3">
        <f>E15</f>
        <v>0.45499999999999996</v>
      </c>
      <c r="E15" s="3">
        <f>F15 * B15</f>
        <v>0.45499999999999996</v>
      </c>
      <c r="F15" s="3">
        <f t="shared" si="1"/>
        <v>9.0999999999999998E-2</v>
      </c>
      <c r="G15" s="1"/>
      <c r="H15" s="1"/>
      <c r="I15" s="2"/>
      <c r="J15" s="5"/>
      <c r="K15" s="3"/>
      <c r="L15" s="3"/>
      <c r="M15" s="3">
        <f>0.025 + 0.066</f>
        <v>9.0999999999999998E-2</v>
      </c>
      <c r="N15" s="10"/>
      <c r="O15" s="10"/>
      <c r="P15" s="4"/>
      <c r="Q15" s="4"/>
      <c r="R15" s="5"/>
      <c r="S15" s="5"/>
    </row>
    <row r="16" spans="1:19" x14ac:dyDescent="0.25">
      <c r="A16" s="7" t="s">
        <v>28</v>
      </c>
      <c r="B16" s="3">
        <v>-5</v>
      </c>
      <c r="C16" s="3">
        <f t="shared" si="0"/>
        <v>9.0999999999999998E-2</v>
      </c>
      <c r="D16" s="3">
        <f>E16</f>
        <v>-0.45499999999999996</v>
      </c>
      <c r="E16" s="3">
        <f>F16 * B16</f>
        <v>-0.45499999999999996</v>
      </c>
      <c r="F16" s="3">
        <f t="shared" si="1"/>
        <v>9.0999999999999998E-2</v>
      </c>
      <c r="G16" s="1"/>
      <c r="H16" s="1"/>
      <c r="I16" s="2"/>
      <c r="J16" s="5"/>
      <c r="K16" s="3"/>
      <c r="L16" s="3"/>
      <c r="M16" s="3">
        <f>0.025 + 0.066</f>
        <v>9.0999999999999998E-2</v>
      </c>
      <c r="N16" s="10"/>
      <c r="O16" s="10"/>
      <c r="P16" s="4"/>
      <c r="Q16" s="4"/>
      <c r="R16" s="5"/>
      <c r="S16" s="5"/>
    </row>
    <row r="17" spans="1:19" x14ac:dyDescent="0.25">
      <c r="A17" s="7" t="s">
        <v>29</v>
      </c>
      <c r="B17" s="3">
        <v>3.3</v>
      </c>
      <c r="C17" s="3">
        <f>D17 / B17</f>
        <v>0.38</v>
      </c>
      <c r="D17" s="3">
        <f>E17</f>
        <v>1.254</v>
      </c>
      <c r="E17" s="3">
        <f>F17 * B17</f>
        <v>1.254</v>
      </c>
      <c r="F17" s="3">
        <f t="shared" si="1"/>
        <v>0.38</v>
      </c>
      <c r="G17" s="1"/>
      <c r="H17" s="1"/>
      <c r="I17" s="2"/>
      <c r="J17" s="5"/>
      <c r="K17" s="3">
        <v>0.32</v>
      </c>
      <c r="L17" s="3">
        <v>0.06</v>
      </c>
      <c r="M17" s="3"/>
      <c r="N17" s="10"/>
      <c r="O17" s="10"/>
      <c r="P17" s="4"/>
      <c r="Q17" s="4"/>
      <c r="R17" s="5"/>
      <c r="S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Ràësangür Köriàròn</dc:creator>
  <cp:lastModifiedBy>Pascal-Emmanuel Lachance</cp:lastModifiedBy>
  <dcterms:created xsi:type="dcterms:W3CDTF">2015-06-05T18:17:20Z</dcterms:created>
  <dcterms:modified xsi:type="dcterms:W3CDTF">2024-01-30T06:22:52Z</dcterms:modified>
</cp:coreProperties>
</file>