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UdeS_S7_GEN700\Exercices\"/>
    </mc:Choice>
  </mc:AlternateContent>
  <xr:revisionPtr revIDLastSave="0" documentId="13_ncr:1_{CEE32EA0-C983-4EC1-9092-2B95F361EBAC}" xr6:coauthVersionLast="47" xr6:coauthVersionMax="47" xr10:uidLastSave="{00000000-0000-0000-0000-000000000000}"/>
  <bookViews>
    <workbookView xWindow="-120" yWindow="-120" windowWidth="38640" windowHeight="21120" xr2:uid="{789DE65B-D45E-4388-8ABF-80725E2CAD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9" i="1" l="1"/>
  <c r="Y9" i="1"/>
  <c r="E16" i="1"/>
  <c r="E15" i="1"/>
  <c r="AB8" i="1"/>
  <c r="AB3" i="1"/>
  <c r="AB4" i="1"/>
  <c r="AB5" i="1"/>
  <c r="AB6" i="1"/>
  <c r="AB7" i="1"/>
  <c r="AB2" i="1"/>
  <c r="X7" i="1"/>
  <c r="X6" i="1"/>
  <c r="X5" i="1"/>
  <c r="X4" i="1"/>
  <c r="X3" i="1"/>
  <c r="Y3" i="1" s="1"/>
  <c r="X2" i="1"/>
  <c r="AA7" i="1"/>
  <c r="AA6" i="1"/>
  <c r="AA5" i="1"/>
  <c r="AA4" i="1"/>
  <c r="AA3" i="1"/>
  <c r="AA2" i="1"/>
  <c r="Z3" i="1"/>
  <c r="Z4" i="1"/>
  <c r="Z5" i="1"/>
  <c r="Z6" i="1"/>
  <c r="Z7" i="1"/>
  <c r="Z2" i="1"/>
  <c r="Y4" i="1"/>
  <c r="Y5" i="1"/>
  <c r="Y6" i="1"/>
  <c r="Y7" i="1"/>
  <c r="Y2" i="1"/>
  <c r="Y8" i="1" s="1"/>
  <c r="W3" i="1"/>
  <c r="W4" i="1"/>
  <c r="W5" i="1"/>
  <c r="W6" i="1"/>
  <c r="W7" i="1"/>
  <c r="W2" i="1"/>
  <c r="E14" i="1"/>
  <c r="E13" i="1"/>
  <c r="E12" i="1"/>
  <c r="S7" i="1"/>
  <c r="T7" i="1" s="1"/>
  <c r="Q7" i="1"/>
  <c r="R7" i="1" s="1"/>
  <c r="S6" i="1"/>
  <c r="T6" i="1" s="1"/>
  <c r="Q6" i="1"/>
  <c r="R6" i="1" s="1"/>
  <c r="S5" i="1"/>
  <c r="T5" i="1" s="1"/>
  <c r="Q5" i="1"/>
  <c r="R5" i="1" s="1"/>
  <c r="S4" i="1"/>
  <c r="T4" i="1" s="1"/>
  <c r="Q4" i="1"/>
  <c r="R4" i="1" s="1"/>
  <c r="S3" i="1"/>
  <c r="T3" i="1" s="1"/>
  <c r="Q3" i="1"/>
  <c r="R3" i="1" s="1"/>
  <c r="S2" i="1"/>
  <c r="T2" i="1" s="1"/>
  <c r="T8" i="1" s="1"/>
  <c r="V8" i="1" s="1"/>
  <c r="Q2" i="1"/>
  <c r="R2" i="1" s="1"/>
  <c r="R8" i="1" s="1"/>
  <c r="U8" i="1" s="1"/>
  <c r="L7" i="1"/>
  <c r="M7" i="1" s="1"/>
  <c r="J7" i="1"/>
  <c r="K7" i="1" s="1"/>
  <c r="L6" i="1"/>
  <c r="M6" i="1" s="1"/>
  <c r="J6" i="1"/>
  <c r="K6" i="1" s="1"/>
  <c r="L5" i="1"/>
  <c r="M5" i="1" s="1"/>
  <c r="J5" i="1"/>
  <c r="K5" i="1" s="1"/>
  <c r="L4" i="1"/>
  <c r="M4" i="1" s="1"/>
  <c r="J4" i="1"/>
  <c r="K4" i="1" s="1"/>
  <c r="L3" i="1"/>
  <c r="M3" i="1" s="1"/>
  <c r="J3" i="1"/>
  <c r="K3" i="1" s="1"/>
  <c r="L2" i="1"/>
  <c r="M2" i="1" s="1"/>
  <c r="M8" i="1" s="1"/>
  <c r="O8" i="1" s="1"/>
  <c r="J2" i="1"/>
  <c r="K2" i="1" s="1"/>
  <c r="K8" i="1" s="1"/>
  <c r="N8" i="1" s="1"/>
  <c r="E3" i="1"/>
  <c r="E4" i="1"/>
  <c r="E5" i="1"/>
  <c r="E6" i="1"/>
  <c r="F6" i="1" s="1"/>
  <c r="E7" i="1"/>
  <c r="E2" i="1"/>
  <c r="F2" i="1" s="1"/>
  <c r="C3" i="1"/>
  <c r="C4" i="1"/>
  <c r="C5" i="1"/>
  <c r="C6" i="1"/>
  <c r="C7" i="1"/>
  <c r="C2" i="1"/>
  <c r="D2" i="1" s="1"/>
  <c r="F5" i="1"/>
  <c r="F7" i="1"/>
  <c r="A14" i="1"/>
  <c r="F3" i="1" s="1"/>
  <c r="D3" i="1"/>
  <c r="D4" i="1"/>
  <c r="D5" i="1"/>
  <c r="D6" i="1"/>
  <c r="D7" i="1"/>
  <c r="D8" i="1" l="1"/>
  <c r="G8" i="1" s="1"/>
  <c r="F4" i="1"/>
  <c r="F8" i="1" s="1"/>
  <c r="H8" i="1" s="1"/>
</calcChain>
</file>

<file path=xl/sharedStrings.xml><?xml version="1.0" encoding="utf-8"?>
<sst xmlns="http://schemas.openxmlformats.org/spreadsheetml/2006/main" count="30" uniqueCount="15">
  <si>
    <t>Année</t>
  </si>
  <si>
    <t>M1</t>
  </si>
  <si>
    <t>M2</t>
  </si>
  <si>
    <t>M3</t>
  </si>
  <si>
    <t>TRAM</t>
  </si>
  <si>
    <t>(P/F, i, n)</t>
  </si>
  <si>
    <t>PE</t>
  </si>
  <si>
    <t>(F/P, i, N - n)</t>
  </si>
  <si>
    <t>N</t>
  </si>
  <si>
    <t>(A/P, i, N)</t>
  </si>
  <si>
    <t>(A/F, i, N)</t>
  </si>
  <si>
    <t>FE</t>
  </si>
  <si>
    <t>AE</t>
  </si>
  <si>
    <t>M2 - M1</t>
  </si>
  <si>
    <t>M2 -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</si>
</sst>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&quot;$&quot;_-;\-* #,##0.00&quot;$&quot;_-;_-* &quot;-&quot;??&quot;$&quot;_-;_-@_-"/>
    <numFmt numFmtId="166" formatCode="0.0000"/>
    <numFmt numFmtId="167" formatCode="_-* #,##0.0000&quot;$&quot;_-;\-* #,##0.0000&quot;$&quot;_-;_-* &quot;-&quot;????&quot;$&quot;_-;_-@_-"/>
    <numFmt numFmtId="171" formatCode="_-* #,##0.00&quot;$&quot;_-;\-* #,##0.00&quot;$&quot;_-;_-* &quot;-&quot;????&quot;$&quot;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center"/>
    </xf>
    <xf numFmtId="44" fontId="0" fillId="0" borderId="5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44" fontId="0" fillId="0" borderId="0" xfId="0" applyNumberFormat="1" applyBorder="1"/>
    <xf numFmtId="166" fontId="0" fillId="0" borderId="0" xfId="0" applyNumberFormat="1" applyBorder="1"/>
    <xf numFmtId="166" fontId="0" fillId="0" borderId="6" xfId="0" applyNumberFormat="1" applyBorder="1" applyAlignment="1">
      <alignment horizontal="center"/>
    </xf>
    <xf numFmtId="0" fontId="0" fillId="0" borderId="0" xfId="0" applyBorder="1"/>
    <xf numFmtId="44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44" fontId="0" fillId="0" borderId="8" xfId="0" applyNumberForma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171" fontId="0" fillId="0" borderId="8" xfId="0" applyNumberFormat="1" applyBorder="1"/>
    <xf numFmtId="171" fontId="0" fillId="0" borderId="9" xfId="0" applyNumberFormat="1" applyBorder="1"/>
    <xf numFmtId="0" fontId="1" fillId="0" borderId="2" xfId="0" applyFont="1" applyFill="1" applyBorder="1" applyAlignment="1">
      <alignment horizontal="center"/>
    </xf>
    <xf numFmtId="0" fontId="0" fillId="0" borderId="4" xfId="0" applyBorder="1"/>
    <xf numFmtId="44" fontId="0" fillId="0" borderId="5" xfId="0" applyNumberFormat="1" applyBorder="1"/>
    <xf numFmtId="167" fontId="0" fillId="0" borderId="6" xfId="0" applyNumberFormat="1" applyBorder="1"/>
    <xf numFmtId="0" fontId="1" fillId="2" borderId="2" xfId="0" applyFont="1" applyFill="1" applyBorder="1" applyAlignment="1">
      <alignment horizontal="center"/>
    </xf>
    <xf numFmtId="44" fontId="0" fillId="2" borderId="8" xfId="0" applyNumberFormat="1" applyFill="1" applyBorder="1"/>
    <xf numFmtId="171" fontId="0" fillId="2" borderId="8" xfId="0" applyNumberFormat="1" applyFill="1" applyBorder="1"/>
    <xf numFmtId="171" fontId="0" fillId="2" borderId="9" xfId="0" applyNumberFormat="1" applyFill="1" applyBorder="1"/>
    <xf numFmtId="44" fontId="0" fillId="2" borderId="9" xfId="0" applyNumberFormat="1" applyFill="1" applyBorder="1"/>
    <xf numFmtId="0" fontId="1" fillId="0" borderId="12" xfId="0" applyFont="1" applyBorder="1" applyAlignment="1">
      <alignment horizontal="center"/>
    </xf>
    <xf numFmtId="9" fontId="1" fillId="0" borderId="12" xfId="0" applyNumberFormat="1" applyFont="1" applyBorder="1" applyAlignment="1">
      <alignment horizontal="center"/>
    </xf>
    <xf numFmtId="44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B585E-A517-4EFF-A40E-2F8220F1BCFD}">
  <dimension ref="A1:AB16"/>
  <sheetViews>
    <sheetView tabSelected="1" workbookViewId="0">
      <selection activeCell="H27" sqref="H27"/>
    </sheetView>
  </sheetViews>
  <sheetFormatPr defaultRowHeight="15" x14ac:dyDescent="0.25"/>
  <cols>
    <col min="2" max="2" width="12.42578125" bestFit="1" customWidth="1"/>
    <col min="4" max="4" width="12.42578125" bestFit="1" customWidth="1"/>
    <col min="5" max="5" width="12.140625" bestFit="1" customWidth="1"/>
    <col min="6" max="6" width="12.42578125" bestFit="1" customWidth="1"/>
    <col min="7" max="8" width="11.42578125" bestFit="1" customWidth="1"/>
    <col min="9" max="9" width="12.42578125" bestFit="1" customWidth="1"/>
    <col min="11" max="11" width="12.42578125" bestFit="1" customWidth="1"/>
    <col min="12" max="12" width="12.140625" bestFit="1" customWidth="1"/>
    <col min="13" max="13" width="12.42578125" bestFit="1" customWidth="1"/>
    <col min="14" max="15" width="11.42578125" bestFit="1" customWidth="1"/>
    <col min="16" max="16" width="12.42578125" bestFit="1" customWidth="1"/>
    <col min="18" max="18" width="12.42578125" bestFit="1" customWidth="1"/>
    <col min="19" max="19" width="12.140625" bestFit="1" customWidth="1"/>
    <col min="20" max="20" width="12.42578125" bestFit="1" customWidth="1"/>
    <col min="21" max="22" width="11.42578125" bestFit="1" customWidth="1"/>
    <col min="23" max="23" width="12.42578125" bestFit="1" customWidth="1"/>
    <col min="25" max="25" width="13.5703125" bestFit="1" customWidth="1"/>
    <col min="26" max="26" width="11.42578125" bestFit="1" customWidth="1"/>
    <col min="28" max="28" width="13.5703125" bestFit="1" customWidth="1"/>
  </cols>
  <sheetData>
    <row r="1" spans="1:28" x14ac:dyDescent="0.25">
      <c r="A1" s="15" t="s">
        <v>0</v>
      </c>
      <c r="B1" s="1" t="s">
        <v>1</v>
      </c>
      <c r="C1" s="2" t="s">
        <v>5</v>
      </c>
      <c r="D1" s="2" t="s">
        <v>6</v>
      </c>
      <c r="E1" s="2" t="s">
        <v>7</v>
      </c>
      <c r="F1" s="3"/>
      <c r="G1" s="2" t="s">
        <v>9</v>
      </c>
      <c r="H1" s="4" t="s">
        <v>10</v>
      </c>
      <c r="I1" s="24" t="s">
        <v>2</v>
      </c>
      <c r="J1" s="2" t="s">
        <v>5</v>
      </c>
      <c r="K1" s="2" t="s">
        <v>6</v>
      </c>
      <c r="L1" s="2" t="s">
        <v>7</v>
      </c>
      <c r="M1" s="3"/>
      <c r="N1" s="2" t="s">
        <v>9</v>
      </c>
      <c r="O1" s="4" t="s">
        <v>10</v>
      </c>
      <c r="P1" s="1" t="s">
        <v>3</v>
      </c>
      <c r="Q1" s="2" t="s">
        <v>5</v>
      </c>
      <c r="R1" s="2" t="s">
        <v>6</v>
      </c>
      <c r="S1" s="2" t="s">
        <v>7</v>
      </c>
      <c r="T1" s="3"/>
      <c r="U1" s="2" t="s">
        <v>9</v>
      </c>
      <c r="V1" s="4" t="s">
        <v>10</v>
      </c>
      <c r="W1" s="20" t="s">
        <v>13</v>
      </c>
      <c r="X1" s="2" t="s">
        <v>5</v>
      </c>
      <c r="Y1" s="21"/>
      <c r="Z1" s="20" t="s">
        <v>14</v>
      </c>
      <c r="AA1" s="2" t="s">
        <v>5</v>
      </c>
      <c r="AB1" s="21"/>
    </row>
    <row r="2" spans="1:28" x14ac:dyDescent="0.25">
      <c r="A2" s="16">
        <v>0</v>
      </c>
      <c r="B2" s="5">
        <v>-209000</v>
      </c>
      <c r="C2" s="6">
        <f>(1+$A$11)^-$A2</f>
        <v>1</v>
      </c>
      <c r="D2" s="7">
        <f>C2 * B2</f>
        <v>-209000</v>
      </c>
      <c r="E2" s="6">
        <f>(1 + $A$11)^($A$14-$A2)</f>
        <v>1.7623416832000005</v>
      </c>
      <c r="F2" s="7">
        <f>E2 * B2</f>
        <v>-368329.41178880009</v>
      </c>
      <c r="G2" s="8">
        <v>0.27739999999999998</v>
      </c>
      <c r="H2" s="9">
        <v>0.15740000000000001</v>
      </c>
      <c r="I2" s="5">
        <v>-294600</v>
      </c>
      <c r="J2" s="6">
        <f>(1+$A$11)^-$A2</f>
        <v>1</v>
      </c>
      <c r="K2" s="7">
        <f>J2 * I2</f>
        <v>-294600</v>
      </c>
      <c r="L2" s="6">
        <f>(1 + $A$11)^($A$14-$A2)</f>
        <v>1.7623416832000005</v>
      </c>
      <c r="M2" s="7">
        <f>L2 * I2</f>
        <v>-519185.85987072013</v>
      </c>
      <c r="N2" s="8">
        <v>0.27739999999999998</v>
      </c>
      <c r="O2" s="9">
        <v>0.15740000000000001</v>
      </c>
      <c r="P2" s="5">
        <v>-294600</v>
      </c>
      <c r="Q2" s="6">
        <f>(1+$A$11)^-$A2</f>
        <v>1</v>
      </c>
      <c r="R2" s="7">
        <f>Q2 * P2</f>
        <v>-294600</v>
      </c>
      <c r="S2" s="6">
        <f>(1 + $A$11)^($A$14-$A2)</f>
        <v>1.7623416832000005</v>
      </c>
      <c r="T2" s="7">
        <f>S2 * P2</f>
        <v>-519185.85987072013</v>
      </c>
      <c r="U2" s="8">
        <v>0.27739999999999998</v>
      </c>
      <c r="V2" s="9">
        <v>0.15740000000000001</v>
      </c>
      <c r="W2" s="22">
        <f>I2 - B2</f>
        <v>-85600</v>
      </c>
      <c r="X2" s="6">
        <f>(1+$A$11)^-$A2</f>
        <v>1</v>
      </c>
      <c r="Y2" s="23">
        <f>X2 * W2</f>
        <v>-85600</v>
      </c>
      <c r="Z2" s="22">
        <f>I2 - P2</f>
        <v>0</v>
      </c>
      <c r="AA2" s="6">
        <f>(1+$A$11)^-$A2</f>
        <v>1</v>
      </c>
      <c r="AB2" s="23">
        <f>AA2 * Z2</f>
        <v>0</v>
      </c>
    </row>
    <row r="3" spans="1:28" x14ac:dyDescent="0.25">
      <c r="A3" s="16">
        <v>1</v>
      </c>
      <c r="B3" s="5">
        <v>65000</v>
      </c>
      <c r="C3" s="6">
        <f t="shared" ref="C3:C7" si="0">(1+$A$11)^-$A3</f>
        <v>0.89285714285714279</v>
      </c>
      <c r="D3" s="7">
        <f t="shared" ref="D3:D7" si="1">C3 * B3</f>
        <v>58035.714285714283</v>
      </c>
      <c r="E3" s="6">
        <f t="shared" ref="E3:E7" si="2">(1 + $A$11)^($A$14-$A3)</f>
        <v>1.5735193600000004</v>
      </c>
      <c r="F3" s="7">
        <f t="shared" ref="F3:F7" si="3">E3 * B3</f>
        <v>102278.75840000002</v>
      </c>
      <c r="G3" s="10"/>
      <c r="H3" s="11"/>
      <c r="I3" s="5">
        <v>74000</v>
      </c>
      <c r="J3" s="6">
        <f t="shared" ref="J3:J7" si="4">(1+$A$11)^-$A3</f>
        <v>0.89285714285714279</v>
      </c>
      <c r="K3" s="7">
        <f t="shared" ref="K3:K7" si="5">J3 * I3</f>
        <v>66071.428571428565</v>
      </c>
      <c r="L3" s="6">
        <f t="shared" ref="L3:L7" si="6">(1 + $A$11)^($A$14-$A3)</f>
        <v>1.5735193600000004</v>
      </c>
      <c r="M3" s="7">
        <f t="shared" ref="M3:M7" si="7">L3 * I3</f>
        <v>116440.43264000003</v>
      </c>
      <c r="N3" s="10"/>
      <c r="O3" s="11"/>
      <c r="P3" s="5">
        <v>58000</v>
      </c>
      <c r="Q3" s="6">
        <f t="shared" ref="Q3:Q7" si="8">(1+$A$11)^-$A3</f>
        <v>0.89285714285714279</v>
      </c>
      <c r="R3" s="7">
        <f t="shared" ref="R3:R7" si="9">Q3 * P3</f>
        <v>51785.714285714283</v>
      </c>
      <c r="S3" s="6">
        <f t="shared" ref="S3:S7" si="10">(1 + $A$11)^($A$14-$A3)</f>
        <v>1.5735193600000004</v>
      </c>
      <c r="T3" s="7">
        <f t="shared" ref="T3:T7" si="11">S3 * P3</f>
        <v>91264.122880000024</v>
      </c>
      <c r="U3" s="10"/>
      <c r="V3" s="11"/>
      <c r="W3" s="22">
        <f t="shared" ref="W3:W7" si="12">I3 - B3</f>
        <v>9000</v>
      </c>
      <c r="X3" s="6">
        <f t="shared" ref="X3:X7" si="13">(1+$A$11)^-$A3</f>
        <v>0.89285714285714279</v>
      </c>
      <c r="Y3" s="23">
        <f t="shared" ref="Y3:Y7" si="14">X3 * W3</f>
        <v>8035.7142857142853</v>
      </c>
      <c r="Z3" s="22">
        <f t="shared" ref="Z3:Z7" si="15">I3 - P3</f>
        <v>16000</v>
      </c>
      <c r="AA3" s="6">
        <f t="shared" ref="AA3:AA7" si="16">(1+$A$11)^-$A3</f>
        <v>0.89285714285714279</v>
      </c>
      <c r="AB3" s="23">
        <f t="shared" ref="AB3:AB7" si="17">AA3 * Z3</f>
        <v>14285.714285714284</v>
      </c>
    </row>
    <row r="4" spans="1:28" x14ac:dyDescent="0.25">
      <c r="A4" s="16">
        <v>2</v>
      </c>
      <c r="B4" s="5">
        <v>65000</v>
      </c>
      <c r="C4" s="6">
        <f t="shared" si="0"/>
        <v>0.79719387755102034</v>
      </c>
      <c r="D4" s="7">
        <f t="shared" si="1"/>
        <v>51817.602040816324</v>
      </c>
      <c r="E4" s="6">
        <f t="shared" si="2"/>
        <v>1.4049280000000004</v>
      </c>
      <c r="F4" s="7">
        <f t="shared" si="3"/>
        <v>91320.320000000022</v>
      </c>
      <c r="G4" s="10"/>
      <c r="H4" s="11"/>
      <c r="I4" s="5">
        <v>74000</v>
      </c>
      <c r="J4" s="6">
        <f t="shared" si="4"/>
        <v>0.79719387755102034</v>
      </c>
      <c r="K4" s="7">
        <f t="shared" si="5"/>
        <v>58992.346938775503</v>
      </c>
      <c r="L4" s="6">
        <f t="shared" si="6"/>
        <v>1.4049280000000004</v>
      </c>
      <c r="M4" s="7">
        <f t="shared" si="7"/>
        <v>103964.67200000004</v>
      </c>
      <c r="N4" s="10"/>
      <c r="O4" s="11"/>
      <c r="P4" s="5">
        <v>65540</v>
      </c>
      <c r="Q4" s="6">
        <f t="shared" si="8"/>
        <v>0.79719387755102034</v>
      </c>
      <c r="R4" s="7">
        <f t="shared" si="9"/>
        <v>52248.086734693876</v>
      </c>
      <c r="S4" s="6">
        <f t="shared" si="10"/>
        <v>1.4049280000000004</v>
      </c>
      <c r="T4" s="7">
        <f t="shared" si="11"/>
        <v>92078.981120000026</v>
      </c>
      <c r="U4" s="10"/>
      <c r="V4" s="11"/>
      <c r="W4" s="22">
        <f t="shared" si="12"/>
        <v>9000</v>
      </c>
      <c r="X4" s="6">
        <f t="shared" si="13"/>
        <v>0.79719387755102034</v>
      </c>
      <c r="Y4" s="23">
        <f t="shared" si="14"/>
        <v>7174.7448979591827</v>
      </c>
      <c r="Z4" s="22">
        <f t="shared" si="15"/>
        <v>8460</v>
      </c>
      <c r="AA4" s="6">
        <f t="shared" si="16"/>
        <v>0.79719387755102034</v>
      </c>
      <c r="AB4" s="23">
        <f t="shared" si="17"/>
        <v>6744.2602040816319</v>
      </c>
    </row>
    <row r="5" spans="1:28" x14ac:dyDescent="0.25">
      <c r="A5" s="16">
        <v>3</v>
      </c>
      <c r="B5" s="5">
        <v>65000</v>
      </c>
      <c r="C5" s="6">
        <f t="shared" si="0"/>
        <v>0.71178024781341087</v>
      </c>
      <c r="D5" s="7">
        <f t="shared" si="1"/>
        <v>46265.716107871704</v>
      </c>
      <c r="E5" s="6">
        <f t="shared" si="2"/>
        <v>1.2544000000000002</v>
      </c>
      <c r="F5" s="7">
        <f t="shared" si="3"/>
        <v>81536.000000000015</v>
      </c>
      <c r="G5" s="10"/>
      <c r="H5" s="11"/>
      <c r="I5" s="5">
        <v>74000</v>
      </c>
      <c r="J5" s="6">
        <f t="shared" si="4"/>
        <v>0.71178024781341087</v>
      </c>
      <c r="K5" s="7">
        <f t="shared" si="5"/>
        <v>52671.738338192401</v>
      </c>
      <c r="L5" s="6">
        <f t="shared" si="6"/>
        <v>1.2544000000000002</v>
      </c>
      <c r="M5" s="7">
        <f t="shared" si="7"/>
        <v>92825.60000000002</v>
      </c>
      <c r="N5" s="10"/>
      <c r="O5" s="11"/>
      <c r="P5" s="5">
        <v>74060</v>
      </c>
      <c r="Q5" s="6">
        <f t="shared" si="8"/>
        <v>0.71178024781341087</v>
      </c>
      <c r="R5" s="7">
        <f t="shared" si="9"/>
        <v>52714.445153061206</v>
      </c>
      <c r="S5" s="6">
        <f t="shared" si="10"/>
        <v>1.2544000000000002</v>
      </c>
      <c r="T5" s="7">
        <f t="shared" si="11"/>
        <v>92900.864000000016</v>
      </c>
      <c r="U5" s="10"/>
      <c r="V5" s="11"/>
      <c r="W5" s="22">
        <f t="shared" si="12"/>
        <v>9000</v>
      </c>
      <c r="X5" s="6">
        <f t="shared" si="13"/>
        <v>0.71178024781341087</v>
      </c>
      <c r="Y5" s="23">
        <f t="shared" si="14"/>
        <v>6406.0222303206974</v>
      </c>
      <c r="Z5" s="22">
        <f t="shared" si="15"/>
        <v>-60</v>
      </c>
      <c r="AA5" s="6">
        <f t="shared" si="16"/>
        <v>0.71178024781341087</v>
      </c>
      <c r="AB5" s="23">
        <f t="shared" si="17"/>
        <v>-42.706814868804649</v>
      </c>
    </row>
    <row r="6" spans="1:28" x14ac:dyDescent="0.25">
      <c r="A6" s="16">
        <v>4</v>
      </c>
      <c r="B6" s="5">
        <v>65000</v>
      </c>
      <c r="C6" s="6">
        <f t="shared" si="0"/>
        <v>0.63551807840483121</v>
      </c>
      <c r="D6" s="7">
        <f t="shared" si="1"/>
        <v>41308.675096314029</v>
      </c>
      <c r="E6" s="6">
        <f t="shared" si="2"/>
        <v>1.1200000000000001</v>
      </c>
      <c r="F6" s="7">
        <f t="shared" si="3"/>
        <v>72800</v>
      </c>
      <c r="G6" s="10"/>
      <c r="H6" s="11"/>
      <c r="I6" s="5">
        <v>74000</v>
      </c>
      <c r="J6" s="6">
        <f t="shared" si="4"/>
        <v>0.63551807840483121</v>
      </c>
      <c r="K6" s="7">
        <f t="shared" si="5"/>
        <v>47028.33780195751</v>
      </c>
      <c r="L6" s="6">
        <f t="shared" si="6"/>
        <v>1.1200000000000001</v>
      </c>
      <c r="M6" s="7">
        <f t="shared" si="7"/>
        <v>82880.000000000015</v>
      </c>
      <c r="N6" s="10"/>
      <c r="O6" s="11"/>
      <c r="P6" s="5">
        <v>83688</v>
      </c>
      <c r="Q6" s="6">
        <f t="shared" si="8"/>
        <v>0.63551807840483121</v>
      </c>
      <c r="R6" s="7">
        <f t="shared" si="9"/>
        <v>53185.236945543511</v>
      </c>
      <c r="S6" s="6">
        <f t="shared" si="10"/>
        <v>1.1200000000000001</v>
      </c>
      <c r="T6" s="7">
        <f t="shared" si="11"/>
        <v>93730.560000000012</v>
      </c>
      <c r="U6" s="10"/>
      <c r="V6" s="11"/>
      <c r="W6" s="22">
        <f t="shared" si="12"/>
        <v>9000</v>
      </c>
      <c r="X6" s="6">
        <f t="shared" si="13"/>
        <v>0.63551807840483121</v>
      </c>
      <c r="Y6" s="23">
        <f t="shared" si="14"/>
        <v>5719.6627056434809</v>
      </c>
      <c r="Z6" s="22">
        <f t="shared" si="15"/>
        <v>-9688</v>
      </c>
      <c r="AA6" s="6">
        <f t="shared" si="16"/>
        <v>0.63551807840483121</v>
      </c>
      <c r="AB6" s="23">
        <f t="shared" si="17"/>
        <v>-6156.8991435860044</v>
      </c>
    </row>
    <row r="7" spans="1:28" x14ac:dyDescent="0.25">
      <c r="A7" s="16">
        <v>5</v>
      </c>
      <c r="B7" s="5">
        <v>155000</v>
      </c>
      <c r="C7" s="6">
        <f t="shared" si="0"/>
        <v>0.56742685571859919</v>
      </c>
      <c r="D7" s="7">
        <f t="shared" si="1"/>
        <v>87951.162636382869</v>
      </c>
      <c r="E7" s="6">
        <f t="shared" si="2"/>
        <v>1</v>
      </c>
      <c r="F7" s="7">
        <f t="shared" si="3"/>
        <v>155000</v>
      </c>
      <c r="G7" s="10"/>
      <c r="H7" s="11"/>
      <c r="I7" s="5">
        <v>274000</v>
      </c>
      <c r="J7" s="6">
        <f t="shared" si="4"/>
        <v>0.56742685571859919</v>
      </c>
      <c r="K7" s="7">
        <f t="shared" si="5"/>
        <v>155474.95846689618</v>
      </c>
      <c r="L7" s="6">
        <f t="shared" si="6"/>
        <v>1</v>
      </c>
      <c r="M7" s="7">
        <f t="shared" si="7"/>
        <v>274000</v>
      </c>
      <c r="N7" s="10"/>
      <c r="O7" s="11"/>
      <c r="P7" s="5">
        <v>294567</v>
      </c>
      <c r="Q7" s="6">
        <f t="shared" si="8"/>
        <v>0.56742685571859919</v>
      </c>
      <c r="R7" s="7">
        <f t="shared" si="9"/>
        <v>167145.22660846059</v>
      </c>
      <c r="S7" s="6">
        <f t="shared" si="10"/>
        <v>1</v>
      </c>
      <c r="T7" s="7">
        <f t="shared" si="11"/>
        <v>294567</v>
      </c>
      <c r="U7" s="10"/>
      <c r="V7" s="11"/>
      <c r="W7" s="22">
        <f t="shared" si="12"/>
        <v>119000</v>
      </c>
      <c r="X7" s="6">
        <f t="shared" si="13"/>
        <v>0.56742685571859919</v>
      </c>
      <c r="Y7" s="23">
        <f t="shared" si="14"/>
        <v>67523.795830513307</v>
      </c>
      <c r="Z7" s="22">
        <f t="shared" si="15"/>
        <v>-20567</v>
      </c>
      <c r="AA7" s="6">
        <f t="shared" si="16"/>
        <v>0.56742685571859919</v>
      </c>
      <c r="AB7" s="23">
        <f t="shared" si="17"/>
        <v>-11670.268141564429</v>
      </c>
    </row>
    <row r="8" spans="1:28" ht="15.75" thickBot="1" x14ac:dyDescent="0.3">
      <c r="A8" s="17"/>
      <c r="B8" s="12"/>
      <c r="C8" s="13"/>
      <c r="D8" s="14">
        <f>SUM(D2:D7)</f>
        <v>76378.87016709923</v>
      </c>
      <c r="E8" s="13"/>
      <c r="F8" s="14">
        <f>SUM(F2:F7)</f>
        <v>134605.66661119991</v>
      </c>
      <c r="G8" s="18">
        <f>G2*D8</f>
        <v>21187.498584353325</v>
      </c>
      <c r="H8" s="19">
        <f>H2 * F8</f>
        <v>21186.931924602868</v>
      </c>
      <c r="I8" s="12"/>
      <c r="J8" s="13"/>
      <c r="K8" s="25">
        <f>SUM(K2:K7)</f>
        <v>85638.810117250163</v>
      </c>
      <c r="L8" s="13"/>
      <c r="M8" s="14">
        <f>SUM(M2:M7)</f>
        <v>150924.84476927994</v>
      </c>
      <c r="N8" s="26">
        <f>N2*K8</f>
        <v>23756.205926525192</v>
      </c>
      <c r="O8" s="27">
        <f>O2 * M8</f>
        <v>23755.570566684662</v>
      </c>
      <c r="P8" s="12"/>
      <c r="Q8" s="13"/>
      <c r="R8" s="14">
        <f>SUM(R2:R7)</f>
        <v>82478.709727473484</v>
      </c>
      <c r="S8" s="13"/>
      <c r="T8" s="14">
        <f>SUM(T2:T7)</f>
        <v>145355.66812927992</v>
      </c>
      <c r="U8" s="18">
        <f>U2*R8</f>
        <v>22879.594078401144</v>
      </c>
      <c r="V8" s="19">
        <f>V2 * T8</f>
        <v>22878.982163548662</v>
      </c>
      <c r="W8" s="12"/>
      <c r="X8" s="13"/>
      <c r="Y8" s="28">
        <f>SUM(Y2:Y7)</f>
        <v>9259.9399501509615</v>
      </c>
      <c r="Z8" s="12"/>
      <c r="AA8" s="13"/>
      <c r="AB8" s="28">
        <f>SUM(AB2:AB7)</f>
        <v>3160.1003897766786</v>
      </c>
    </row>
    <row r="9" spans="1:28" ht="15.75" thickBot="1" x14ac:dyDescent="0.3">
      <c r="Y9" s="31">
        <f>K8 - D8</f>
        <v>9259.9399501509324</v>
      </c>
      <c r="AB9" s="31">
        <f>K8 - R8</f>
        <v>3160.1003897766786</v>
      </c>
    </row>
    <row r="10" spans="1:28" x14ac:dyDescent="0.25">
      <c r="A10" s="15" t="s">
        <v>4</v>
      </c>
    </row>
    <row r="11" spans="1:28" ht="15.75" thickBot="1" x14ac:dyDescent="0.3">
      <c r="A11" s="30">
        <v>0.12</v>
      </c>
    </row>
    <row r="12" spans="1:28" ht="15.75" thickBot="1" x14ac:dyDescent="0.3">
      <c r="D12" s="35" t="s">
        <v>6</v>
      </c>
      <c r="E12" s="32" t="str">
        <f>I1</f>
        <v>M2</v>
      </c>
    </row>
    <row r="13" spans="1:28" x14ac:dyDescent="0.25">
      <c r="A13" s="15" t="s">
        <v>8</v>
      </c>
      <c r="D13" s="36" t="s">
        <v>11</v>
      </c>
      <c r="E13" s="33" t="str">
        <f>I1</f>
        <v>M2</v>
      </c>
    </row>
    <row r="14" spans="1:28" ht="15.75" thickBot="1" x14ac:dyDescent="0.3">
      <c r="A14" s="29">
        <f>A7</f>
        <v>5</v>
      </c>
      <c r="D14" s="37" t="s">
        <v>12</v>
      </c>
      <c r="E14" s="34" t="str">
        <f>I1</f>
        <v>M2</v>
      </c>
    </row>
    <row r="15" spans="1:28" x14ac:dyDescent="0.25">
      <c r="D15" s="35" t="s">
        <v>13</v>
      </c>
      <c r="E15" s="32" t="str">
        <f>I1</f>
        <v>M2</v>
      </c>
    </row>
    <row r="16" spans="1:28" ht="15.75" thickBot="1" x14ac:dyDescent="0.3">
      <c r="D16" s="37" t="s">
        <v>14</v>
      </c>
      <c r="E16" s="34" t="str">
        <f>I1</f>
        <v>M2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Pascal-Emmanuel Lachance</dc:creator>
  <cp:lastModifiedBy>Pascal-Emmanuel Lachance</cp:lastModifiedBy>
  <dcterms:created xsi:type="dcterms:W3CDTF">2024-04-22T19:16:18Z</dcterms:created>
  <dcterms:modified xsi:type="dcterms:W3CDTF">2024-04-22T21:07:45Z</dcterms:modified>
</cp:coreProperties>
</file>