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Sherbrooke\DOSSIER PARTAGÉ AVEC ÉTUDIANTS\HIVER 2018\Procedural_2\"/>
    </mc:Choice>
  </mc:AlternateContent>
  <bookViews>
    <workbookView xWindow="0" yWindow="0" windowWidth="20490" windowHeight="7530" activeTab="1" xr2:uid="{00000000-000D-0000-FFFF-FFFF00000000}"/>
  </bookViews>
  <sheets>
    <sheet name="Flux monétaire net_n9.4" sheetId="3" r:id="rId1"/>
    <sheet name="Calcul Amortissement_n9.4" sheetId="4" r:id="rId2"/>
    <sheet name="Flux monétaire net_n9.1" sheetId="2" r:id="rId3"/>
    <sheet name="Calcul Amortissement_n9.1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F19" i="3"/>
  <c r="D8" i="3"/>
  <c r="E8" i="3"/>
  <c r="E15" i="3" s="1"/>
  <c r="F8" i="3"/>
  <c r="C8" i="3"/>
  <c r="C7" i="4"/>
  <c r="C8" i="4" s="1"/>
  <c r="D7" i="4" s="1"/>
  <c r="D8" i="4" s="1"/>
  <c r="E7" i="4" s="1"/>
  <c r="E8" i="4" s="1"/>
  <c r="F7" i="4" s="1"/>
  <c r="F8" i="4" s="1"/>
  <c r="D17" i="4" s="1"/>
  <c r="D21" i="4" s="1"/>
  <c r="C23" i="4" s="1"/>
  <c r="B20" i="3"/>
  <c r="F15" i="3"/>
  <c r="D15" i="3"/>
  <c r="C9" i="3"/>
  <c r="C10" i="3" s="1"/>
  <c r="C11" i="3" s="1"/>
  <c r="C15" i="3" l="1"/>
  <c r="D9" i="3"/>
  <c r="D10" i="3" s="1"/>
  <c r="D11" i="3" s="1"/>
  <c r="C14" i="3"/>
  <c r="C20" i="3" s="1"/>
  <c r="E9" i="3"/>
  <c r="E10" i="3" s="1"/>
  <c r="E11" i="3" s="1"/>
  <c r="F9" i="3"/>
  <c r="F10" i="3" s="1"/>
  <c r="F11" i="3" s="1"/>
  <c r="G10" i="2"/>
  <c r="E9" i="2"/>
  <c r="E10" i="2" s="1"/>
  <c r="E11" i="2" s="1"/>
  <c r="E14" i="2" s="1"/>
  <c r="E20" i="2" s="1"/>
  <c r="F9" i="2"/>
  <c r="G9" i="2"/>
  <c r="G11" i="2" s="1"/>
  <c r="G14" i="2" s="1"/>
  <c r="G20" i="2" s="1"/>
  <c r="H9" i="2"/>
  <c r="H10" i="2" s="1"/>
  <c r="I9" i="2"/>
  <c r="J9" i="2"/>
  <c r="K9" i="2"/>
  <c r="K10" i="2" s="1"/>
  <c r="L9" i="2"/>
  <c r="D9" i="2"/>
  <c r="C9" i="2"/>
  <c r="C10" i="2" s="1"/>
  <c r="D15" i="2"/>
  <c r="E15" i="2"/>
  <c r="F15" i="2"/>
  <c r="G15" i="2"/>
  <c r="H15" i="2"/>
  <c r="I15" i="2"/>
  <c r="J15" i="2"/>
  <c r="K15" i="2"/>
  <c r="L15" i="2"/>
  <c r="C15" i="2"/>
  <c r="L17" i="2"/>
  <c r="D8" i="2"/>
  <c r="E8" i="2"/>
  <c r="F8" i="2"/>
  <c r="G8" i="2"/>
  <c r="H8" i="2"/>
  <c r="I8" i="2"/>
  <c r="J8" i="2"/>
  <c r="K8" i="2"/>
  <c r="L8" i="2"/>
  <c r="C8" i="2"/>
  <c r="B20" i="2"/>
  <c r="F14" i="3" l="1"/>
  <c r="F20" i="3" s="1"/>
  <c r="D14" i="3"/>
  <c r="D20" i="3" s="1"/>
  <c r="E14" i="3"/>
  <c r="E20" i="3" s="1"/>
  <c r="D11" i="2"/>
  <c r="D14" i="2" s="1"/>
  <c r="D20" i="2" s="1"/>
  <c r="D10" i="2"/>
  <c r="L10" i="2"/>
  <c r="L11" i="2" s="1"/>
  <c r="L14" i="2" s="1"/>
  <c r="L20" i="2" s="1"/>
  <c r="I10" i="2"/>
  <c r="I11" i="2" s="1"/>
  <c r="I14" i="2" s="1"/>
  <c r="I20" i="2" s="1"/>
  <c r="H11" i="2"/>
  <c r="H14" i="2" s="1"/>
  <c r="H20" i="2" s="1"/>
  <c r="F10" i="2"/>
  <c r="F11" i="2" s="1"/>
  <c r="F14" i="2" s="1"/>
  <c r="F20" i="2" s="1"/>
  <c r="J10" i="2"/>
  <c r="J11" i="2" s="1"/>
  <c r="J14" i="2" s="1"/>
  <c r="J20" i="2" s="1"/>
  <c r="K11" i="2"/>
  <c r="K14" i="2" s="1"/>
  <c r="K20" i="2" s="1"/>
  <c r="C11" i="2"/>
  <c r="C14" i="2" s="1"/>
  <c r="C20" i="2" s="1"/>
</calcChain>
</file>

<file path=xl/sharedStrings.xml><?xml version="1.0" encoding="utf-8"?>
<sst xmlns="http://schemas.openxmlformats.org/spreadsheetml/2006/main" count="111" uniqueCount="76">
  <si>
    <t xml:space="preserve">Entrée </t>
  </si>
  <si>
    <t>Taux d'imposition (%)</t>
  </si>
  <si>
    <t xml:space="preserve">Charges d'Amortissements annuels </t>
  </si>
  <si>
    <t>ÉTAT DES RÉSULTATS</t>
  </si>
  <si>
    <t>Année</t>
  </si>
  <si>
    <t>Revenus</t>
  </si>
  <si>
    <t>Dn</t>
  </si>
  <si>
    <t>Bn</t>
  </si>
  <si>
    <t>Impôt (40%)</t>
  </si>
  <si>
    <t>Bénéfice Net</t>
  </si>
  <si>
    <t>ÉTAT DES FLUX DE TRESORERIE</t>
  </si>
  <si>
    <t xml:space="preserve">Calcul de l'effet fiscal de la disposition </t>
  </si>
  <si>
    <t>Activité d'Exploitation</t>
  </si>
  <si>
    <t>Amortissement - DPA</t>
  </si>
  <si>
    <t>Activité d'Investissement</t>
  </si>
  <si>
    <t>Investissement - immobilisation</t>
  </si>
  <si>
    <t>Récupération - Valeur de récupératin</t>
  </si>
  <si>
    <t>Effet fiscal de  la disposition de machine</t>
  </si>
  <si>
    <t>G =</t>
  </si>
  <si>
    <t>Flux Monétaire Net</t>
  </si>
  <si>
    <t>100 000</t>
  </si>
  <si>
    <t>G=t (B10-S) avec t = taux d'imposition</t>
  </si>
  <si>
    <t>Coûts Annuels</t>
  </si>
  <si>
    <t>Années</t>
  </si>
  <si>
    <t>Exemple 9.1*, page 603 (livre de référence)</t>
  </si>
  <si>
    <t xml:space="preserve">Solutionnaire </t>
  </si>
  <si>
    <t>Amortissement dégressif  à taux d=30%</t>
  </si>
  <si>
    <t>Taux imposition (40%)</t>
  </si>
  <si>
    <t xml:space="preserve">Taux DPA = </t>
  </si>
  <si>
    <t>S=0</t>
  </si>
  <si>
    <t>Coûts Annuels d'E&amp;E</t>
  </si>
  <si>
    <t xml:space="preserve">G= 0.4 (82502) </t>
  </si>
  <si>
    <t>P=</t>
  </si>
  <si>
    <t>100 000 $</t>
  </si>
  <si>
    <t>S=</t>
  </si>
  <si>
    <t>15 000 $</t>
  </si>
  <si>
    <t>Amortissement annuel</t>
  </si>
  <si>
    <t>Valeur comptable ou Valeur au Livre de l'immobilisation</t>
  </si>
  <si>
    <t>10  durée de vie utile de l'immobilisation</t>
  </si>
  <si>
    <t>Dn=</t>
  </si>
  <si>
    <t>Bn=</t>
  </si>
  <si>
    <t>N=</t>
  </si>
  <si>
    <t>B10=</t>
  </si>
  <si>
    <t>G=</t>
  </si>
  <si>
    <t xml:space="preserve">L'effet fiscal de la disposition </t>
  </si>
  <si>
    <t>Amortissement dégressif  à taux DPA d=20%</t>
  </si>
  <si>
    <t xml:space="preserve">Taux Impôt = </t>
  </si>
  <si>
    <t>G= 0.4 (12082-15000) = 0.4 (- 2918) =</t>
  </si>
  <si>
    <t xml:space="preserve">taux Impôt  (40%)= </t>
  </si>
  <si>
    <t>282977 $</t>
  </si>
  <si>
    <t xml:space="preserve"> 0 $</t>
  </si>
  <si>
    <t>4ans  durée de vie utile de l'immobilisation</t>
  </si>
  <si>
    <t>Bénéfice Impossable</t>
  </si>
  <si>
    <t>Économies annuelles (revenus)</t>
  </si>
  <si>
    <t>Exemple 9.4*, page 604 (livre de référence)</t>
  </si>
  <si>
    <t>On applique la règle de 50% à la 1ère année</t>
  </si>
  <si>
    <t>Equipement de la catégorie 43, d=30%</t>
  </si>
  <si>
    <t>Equipement de la catégorie 8, d=20%</t>
  </si>
  <si>
    <t xml:space="preserve">Pour la calcul de l'Amortissement : </t>
  </si>
  <si>
    <t xml:space="preserve">Pour le calcul de l'Amortissement : </t>
  </si>
  <si>
    <t>Valeur de récupération a la fin de la duree de vie de l'immobilisation (N=10)</t>
  </si>
  <si>
    <t>Valeur comptable de l'immobilisation à la 10e année (valeur de disposition)</t>
  </si>
  <si>
    <t>disposition d'une immobilisation ou vente ou échange de biens amortissable</t>
  </si>
  <si>
    <t xml:space="preserve">Lorsqu'un bien amortissable utilisé dans une entreprise est vendu pour un montant autre que sa valeur au livre </t>
  </si>
  <si>
    <t>Dn =DPA(Ne année) ui est la Déduction Pour Amortissement</t>
  </si>
  <si>
    <t>G= L'effet fiscal de la disposition ou Déduction pour amortissement récupérée</t>
  </si>
  <si>
    <t>Udisposition =Bn = est la FNACC du bien à la fin de l'année (n) ou a lieu la disposition.</t>
  </si>
  <si>
    <t>(ou fraction non amortie du cout en capital- FNACC), il produit un gain ou une perte ayant des récpercussions fiscales.</t>
  </si>
  <si>
    <t>G=T(Udisposition - S)</t>
  </si>
  <si>
    <t>B4=</t>
  </si>
  <si>
    <t>C'est a la 4e année que se produit la vente ou dispistion du bien amortissable</t>
  </si>
  <si>
    <t xml:space="preserve">      Moins : Amortissement - DPA</t>
  </si>
  <si>
    <t xml:space="preserve">       Moins : Amortissement - DPA</t>
  </si>
  <si>
    <t xml:space="preserve">G=t (B4-S) </t>
  </si>
  <si>
    <t>Udisposition =Bn</t>
  </si>
  <si>
    <t xml:space="preserve">Avec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</si>
</sst>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9" tint="-0.249977111117893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9" fontId="2" fillId="0" borderId="0" xfId="2" applyFont="1" applyAlignment="1">
      <alignment horizontal="center"/>
    </xf>
    <xf numFmtId="0" fontId="2" fillId="0" borderId="0" xfId="0" applyFont="1" applyBorder="1"/>
    <xf numFmtId="0" fontId="2" fillId="0" borderId="4" xfId="0" applyFont="1" applyBorder="1"/>
    <xf numFmtId="0" fontId="2" fillId="0" borderId="5" xfId="0" applyNumberFormat="1" applyFont="1" applyBorder="1" applyAlignment="1">
      <alignment horizontal="center"/>
    </xf>
    <xf numFmtId="0" fontId="2" fillId="0" borderId="5" xfId="1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/>
    <xf numFmtId="44" fontId="2" fillId="0" borderId="0" xfId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44" fontId="2" fillId="0" borderId="14" xfId="1" applyFont="1" applyBorder="1" applyAlignment="1">
      <alignment horizontal="center"/>
    </xf>
    <xf numFmtId="0" fontId="2" fillId="0" borderId="15" xfId="0" applyFont="1" applyBorder="1"/>
    <xf numFmtId="0" fontId="2" fillId="0" borderId="16" xfId="1" applyNumberFormat="1" applyFont="1" applyBorder="1" applyAlignment="1">
      <alignment horizontal="center"/>
    </xf>
    <xf numFmtId="44" fontId="2" fillId="0" borderId="16" xfId="1" applyFont="1" applyBorder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5" fillId="0" borderId="9" xfId="0" applyFont="1" applyBorder="1"/>
    <xf numFmtId="0" fontId="0" fillId="0" borderId="0" xfId="0" applyAlignment="1">
      <alignment horizontal="center"/>
    </xf>
    <xf numFmtId="0" fontId="2" fillId="0" borderId="9" xfId="0" applyFont="1" applyFill="1" applyBorder="1"/>
    <xf numFmtId="0" fontId="2" fillId="0" borderId="0" xfId="0" applyFont="1" applyAlignment="1"/>
    <xf numFmtId="44" fontId="5" fillId="0" borderId="0" xfId="1" applyFont="1"/>
    <xf numFmtId="0" fontId="5" fillId="0" borderId="4" xfId="0" applyFont="1" applyBorder="1"/>
    <xf numFmtId="44" fontId="2" fillId="0" borderId="5" xfId="0" applyNumberFormat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Fill="1" applyBorder="1"/>
    <xf numFmtId="0" fontId="2" fillId="0" borderId="17" xfId="0" applyFont="1" applyFill="1" applyBorder="1"/>
    <xf numFmtId="0" fontId="2" fillId="0" borderId="7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5" xfId="1" applyNumberFormat="1" applyFont="1" applyFill="1" applyBorder="1" applyAlignment="1">
      <alignment horizontal="center"/>
    </xf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44" fontId="4" fillId="0" borderId="5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0" xfId="0" applyFont="1"/>
    <xf numFmtId="0" fontId="7" fillId="0" borderId="18" xfId="0" applyFont="1" applyBorder="1"/>
    <xf numFmtId="0" fontId="7" fillId="0" borderId="5" xfId="0" applyFont="1" applyBorder="1"/>
    <xf numFmtId="0" fontId="7" fillId="0" borderId="16" xfId="0" applyFont="1" applyBorder="1"/>
    <xf numFmtId="0" fontId="7" fillId="0" borderId="0" xfId="0" applyFont="1" applyAlignment="1">
      <alignment horizontal="center"/>
    </xf>
    <xf numFmtId="44" fontId="7" fillId="0" borderId="0" xfId="0" applyNumberFormat="1" applyFont="1"/>
    <xf numFmtId="44" fontId="7" fillId="0" borderId="5" xfId="0" applyNumberFormat="1" applyFont="1" applyBorder="1"/>
    <xf numFmtId="0" fontId="8" fillId="2" borderId="4" xfId="0" applyFont="1" applyFill="1" applyBorder="1"/>
    <xf numFmtId="0" fontId="8" fillId="2" borderId="5" xfId="0" applyFont="1" applyFill="1" applyBorder="1"/>
    <xf numFmtId="0" fontId="8" fillId="2" borderId="18" xfId="0" applyFont="1" applyFill="1" applyBorder="1"/>
    <xf numFmtId="0" fontId="9" fillId="2" borderId="4" xfId="0" applyFont="1" applyFill="1" applyBorder="1"/>
    <xf numFmtId="0" fontId="9" fillId="2" borderId="5" xfId="0" applyFont="1" applyFill="1" applyBorder="1"/>
    <xf numFmtId="0" fontId="9" fillId="2" borderId="18" xfId="0" applyFont="1" applyFill="1" applyBorder="1"/>
    <xf numFmtId="0" fontId="10" fillId="2" borderId="18" xfId="0" applyFont="1" applyFill="1" applyBorder="1"/>
    <xf numFmtId="0" fontId="2" fillId="0" borderId="20" xfId="0" applyFont="1" applyFill="1" applyBorder="1" applyAlignment="1"/>
    <xf numFmtId="0" fontId="2" fillId="0" borderId="21" xfId="0" applyFont="1" applyBorder="1" applyAlignment="1"/>
    <xf numFmtId="0" fontId="2" fillId="0" borderId="22" xfId="0" applyFont="1" applyBorder="1"/>
    <xf numFmtId="0" fontId="2" fillId="0" borderId="22" xfId="0" applyFont="1" applyFill="1" applyBorder="1"/>
    <xf numFmtId="0" fontId="2" fillId="0" borderId="23" xfId="0" applyFont="1" applyFill="1" applyBorder="1"/>
    <xf numFmtId="0" fontId="11" fillId="3" borderId="0" xfId="0" applyFont="1" applyFill="1" applyBorder="1"/>
    <xf numFmtId="9" fontId="0" fillId="0" borderId="0" xfId="2" applyFont="1" applyAlignment="1">
      <alignment horizontal="center"/>
    </xf>
    <xf numFmtId="44" fontId="2" fillId="0" borderId="0" xfId="1" applyFont="1"/>
    <xf numFmtId="9" fontId="2" fillId="0" borderId="0" xfId="2" applyFont="1"/>
    <xf numFmtId="9" fontId="2" fillId="0" borderId="0" xfId="2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4" fontId="2" fillId="0" borderId="11" xfId="1" applyFont="1" applyBorder="1" applyAlignment="1"/>
    <xf numFmtId="44" fontId="2" fillId="0" borderId="10" xfId="0" applyNumberFormat="1" applyFont="1" applyBorder="1" applyAlignment="1"/>
    <xf numFmtId="44" fontId="2" fillId="0" borderId="12" xfId="0" applyNumberFormat="1" applyFont="1" applyBorder="1" applyAlignment="1"/>
    <xf numFmtId="0" fontId="0" fillId="0" borderId="3" xfId="0" applyBorder="1"/>
    <xf numFmtId="0" fontId="0" fillId="0" borderId="8" xfId="0" applyBorder="1"/>
    <xf numFmtId="0" fontId="2" fillId="0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44" fontId="2" fillId="0" borderId="0" xfId="0" applyNumberFormat="1" applyFont="1"/>
    <xf numFmtId="44" fontId="2" fillId="0" borderId="0" xfId="0" applyNumberFormat="1" applyFont="1" applyAlignment="1"/>
    <xf numFmtId="0" fontId="0" fillId="0" borderId="0" xfId="0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2" fillId="0" borderId="0" xfId="1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NumberFormat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9" fontId="0" fillId="0" borderId="0" xfId="2" applyFont="1" applyAlignment="1">
      <alignment horizontal="left"/>
    </xf>
    <xf numFmtId="0" fontId="2" fillId="0" borderId="0" xfId="0" applyFont="1" applyFill="1" applyBorder="1" applyAlignment="1">
      <alignment horizontal="right"/>
    </xf>
    <xf numFmtId="8" fontId="0" fillId="0" borderId="0" xfId="0" applyNumberForma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2" fillId="0" borderId="30" xfId="0" applyFont="1" applyBorder="1"/>
    <xf numFmtId="0" fontId="12" fillId="0" borderId="0" xfId="0" applyFont="1" applyBorder="1"/>
    <xf numFmtId="0" fontId="0" fillId="0" borderId="0" xfId="0" applyBorder="1"/>
    <xf numFmtId="0" fontId="0" fillId="0" borderId="31" xfId="0" applyBorder="1"/>
    <xf numFmtId="0" fontId="12" fillId="0" borderId="32" xfId="0" applyFont="1" applyBorder="1"/>
    <xf numFmtId="0" fontId="12" fillId="0" borderId="14" xfId="0" applyFont="1" applyBorder="1"/>
    <xf numFmtId="0" fontId="0" fillId="0" borderId="14" xfId="0" applyBorder="1"/>
    <xf numFmtId="0" fontId="0" fillId="0" borderId="33" xfId="0" applyBorder="1"/>
    <xf numFmtId="0" fontId="0" fillId="0" borderId="0" xfId="0" applyAlignment="1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6" fillId="0" borderId="0" xfId="0" applyNumberFormat="1" applyFont="1" applyAlignment="1">
      <alignment horizontal="left"/>
    </xf>
    <xf numFmtId="44" fontId="2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0" xfId="1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zoomScaleNormal="100" workbookViewId="0">
      <selection activeCell="A15" sqref="A15"/>
    </sheetView>
  </sheetViews>
  <sheetFormatPr defaultRowHeight="15" x14ac:dyDescent="0.25"/>
  <cols>
    <col min="1" max="1" width="35" customWidth="1"/>
    <col min="2" max="2" width="17.85546875" customWidth="1"/>
    <col min="3" max="3" width="14.140625" customWidth="1"/>
    <col min="4" max="4" width="18" customWidth="1"/>
    <col min="5" max="5" width="16.28515625" customWidth="1"/>
    <col min="6" max="6" width="15.140625" customWidth="1"/>
  </cols>
  <sheetData>
    <row r="1" spans="1:7" ht="15.75" thickBot="1" x14ac:dyDescent="0.3">
      <c r="B1" s="54" t="s">
        <v>25</v>
      </c>
      <c r="C1" s="55" t="s">
        <v>54</v>
      </c>
      <c r="D1" s="55"/>
      <c r="E1" s="55"/>
      <c r="F1" s="63"/>
      <c r="G1" s="63"/>
    </row>
    <row r="2" spans="1:7" x14ac:dyDescent="0.25">
      <c r="C2" t="s">
        <v>27</v>
      </c>
      <c r="E2" s="64">
        <v>0.4</v>
      </c>
    </row>
    <row r="3" spans="1:7" ht="15.75" thickBot="1" x14ac:dyDescent="0.3"/>
    <row r="4" spans="1:7" ht="16.5" thickBot="1" x14ac:dyDescent="0.3">
      <c r="A4" s="6" t="s">
        <v>23</v>
      </c>
      <c r="B4" s="7">
        <v>0</v>
      </c>
      <c r="C4" s="8">
        <v>1</v>
      </c>
      <c r="D4" s="8">
        <v>2</v>
      </c>
      <c r="E4" s="8">
        <v>3</v>
      </c>
      <c r="F4" s="8">
        <v>4</v>
      </c>
    </row>
    <row r="5" spans="1:7" ht="16.5" thickBot="1" x14ac:dyDescent="0.3">
      <c r="A5" s="40" t="s">
        <v>3</v>
      </c>
      <c r="B5" s="41"/>
      <c r="C5" s="42"/>
      <c r="D5" s="42"/>
      <c r="E5" s="42"/>
      <c r="F5" s="42"/>
    </row>
    <row r="6" spans="1:7" ht="15.75" x14ac:dyDescent="0.25">
      <c r="A6" s="10" t="s">
        <v>53</v>
      </c>
      <c r="B6" s="11"/>
      <c r="C6" s="11">
        <v>130000</v>
      </c>
      <c r="D6" s="11">
        <v>130000</v>
      </c>
      <c r="E6" s="11">
        <v>130000</v>
      </c>
      <c r="F6" s="11">
        <v>130000</v>
      </c>
    </row>
    <row r="7" spans="1:7" ht="15.75" x14ac:dyDescent="0.25">
      <c r="A7" s="10" t="s">
        <v>30</v>
      </c>
      <c r="B7" s="12"/>
      <c r="C7" s="11">
        <v>20000</v>
      </c>
      <c r="D7" s="11">
        <v>20000</v>
      </c>
      <c r="E7" s="11">
        <v>20000</v>
      </c>
      <c r="F7" s="11">
        <v>20000</v>
      </c>
    </row>
    <row r="8" spans="1:7" ht="15.75" x14ac:dyDescent="0.25">
      <c r="A8" s="17" t="s">
        <v>72</v>
      </c>
      <c r="B8" s="18"/>
      <c r="C8" s="19">
        <f>'Calcul Amortissement_n9.4'!C7</f>
        <v>42446.549999999996</v>
      </c>
      <c r="D8" s="19">
        <f>'Calcul Amortissement_n9.4'!D7</f>
        <v>72159.134999999995</v>
      </c>
      <c r="E8" s="19">
        <f>'Calcul Amortissement_n9.4'!E7</f>
        <v>50511.394500000002</v>
      </c>
      <c r="F8" s="19">
        <f>'Calcul Amortissement_n9.4'!F7</f>
        <v>35357.976150000002</v>
      </c>
    </row>
    <row r="9" spans="1:7" ht="15.75" x14ac:dyDescent="0.25">
      <c r="A9" s="10" t="s">
        <v>52</v>
      </c>
      <c r="B9" s="12"/>
      <c r="C9" s="11">
        <f>(C6-SUM(C7,C8))</f>
        <v>67553.450000000012</v>
      </c>
      <c r="D9" s="11">
        <f>(D6-SUM(D7,D8))</f>
        <v>37840.865000000005</v>
      </c>
      <c r="E9" s="11">
        <f t="shared" ref="E9:F9" si="0">(E6-SUM(E7,E8))</f>
        <v>59488.605500000005</v>
      </c>
      <c r="F9" s="11">
        <f t="shared" si="0"/>
        <v>74642.023849999998</v>
      </c>
    </row>
    <row r="10" spans="1:7" ht="15.75" x14ac:dyDescent="0.25">
      <c r="A10" s="10" t="s">
        <v>8</v>
      </c>
      <c r="B10" s="12"/>
      <c r="C10" s="11">
        <f>C9*E2</f>
        <v>27021.380000000005</v>
      </c>
      <c r="D10" s="11">
        <f>D9*E2</f>
        <v>15136.346000000003</v>
      </c>
      <c r="E10" s="11">
        <f>E9*E2</f>
        <v>23795.442200000005</v>
      </c>
      <c r="F10" s="11">
        <f>F9*E2</f>
        <v>29856.809540000002</v>
      </c>
    </row>
    <row r="11" spans="1:7" ht="16.5" thickBot="1" x14ac:dyDescent="0.3">
      <c r="A11" s="20" t="s">
        <v>9</v>
      </c>
      <c r="B11" s="21"/>
      <c r="C11" s="22">
        <f>SUM(C9, -C10)</f>
        <v>40532.070000000007</v>
      </c>
      <c r="D11" s="22">
        <f t="shared" ref="D11:F11" si="1">SUM(D9, -D10)</f>
        <v>22704.519</v>
      </c>
      <c r="E11" s="22">
        <f t="shared" si="1"/>
        <v>35693.1633</v>
      </c>
      <c r="F11" s="22">
        <f t="shared" si="1"/>
        <v>44785.214309999996</v>
      </c>
    </row>
    <row r="12" spans="1:7" ht="16.5" thickBot="1" x14ac:dyDescent="0.3">
      <c r="A12" s="40" t="s">
        <v>10</v>
      </c>
      <c r="B12" s="43"/>
      <c r="C12" s="32"/>
      <c r="D12" s="32"/>
      <c r="E12" s="32"/>
      <c r="F12" s="32"/>
    </row>
    <row r="13" spans="1:7" ht="15.75" x14ac:dyDescent="0.25">
      <c r="A13" s="25" t="s">
        <v>12</v>
      </c>
      <c r="B13" s="12"/>
      <c r="C13" s="11"/>
      <c r="D13" s="11"/>
      <c r="E13" s="11"/>
      <c r="F13" s="11"/>
    </row>
    <row r="14" spans="1:7" ht="15.75" x14ac:dyDescent="0.25">
      <c r="A14" s="10" t="s">
        <v>9</v>
      </c>
      <c r="B14" s="12"/>
      <c r="C14" s="11">
        <f>C11</f>
        <v>40532.070000000007</v>
      </c>
      <c r="D14" s="11">
        <f t="shared" ref="D14:F14" si="2">D11</f>
        <v>22704.519</v>
      </c>
      <c r="E14" s="11">
        <f t="shared" si="2"/>
        <v>35693.1633</v>
      </c>
      <c r="F14" s="11">
        <f t="shared" si="2"/>
        <v>44785.214309999996</v>
      </c>
    </row>
    <row r="15" spans="1:7" ht="15.75" x14ac:dyDescent="0.25">
      <c r="A15" s="10" t="s">
        <v>13</v>
      </c>
      <c r="B15" s="12"/>
      <c r="C15" s="11">
        <f>C8</f>
        <v>42446.549999999996</v>
      </c>
      <c r="D15" s="11">
        <f t="shared" ref="D15:F15" si="3">D8</f>
        <v>72159.134999999995</v>
      </c>
      <c r="E15" s="11">
        <f t="shared" si="3"/>
        <v>50511.394500000002</v>
      </c>
      <c r="F15" s="11">
        <f t="shared" si="3"/>
        <v>35357.976150000002</v>
      </c>
    </row>
    <row r="16" spans="1:7" ht="15.75" x14ac:dyDescent="0.25">
      <c r="A16" s="25" t="s">
        <v>14</v>
      </c>
      <c r="B16" s="48"/>
      <c r="C16" s="11"/>
      <c r="D16" s="11"/>
      <c r="E16" s="11"/>
      <c r="F16" s="11"/>
    </row>
    <row r="17" spans="1:6" ht="15.75" x14ac:dyDescent="0.25">
      <c r="A17" s="27" t="s">
        <v>15</v>
      </c>
      <c r="B17" s="11">
        <v>-282977</v>
      </c>
      <c r="C17" s="11"/>
      <c r="D17" s="11"/>
      <c r="E17" s="11"/>
      <c r="F17" s="11"/>
    </row>
    <row r="18" spans="1:6" ht="15.75" x14ac:dyDescent="0.25">
      <c r="A18" s="10" t="s">
        <v>16</v>
      </c>
      <c r="B18" s="12"/>
      <c r="C18" s="11"/>
      <c r="D18" s="11"/>
      <c r="E18" s="11"/>
      <c r="F18" s="86">
        <v>0</v>
      </c>
    </row>
    <row r="19" spans="1:6" ht="16.5" thickBot="1" x14ac:dyDescent="0.3">
      <c r="A19" s="10" t="s">
        <v>17</v>
      </c>
      <c r="B19" s="12"/>
      <c r="C19" s="11"/>
      <c r="D19" s="11"/>
      <c r="E19" s="11"/>
      <c r="F19" s="11">
        <f>'Calcul Amortissement_n9.4'!C23</f>
        <v>33000.777740000005</v>
      </c>
    </row>
    <row r="20" spans="1:6" ht="16.5" thickBot="1" x14ac:dyDescent="0.3">
      <c r="A20" s="30" t="s">
        <v>19</v>
      </c>
      <c r="B20" s="31">
        <f>B17</f>
        <v>-282977</v>
      </c>
      <c r="C20" s="32">
        <f>SUM(C14, C15)</f>
        <v>82978.62</v>
      </c>
      <c r="D20" s="32">
        <f t="shared" ref="D20:E20" si="4">SUM(D14, D15)</f>
        <v>94863.653999999995</v>
      </c>
      <c r="E20" s="32">
        <f t="shared" si="4"/>
        <v>86204.55780000001</v>
      </c>
      <c r="F20" s="32">
        <f>SUM(F14, F15, F18, F19)</f>
        <v>113143.9682</v>
      </c>
    </row>
    <row r="24" spans="1:6" x14ac:dyDescent="0.25">
      <c r="B24" s="92"/>
      <c r="C24" s="9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tabSelected="1" zoomScaleNormal="100" workbookViewId="0">
      <selection activeCell="E23" sqref="E23"/>
    </sheetView>
  </sheetViews>
  <sheetFormatPr defaultRowHeight="15" x14ac:dyDescent="0.25"/>
  <cols>
    <col min="1" max="1" width="8.42578125" customWidth="1"/>
    <col min="2" max="2" width="18.140625" customWidth="1"/>
    <col min="3" max="3" width="15.28515625" customWidth="1"/>
    <col min="4" max="4" width="15.85546875" customWidth="1"/>
    <col min="5" max="5" width="15" customWidth="1"/>
    <col min="6" max="6" width="18.85546875" customWidth="1"/>
    <col min="7" max="7" width="13.140625" customWidth="1"/>
  </cols>
  <sheetData>
    <row r="1" spans="1:15" ht="15.75" thickBot="1" x14ac:dyDescent="0.3">
      <c r="B1" s="54" t="s">
        <v>25</v>
      </c>
      <c r="C1" s="55" t="s">
        <v>54</v>
      </c>
      <c r="D1" s="55"/>
      <c r="E1" s="55"/>
    </row>
    <row r="3" spans="1:15" ht="15.75" thickBot="1" x14ac:dyDescent="0.3"/>
    <row r="4" spans="1:15" ht="15.75" x14ac:dyDescent="0.25">
      <c r="A4" s="84"/>
      <c r="B4" s="105" t="s">
        <v>2</v>
      </c>
      <c r="C4" s="105"/>
      <c r="D4" s="105"/>
      <c r="E4" s="105"/>
      <c r="F4" s="73"/>
      <c r="I4" t="s">
        <v>62</v>
      </c>
    </row>
    <row r="5" spans="1:15" ht="16.5" thickBot="1" x14ac:dyDescent="0.3">
      <c r="A5" s="85"/>
      <c r="B5" s="106" t="s">
        <v>26</v>
      </c>
      <c r="C5" s="106"/>
      <c r="D5" s="106"/>
      <c r="E5" s="106"/>
      <c r="F5" s="74"/>
    </row>
    <row r="6" spans="1:15" ht="16.5" thickBot="1" x14ac:dyDescent="0.3">
      <c r="A6" s="83" t="s">
        <v>4</v>
      </c>
      <c r="B6" s="75">
        <v>0</v>
      </c>
      <c r="C6" s="76">
        <v>1</v>
      </c>
      <c r="D6" s="78">
        <v>2</v>
      </c>
      <c r="E6" s="9">
        <v>3</v>
      </c>
      <c r="F6" s="77">
        <v>4</v>
      </c>
    </row>
    <row r="7" spans="1:15" ht="15.75" x14ac:dyDescent="0.25">
      <c r="A7" s="82" t="s">
        <v>6</v>
      </c>
      <c r="B7" s="13">
        <v>0</v>
      </c>
      <c r="C7" s="71">
        <f>E11/2*B8</f>
        <v>42446.549999999996</v>
      </c>
      <c r="D7" s="71">
        <f>C8*E11</f>
        <v>72159.134999999995</v>
      </c>
      <c r="E7" s="71">
        <f>E11*D8</f>
        <v>50511.394500000002</v>
      </c>
      <c r="F7" s="71">
        <f>E11*E8</f>
        <v>35357.976150000002</v>
      </c>
      <c r="H7" s="108" t="s">
        <v>64</v>
      </c>
      <c r="I7" s="108"/>
      <c r="J7" s="108"/>
      <c r="K7" s="108"/>
      <c r="L7" s="108"/>
      <c r="M7" s="108"/>
      <c r="N7" s="108"/>
      <c r="O7" s="108"/>
    </row>
    <row r="8" spans="1:15" ht="16.5" thickBot="1" x14ac:dyDescent="0.3">
      <c r="A8" s="83" t="s">
        <v>7</v>
      </c>
      <c r="B8" s="70">
        <v>282977</v>
      </c>
      <c r="C8" s="72">
        <f>SUM(B8, -C7)</f>
        <v>240530.45</v>
      </c>
      <c r="D8" s="72">
        <f>SUM(C8, -D7)</f>
        <v>168371.315</v>
      </c>
      <c r="E8" s="72">
        <f>SUM(D8, -E7)</f>
        <v>117859.92050000001</v>
      </c>
      <c r="F8" s="72">
        <f>SUM(E8, -F7)</f>
        <v>82501.944350000005</v>
      </c>
      <c r="H8" s="104" t="s">
        <v>66</v>
      </c>
      <c r="I8" s="104"/>
      <c r="J8" s="104"/>
      <c r="K8" s="104"/>
      <c r="L8" s="104"/>
      <c r="M8" s="104"/>
      <c r="N8" s="104"/>
      <c r="O8" s="104"/>
    </row>
    <row r="9" spans="1:15" ht="15.75" x14ac:dyDescent="0.25">
      <c r="B9" s="5"/>
      <c r="C9" s="5"/>
      <c r="D9" s="5"/>
      <c r="E9" s="5"/>
    </row>
    <row r="10" spans="1:15" ht="15.75" x14ac:dyDescent="0.25">
      <c r="B10" s="1"/>
      <c r="C10" s="1"/>
      <c r="D10" s="1"/>
      <c r="E10" s="1"/>
    </row>
    <row r="11" spans="1:15" ht="15.75" x14ac:dyDescent="0.25">
      <c r="A11" s="91" t="s">
        <v>32</v>
      </c>
      <c r="B11" s="1" t="s">
        <v>49</v>
      </c>
      <c r="C11" s="1"/>
      <c r="D11" s="68" t="s">
        <v>28</v>
      </c>
      <c r="E11" s="67">
        <v>0.3</v>
      </c>
      <c r="F11" s="81" t="s">
        <v>48</v>
      </c>
      <c r="G11" s="90">
        <v>0.4</v>
      </c>
    </row>
    <row r="12" spans="1:15" ht="15.75" x14ac:dyDescent="0.25">
      <c r="A12" s="68" t="s">
        <v>34</v>
      </c>
      <c r="B12" s="1" t="s">
        <v>50</v>
      </c>
      <c r="C12" s="1"/>
      <c r="D12" s="1"/>
      <c r="E12" s="1"/>
      <c r="F12" s="93" t="s">
        <v>59</v>
      </c>
      <c r="G12" s="94"/>
      <c r="H12" s="94"/>
      <c r="I12" s="95"/>
    </row>
    <row r="13" spans="1:15" ht="15.75" x14ac:dyDescent="0.25">
      <c r="A13" s="68" t="s">
        <v>39</v>
      </c>
      <c r="B13" s="107" t="s">
        <v>36</v>
      </c>
      <c r="C13" s="107"/>
      <c r="D13" s="107"/>
      <c r="E13" s="1"/>
      <c r="F13" s="96" t="s">
        <v>55</v>
      </c>
      <c r="G13" s="97"/>
      <c r="H13" s="97"/>
      <c r="I13" s="99"/>
    </row>
    <row r="14" spans="1:15" ht="15.75" x14ac:dyDescent="0.25">
      <c r="A14" s="68" t="s">
        <v>40</v>
      </c>
      <c r="B14" s="107" t="s">
        <v>37</v>
      </c>
      <c r="C14" s="107"/>
      <c r="D14" s="107"/>
      <c r="E14" s="107"/>
      <c r="F14" s="100" t="s">
        <v>56</v>
      </c>
      <c r="G14" s="101"/>
      <c r="H14" s="101"/>
      <c r="I14" s="103"/>
    </row>
    <row r="15" spans="1:15" ht="15.75" x14ac:dyDescent="0.25">
      <c r="A15" s="68" t="s">
        <v>41</v>
      </c>
      <c r="B15" s="107" t="s">
        <v>51</v>
      </c>
      <c r="C15" s="107"/>
      <c r="D15" s="107"/>
      <c r="E15" s="107"/>
    </row>
    <row r="16" spans="1:15" ht="15.75" x14ac:dyDescent="0.25">
      <c r="A16" s="68"/>
      <c r="B16" s="23" t="s">
        <v>11</v>
      </c>
      <c r="C16" s="23"/>
      <c r="D16" s="23"/>
      <c r="E16" s="24"/>
    </row>
    <row r="17" spans="1:9" ht="15.75" x14ac:dyDescent="0.25">
      <c r="A17" s="1"/>
      <c r="B17" s="107" t="s">
        <v>69</v>
      </c>
      <c r="C17" s="107"/>
      <c r="D17" s="79">
        <f>F8</f>
        <v>82501.944350000005</v>
      </c>
      <c r="E17" s="79"/>
      <c r="F17" t="s">
        <v>70</v>
      </c>
    </row>
    <row r="18" spans="1:9" ht="15.75" x14ac:dyDescent="0.25">
      <c r="A18" s="1"/>
      <c r="B18" s="107" t="s">
        <v>29</v>
      </c>
      <c r="C18" s="107"/>
      <c r="D18" s="65"/>
      <c r="E18" s="1"/>
    </row>
    <row r="19" spans="1:9" ht="15.75" x14ac:dyDescent="0.25">
      <c r="A19" s="1"/>
      <c r="B19" s="28" t="s">
        <v>65</v>
      </c>
      <c r="C19" s="28"/>
      <c r="D19" s="28"/>
      <c r="E19" s="28"/>
    </row>
    <row r="20" spans="1:9" ht="15.75" x14ac:dyDescent="0.25">
      <c r="A20" s="1"/>
      <c r="B20" s="107" t="s">
        <v>73</v>
      </c>
      <c r="C20" s="107"/>
      <c r="D20" s="107"/>
      <c r="E20" s="107"/>
      <c r="F20" t="s">
        <v>63</v>
      </c>
    </row>
    <row r="21" spans="1:9" ht="15.75" x14ac:dyDescent="0.25">
      <c r="A21" s="1"/>
      <c r="B21" s="28" t="s">
        <v>31</v>
      </c>
      <c r="C21" s="28"/>
      <c r="D21" s="80">
        <f xml:space="preserve"> G11*D17</f>
        <v>33000.777740000005</v>
      </c>
      <c r="E21" s="28"/>
      <c r="F21" t="s">
        <v>67</v>
      </c>
    </row>
    <row r="22" spans="1:9" ht="18.75" x14ac:dyDescent="0.3">
      <c r="B22" s="109"/>
      <c r="C22" s="109"/>
      <c r="D22" s="109"/>
      <c r="E22" s="109"/>
      <c r="G22" s="108" t="s">
        <v>68</v>
      </c>
      <c r="H22" s="108"/>
      <c r="I22" s="108"/>
    </row>
    <row r="23" spans="1:9" ht="15.75" x14ac:dyDescent="0.25">
      <c r="B23" s="69" t="s">
        <v>18</v>
      </c>
      <c r="C23" s="29">
        <f>D21</f>
        <v>33000.777740000005</v>
      </c>
    </row>
    <row r="24" spans="1:9" x14ac:dyDescent="0.25">
      <c r="F24" t="s">
        <v>75</v>
      </c>
      <c r="G24" s="108" t="s">
        <v>74</v>
      </c>
      <c r="H24" s="108"/>
    </row>
  </sheetData>
  <mergeCells count="12">
    <mergeCell ref="G24:H24"/>
    <mergeCell ref="H7:O7"/>
    <mergeCell ref="G22:I22"/>
    <mergeCell ref="B18:C18"/>
    <mergeCell ref="B20:E20"/>
    <mergeCell ref="B22:E22"/>
    <mergeCell ref="B17:C17"/>
    <mergeCell ref="B4:E4"/>
    <mergeCell ref="B5:E5"/>
    <mergeCell ref="B13:D13"/>
    <mergeCell ref="B14:E14"/>
    <mergeCell ref="B15:E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A9" sqref="A9"/>
    </sheetView>
  </sheetViews>
  <sheetFormatPr defaultRowHeight="15" x14ac:dyDescent="0.25"/>
  <cols>
    <col min="1" max="1" width="35.140625" style="44" customWidth="1"/>
    <col min="2" max="2" width="14.5703125" style="44" customWidth="1"/>
    <col min="3" max="3" width="14.7109375" style="44" customWidth="1"/>
    <col min="4" max="4" width="14.28515625" style="44" customWidth="1"/>
    <col min="5" max="5" width="17.140625" style="44" customWidth="1"/>
    <col min="6" max="6" width="15.42578125" style="44" customWidth="1"/>
    <col min="7" max="7" width="16.5703125" style="44" customWidth="1"/>
    <col min="8" max="8" width="14.28515625" style="44" customWidth="1"/>
    <col min="9" max="9" width="14.5703125" style="44" customWidth="1"/>
    <col min="10" max="10" width="14.28515625" style="44" customWidth="1"/>
    <col min="11" max="11" width="15.5703125" style="44" customWidth="1"/>
    <col min="12" max="12" width="14.28515625" style="44" customWidth="1"/>
    <col min="13" max="13" width="3.140625" style="44" hidden="1" customWidth="1"/>
    <col min="14" max="16384" width="9.140625" style="44"/>
  </cols>
  <sheetData>
    <row r="1" spans="1:13" ht="16.5" thickBot="1" x14ac:dyDescent="0.3">
      <c r="A1" s="1"/>
      <c r="B1" s="2" t="s">
        <v>0</v>
      </c>
      <c r="C1" s="3"/>
      <c r="D1" s="3"/>
      <c r="E1" s="3"/>
      <c r="F1" s="51" t="s">
        <v>25</v>
      </c>
      <c r="G1" s="52" t="s">
        <v>24</v>
      </c>
      <c r="H1" s="52"/>
      <c r="I1" s="53"/>
    </row>
    <row r="2" spans="1:13" ht="15.75" x14ac:dyDescent="0.25">
      <c r="A2" s="1"/>
      <c r="B2" s="2" t="s">
        <v>1</v>
      </c>
      <c r="C2" s="3"/>
      <c r="D2" s="3"/>
      <c r="E2" s="4">
        <v>0.4</v>
      </c>
    </row>
    <row r="3" spans="1:13" ht="16.5" thickBot="1" x14ac:dyDescent="0.3">
      <c r="A3" s="1"/>
      <c r="B3" s="2"/>
      <c r="C3" s="3"/>
      <c r="D3" s="3"/>
      <c r="E3" s="4"/>
    </row>
    <row r="4" spans="1:13" ht="16.5" thickBot="1" x14ac:dyDescent="0.3">
      <c r="A4" s="6" t="s">
        <v>23</v>
      </c>
      <c r="B4" s="7">
        <v>0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39">
        <v>6</v>
      </c>
      <c r="I4" s="39">
        <v>7</v>
      </c>
      <c r="J4" s="39">
        <v>8</v>
      </c>
      <c r="K4" s="39">
        <v>9</v>
      </c>
      <c r="L4" s="39">
        <v>10</v>
      </c>
      <c r="M4" s="45"/>
    </row>
    <row r="5" spans="1:13" ht="16.5" thickBot="1" x14ac:dyDescent="0.3">
      <c r="A5" s="40" t="s">
        <v>3</v>
      </c>
      <c r="B5" s="41"/>
      <c r="C5" s="42"/>
      <c r="D5" s="42"/>
      <c r="E5" s="42"/>
      <c r="F5" s="42"/>
      <c r="G5" s="42"/>
      <c r="H5" s="46"/>
      <c r="I5" s="46"/>
      <c r="J5" s="46"/>
      <c r="K5" s="46"/>
      <c r="L5" s="46"/>
      <c r="M5" s="45"/>
    </row>
    <row r="6" spans="1:13" ht="15.75" x14ac:dyDescent="0.25">
      <c r="A6" s="10" t="s">
        <v>5</v>
      </c>
      <c r="B6" s="11"/>
      <c r="C6" s="11">
        <v>150000</v>
      </c>
      <c r="D6" s="11">
        <v>150000</v>
      </c>
      <c r="E6" s="11">
        <v>150000</v>
      </c>
      <c r="F6" s="11">
        <v>150000</v>
      </c>
      <c r="G6" s="11">
        <v>150000</v>
      </c>
      <c r="H6" s="11">
        <v>150000</v>
      </c>
      <c r="I6" s="11">
        <v>150000</v>
      </c>
      <c r="J6" s="11">
        <v>150000</v>
      </c>
      <c r="K6" s="11">
        <v>150000</v>
      </c>
      <c r="L6" s="11">
        <v>150000</v>
      </c>
      <c r="M6" s="11">
        <v>150000</v>
      </c>
    </row>
    <row r="7" spans="1:13" ht="15.75" x14ac:dyDescent="0.25">
      <c r="A7" s="10" t="s">
        <v>22</v>
      </c>
      <c r="B7" s="12"/>
      <c r="C7" s="11">
        <v>50000</v>
      </c>
      <c r="D7" s="11">
        <v>50000</v>
      </c>
      <c r="E7" s="11">
        <v>50000</v>
      </c>
      <c r="F7" s="11">
        <v>50000</v>
      </c>
      <c r="G7" s="11">
        <v>50000</v>
      </c>
      <c r="H7" s="11">
        <v>50000</v>
      </c>
      <c r="I7" s="11">
        <v>50000</v>
      </c>
      <c r="J7" s="11">
        <v>50000</v>
      </c>
      <c r="K7" s="11">
        <v>50000</v>
      </c>
      <c r="L7" s="11">
        <v>50000</v>
      </c>
    </row>
    <row r="8" spans="1:13" ht="15.75" x14ac:dyDescent="0.25">
      <c r="A8" s="17" t="s">
        <v>71</v>
      </c>
      <c r="B8" s="18"/>
      <c r="C8" s="19">
        <f>'Calcul Amortissement_n9.1'!C7</f>
        <v>10000</v>
      </c>
      <c r="D8" s="19">
        <f>'Calcul Amortissement_n9.1'!D7</f>
        <v>18000</v>
      </c>
      <c r="E8" s="19">
        <f>'Calcul Amortissement_n9.1'!E7</f>
        <v>14400</v>
      </c>
      <c r="F8" s="19">
        <f>'Calcul Amortissement_n9.1'!F7</f>
        <v>11520</v>
      </c>
      <c r="G8" s="19">
        <f>'Calcul Amortissement_n9.1'!G7</f>
        <v>9216</v>
      </c>
      <c r="H8" s="19">
        <f>'Calcul Amortissement_n9.1'!H7</f>
        <v>7373</v>
      </c>
      <c r="I8" s="19">
        <f>'Calcul Amortissement_n9.1'!I7</f>
        <v>5898</v>
      </c>
      <c r="J8" s="19">
        <f>'Calcul Amortissement_n9.1'!J7</f>
        <v>4719</v>
      </c>
      <c r="K8" s="19">
        <f>'Calcul Amortissement_n9.1'!K7</f>
        <v>3775</v>
      </c>
      <c r="L8" s="19">
        <f>'Calcul Amortissement_n9.1'!L7</f>
        <v>3020</v>
      </c>
    </row>
    <row r="9" spans="1:13" ht="15.75" x14ac:dyDescent="0.25">
      <c r="A9" s="10" t="s">
        <v>52</v>
      </c>
      <c r="B9" s="12"/>
      <c r="C9" s="11">
        <f>(C6-SUM(C7,C8))</f>
        <v>90000</v>
      </c>
      <c r="D9" s="11">
        <f>(D6-SUM(D7,D8))</f>
        <v>82000</v>
      </c>
      <c r="E9" s="11">
        <f t="shared" ref="E9:L9" si="0">(E6-SUM(E7,E8))</f>
        <v>85600</v>
      </c>
      <c r="F9" s="11">
        <f t="shared" si="0"/>
        <v>88480</v>
      </c>
      <c r="G9" s="11">
        <f t="shared" si="0"/>
        <v>90784</v>
      </c>
      <c r="H9" s="11">
        <f t="shared" si="0"/>
        <v>92627</v>
      </c>
      <c r="I9" s="11">
        <f t="shared" si="0"/>
        <v>94102</v>
      </c>
      <c r="J9" s="11">
        <f t="shared" si="0"/>
        <v>95281</v>
      </c>
      <c r="K9" s="11">
        <f t="shared" si="0"/>
        <v>96225</v>
      </c>
      <c r="L9" s="11">
        <f t="shared" si="0"/>
        <v>96980</v>
      </c>
    </row>
    <row r="10" spans="1:13" ht="15.75" x14ac:dyDescent="0.25">
      <c r="A10" s="10" t="s">
        <v>8</v>
      </c>
      <c r="B10" s="12"/>
      <c r="C10" s="11">
        <f>E2*C9</f>
        <v>36000</v>
      </c>
      <c r="D10" s="11">
        <f>E2*D9</f>
        <v>32800</v>
      </c>
      <c r="E10" s="11">
        <f>E2*E9</f>
        <v>34240</v>
      </c>
      <c r="F10" s="11">
        <f>E2*F9</f>
        <v>35392</v>
      </c>
      <c r="G10" s="11">
        <f>E2*G9</f>
        <v>36313.599999999999</v>
      </c>
      <c r="H10" s="11">
        <f>E2*H9</f>
        <v>37050.800000000003</v>
      </c>
      <c r="I10" s="11">
        <f>E2*I9</f>
        <v>37640.800000000003</v>
      </c>
      <c r="J10" s="11">
        <f>E2*J9</f>
        <v>38112.400000000001</v>
      </c>
      <c r="K10" s="11">
        <f>E2*K9</f>
        <v>38490</v>
      </c>
      <c r="L10" s="11">
        <f>E2*L9</f>
        <v>38792</v>
      </c>
    </row>
    <row r="11" spans="1:13" ht="16.5" thickBot="1" x14ac:dyDescent="0.3">
      <c r="A11" s="20" t="s">
        <v>9</v>
      </c>
      <c r="B11" s="21"/>
      <c r="C11" s="22">
        <f>C9-C10</f>
        <v>54000</v>
      </c>
      <c r="D11" s="22">
        <f t="shared" ref="D11:L11" si="1">D9-D10</f>
        <v>49200</v>
      </c>
      <c r="E11" s="22">
        <f t="shared" si="1"/>
        <v>51360</v>
      </c>
      <c r="F11" s="22">
        <f t="shared" si="1"/>
        <v>53088</v>
      </c>
      <c r="G11" s="22">
        <f t="shared" si="1"/>
        <v>54470.400000000001</v>
      </c>
      <c r="H11" s="22">
        <f t="shared" si="1"/>
        <v>55576.2</v>
      </c>
      <c r="I11" s="22">
        <f t="shared" si="1"/>
        <v>56461.2</v>
      </c>
      <c r="J11" s="22">
        <f t="shared" si="1"/>
        <v>57168.6</v>
      </c>
      <c r="K11" s="22">
        <f t="shared" si="1"/>
        <v>57735</v>
      </c>
      <c r="L11" s="22">
        <f t="shared" si="1"/>
        <v>58188</v>
      </c>
      <c r="M11" s="47"/>
    </row>
    <row r="12" spans="1:13" ht="16.5" thickBot="1" x14ac:dyDescent="0.3">
      <c r="A12" s="40" t="s">
        <v>10</v>
      </c>
      <c r="B12" s="43"/>
      <c r="C12" s="32"/>
      <c r="D12" s="32"/>
      <c r="E12" s="32"/>
      <c r="F12" s="32"/>
      <c r="G12" s="32"/>
      <c r="H12" s="46"/>
      <c r="I12" s="46"/>
      <c r="J12" s="46"/>
      <c r="K12" s="46"/>
      <c r="L12" s="46"/>
      <c r="M12" s="45"/>
    </row>
    <row r="13" spans="1:13" ht="15.75" x14ac:dyDescent="0.25">
      <c r="A13" s="25" t="s">
        <v>12</v>
      </c>
      <c r="B13" s="12"/>
      <c r="C13" s="11"/>
      <c r="D13" s="11"/>
      <c r="E13" s="11"/>
      <c r="F13" s="11"/>
      <c r="G13" s="11"/>
    </row>
    <row r="14" spans="1:13" ht="15.75" x14ac:dyDescent="0.25">
      <c r="A14" s="10" t="s">
        <v>9</v>
      </c>
      <c r="B14" s="12"/>
      <c r="C14" s="11">
        <f>C11</f>
        <v>54000</v>
      </c>
      <c r="D14" s="11">
        <f t="shared" ref="D14:L14" si="2">D11</f>
        <v>49200</v>
      </c>
      <c r="E14" s="11">
        <f t="shared" si="2"/>
        <v>51360</v>
      </c>
      <c r="F14" s="11">
        <f t="shared" si="2"/>
        <v>53088</v>
      </c>
      <c r="G14" s="11">
        <f t="shared" si="2"/>
        <v>54470.400000000001</v>
      </c>
      <c r="H14" s="11">
        <f t="shared" si="2"/>
        <v>55576.2</v>
      </c>
      <c r="I14" s="11">
        <f t="shared" si="2"/>
        <v>56461.2</v>
      </c>
      <c r="J14" s="11">
        <f t="shared" si="2"/>
        <v>57168.6</v>
      </c>
      <c r="K14" s="11">
        <f t="shared" si="2"/>
        <v>57735</v>
      </c>
      <c r="L14" s="11">
        <f t="shared" si="2"/>
        <v>58188</v>
      </c>
    </row>
    <row r="15" spans="1:13" ht="15.75" x14ac:dyDescent="0.25">
      <c r="A15" s="10" t="s">
        <v>13</v>
      </c>
      <c r="B15" s="12"/>
      <c r="C15" s="11">
        <f>C8</f>
        <v>10000</v>
      </c>
      <c r="D15" s="11">
        <f t="shared" ref="D15:L15" si="3">D8</f>
        <v>18000</v>
      </c>
      <c r="E15" s="11">
        <f t="shared" si="3"/>
        <v>14400</v>
      </c>
      <c r="F15" s="11">
        <f t="shared" si="3"/>
        <v>11520</v>
      </c>
      <c r="G15" s="11">
        <f t="shared" si="3"/>
        <v>9216</v>
      </c>
      <c r="H15" s="11">
        <f t="shared" si="3"/>
        <v>7373</v>
      </c>
      <c r="I15" s="11">
        <f t="shared" si="3"/>
        <v>5898</v>
      </c>
      <c r="J15" s="11">
        <f t="shared" si="3"/>
        <v>4719</v>
      </c>
      <c r="K15" s="11">
        <f t="shared" si="3"/>
        <v>3775</v>
      </c>
      <c r="L15" s="11">
        <f t="shared" si="3"/>
        <v>3020</v>
      </c>
    </row>
    <row r="16" spans="1:13" ht="15.75" x14ac:dyDescent="0.25">
      <c r="A16" s="25" t="s">
        <v>14</v>
      </c>
      <c r="B16" s="48"/>
      <c r="C16" s="11"/>
      <c r="D16" s="11"/>
      <c r="E16" s="11"/>
      <c r="F16" s="11"/>
      <c r="G16" s="11"/>
    </row>
    <row r="17" spans="1:13" ht="15.75" x14ac:dyDescent="0.25">
      <c r="A17" s="27" t="s">
        <v>15</v>
      </c>
      <c r="B17" s="11">
        <v>-100000</v>
      </c>
      <c r="C17" s="11"/>
      <c r="D17" s="11"/>
      <c r="E17" s="11"/>
      <c r="F17" s="11"/>
      <c r="G17" s="11"/>
      <c r="L17" s="49">
        <f>'Calcul Amortissement_n9.1'!C23</f>
        <v>-1167</v>
      </c>
    </row>
    <row r="18" spans="1:13" ht="15.75" x14ac:dyDescent="0.25">
      <c r="A18" s="10" t="s">
        <v>16</v>
      </c>
      <c r="B18" s="12"/>
      <c r="C18" s="11"/>
      <c r="D18" s="11"/>
      <c r="E18" s="11"/>
      <c r="F18" s="11"/>
      <c r="L18" s="11">
        <v>15000</v>
      </c>
    </row>
    <row r="19" spans="1:13" ht="16.5" thickBot="1" x14ac:dyDescent="0.3">
      <c r="A19" s="10" t="s">
        <v>17</v>
      </c>
      <c r="B19" s="12"/>
      <c r="C19" s="11"/>
      <c r="D19" s="11"/>
      <c r="E19" s="11"/>
      <c r="F19" s="11"/>
      <c r="G19" s="11"/>
    </row>
    <row r="20" spans="1:13" ht="16.5" thickBot="1" x14ac:dyDescent="0.3">
      <c r="A20" s="30" t="s">
        <v>19</v>
      </c>
      <c r="B20" s="31">
        <f>B17</f>
        <v>-100000</v>
      </c>
      <c r="C20" s="32">
        <f>SUM(C14, C15)</f>
        <v>64000</v>
      </c>
      <c r="D20" s="32">
        <f t="shared" ref="D20:K20" si="4">SUM(D14, D15)</f>
        <v>67200</v>
      </c>
      <c r="E20" s="32">
        <f t="shared" si="4"/>
        <v>65760</v>
      </c>
      <c r="F20" s="32">
        <f t="shared" si="4"/>
        <v>64608</v>
      </c>
      <c r="G20" s="32">
        <f t="shared" si="4"/>
        <v>63686.400000000001</v>
      </c>
      <c r="H20" s="32">
        <f t="shared" si="4"/>
        <v>62949.2</v>
      </c>
      <c r="I20" s="32">
        <f t="shared" si="4"/>
        <v>62359.199999999997</v>
      </c>
      <c r="J20" s="32">
        <f t="shared" si="4"/>
        <v>61887.6</v>
      </c>
      <c r="K20" s="32">
        <f t="shared" si="4"/>
        <v>61510</v>
      </c>
      <c r="L20" s="50">
        <f>SUM(L14,L15,L17,L18)</f>
        <v>75041</v>
      </c>
      <c r="M20" s="45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activeCell="D7" sqref="D7"/>
    </sheetView>
  </sheetViews>
  <sheetFormatPr defaultRowHeight="15" x14ac:dyDescent="0.25"/>
  <cols>
    <col min="1" max="1" width="7.42578125" style="26" customWidth="1"/>
    <col min="2" max="2" width="19.42578125" style="33" customWidth="1"/>
    <col min="3" max="3" width="12.85546875" style="33" customWidth="1"/>
    <col min="4" max="4" width="10.42578125" style="33" customWidth="1"/>
    <col min="5" max="5" width="11.85546875" style="33" customWidth="1"/>
    <col min="6" max="6" width="11.7109375" style="33" customWidth="1"/>
    <col min="7" max="7" width="11.140625" customWidth="1"/>
    <col min="8" max="8" width="10.140625" customWidth="1"/>
    <col min="9" max="9" width="9.7109375" customWidth="1"/>
    <col min="10" max="10" width="8.28515625" customWidth="1"/>
    <col min="11" max="11" width="8.42578125" customWidth="1"/>
    <col min="12" max="12" width="8.7109375" customWidth="1"/>
    <col min="13" max="13" width="9.85546875" customWidth="1"/>
  </cols>
  <sheetData>
    <row r="1" spans="1:13" ht="16.5" thickBot="1" x14ac:dyDescent="0.3">
      <c r="A1" s="2"/>
      <c r="B1" s="3"/>
      <c r="C1" s="3"/>
      <c r="D1" s="3"/>
      <c r="E1" s="110"/>
      <c r="F1" s="110"/>
      <c r="G1" s="110"/>
      <c r="H1" s="110"/>
      <c r="I1" s="110"/>
    </row>
    <row r="2" spans="1:13" ht="15.75" thickBot="1" x14ac:dyDescent="0.3">
      <c r="B2"/>
      <c r="C2"/>
      <c r="D2"/>
      <c r="E2" s="54" t="s">
        <v>25</v>
      </c>
      <c r="F2" s="55" t="s">
        <v>24</v>
      </c>
      <c r="G2" s="55"/>
      <c r="H2" s="56"/>
      <c r="I2" s="57"/>
    </row>
    <row r="3" spans="1:13" ht="15.75" thickBot="1" x14ac:dyDescent="0.3">
      <c r="B3"/>
      <c r="C3"/>
      <c r="D3"/>
      <c r="E3"/>
      <c r="F3"/>
    </row>
    <row r="4" spans="1:13" ht="15.75" x14ac:dyDescent="0.25">
      <c r="A4" s="12"/>
      <c r="B4" s="111" t="s">
        <v>2</v>
      </c>
      <c r="C4" s="105"/>
      <c r="D4" s="105"/>
      <c r="E4" s="105"/>
      <c r="F4" s="105"/>
      <c r="G4" s="105"/>
      <c r="H4" s="105"/>
      <c r="I4" s="105"/>
      <c r="J4" s="105"/>
      <c r="K4" s="105"/>
      <c r="L4" s="112"/>
    </row>
    <row r="5" spans="1:13" ht="16.5" thickBot="1" x14ac:dyDescent="0.3">
      <c r="A5" s="12"/>
      <c r="B5" s="113" t="s">
        <v>45</v>
      </c>
      <c r="C5" s="106"/>
      <c r="D5" s="106"/>
      <c r="E5" s="106"/>
      <c r="F5" s="106"/>
      <c r="G5" s="106"/>
      <c r="H5" s="106"/>
      <c r="I5" s="106"/>
      <c r="J5" s="106"/>
      <c r="K5" s="106"/>
      <c r="L5" s="114"/>
    </row>
    <row r="6" spans="1:13" ht="16.5" thickBot="1" x14ac:dyDescent="0.3">
      <c r="A6" s="89" t="s">
        <v>4</v>
      </c>
      <c r="B6" s="58">
        <v>0</v>
      </c>
      <c r="C6" s="59">
        <v>1</v>
      </c>
      <c r="D6" s="59">
        <v>2</v>
      </c>
      <c r="E6" s="59">
        <v>3</v>
      </c>
      <c r="F6" s="59">
        <v>4</v>
      </c>
      <c r="G6" s="59">
        <v>5</v>
      </c>
      <c r="H6" s="60">
        <v>6</v>
      </c>
      <c r="I6" s="61">
        <v>7</v>
      </c>
      <c r="J6" s="61">
        <v>8</v>
      </c>
      <c r="K6" s="61">
        <v>9</v>
      </c>
      <c r="L6" s="62">
        <v>10</v>
      </c>
    </row>
    <row r="7" spans="1:13" ht="15.75" x14ac:dyDescent="0.25">
      <c r="A7" s="87" t="s">
        <v>6</v>
      </c>
      <c r="B7" s="13">
        <v>0</v>
      </c>
      <c r="C7" s="14">
        <v>10000</v>
      </c>
      <c r="D7" s="14">
        <v>18000</v>
      </c>
      <c r="E7" s="14">
        <v>14400</v>
      </c>
      <c r="F7" s="14">
        <v>11520</v>
      </c>
      <c r="G7" s="14">
        <v>9216</v>
      </c>
      <c r="H7" s="5">
        <v>7373</v>
      </c>
      <c r="I7" s="34">
        <v>5898</v>
      </c>
      <c r="J7" s="34">
        <v>4719</v>
      </c>
      <c r="K7" s="34">
        <v>3775</v>
      </c>
      <c r="L7" s="35">
        <v>3020</v>
      </c>
    </row>
    <row r="8" spans="1:13" ht="16.5" thickBot="1" x14ac:dyDescent="0.3">
      <c r="A8" s="88" t="s">
        <v>7</v>
      </c>
      <c r="B8" s="15" t="s">
        <v>20</v>
      </c>
      <c r="C8" s="16">
        <v>90000</v>
      </c>
      <c r="D8" s="16">
        <v>72000</v>
      </c>
      <c r="E8" s="16">
        <v>57600</v>
      </c>
      <c r="F8" s="16">
        <v>46080</v>
      </c>
      <c r="G8" s="16">
        <v>36864</v>
      </c>
      <c r="H8" s="36">
        <v>29491</v>
      </c>
      <c r="I8" s="37">
        <v>23593</v>
      </c>
      <c r="J8" s="37">
        <v>18877</v>
      </c>
      <c r="K8" s="37">
        <v>15102</v>
      </c>
      <c r="L8" s="38">
        <v>12082</v>
      </c>
    </row>
    <row r="9" spans="1:13" ht="15.75" x14ac:dyDescent="0.25">
      <c r="A9" s="12"/>
      <c r="B9" s="5"/>
      <c r="C9" s="5"/>
      <c r="D9" s="5"/>
      <c r="E9" s="5"/>
      <c r="F9" s="5"/>
      <c r="G9" s="5"/>
      <c r="H9" s="1"/>
    </row>
    <row r="10" spans="1:13" ht="15.75" x14ac:dyDescent="0.25">
      <c r="A10" s="2"/>
      <c r="B10" s="1"/>
      <c r="C10" s="1"/>
      <c r="D10" s="1"/>
      <c r="E10" s="1"/>
      <c r="F10" s="1"/>
      <c r="G10" s="1"/>
      <c r="H10" s="1"/>
    </row>
    <row r="11" spans="1:13" ht="15.75" x14ac:dyDescent="0.25">
      <c r="A11" s="68" t="s">
        <v>32</v>
      </c>
      <c r="B11" s="1" t="s">
        <v>33</v>
      </c>
      <c r="C11" s="1"/>
      <c r="D11" s="1"/>
      <c r="E11" s="1" t="s">
        <v>46</v>
      </c>
      <c r="F11" s="66">
        <v>0.4</v>
      </c>
      <c r="G11" s="1"/>
      <c r="H11" s="1"/>
    </row>
    <row r="12" spans="1:13" ht="15.75" x14ac:dyDescent="0.25">
      <c r="A12" s="68" t="s">
        <v>34</v>
      </c>
      <c r="B12" s="1" t="s">
        <v>35</v>
      </c>
      <c r="C12" s="1"/>
      <c r="D12" s="1"/>
      <c r="E12" s="1"/>
      <c r="F12" s="1"/>
      <c r="G12" s="1"/>
      <c r="H12" s="1"/>
      <c r="I12" s="93" t="s">
        <v>58</v>
      </c>
      <c r="J12" s="94"/>
      <c r="K12" s="94"/>
      <c r="L12" s="94"/>
      <c r="M12" s="95"/>
    </row>
    <row r="13" spans="1:13" ht="15.75" x14ac:dyDescent="0.25">
      <c r="A13" s="68" t="s">
        <v>39</v>
      </c>
      <c r="B13" s="107" t="s">
        <v>36</v>
      </c>
      <c r="C13" s="107"/>
      <c r="D13" s="107"/>
      <c r="E13" s="107"/>
      <c r="F13" s="1"/>
      <c r="G13" s="1"/>
      <c r="H13" s="1"/>
      <c r="I13" s="96" t="s">
        <v>55</v>
      </c>
      <c r="J13" s="97"/>
      <c r="K13" s="97"/>
      <c r="L13" s="98"/>
      <c r="M13" s="99"/>
    </row>
    <row r="14" spans="1:13" ht="15.75" x14ac:dyDescent="0.25">
      <c r="A14" s="68" t="s">
        <v>40</v>
      </c>
      <c r="B14" s="107" t="s">
        <v>37</v>
      </c>
      <c r="C14" s="107"/>
      <c r="D14" s="107"/>
      <c r="E14" s="107"/>
      <c r="F14" s="107"/>
      <c r="G14" s="107"/>
      <c r="H14" s="107"/>
      <c r="I14" s="100" t="s">
        <v>57</v>
      </c>
      <c r="J14" s="101"/>
      <c r="K14" s="101"/>
      <c r="L14" s="102"/>
      <c r="M14" s="103"/>
    </row>
    <row r="15" spans="1:13" ht="15.75" x14ac:dyDescent="0.25">
      <c r="A15" s="68" t="s">
        <v>41</v>
      </c>
      <c r="B15" s="107" t="s">
        <v>38</v>
      </c>
      <c r="C15" s="107"/>
      <c r="D15" s="107"/>
      <c r="E15" s="107"/>
      <c r="F15" s="107"/>
      <c r="G15" s="107"/>
      <c r="H15" s="107"/>
    </row>
    <row r="16" spans="1:13" ht="15.75" x14ac:dyDescent="0.25">
      <c r="A16" s="2"/>
      <c r="B16" s="23" t="s">
        <v>11</v>
      </c>
      <c r="C16" s="23"/>
      <c r="D16" s="23"/>
      <c r="E16" s="23"/>
      <c r="F16" s="24"/>
      <c r="G16" s="1"/>
      <c r="H16" s="1"/>
    </row>
    <row r="17" spans="1:8" ht="15.75" x14ac:dyDescent="0.25">
      <c r="A17" s="68" t="s">
        <v>42</v>
      </c>
      <c r="B17" s="115">
        <f>L8</f>
        <v>12082</v>
      </c>
      <c r="C17" s="115"/>
      <c r="D17" s="1" t="s">
        <v>61</v>
      </c>
      <c r="E17" s="1"/>
      <c r="F17" s="1"/>
      <c r="G17" s="1"/>
      <c r="H17" s="1"/>
    </row>
    <row r="18" spans="1:8" ht="15.75" x14ac:dyDescent="0.25">
      <c r="A18" s="68" t="s">
        <v>34</v>
      </c>
      <c r="B18" s="107" t="str">
        <f>B12</f>
        <v>15 000 $</v>
      </c>
      <c r="C18" s="107"/>
      <c r="D18" s="28" t="s">
        <v>60</v>
      </c>
      <c r="E18" s="28"/>
      <c r="F18" s="28"/>
      <c r="G18" s="28"/>
      <c r="H18" s="1"/>
    </row>
    <row r="19" spans="1:8" ht="15.75" x14ac:dyDescent="0.25">
      <c r="A19" s="68" t="s">
        <v>43</v>
      </c>
      <c r="B19" s="107" t="s">
        <v>44</v>
      </c>
      <c r="C19" s="107"/>
      <c r="D19" s="107"/>
      <c r="E19" s="107"/>
      <c r="F19" s="107"/>
      <c r="G19" s="1"/>
      <c r="H19" s="1"/>
    </row>
    <row r="20" spans="1:8" ht="15.75" x14ac:dyDescent="0.25">
      <c r="A20" s="2"/>
      <c r="B20" s="107" t="s">
        <v>21</v>
      </c>
      <c r="C20" s="107"/>
      <c r="D20" s="107"/>
      <c r="E20" s="107"/>
      <c r="F20" s="107"/>
      <c r="G20" s="1"/>
      <c r="H20" s="1"/>
    </row>
    <row r="21" spans="1:8" ht="15.75" x14ac:dyDescent="0.25">
      <c r="A21" s="2"/>
      <c r="B21" s="28" t="s">
        <v>47</v>
      </c>
      <c r="C21" s="28"/>
      <c r="D21" s="28"/>
      <c r="E21" s="29">
        <v>-1167</v>
      </c>
      <c r="F21" s="80"/>
      <c r="G21" s="1"/>
      <c r="H21" s="1"/>
    </row>
    <row r="22" spans="1:8" ht="18.75" x14ac:dyDescent="0.3">
      <c r="A22" s="2"/>
      <c r="B22" s="109"/>
      <c r="C22" s="109"/>
      <c r="D22" s="109"/>
      <c r="E22" s="109"/>
      <c r="F22" s="109"/>
      <c r="G22" s="1"/>
      <c r="H22" s="1"/>
    </row>
    <row r="23" spans="1:8" ht="15.75" x14ac:dyDescent="0.25">
      <c r="B23" s="69" t="s">
        <v>18</v>
      </c>
      <c r="C23" s="29">
        <v>-1167</v>
      </c>
      <c r="D23"/>
      <c r="E23"/>
      <c r="F23"/>
    </row>
    <row r="24" spans="1:8" x14ac:dyDescent="0.25">
      <c r="B24"/>
      <c r="C24"/>
      <c r="D24"/>
      <c r="E24"/>
      <c r="F24"/>
    </row>
    <row r="25" spans="1:8" x14ac:dyDescent="0.25">
      <c r="B25"/>
      <c r="C25"/>
      <c r="D25"/>
      <c r="E25"/>
      <c r="F25"/>
    </row>
  </sheetData>
  <mergeCells count="11">
    <mergeCell ref="E1:I1"/>
    <mergeCell ref="B18:C18"/>
    <mergeCell ref="B19:F19"/>
    <mergeCell ref="B20:F20"/>
    <mergeCell ref="B22:F22"/>
    <mergeCell ref="B4:L4"/>
    <mergeCell ref="B5:L5"/>
    <mergeCell ref="B13:E13"/>
    <mergeCell ref="B14:H14"/>
    <mergeCell ref="B15:H15"/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Flux monétaire net_n9.4</vt:lpstr>
      <vt:lpstr>Calcul Amortissement_n9.4</vt:lpstr>
      <vt:lpstr>Flux monétaire net_n9.1</vt:lpstr>
      <vt:lpstr>Calcul Amortissement_n9.1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Rene Kakou</dc:creator>
  <cp:lastModifiedBy>Dr. Rene Kakou</cp:lastModifiedBy>
  <dcterms:created xsi:type="dcterms:W3CDTF">2017-01-23T19:12:26Z</dcterms:created>
  <dcterms:modified xsi:type="dcterms:W3CDTF">2018-01-23T00:55:03Z</dcterms:modified>
</cp:coreProperties>
</file>