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afae\Documents\GitHub\proyecto-riego\Excel\"/>
    </mc:Choice>
  </mc:AlternateContent>
  <xr:revisionPtr revIDLastSave="0" documentId="13_ncr:1_{22F40BED-146E-419B-ACDD-68EED528CC80}" xr6:coauthVersionLast="47" xr6:coauthVersionMax="47" xr10:uidLastSave="{00000000-0000-0000-0000-000000000000}"/>
  <bookViews>
    <workbookView xWindow="-108" yWindow="-108" windowWidth="22260" windowHeight="13176" activeTab="1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5" l="1"/>
  <c r="I14" i="6"/>
  <c r="I15" i="6" s="1"/>
  <c r="I7" i="6"/>
  <c r="I20" i="5"/>
  <c r="I13" i="5"/>
  <c r="I23" i="5" l="1"/>
  <c r="F4" i="1" l="1"/>
  <c r="F3" i="1"/>
  <c r="F5" i="1" l="1"/>
  <c r="F6" i="1"/>
  <c r="F7" i="1"/>
  <c r="F8" i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B6" i="2" l="1"/>
  <c r="C13" i="1"/>
  <c r="F13" i="1"/>
  <c r="C3" i="3" l="1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<sst xmlns="http://schemas.openxmlformats.org/spreadsheetml/2006/main" count="278" uniqueCount="119">
  <si>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</si>
  <si>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</si>
  <si>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</si>
  <si>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</si>
  <si>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</si>
  <si>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</si>
  <si>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</si>
  <si>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</si>
  <si>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</si>
  <si>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</si>
  <si>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</si>
  <si>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</si>
  <si>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</si>
  <si>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</si>
  <si>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</si>
  <si>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</si>
  <si>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</si>
  <si>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</si>
  <si>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</si>
  <si>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Enter the start date for the sprint</t>
  </si>
  <si>
    <t>Enter the ending date for the sprint</t>
  </si>
  <si>
    <t>If there are any holidays or other special days occuring during the sprint, enter that number here</t>
  </si>
  <si>
    <t>Utilization</t>
  </si>
  <si>
    <t>Enter a value for the utilization of the team</t>
  </si>
  <si>
    <t>HU1</t>
  </si>
  <si>
    <t>JUAN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</si>
  <si>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</si>
  <si>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</si>
  <si>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</si>
  <si>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</si>
  <si>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</si>
  <si>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</si>
  <si>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</si>
  <si>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</si>
  <si>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</si>
  <si>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PEDRO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</si>
  <si>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</si>
  <si>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</si>
  <si>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</si>
  <si>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</si>
  <si>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</si>
  <si>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</si>
  <si>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</si>
  <si>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</si>
  <si>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</si>
  <si>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</si>
  <si>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</si>
  <si>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</si>
  <si>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</si>
  <si>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</si>
  <si>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</si>
  <si>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</si>
  <si>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</si>
  <si>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</si>
  <si>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</si>
  <si>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</si>
  <si>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</si>
  <si>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</si>
  <si>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</si>
  <si>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</si>
  <si>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</si>
  <si>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</si>
  <si>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</si>
  <si>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</si>
  <si>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</si>
  <si>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</si>
  <si>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</si>
  <si>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</si>
  <si>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</si>
  <si>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</si>
  <si>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</si>
  <si>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</si>
  <si>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</si>
  <si>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Crear un formulario para el ingreso de los datos de una compra</t>
  </si>
  <si>
    <t>Validación de datos</t>
  </si>
  <si>
    <t>Crear un formulario para el ingreso de los datos del proveedor</t>
  </si>
  <si>
    <t>Habilitar la Base de Datos para guardar a proveedores</t>
  </si>
  <si>
    <t>Crear un formulario para el ingreso de los datos de la compra</t>
  </si>
  <si>
    <t>Habilitar la Base de Datos para guardar los datos de la compra</t>
  </si>
  <si>
    <t>Diego</t>
  </si>
  <si>
    <t>Juan</t>
  </si>
  <si>
    <t>Pedro</t>
  </si>
  <si>
    <t>visualizar los productos que se adquirieron en una compra</t>
  </si>
  <si>
    <t>Crear un formulario para poder visualizar los datos de los productos</t>
  </si>
  <si>
    <t>Habilitar la Base de Datos para buscar la información de los productos</t>
  </si>
  <si>
    <t>Crear un formulario para poder realizar la busqueda de la compra</t>
  </si>
  <si>
    <t>Crear una sección que permita ingresar el codigo de la compra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</si>
  <si>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</si>
  <si>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</si>
  <si>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</si>
  <si>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</si>
  <si>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</si>
  <si>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</si>
  <si>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</si>
  <si>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</si>
  <si>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</si>
  <si>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HU11-1</t>
  </si>
  <si>
    <t>HU11-2</t>
  </si>
  <si>
    <t>HU12-1</t>
  </si>
  <si>
    <t>HU12-2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</si>
  <si>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</si>
  <si>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</si>
  <si>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</si>
  <si>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</si>
  <si>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</si>
  <si>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</si>
  <si>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</si>
  <si>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</si>
  <si>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</si>
  <si>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ver a cuando se activo la bomba</t>
  </si>
  <si>
    <t>SR3</t>
  </si>
  <si>
    <t>SR1-1</t>
  </si>
  <si>
    <t>SR1-2</t>
  </si>
  <si>
    <t>SR2-1</t>
  </si>
  <si>
    <t>SR2-2</t>
  </si>
  <si>
    <t>SR2-3</t>
  </si>
  <si>
    <t>SR3-1</t>
  </si>
  <si>
    <t>SR3-2</t>
  </si>
  <si>
    <t>SR3-3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</si>
</sst>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5" xfId="0" applyFont="1" applyFill="1" applyBorder="1" applyAlignment="1"/>
    <xf numFmtId="0" fontId="8" fillId="4" borderId="6" xfId="0" applyFont="1" applyFill="1" applyBorder="1" applyAlignment="1"/>
    <xf numFmtId="0" fontId="8" fillId="5" borderId="5" xfId="0" applyFont="1" applyFill="1" applyBorder="1" applyAlignment="1"/>
    <xf numFmtId="0" fontId="8" fillId="5" borderId="6" xfId="0" applyFont="1" applyFill="1" applyBorder="1" applyAlignment="1"/>
    <xf numFmtId="0" fontId="8" fillId="5" borderId="7" xfId="0" applyFont="1" applyFill="1" applyBorder="1" applyAlignment="1"/>
    <xf numFmtId="0" fontId="8" fillId="5" borderId="8" xfId="0" applyFont="1" applyFill="1" applyBorder="1" applyAlignment="1"/>
    <xf numFmtId="0" fontId="8" fillId="5" borderId="9" xfId="0" applyFont="1" applyFill="1" applyBorder="1" applyAlignment="1"/>
    <xf numFmtId="0" fontId="8" fillId="6" borderId="10" xfId="0" applyFont="1" applyFill="1" applyBorder="1" applyAlignment="1"/>
    <xf numFmtId="0" fontId="8" fillId="6" borderId="11" xfId="0" applyFont="1" applyFill="1" applyBorder="1" applyAlignment="1"/>
    <xf numFmtId="0" fontId="2" fillId="7" borderId="12" xfId="0" applyNumberFormat="1" applyFont="1" applyFill="1" applyBorder="1"/>
    <xf numFmtId="0" fontId="2" fillId="7" borderId="12" xfId="0" applyFont="1" applyFill="1" applyBorder="1"/>
    <xf numFmtId="0" fontId="2" fillId="7" borderId="4" xfId="0" applyFont="1" applyFill="1" applyBorder="1"/>
    <xf numFmtId="0" fontId="2" fillId="7" borderId="13" xfId="0" applyFont="1" applyFill="1" applyBorder="1"/>
    <xf numFmtId="0" fontId="8" fillId="4" borderId="14" xfId="0" applyFont="1" applyFill="1" applyBorder="1" applyAlignment="1"/>
    <xf numFmtId="0" fontId="8" fillId="4" borderId="15" xfId="0" applyFont="1" applyFill="1" applyBorder="1" applyAlignment="1"/>
    <xf numFmtId="0" fontId="8" fillId="4" borderId="16" xfId="0" applyFont="1" applyFill="1" applyBorder="1" applyAlignment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8" fillId="0" borderId="21" xfId="0" applyFont="1" applyBorder="1" applyAlignment="1"/>
    <xf numFmtId="0" fontId="7" fillId="0" borderId="22" xfId="0" applyFont="1" applyBorder="1" applyAlignment="1"/>
    <xf numFmtId="0" fontId="8" fillId="0" borderId="22" xfId="0" applyFont="1" applyBorder="1" applyAlignment="1"/>
    <xf numFmtId="0" fontId="7" fillId="0" borderId="23" xfId="0" applyFont="1" applyBorder="1" applyAlignment="1"/>
    <xf numFmtId="0" fontId="8" fillId="0" borderId="24" xfId="0" applyFont="1" applyBorder="1" applyAlignment="1"/>
    <xf numFmtId="0" fontId="8" fillId="0" borderId="0" xfId="0" applyFont="1" applyBorder="1" applyAlignment="1"/>
    <xf numFmtId="0" fontId="8" fillId="0" borderId="25" xfId="0" applyFont="1" applyBorder="1" applyAlignment="1">
      <alignment horizontal="right"/>
    </xf>
    <xf numFmtId="0" fontId="8" fillId="0" borderId="26" xfId="0" applyFont="1" applyBorder="1" applyAlignment="1"/>
    <xf numFmtId="0" fontId="8" fillId="0" borderId="27" xfId="0" applyFont="1" applyBorder="1" applyAlignment="1"/>
    <xf numFmtId="0" fontId="8" fillId="0" borderId="28" xfId="0" applyFont="1" applyBorder="1" applyAlignment="1">
      <alignment horizontal="right"/>
    </xf>
    <xf numFmtId="0" fontId="8" fillId="0" borderId="23" xfId="0" applyFont="1" applyBorder="1" applyAlignment="1">
      <alignment horizontal="right"/>
    </xf>
    <xf numFmtId="0" fontId="8" fillId="0" borderId="28" xfId="0" applyFont="1" applyBorder="1" applyAlignment="1"/>
    <xf numFmtId="0" fontId="9" fillId="0" borderId="0" xfId="0" applyFont="1"/>
    <xf numFmtId="0" fontId="10" fillId="0" borderId="0" xfId="0" applyFont="1"/>
    <xf numFmtId="0" fontId="6" fillId="0" borderId="26" xfId="0" applyFont="1" applyBorder="1"/>
    <xf numFmtId="0" fontId="6" fillId="0" borderId="28" xfId="0" applyFont="1" applyBorder="1"/>
    <xf numFmtId="0" fontId="7" fillId="0" borderId="26" xfId="0" applyFont="1" applyBorder="1" applyAlignment="1"/>
    <xf numFmtId="0" fontId="7" fillId="0" borderId="28" xfId="0" applyFont="1" applyBorder="1" applyAlignment="1">
      <alignment horizontal="right"/>
    </xf>
    <xf numFmtId="0" fontId="7" fillId="0" borderId="28" xfId="0" applyFont="1" applyBorder="1" applyAlignment="1">
      <alignment horizontal="center"/>
    </xf>
    <xf numFmtId="0" fontId="8" fillId="0" borderId="22" xfId="0" applyFont="1" applyBorder="1" applyAlignment="1"/>
    <xf numFmtId="0" fontId="8" fillId="0" borderId="0" xfId="0" applyFont="1" applyBorder="1" applyAlignment="1"/>
    <xf numFmtId="0" fontId="8" fillId="0" borderId="27" xfId="0" applyFont="1" applyBorder="1" applyAlignment="1"/>
    <xf numFmtId="0" fontId="8" fillId="0" borderId="0" xfId="0" applyFont="1" applyAlignment="1"/>
    <xf numFmtId="0" fontId="8" fillId="0" borderId="27" xfId="0" applyFont="1" applyBorder="1" applyAlignment="1"/>
    <xf numFmtId="0" fontId="0" fillId="0" borderId="27" xfId="0" applyFont="1" applyBorder="1" applyAlignment="1"/>
    <xf numFmtId="0" fontId="8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Alignment="1"/>
    <xf numFmtId="0" fontId="8" fillId="0" borderId="22" xfId="0" applyFont="1" applyBorder="1" applyAlignment="1"/>
    <xf numFmtId="0" fontId="0" fillId="0" borderId="22" xfId="0" applyFont="1" applyBorder="1" applyAlignment="1"/>
    <xf numFmtId="0" fontId="8" fillId="0" borderId="0" xfId="0" applyFont="1" applyAlignment="1"/>
  </cellXfs>
  <cellStyles count="2">
    <cellStyle name="Normal" xfId="0" builtinId="0"/>
    <cellStyle name="Porcentaje" xfId="1" builtinId="5"/>
  </cellStyles>
  <dxfs count="29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BurnDown1Table!$B$3:$B$13</c:f>
              <c:numCache>
                <c:formatCode>0</c:formatCode>
                <c:ptCount val="11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64</c:v>
                </c:pt>
                <c:pt idx="7">
                  <c:v>48</c:v>
                </c:pt>
                <c:pt idx="8">
                  <c:v>32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BurnDown1Table!$C$3:$C$13</c:f>
              <c:numCache>
                <c:formatCode>0</c:formatCode>
                <c:ptCount val="11"/>
                <c:pt idx="0">
                  <c:v>160</c:v>
                </c:pt>
                <c:pt idx="1">
                  <c:v>144</c:v>
                </c:pt>
                <c:pt idx="2">
                  <c:v>128</c:v>
                </c:pt>
                <c:pt idx="3">
                  <c:v>112</c:v>
                </c:pt>
                <c:pt idx="4">
                  <c:v>96</c:v>
                </c:pt>
                <c:pt idx="5">
                  <c:v>80</c:v>
                </c:pt>
                <c:pt idx="6">
                  <c:v>64</c:v>
                </c:pt>
                <c:pt idx="7">
                  <c:v>48</c:v>
                </c:pt>
                <c:pt idx="8">
                  <c:v>32</c:v>
                </c:pt>
                <c:pt idx="9">
                  <c:v>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BurnDown1Table!$D$3:$D$13</c:f>
              <c:numCache>
                <c:formatCode>0</c:formatCode>
                <c:ptCount val="11"/>
                <c:pt idx="0">
                  <c:v>160</c:v>
                </c:pt>
                <c:pt idx="1">
                  <c:v>150</c:v>
                </c:pt>
                <c:pt idx="2">
                  <c:v>120</c:v>
                </c:pt>
                <c:pt idx="3">
                  <c:v>110</c:v>
                </c:pt>
                <c:pt idx="4">
                  <c:v>100</c:v>
                </c:pt>
                <c:pt idx="5">
                  <c:v>90</c:v>
                </c:pt>
                <c:pt idx="6">
                  <c:v>80</c:v>
                </c:pt>
                <c:pt idx="7">
                  <c:v>70</c:v>
                </c:pt>
                <c:pt idx="8">
                  <c:v>40</c:v>
                </c:pt>
                <c:pt idx="9">
                  <c:v>20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15</xdr:col>
      <xdr:colOff>9525</xdr:colOff>
      <xdr:row>13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18"/>
    <tableColumn id="2" xr3:uid="{00000000-0010-0000-0100-000002000000}" name="Item ID" dataDxfId="17" totalsRowDxfId="16">
      <calculatedColumnFormula>IFERROR(B2+1,1)</calculatedColumnFormula>
    </tableColumn>
    <tableColumn id="3" xr3:uid="{00000000-0010-0000-0100-000003000000}" name="Estimated Hours" totalsRowFunction="sum" dataDxfId="15" totalsRowDxfId="14"/>
    <tableColumn id="4" xr3:uid="{00000000-0010-0000-0100-000004000000}" name="Task Name" dataDxfId="13" totalsRowDxfId="12"/>
    <tableColumn id="5" xr3:uid="{00000000-0010-0000-0100-000005000000}" name="Assigned To" dataDxfId="11" totalsRowDxfId="10"/>
    <tableColumn id="6" xr3:uid="{00000000-0010-0000-0100-000006000000}" name="Remaining Hours" totalsRowFunction="sum" dataDxfId="9" totalsRowDxfId="8">
      <calculatedColumnFormula>SprintBacklog[[#This Row],[Estimated Hours]]</calculatedColumnFormula>
    </tableColumn>
    <tableColumn id="7" xr3:uid="{00000000-0010-0000-0100-000007000000}" name="Status" dataDxfId="7" totalsRowDxfId="6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13" totalsRowShown="0" headerRowDxfId="5" dataDxfId="4">
  <autoFilter ref="A2:D13" xr:uid="{00000000-0009-0000-0100-000003000000}"/>
  <tableColumns count="4">
    <tableColumn id="1" xr3:uid="{00000000-0010-0000-0200-000001000000}" name="Work Day" dataDxfId="3"/>
    <tableColumn id="2" xr3:uid="{00000000-0010-0000-0200-000002000000}" name="Target Burn Down" dataDxfId="2">
      <calculatedColumnFormula>IFERROR(TotalHours-(Table3[Work Day]*(TotalHours/WorkingDays)),0)</calculatedColumnFormula>
    </tableColumn>
    <tableColumn id="3" xr3:uid="{00000000-0010-0000-0200-000003000000}" name="Forecast Burn Down" dataDxfId="1">
      <calculatedColumnFormula>TotalHours-(Table3[Work Day]*DevRate)</calculatedColumnFormula>
    </tableColumn>
    <tableColumn id="4" xr3:uid="{00000000-0010-0000-0200-000004000000}" name="Actual Burn Down" dataDxfId="0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zoomScaleNormal="100" workbookViewId="0">
      <selection activeCell="A4" sqref="A4:H4"/>
    </sheetView>
  </sheetViews>
  <sheetFormatPr baseColWidth="10" defaultRowHeight="14.4" x14ac:dyDescent="0.3"/>
  <cols>
    <col min="4" max="4" width="23.44140625" customWidth="1"/>
    <col min="5" max="5" width="51.33203125" customWidth="1"/>
    <col min="6" max="6" width="18.5546875" customWidth="1"/>
  </cols>
  <sheetData>
    <row r="1" spans="1:8" ht="15" thickBot="1" x14ac:dyDescent="0.35">
      <c r="A1" s="43" t="s">
        <v>36</v>
      </c>
      <c r="B1" s="44" t="s">
        <v>37</v>
      </c>
      <c r="C1" s="44" t="s">
        <v>38</v>
      </c>
      <c r="D1" s="44" t="s">
        <v>39</v>
      </c>
      <c r="E1" s="46" t="s">
        <v>40</v>
      </c>
      <c r="F1" s="46" t="s">
        <v>41</v>
      </c>
      <c r="G1" s="44" t="s">
        <v>42</v>
      </c>
      <c r="H1" s="45" t="s">
        <v>43</v>
      </c>
    </row>
    <row r="2" spans="1:8" ht="16.8" x14ac:dyDescent="0.4">
      <c r="A2" s="39" t="s">
        <v>100</v>
      </c>
      <c r="B2" s="40" t="s">
        <v>107</v>
      </c>
      <c r="C2" s="41" t="s">
        <v>101</v>
      </c>
      <c r="D2" s="41" t="s">
        <v>102</v>
      </c>
      <c r="E2" s="23" t="s">
        <v>103</v>
      </c>
      <c r="F2" s="24" t="s">
        <v>91</v>
      </c>
      <c r="G2" s="42" t="s">
        <v>46</v>
      </c>
      <c r="H2" s="34"/>
    </row>
    <row r="3" spans="1:8" ht="16.8" x14ac:dyDescent="0.4">
      <c r="A3" s="36" t="s">
        <v>105</v>
      </c>
      <c r="B3" s="27" t="s">
        <v>107</v>
      </c>
      <c r="C3" s="23" t="s">
        <v>101</v>
      </c>
      <c r="D3" s="23" t="s">
        <v>106</v>
      </c>
      <c r="E3" s="23" t="s">
        <v>104</v>
      </c>
      <c r="F3" s="24" t="s">
        <v>91</v>
      </c>
      <c r="G3" s="28" t="s">
        <v>46</v>
      </c>
      <c r="H3" s="34"/>
    </row>
    <row r="4" spans="1:8" ht="16.8" x14ac:dyDescent="0.4">
      <c r="A4" s="36" t="s">
        <v>110</v>
      </c>
      <c r="B4" s="27" t="s">
        <v>107</v>
      </c>
      <c r="C4" s="23" t="s">
        <v>101</v>
      </c>
      <c r="D4" s="23" t="s">
        <v>108</v>
      </c>
      <c r="E4" s="23" t="s">
        <v>109</v>
      </c>
      <c r="F4" s="24" t="s">
        <v>91</v>
      </c>
      <c r="G4" s="28" t="s">
        <v>46</v>
      </c>
      <c r="H4" s="34"/>
    </row>
    <row r="5" spans="1:8" ht="16.8" hidden="1" x14ac:dyDescent="0.4">
      <c r="A5" s="36" t="s">
        <v>28</v>
      </c>
      <c r="B5" s="27" t="s">
        <v>44</v>
      </c>
      <c r="C5" s="23" t="s">
        <v>66</v>
      </c>
      <c r="D5" s="23" t="s">
        <v>48</v>
      </c>
      <c r="E5" s="23" t="s">
        <v>49</v>
      </c>
      <c r="F5" s="24" t="s">
        <v>91</v>
      </c>
      <c r="G5" s="28" t="s">
        <v>46</v>
      </c>
      <c r="H5" s="34" t="s">
        <v>47</v>
      </c>
    </row>
    <row r="6" spans="1:8" ht="16.8" hidden="1" x14ac:dyDescent="0.4">
      <c r="A6" s="36" t="s">
        <v>29</v>
      </c>
      <c r="B6" s="27" t="s">
        <v>44</v>
      </c>
      <c r="C6" s="23" t="s">
        <v>45</v>
      </c>
      <c r="D6" s="23" t="s">
        <v>50</v>
      </c>
      <c r="E6" s="23" t="s">
        <v>51</v>
      </c>
      <c r="F6" s="24" t="s">
        <v>91</v>
      </c>
      <c r="G6" s="28" t="s">
        <v>46</v>
      </c>
      <c r="H6" s="34" t="s">
        <v>47</v>
      </c>
    </row>
    <row r="7" spans="1:8" ht="16.8" hidden="1" x14ac:dyDescent="0.4">
      <c r="A7" s="36" t="s">
        <v>30</v>
      </c>
      <c r="B7" s="27" t="s">
        <v>44</v>
      </c>
      <c r="C7" s="23" t="s">
        <v>66</v>
      </c>
      <c r="D7" s="23" t="s">
        <v>52</v>
      </c>
      <c r="E7" s="23" t="s">
        <v>53</v>
      </c>
      <c r="F7" s="24" t="s">
        <v>91</v>
      </c>
      <c r="G7" s="28" t="s">
        <v>46</v>
      </c>
      <c r="H7" s="34" t="s">
        <v>47</v>
      </c>
    </row>
    <row r="8" spans="1:8" ht="16.8" hidden="1" x14ac:dyDescent="0.4">
      <c r="A8" s="36" t="s">
        <v>31</v>
      </c>
      <c r="B8" s="27" t="s">
        <v>44</v>
      </c>
      <c r="C8" s="23" t="s">
        <v>66</v>
      </c>
      <c r="D8" s="23" t="s">
        <v>54</v>
      </c>
      <c r="E8" s="23" t="s">
        <v>55</v>
      </c>
      <c r="F8" s="24" t="s">
        <v>91</v>
      </c>
      <c r="G8" s="28" t="s">
        <v>46</v>
      </c>
      <c r="H8" s="34" t="s">
        <v>47</v>
      </c>
    </row>
    <row r="9" spans="1:8" ht="16.8" hidden="1" x14ac:dyDescent="0.4">
      <c r="A9" s="36" t="s">
        <v>32</v>
      </c>
      <c r="B9" s="27" t="s">
        <v>44</v>
      </c>
      <c r="C9" s="23" t="s">
        <v>45</v>
      </c>
      <c r="D9" s="23" t="s">
        <v>56</v>
      </c>
      <c r="E9" s="23" t="s">
        <v>57</v>
      </c>
      <c r="F9" s="24" t="s">
        <v>91</v>
      </c>
      <c r="G9" s="28" t="s">
        <v>46</v>
      </c>
      <c r="H9" s="34" t="s">
        <v>47</v>
      </c>
    </row>
    <row r="10" spans="1:8" ht="16.8" hidden="1" x14ac:dyDescent="0.4">
      <c r="A10" s="36" t="s">
        <v>33</v>
      </c>
      <c r="B10" s="27" t="s">
        <v>44</v>
      </c>
      <c r="C10" s="23" t="s">
        <v>66</v>
      </c>
      <c r="D10" s="23" t="s">
        <v>58</v>
      </c>
      <c r="E10" s="23" t="s">
        <v>59</v>
      </c>
      <c r="F10" s="24" t="s">
        <v>91</v>
      </c>
      <c r="G10" s="28" t="s">
        <v>46</v>
      </c>
      <c r="H10" s="34" t="s">
        <v>47</v>
      </c>
    </row>
    <row r="11" spans="1:8" ht="16.8" hidden="1" x14ac:dyDescent="0.4">
      <c r="A11" s="37" t="s">
        <v>34</v>
      </c>
      <c r="B11" s="27" t="s">
        <v>44</v>
      </c>
      <c r="C11" s="23" t="s">
        <v>45</v>
      </c>
      <c r="D11" s="23" t="s">
        <v>60</v>
      </c>
      <c r="E11" s="23" t="s">
        <v>61</v>
      </c>
      <c r="F11" s="24" t="s">
        <v>92</v>
      </c>
      <c r="G11" s="28" t="s">
        <v>46</v>
      </c>
      <c r="H11" s="34" t="s">
        <v>90</v>
      </c>
    </row>
    <row r="12" spans="1:8" ht="16.8" hidden="1" x14ac:dyDescent="0.4">
      <c r="A12" s="37" t="s">
        <v>87</v>
      </c>
      <c r="B12" s="29" t="s">
        <v>44</v>
      </c>
      <c r="C12" s="25" t="s">
        <v>45</v>
      </c>
      <c r="D12" s="25" t="s">
        <v>62</v>
      </c>
      <c r="E12" s="25" t="s">
        <v>63</v>
      </c>
      <c r="F12" s="26" t="s">
        <v>93</v>
      </c>
      <c r="G12" s="30" t="s">
        <v>46</v>
      </c>
      <c r="H12" s="34" t="s">
        <v>89</v>
      </c>
    </row>
    <row r="13" spans="1:8" ht="17.399999999999999" hidden="1" thickBot="1" x14ac:dyDescent="0.45">
      <c r="A13" s="38" t="s">
        <v>88</v>
      </c>
      <c r="B13" s="31" t="s">
        <v>44</v>
      </c>
      <c r="C13" s="32" t="s">
        <v>45</v>
      </c>
      <c r="D13" s="32" t="s">
        <v>64</v>
      </c>
      <c r="E13" s="25" t="s">
        <v>65</v>
      </c>
      <c r="F13" s="26" t="s">
        <v>93</v>
      </c>
      <c r="G13" s="33" t="s">
        <v>46</v>
      </c>
      <c r="H13" s="35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tabSelected="1" zoomScaleNormal="100" workbookViewId="0">
      <selection activeCell="E24" sqref="E24"/>
    </sheetView>
  </sheetViews>
  <sheetFormatPr baseColWidth="10" defaultRowHeight="14.4" x14ac:dyDescent="0.3"/>
  <sheetData>
    <row r="1" spans="1:9" x14ac:dyDescent="0.3">
      <c r="A1" s="19"/>
      <c r="B1" s="17" t="s">
        <v>36</v>
      </c>
      <c r="C1" s="17" t="s">
        <v>37</v>
      </c>
      <c r="D1" s="17" t="s">
        <v>38</v>
      </c>
      <c r="E1" s="17" t="s">
        <v>67</v>
      </c>
      <c r="F1" s="17" t="s">
        <v>68</v>
      </c>
      <c r="G1" s="17" t="s">
        <v>41</v>
      </c>
      <c r="H1" s="17" t="s">
        <v>69</v>
      </c>
      <c r="I1" s="17" t="s">
        <v>10</v>
      </c>
    </row>
    <row r="2" spans="1:9" ht="15" thickBot="1" x14ac:dyDescent="0.35">
      <c r="A2" s="19"/>
      <c r="B2" s="20" t="s">
        <v>100</v>
      </c>
      <c r="C2" s="20" t="s">
        <v>107</v>
      </c>
      <c r="D2" s="20" t="s">
        <v>101</v>
      </c>
      <c r="E2" s="20" t="s">
        <v>102</v>
      </c>
      <c r="F2" s="20" t="s">
        <v>103</v>
      </c>
      <c r="G2" s="21" t="s">
        <v>91</v>
      </c>
      <c r="H2" s="20" t="s">
        <v>46</v>
      </c>
      <c r="I2" s="20"/>
    </row>
    <row r="3" spans="1:9" x14ac:dyDescent="0.3">
      <c r="A3" s="19"/>
      <c r="B3" s="47"/>
      <c r="C3" s="48" t="s">
        <v>70</v>
      </c>
      <c r="D3" s="66"/>
      <c r="E3" s="66"/>
      <c r="F3" s="66"/>
      <c r="G3" s="48" t="s">
        <v>71</v>
      </c>
      <c r="H3" s="66"/>
      <c r="I3" s="50" t="s">
        <v>72</v>
      </c>
    </row>
    <row r="4" spans="1:9" x14ac:dyDescent="0.3">
      <c r="A4" s="19"/>
      <c r="B4" s="51" t="s">
        <v>111</v>
      </c>
      <c r="C4" s="72" t="s">
        <v>73</v>
      </c>
      <c r="D4" s="72"/>
      <c r="E4" s="72"/>
      <c r="F4" s="72"/>
      <c r="G4" s="67" t="s">
        <v>80</v>
      </c>
      <c r="H4" s="67"/>
      <c r="I4" s="53">
        <v>5</v>
      </c>
    </row>
    <row r="5" spans="1:9" ht="15" thickBot="1" x14ac:dyDescent="0.35">
      <c r="A5" s="19"/>
      <c r="B5" s="54" t="s">
        <v>112</v>
      </c>
      <c r="C5" s="70" t="s">
        <v>74</v>
      </c>
      <c r="D5" s="70"/>
      <c r="E5" s="70"/>
      <c r="F5" s="70"/>
      <c r="G5" s="68" t="s">
        <v>80</v>
      </c>
      <c r="H5" s="68"/>
      <c r="I5" s="56">
        <v>5</v>
      </c>
    </row>
    <row r="6" spans="1:9" ht="15" thickBot="1" x14ac:dyDescent="0.35">
      <c r="A6" s="19"/>
      <c r="B6" s="69"/>
      <c r="C6" s="76"/>
      <c r="D6" s="76"/>
      <c r="E6" s="76"/>
      <c r="F6" s="76"/>
      <c r="G6" s="69"/>
      <c r="H6" s="61" t="s">
        <v>95</v>
      </c>
      <c r="I6" s="65">
        <f>SUM(I4:I5)</f>
        <v>10</v>
      </c>
    </row>
    <row r="7" spans="1:9" x14ac:dyDescent="0.3">
      <c r="A7" s="19"/>
      <c r="B7" s="17" t="s">
        <v>36</v>
      </c>
      <c r="C7" s="17" t="s">
        <v>37</v>
      </c>
      <c r="D7" s="17" t="s">
        <v>38</v>
      </c>
      <c r="E7" s="17" t="s">
        <v>67</v>
      </c>
      <c r="F7" s="17" t="s">
        <v>68</v>
      </c>
      <c r="G7" s="17" t="s">
        <v>41</v>
      </c>
      <c r="H7" s="17" t="s">
        <v>69</v>
      </c>
      <c r="I7" s="17" t="s">
        <v>10</v>
      </c>
    </row>
    <row r="8" spans="1:9" x14ac:dyDescent="0.3">
      <c r="A8" s="19"/>
      <c r="B8" s="20" t="s">
        <v>105</v>
      </c>
      <c r="C8" s="20" t="s">
        <v>107</v>
      </c>
      <c r="D8" s="20" t="s">
        <v>101</v>
      </c>
      <c r="E8" s="20" t="s">
        <v>106</v>
      </c>
      <c r="F8" s="20" t="s">
        <v>104</v>
      </c>
      <c r="G8" s="20" t="s">
        <v>91</v>
      </c>
      <c r="H8" s="20" t="s">
        <v>46</v>
      </c>
      <c r="I8" s="20"/>
    </row>
    <row r="9" spans="1:9" ht="15" thickBot="1" x14ac:dyDescent="0.35">
      <c r="A9" s="19"/>
      <c r="B9" s="69"/>
      <c r="C9" s="22" t="s">
        <v>70</v>
      </c>
      <c r="D9" s="69"/>
      <c r="E9" s="69"/>
      <c r="F9" s="69"/>
      <c r="G9" s="22" t="s">
        <v>71</v>
      </c>
      <c r="H9" s="69"/>
      <c r="I9" s="22" t="s">
        <v>72</v>
      </c>
    </row>
    <row r="10" spans="1:9" x14ac:dyDescent="0.3">
      <c r="A10" s="19"/>
      <c r="B10" s="47" t="s">
        <v>113</v>
      </c>
      <c r="C10" s="75" t="s">
        <v>75</v>
      </c>
      <c r="D10" s="76"/>
      <c r="E10" s="76"/>
      <c r="F10" s="76"/>
      <c r="G10" s="49" t="s">
        <v>81</v>
      </c>
      <c r="H10" s="49"/>
      <c r="I10" s="57">
        <v>7</v>
      </c>
    </row>
    <row r="11" spans="1:9" x14ac:dyDescent="0.3">
      <c r="A11" s="19"/>
      <c r="B11" s="51" t="s">
        <v>114</v>
      </c>
      <c r="C11" s="72" t="s">
        <v>74</v>
      </c>
      <c r="D11" s="73"/>
      <c r="E11" s="73"/>
      <c r="F11" s="73"/>
      <c r="G11" s="52" t="s">
        <v>81</v>
      </c>
      <c r="H11" s="52"/>
      <c r="I11" s="53">
        <v>7</v>
      </c>
    </row>
    <row r="12" spans="1:9" ht="15" thickBot="1" x14ac:dyDescent="0.35">
      <c r="A12" s="19"/>
      <c r="B12" s="54" t="s">
        <v>115</v>
      </c>
      <c r="C12" s="70" t="s">
        <v>76</v>
      </c>
      <c r="D12" s="71"/>
      <c r="E12" s="71"/>
      <c r="F12" s="71"/>
      <c r="G12" s="55" t="s">
        <v>81</v>
      </c>
      <c r="H12" s="55"/>
      <c r="I12" s="58">
        <v>6</v>
      </c>
    </row>
    <row r="13" spans="1:9" ht="15" thickBot="1" x14ac:dyDescent="0.35">
      <c r="A13" s="19"/>
      <c r="B13" s="18"/>
      <c r="C13" s="74"/>
      <c r="D13" s="74"/>
      <c r="E13" s="74"/>
      <c r="F13" s="74"/>
      <c r="G13" s="18"/>
      <c r="H13" s="61" t="s">
        <v>95</v>
      </c>
      <c r="I13" s="65">
        <f>SUM(I10:I12)</f>
        <v>20</v>
      </c>
    </row>
    <row r="14" spans="1:9" x14ac:dyDescent="0.3">
      <c r="A14" s="19"/>
      <c r="B14" s="17" t="s">
        <v>36</v>
      </c>
      <c r="C14" s="17" t="s">
        <v>37</v>
      </c>
      <c r="D14" s="17" t="s">
        <v>38</v>
      </c>
      <c r="E14" s="17" t="s">
        <v>67</v>
      </c>
      <c r="F14" s="17" t="s">
        <v>68</v>
      </c>
      <c r="G14" s="17" t="s">
        <v>41</v>
      </c>
      <c r="H14" s="17" t="s">
        <v>69</v>
      </c>
      <c r="I14" s="17" t="s">
        <v>10</v>
      </c>
    </row>
    <row r="15" spans="1:9" x14ac:dyDescent="0.3">
      <c r="A15" s="19"/>
      <c r="B15" s="20" t="s">
        <v>110</v>
      </c>
      <c r="C15" s="20" t="s">
        <v>107</v>
      </c>
      <c r="D15" s="20" t="s">
        <v>101</v>
      </c>
      <c r="E15" s="20" t="s">
        <v>108</v>
      </c>
      <c r="F15" s="20" t="s">
        <v>109</v>
      </c>
      <c r="G15" s="21" t="s">
        <v>91</v>
      </c>
      <c r="H15" s="20" t="s">
        <v>46</v>
      </c>
      <c r="I15" s="20"/>
    </row>
    <row r="16" spans="1:9" ht="15" thickBot="1" x14ac:dyDescent="0.35">
      <c r="A16" s="19"/>
      <c r="B16" s="18"/>
      <c r="C16" s="22" t="s">
        <v>70</v>
      </c>
      <c r="D16" s="18"/>
      <c r="E16" s="18"/>
      <c r="F16" s="18"/>
      <c r="G16" s="22" t="s">
        <v>71</v>
      </c>
      <c r="H16" s="18"/>
      <c r="I16" s="22" t="s">
        <v>72</v>
      </c>
    </row>
    <row r="17" spans="1:9" x14ac:dyDescent="0.3">
      <c r="A17" s="19"/>
      <c r="B17" s="47" t="s">
        <v>116</v>
      </c>
      <c r="C17" s="75" t="s">
        <v>77</v>
      </c>
      <c r="D17" s="76"/>
      <c r="E17" s="76"/>
      <c r="F17" s="76"/>
      <c r="G17" s="49" t="s">
        <v>80</v>
      </c>
      <c r="H17" s="49"/>
      <c r="I17" s="57">
        <v>4</v>
      </c>
    </row>
    <row r="18" spans="1:9" x14ac:dyDescent="0.3">
      <c r="A18" s="19"/>
      <c r="B18" s="51" t="s">
        <v>117</v>
      </c>
      <c r="C18" s="72" t="s">
        <v>74</v>
      </c>
      <c r="D18" s="73"/>
      <c r="E18" s="73"/>
      <c r="F18" s="73"/>
      <c r="G18" s="52" t="s">
        <v>80</v>
      </c>
      <c r="H18" s="52"/>
      <c r="I18" s="53">
        <v>4</v>
      </c>
    </row>
    <row r="19" spans="1:9" ht="15" thickBot="1" x14ac:dyDescent="0.35">
      <c r="A19" s="19"/>
      <c r="B19" s="54" t="s">
        <v>118</v>
      </c>
      <c r="C19" s="70" t="s">
        <v>78</v>
      </c>
      <c r="D19" s="71"/>
      <c r="E19" s="71"/>
      <c r="F19" s="71"/>
      <c r="G19" s="55" t="s">
        <v>80</v>
      </c>
      <c r="H19" s="55"/>
      <c r="I19" s="56">
        <v>2</v>
      </c>
    </row>
    <row r="20" spans="1:9" ht="15" thickBot="1" x14ac:dyDescent="0.35">
      <c r="A20" s="19"/>
      <c r="B20" s="17"/>
      <c r="C20" s="17"/>
      <c r="D20" s="17"/>
      <c r="E20" s="17"/>
      <c r="F20" s="17"/>
      <c r="G20" s="17"/>
      <c r="H20" s="61" t="s">
        <v>95</v>
      </c>
      <c r="I20" s="65">
        <f>SUM(I17:I19)</f>
        <v>10</v>
      </c>
    </row>
    <row r="21" spans="1:9" x14ac:dyDescent="0.3">
      <c r="A21" s="19"/>
    </row>
    <row r="22" spans="1:9" x14ac:dyDescent="0.3">
      <c r="A22" s="19"/>
    </row>
    <row r="23" spans="1:9" ht="21" x14ac:dyDescent="0.4">
      <c r="A23" s="19"/>
      <c r="H23" s="60" t="s">
        <v>94</v>
      </c>
      <c r="I23" s="60">
        <f>I6+I13+I20+I26+I33+I39+I46+I53+I60+I66</f>
        <v>40</v>
      </c>
    </row>
    <row r="24" spans="1:9" x14ac:dyDescent="0.3">
      <c r="A24" s="19"/>
    </row>
    <row r="25" spans="1:9" x14ac:dyDescent="0.3">
      <c r="A25" s="19"/>
    </row>
    <row r="26" spans="1:9" x14ac:dyDescent="0.3">
      <c r="A26" s="19"/>
    </row>
    <row r="27" spans="1:9" x14ac:dyDescent="0.3">
      <c r="A27" s="19"/>
    </row>
    <row r="28" spans="1:9" x14ac:dyDescent="0.3">
      <c r="A28" s="19"/>
    </row>
    <row r="29" spans="1:9" x14ac:dyDescent="0.3">
      <c r="A29" s="19"/>
    </row>
    <row r="30" spans="1:9" x14ac:dyDescent="0.3">
      <c r="A30" s="19"/>
    </row>
    <row r="31" spans="1:9" x14ac:dyDescent="0.3">
      <c r="A31" s="19"/>
    </row>
    <row r="32" spans="1:9" x14ac:dyDescent="0.3">
      <c r="A32" s="19"/>
    </row>
    <row r="33" spans="1:1" x14ac:dyDescent="0.3">
      <c r="A33" s="19"/>
    </row>
    <row r="34" spans="1:1" x14ac:dyDescent="0.3">
      <c r="A34" s="19"/>
    </row>
    <row r="35" spans="1:1" x14ac:dyDescent="0.3">
      <c r="A35" s="19"/>
    </row>
    <row r="36" spans="1:1" x14ac:dyDescent="0.3">
      <c r="A36" s="19"/>
    </row>
    <row r="37" spans="1:1" x14ac:dyDescent="0.3">
      <c r="A37" s="19"/>
    </row>
    <row r="38" spans="1:1" x14ac:dyDescent="0.3">
      <c r="A38" s="19"/>
    </row>
    <row r="39" spans="1:1" x14ac:dyDescent="0.3">
      <c r="A39" s="19"/>
    </row>
    <row r="40" spans="1:1" x14ac:dyDescent="0.3">
      <c r="A40" s="19"/>
    </row>
    <row r="41" spans="1:1" x14ac:dyDescent="0.3">
      <c r="A41" s="19"/>
    </row>
    <row r="42" spans="1:1" x14ac:dyDescent="0.3">
      <c r="A42" s="19"/>
    </row>
    <row r="43" spans="1:1" x14ac:dyDescent="0.3">
      <c r="A43" s="19"/>
    </row>
    <row r="44" spans="1:1" x14ac:dyDescent="0.3">
      <c r="A44" s="19"/>
    </row>
    <row r="45" spans="1:1" x14ac:dyDescent="0.3">
      <c r="A45" s="19"/>
    </row>
    <row r="46" spans="1:1" x14ac:dyDescent="0.3">
      <c r="A46" s="19"/>
    </row>
    <row r="47" spans="1:1" x14ac:dyDescent="0.3">
      <c r="A47" s="19"/>
    </row>
    <row r="48" spans="1:1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0">
    <mergeCell ref="C4:F4"/>
    <mergeCell ref="C5:F5"/>
    <mergeCell ref="C6:F6"/>
    <mergeCell ref="C10:F10"/>
    <mergeCell ref="C11:F11"/>
    <mergeCell ref="C12:F12"/>
    <mergeCell ref="C13:F13"/>
    <mergeCell ref="C17:F17"/>
    <mergeCell ref="C18:F18"/>
    <mergeCell ref="C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zoomScaleNormal="100" workbookViewId="0">
      <selection activeCell="F15" sqref="F15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36</v>
      </c>
      <c r="C2" s="17" t="s">
        <v>37</v>
      </c>
      <c r="D2" s="17" t="s">
        <v>38</v>
      </c>
      <c r="E2" s="17" t="s">
        <v>67</v>
      </c>
      <c r="F2" s="17" t="s">
        <v>68</v>
      </c>
      <c r="G2" s="17" t="s">
        <v>41</v>
      </c>
      <c r="H2" s="17" t="s">
        <v>69</v>
      </c>
      <c r="I2" s="17" t="s">
        <v>10</v>
      </c>
    </row>
    <row r="3" spans="1:9" x14ac:dyDescent="0.3">
      <c r="B3" s="20" t="s">
        <v>87</v>
      </c>
      <c r="C3" s="20" t="s">
        <v>44</v>
      </c>
      <c r="D3" s="20" t="s">
        <v>45</v>
      </c>
      <c r="E3" s="20" t="s">
        <v>62</v>
      </c>
      <c r="F3" s="20" t="s">
        <v>82</v>
      </c>
      <c r="G3" s="21"/>
      <c r="H3" s="20" t="s">
        <v>46</v>
      </c>
      <c r="I3" s="20" t="s">
        <v>47</v>
      </c>
    </row>
    <row r="4" spans="1:9" ht="15" thickBot="1" x14ac:dyDescent="0.35">
      <c r="B4" s="18"/>
      <c r="C4" s="22" t="s">
        <v>70</v>
      </c>
      <c r="D4" s="18"/>
      <c r="E4" s="18"/>
      <c r="F4" s="18"/>
      <c r="G4" s="22" t="s">
        <v>71</v>
      </c>
      <c r="H4" s="18"/>
      <c r="I4" s="22" t="s">
        <v>72</v>
      </c>
    </row>
    <row r="5" spans="1:9" x14ac:dyDescent="0.3">
      <c r="B5" s="47" t="s">
        <v>96</v>
      </c>
      <c r="C5" s="75" t="s">
        <v>83</v>
      </c>
      <c r="D5" s="76"/>
      <c r="E5" s="76"/>
      <c r="F5" s="76"/>
      <c r="G5" s="49" t="s">
        <v>79</v>
      </c>
      <c r="H5" s="49"/>
      <c r="I5" s="57">
        <v>10</v>
      </c>
    </row>
    <row r="6" spans="1:9" ht="15" thickBot="1" x14ac:dyDescent="0.35">
      <c r="B6" s="54" t="s">
        <v>97</v>
      </c>
      <c r="C6" s="55" t="s">
        <v>84</v>
      </c>
      <c r="D6" s="55"/>
      <c r="E6" s="55"/>
      <c r="F6" s="55"/>
      <c r="G6" s="55" t="s">
        <v>79</v>
      </c>
      <c r="H6" s="55"/>
      <c r="I6" s="56">
        <v>10</v>
      </c>
    </row>
    <row r="7" spans="1:9" ht="15" thickBot="1" x14ac:dyDescent="0.35">
      <c r="B7" s="18"/>
      <c r="C7" s="77"/>
      <c r="D7" s="74"/>
      <c r="E7" s="74"/>
      <c r="F7" s="74"/>
      <c r="G7" s="18"/>
      <c r="H7" s="63" t="s">
        <v>95</v>
      </c>
      <c r="I7" s="64">
        <f>SUM(I5:I6)</f>
        <v>20</v>
      </c>
    </row>
    <row r="8" spans="1:9" x14ac:dyDescent="0.3">
      <c r="B8" s="17"/>
      <c r="C8" s="17"/>
      <c r="D8" s="17"/>
      <c r="E8" s="17"/>
      <c r="F8" s="17"/>
      <c r="G8" s="17"/>
      <c r="H8" s="17"/>
      <c r="I8" s="17"/>
    </row>
    <row r="9" spans="1:9" x14ac:dyDescent="0.3">
      <c r="B9" s="17" t="s">
        <v>36</v>
      </c>
      <c r="C9" s="17" t="s">
        <v>37</v>
      </c>
      <c r="D9" s="17" t="s">
        <v>38</v>
      </c>
      <c r="E9" s="17" t="s">
        <v>67</v>
      </c>
      <c r="F9" s="17" t="s">
        <v>68</v>
      </c>
      <c r="G9" s="17" t="s">
        <v>41</v>
      </c>
      <c r="H9" s="17" t="s">
        <v>69</v>
      </c>
      <c r="I9" s="17" t="s">
        <v>10</v>
      </c>
    </row>
    <row r="10" spans="1:9" x14ac:dyDescent="0.3">
      <c r="B10" s="20" t="s">
        <v>88</v>
      </c>
      <c r="C10" s="20" t="s">
        <v>44</v>
      </c>
      <c r="D10" s="20" t="s">
        <v>45</v>
      </c>
      <c r="E10" s="20" t="s">
        <v>64</v>
      </c>
      <c r="F10" s="20" t="s">
        <v>65</v>
      </c>
      <c r="G10" s="21"/>
      <c r="H10" s="20" t="s">
        <v>46</v>
      </c>
      <c r="I10" s="20" t="s">
        <v>47</v>
      </c>
    </row>
    <row r="11" spans="1:9" ht="15" thickBot="1" x14ac:dyDescent="0.35">
      <c r="B11" s="18"/>
      <c r="C11" s="22" t="s">
        <v>70</v>
      </c>
      <c r="D11" s="18"/>
      <c r="E11" s="18"/>
      <c r="F11" s="18"/>
      <c r="G11" s="22" t="s">
        <v>71</v>
      </c>
      <c r="H11" s="18"/>
      <c r="I11" s="22" t="s">
        <v>72</v>
      </c>
    </row>
    <row r="12" spans="1:9" x14ac:dyDescent="0.3">
      <c r="B12" s="47" t="s">
        <v>98</v>
      </c>
      <c r="C12" s="75" t="s">
        <v>85</v>
      </c>
      <c r="D12" s="76"/>
      <c r="E12" s="76"/>
      <c r="F12" s="76"/>
      <c r="G12" s="49" t="s">
        <v>80</v>
      </c>
      <c r="H12" s="49"/>
      <c r="I12" s="57">
        <v>10</v>
      </c>
    </row>
    <row r="13" spans="1:9" ht="15" thickBot="1" x14ac:dyDescent="0.35">
      <c r="B13" s="54" t="s">
        <v>99</v>
      </c>
      <c r="C13" s="70" t="s">
        <v>86</v>
      </c>
      <c r="D13" s="71"/>
      <c r="E13" s="71"/>
      <c r="F13" s="71"/>
      <c r="G13" s="55" t="s">
        <v>80</v>
      </c>
      <c r="H13" s="55"/>
      <c r="I13" s="56">
        <v>10</v>
      </c>
    </row>
    <row r="14" spans="1:9" ht="15" thickBot="1" x14ac:dyDescent="0.35">
      <c r="H14" s="61" t="s">
        <v>95</v>
      </c>
      <c r="I14" s="62">
        <f>SUM(I12:I13)</f>
        <v>20</v>
      </c>
    </row>
    <row r="15" spans="1:9" x14ac:dyDescent="0.3">
      <c r="H15" s="59" t="s">
        <v>94</v>
      </c>
      <c r="I15" s="59">
        <f>I7+I14</f>
        <v>40</v>
      </c>
    </row>
  </sheetData>
  <mergeCells count="4">
    <mergeCell ref="C5:F5"/>
    <mergeCell ref="C7:F7"/>
    <mergeCell ref="C12:F12"/>
    <mergeCell ref="C13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66" zoomScaleNormal="166" workbookViewId="0">
      <selection activeCell="B6" sqref="B6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43271</v>
      </c>
      <c r="C2" s="2" t="s">
        <v>19</v>
      </c>
    </row>
    <row r="3" spans="1:3" ht="17.399999999999999" thickBot="1" x14ac:dyDescent="0.45">
      <c r="B3" s="6">
        <v>43284</v>
      </c>
      <c r="C3" s="2" t="s">
        <v>20</v>
      </c>
    </row>
    <row r="4" spans="1:3" ht="17.399999999999999" thickBot="1" x14ac:dyDescent="0.45">
      <c r="A4" s="4" t="s">
        <v>14</v>
      </c>
      <c r="B4" s="3">
        <f>NETWORKDAYS(B2,B3)</f>
        <v>10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21</v>
      </c>
    </row>
    <row r="6" spans="1:3" x14ac:dyDescent="0.4">
      <c r="A6" s="4" t="s">
        <v>15</v>
      </c>
      <c r="B6" s="3">
        <f>B4-B5</f>
        <v>10</v>
      </c>
      <c r="C6" s="2"/>
    </row>
    <row r="7" spans="1:3" ht="17.399999999999999" thickBot="1" x14ac:dyDescent="0.45">
      <c r="A7" s="4" t="s">
        <v>3</v>
      </c>
      <c r="B7" s="3">
        <v>2</v>
      </c>
      <c r="C7" s="2"/>
    </row>
    <row r="8" spans="1:3" ht="17.399999999999999" thickBot="1" x14ac:dyDescent="0.45">
      <c r="A8" s="4" t="s">
        <v>22</v>
      </c>
      <c r="B8" s="8">
        <v>1</v>
      </c>
      <c r="C8" s="2" t="s">
        <v>23</v>
      </c>
    </row>
    <row r="9" spans="1:3" x14ac:dyDescent="0.4">
      <c r="A9" s="4" t="s">
        <v>2</v>
      </c>
      <c r="B9" s="3">
        <f>(B4-B5)*B8*B7*8</f>
        <v>160</v>
      </c>
      <c r="C9" s="2"/>
    </row>
    <row r="10" spans="1:3" x14ac:dyDescent="0.4">
      <c r="A10" s="4" t="s">
        <v>4</v>
      </c>
      <c r="B10" s="3">
        <f>IFERROR(B9/B4,0)</f>
        <v>16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topLeftCell="E8" zoomScale="268" zoomScaleNormal="268" workbookViewId="0">
      <selection activeCell="G16" sqref="G16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10</v>
      </c>
      <c r="D3" s="11" t="s">
        <v>24</v>
      </c>
      <c r="E3" s="11" t="s">
        <v>25</v>
      </c>
      <c r="F3" s="11">
        <f>SprintBacklog[[#This Row],[Estimated Hours]]</f>
        <v>10</v>
      </c>
      <c r="G3" s="11"/>
    </row>
    <row r="4" spans="1:7" x14ac:dyDescent="0.4">
      <c r="A4" s="11">
        <v>1</v>
      </c>
      <c r="B4" s="3">
        <f t="shared" ref="B4:B12" si="0">IFERROR(B3+1,1)</f>
        <v>2</v>
      </c>
      <c r="C4" s="11">
        <v>20</v>
      </c>
      <c r="D4" s="12" t="s">
        <v>26</v>
      </c>
      <c r="E4" s="11" t="s">
        <v>35</v>
      </c>
      <c r="F4" s="11">
        <f>SprintBacklog[[#This Row],[Estimated Hours]]</f>
        <v>20</v>
      </c>
      <c r="G4" s="11"/>
    </row>
    <row r="5" spans="1:7" x14ac:dyDescent="0.4">
      <c r="A5" s="11">
        <v>1</v>
      </c>
      <c r="B5" s="3">
        <f t="shared" si="0"/>
        <v>3</v>
      </c>
      <c r="C5" s="11">
        <v>10</v>
      </c>
      <c r="D5" s="12" t="s">
        <v>27</v>
      </c>
      <c r="E5" s="11" t="s">
        <v>25</v>
      </c>
      <c r="F5" s="11">
        <f>SprintBacklog[[#This Row],[Estimated Hours]]</f>
        <v>10</v>
      </c>
      <c r="G5" s="11"/>
    </row>
    <row r="6" spans="1:7" x14ac:dyDescent="0.4">
      <c r="A6" s="11">
        <v>1</v>
      </c>
      <c r="B6" s="3">
        <f t="shared" si="0"/>
        <v>4</v>
      </c>
      <c r="C6" s="11">
        <v>10</v>
      </c>
      <c r="D6" s="12" t="s">
        <v>28</v>
      </c>
      <c r="E6" s="11" t="s">
        <v>35</v>
      </c>
      <c r="F6" s="11">
        <f>SprintBacklog[[#This Row],[Estimated Hours]]</f>
        <v>10</v>
      </c>
      <c r="G6" s="11"/>
    </row>
    <row r="7" spans="1:7" x14ac:dyDescent="0.4">
      <c r="A7" s="11">
        <v>1</v>
      </c>
      <c r="B7" s="3">
        <f t="shared" si="0"/>
        <v>5</v>
      </c>
      <c r="C7" s="11">
        <v>10</v>
      </c>
      <c r="D7" s="12" t="s">
        <v>29</v>
      </c>
      <c r="E7" s="11" t="s">
        <v>25</v>
      </c>
      <c r="F7" s="11">
        <f>SprintBacklog[[#This Row],[Estimated Hours]]</f>
        <v>10</v>
      </c>
      <c r="G7" s="11"/>
    </row>
    <row r="8" spans="1:7" x14ac:dyDescent="0.4">
      <c r="A8" s="11">
        <v>1</v>
      </c>
      <c r="B8" s="3">
        <f t="shared" si="0"/>
        <v>6</v>
      </c>
      <c r="C8" s="11">
        <v>10</v>
      </c>
      <c r="D8" s="12" t="s">
        <v>30</v>
      </c>
      <c r="E8" s="11" t="s">
        <v>35</v>
      </c>
      <c r="F8" s="11">
        <f>SprintBacklog[[#This Row],[Estimated Hours]]</f>
        <v>10</v>
      </c>
      <c r="G8" s="11"/>
    </row>
    <row r="9" spans="1:7" x14ac:dyDescent="0.4">
      <c r="A9" s="11">
        <v>1</v>
      </c>
      <c r="B9" s="3">
        <f t="shared" si="0"/>
        <v>7</v>
      </c>
      <c r="C9" s="11">
        <v>10</v>
      </c>
      <c r="D9" s="12" t="s">
        <v>31</v>
      </c>
      <c r="E9" s="11" t="s">
        <v>25</v>
      </c>
      <c r="F9" s="11">
        <f>SprintBacklog[[#This Row],[Estimated Hours]]</f>
        <v>10</v>
      </c>
      <c r="G9" s="11"/>
    </row>
    <row r="10" spans="1:7" x14ac:dyDescent="0.4">
      <c r="A10" s="11">
        <v>1</v>
      </c>
      <c r="B10" s="3">
        <f t="shared" si="0"/>
        <v>8</v>
      </c>
      <c r="C10" s="11">
        <v>20</v>
      </c>
      <c r="D10" s="12" t="s">
        <v>32</v>
      </c>
      <c r="E10" s="11" t="s">
        <v>35</v>
      </c>
      <c r="F10" s="11">
        <f>SprintBacklog[[#This Row],[Estimated Hours]]</f>
        <v>20</v>
      </c>
      <c r="G10" s="11"/>
    </row>
    <row r="11" spans="1:7" x14ac:dyDescent="0.4">
      <c r="A11" s="11">
        <v>1</v>
      </c>
      <c r="B11" s="3">
        <f t="shared" si="0"/>
        <v>9</v>
      </c>
      <c r="C11" s="11">
        <v>20</v>
      </c>
      <c r="D11" s="12" t="s">
        <v>33</v>
      </c>
      <c r="E11" s="11" t="s">
        <v>35</v>
      </c>
      <c r="F11" s="11">
        <f>SprintBacklog[[#This Row],[Estimated Hours]]</f>
        <v>20</v>
      </c>
      <c r="G11" s="11"/>
    </row>
    <row r="12" spans="1:7" x14ac:dyDescent="0.4">
      <c r="A12" s="11">
        <v>1</v>
      </c>
      <c r="B12" s="3">
        <f t="shared" si="0"/>
        <v>10</v>
      </c>
      <c r="C12" s="11">
        <v>40</v>
      </c>
      <c r="D12" s="11" t="s">
        <v>34</v>
      </c>
      <c r="E12" s="11" t="s">
        <v>25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160</v>
      </c>
      <c r="F13" s="3">
        <f>SUBTOTAL(109,SprintBacklog[Remaining Hours])</f>
        <v>160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13"/>
  <sheetViews>
    <sheetView zoomScaleNormal="100" workbookViewId="0">
      <selection activeCell="M11" sqref="M11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IFERROR(TotalHours-(Table3[Work Day]*(TotalHours/WorkingDays)),0)</f>
        <v>160</v>
      </c>
      <c r="C3" s="15">
        <f>TotalHours-(Table3[Work Day]*DevRate)</f>
        <v>160</v>
      </c>
      <c r="D3" s="15">
        <f>Table3[[#This Row],[Target Burn Down]]</f>
        <v>160</v>
      </c>
      <c r="E3" s="15"/>
    </row>
    <row r="4" spans="1:5" x14ac:dyDescent="0.4">
      <c r="A4" s="3">
        <v>1</v>
      </c>
      <c r="B4" s="15">
        <f>IFERROR(TotalHours-(Table3[Work Day]*(TotalHours/WorkingDays)),0)</f>
        <v>144</v>
      </c>
      <c r="C4" s="15">
        <f>TotalHours-(Table3[Work Day]*DevRate)</f>
        <v>144</v>
      </c>
      <c r="D4" s="16">
        <v>150</v>
      </c>
      <c r="E4" s="15"/>
    </row>
    <row r="5" spans="1:5" x14ac:dyDescent="0.4">
      <c r="A5" s="3">
        <v>2</v>
      </c>
      <c r="B5" s="15">
        <f>IFERROR(TotalHours-(Table3[Work Day]*(TotalHours/WorkingDays)),0)</f>
        <v>128</v>
      </c>
      <c r="C5" s="15">
        <f>TotalHours-(Table3[Work Day]*DevRate)</f>
        <v>128</v>
      </c>
      <c r="D5" s="16">
        <v>120</v>
      </c>
      <c r="E5" s="15"/>
    </row>
    <row r="6" spans="1:5" x14ac:dyDescent="0.4">
      <c r="A6" s="3">
        <v>3</v>
      </c>
      <c r="B6" s="15">
        <f>IFERROR(TotalHours-(Table3[Work Day]*(TotalHours/WorkingDays)),0)</f>
        <v>112</v>
      </c>
      <c r="C6" s="15">
        <f>TotalHours-(Table3[Work Day]*DevRate)</f>
        <v>112</v>
      </c>
      <c r="D6" s="16">
        <v>110</v>
      </c>
      <c r="E6" s="15"/>
    </row>
    <row r="7" spans="1:5" x14ac:dyDescent="0.4">
      <c r="A7" s="3">
        <v>4</v>
      </c>
      <c r="B7" s="15">
        <f>IFERROR(TotalHours-(Table3[Work Day]*(TotalHours/WorkingDays)),0)</f>
        <v>96</v>
      </c>
      <c r="C7" s="15">
        <f>TotalHours-(Table3[Work Day]*DevRate)</f>
        <v>96</v>
      </c>
      <c r="D7" s="16">
        <v>100</v>
      </c>
      <c r="E7" s="15"/>
    </row>
    <row r="8" spans="1:5" x14ac:dyDescent="0.4">
      <c r="A8" s="3">
        <v>5</v>
      </c>
      <c r="B8" s="15">
        <f>IFERROR(TotalHours-(Table3[Work Day]*(TotalHours/WorkingDays)),0)</f>
        <v>80</v>
      </c>
      <c r="C8" s="15">
        <f>TotalHours-(Table3[Work Day]*DevRate)</f>
        <v>80</v>
      </c>
      <c r="D8" s="16">
        <v>90</v>
      </c>
      <c r="E8" s="15"/>
    </row>
    <row r="9" spans="1:5" x14ac:dyDescent="0.4">
      <c r="A9" s="3">
        <v>6</v>
      </c>
      <c r="B9" s="15">
        <f>IFERROR(TotalHours-(Table3[Work Day]*(TotalHours/WorkingDays)),0)</f>
        <v>64</v>
      </c>
      <c r="C9" s="15">
        <f>TotalHours-(Table3[Work Day]*DevRate)</f>
        <v>64</v>
      </c>
      <c r="D9" s="16">
        <v>80</v>
      </c>
      <c r="E9" s="15"/>
    </row>
    <row r="10" spans="1:5" x14ac:dyDescent="0.4">
      <c r="A10" s="3">
        <v>7</v>
      </c>
      <c r="B10" s="15">
        <f>IFERROR(TotalHours-(Table3[Work Day]*(TotalHours/WorkingDays)),0)</f>
        <v>48</v>
      </c>
      <c r="C10" s="15">
        <f>TotalHours-(Table3[Work Day]*DevRate)</f>
        <v>48</v>
      </c>
      <c r="D10" s="16">
        <v>70</v>
      </c>
      <c r="E10" s="15"/>
    </row>
    <row r="11" spans="1:5" x14ac:dyDescent="0.4">
      <c r="A11" s="3">
        <v>8</v>
      </c>
      <c r="B11" s="15">
        <f>IFERROR(TotalHours-(Table3[Work Day]*(TotalHours/WorkingDays)),0)</f>
        <v>32</v>
      </c>
      <c r="C11" s="15">
        <f>TotalHours-(Table3[Work Day]*DevRate)</f>
        <v>32</v>
      </c>
      <c r="D11" s="16">
        <v>40</v>
      </c>
      <c r="E11" s="15"/>
    </row>
    <row r="12" spans="1:5" x14ac:dyDescent="0.4">
      <c r="A12" s="3">
        <v>9</v>
      </c>
      <c r="B12" s="15">
        <f>IFERROR(TotalHours-(Table3[Work Day]*(TotalHours/WorkingDays)),0)</f>
        <v>16</v>
      </c>
      <c r="C12" s="15">
        <f>TotalHours-(Table3[Work Day]*DevRate)</f>
        <v>16</v>
      </c>
      <c r="D12" s="16">
        <v>20</v>
      </c>
      <c r="E12" s="15"/>
    </row>
    <row r="13" spans="1:5" x14ac:dyDescent="0.4">
      <c r="A13" s="3">
        <v>10</v>
      </c>
      <c r="B13" s="15">
        <f>IFERROR(TotalHours-(Table3[Work Day]*(TotalHours/WorkingDays)),0)</f>
        <v>0</v>
      </c>
      <c r="C13" s="15">
        <f>TotalHours-(Table3[Work Day]*DevRate)</f>
        <v>0</v>
      </c>
      <c r="D13" s="16">
        <v>10</v>
      </c>
      <c r="E13" s="15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Rafael Fonseca</cp:lastModifiedBy>
  <dcterms:created xsi:type="dcterms:W3CDTF">2014-10-14T22:04:59Z</dcterms:created>
  <dcterms:modified xsi:type="dcterms:W3CDTF">2021-12-22T06:53:32Z</dcterms:modified>
</cp:coreProperties>
</file>