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rafae\Downloads\"/>
    </mc:Choice>
  </mc:AlternateContent>
  <xr:revisionPtr revIDLastSave="0" documentId="13_ncr:1_{F8736B2C-B26F-4C27-878A-AAC6BD7D96BF}" xr6:coauthVersionLast="47" xr6:coauthVersionMax="47" xr10:uidLastSave="{00000000-0000-0000-0000-000000000000}"/>
  <bookViews>
    <workbookView xWindow="-108" yWindow="-108" windowWidth="22260" windowHeight="13176" xr2:uid="{00000000-000D-0000-FFFF-FFFF00000000}"/>
  </bookViews>
  <sheets>
    <sheet name="BackLog" sheetId="4" r:id="rId1"/>
    <sheet name="Sprint1" sheetId="5" r:id="rId2"/>
    <sheet name="Sprint2" sheetId="6" r:id="rId3"/>
    <sheet name="Sprint1Info" sheetId="2" r:id="rId4"/>
    <sheet name="Backlog1Table" sheetId="1" r:id="rId5"/>
    <sheet name="BurnDown1Table" sheetId="3" r:id="rId6"/>
  </sheets>
  <definedNames>
    <definedName name="DevRate">Sprint1Info!$B$10</definedName>
    <definedName name="RemainingHours">SprintBacklog[[#Totals],[Remaining Hours]]</definedName>
    <definedName name="StartDate">Sprint1Info!$B$2</definedName>
    <definedName name="TotalHours">SprintBacklog[[#Totals],[Estimated Hours]]</definedName>
    <definedName name="WorkingDays">Sprint1Info!$B$6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6" l="1"/>
  <c r="I15" i="6" s="1"/>
  <c r="I7" i="6"/>
  <c r="I66" i="5"/>
  <c r="I60" i="5"/>
  <c r="I53" i="5"/>
  <c r="I46" i="5"/>
  <c r="I39" i="5"/>
  <c r="I33" i="5"/>
  <c r="I26" i="5"/>
  <c r="I20" i="5"/>
  <c r="I13" i="5"/>
  <c r="I6" i="5"/>
  <c r="I67" i="5" l="1"/>
  <c r="F4" i="1" l="1"/>
  <c r="F3" i="1"/>
  <c r="F5" i="1" l="1"/>
  <c r="F6" i="1"/>
  <c r="F7" i="1"/>
  <c r="F8" i="1"/>
  <c r="F9" i="1"/>
  <c r="F10" i="1"/>
  <c r="F11" i="1"/>
  <c r="F12" i="1"/>
  <c r="B3" i="1"/>
  <c r="B4" i="1" s="1"/>
  <c r="B5" i="1" s="1"/>
  <c r="B6" i="1" s="1"/>
  <c r="B7" i="1" s="1"/>
  <c r="B8" i="1" s="1"/>
  <c r="B9" i="1" s="1"/>
  <c r="B10" i="1" s="1"/>
  <c r="B11" i="1" s="1"/>
  <c r="B12" i="1" s="1"/>
  <c r="B4" i="2"/>
  <c r="B9" i="2" s="1"/>
  <c r="B10" i="2" s="1"/>
  <c r="B6" i="2" l="1"/>
  <c r="C13" i="1"/>
  <c r="F13" i="1"/>
  <c r="C3" i="3" l="1"/>
  <c r="B4" i="3"/>
  <c r="C4" i="3"/>
  <c r="B8" i="3"/>
  <c r="B12" i="3"/>
  <c r="B6" i="3"/>
  <c r="B10" i="3"/>
  <c r="B5" i="3"/>
  <c r="B9" i="3"/>
  <c r="B13" i="3"/>
  <c r="B3" i="3"/>
  <c r="D3" i="3" s="1"/>
  <c r="B7" i="3"/>
  <c r="B11" i="3"/>
  <c r="C12" i="3"/>
  <c r="C9" i="3"/>
  <c r="C5" i="3"/>
  <c r="C8" i="3"/>
  <c r="C11" i="3"/>
  <c r="C10" i="3"/>
  <c r="C7" i="3"/>
  <c r="C6" i="3"/>
  <c r="C1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PowerUps for Excel</author>
  </authors>
  <commentList>
    <comment ref="A2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PowerUps for Excel:</t>
        </r>
        <r>
          <rPr>
            <sz val="9"/>
            <color indexed="81"/>
            <rFont val="Tahoma"/>
            <family val="2"/>
          </rPr>
          <t xml:space="preserve">
Create one row per day in the sprint.</t>
        </r>
      </text>
    </comment>
  </commentList>
</comments>
</file>

<file path=xl/sharedStrings.xml><?xml version="1.0" encoding="utf-8"?>
<sst xmlns="http://schemas.openxmlformats.org/spreadsheetml/2006/main" count="462" uniqueCount="153">
  <si>
    <t>Start Date</t>
  </si>
  <si>
    <t>Holidays</t>
  </si>
  <si>
    <t>Available Dev Hours</t>
  </si>
  <si>
    <t>Number of Devs</t>
  </si>
  <si>
    <t>Daily Dev Hours</t>
  </si>
  <si>
    <t>Item ID</t>
  </si>
  <si>
    <t>Estimated Hours</t>
  </si>
  <si>
    <t>Task Name</t>
  </si>
  <si>
    <t>Assigned To</t>
  </si>
  <si>
    <t>Remaining Hours</t>
  </si>
  <si>
    <t>Status</t>
  </si>
  <si>
    <t>Sprint</t>
  </si>
  <si>
    <t>Total</t>
  </si>
  <si>
    <t>Work Day</t>
  </si>
  <si>
    <t>Elapsed Days</t>
  </si>
  <si>
    <t>Working Days</t>
  </si>
  <si>
    <t>Target Burn Down</t>
  </si>
  <si>
    <t>Forecast Burn Down</t>
  </si>
  <si>
    <t>Actual Burn Down</t>
  </si>
  <si>
    <t>Enter the start date for the sprint</t>
  </si>
  <si>
    <t>Enter the ending date for the sprint</t>
  </si>
  <si>
    <t>If there are any holidays or other special days occuring during the sprint, enter that number here</t>
  </si>
  <si>
    <t>Utilization</t>
  </si>
  <si>
    <t>Enter a value for the utilization of the team</t>
  </si>
  <si>
    <t>HU1</t>
  </si>
  <si>
    <t>JUAN</t>
  </si>
  <si>
    <t>HU2</t>
  </si>
  <si>
    <t>HU3</t>
  </si>
  <si>
    <t>HU4</t>
  </si>
  <si>
    <t>HU5</t>
  </si>
  <si>
    <t>HU6</t>
  </si>
  <si>
    <t>HU7</t>
  </si>
  <si>
    <t>HU8</t>
  </si>
  <si>
    <t>HU9</t>
  </si>
  <si>
    <t>HU10</t>
  </si>
  <si>
    <t>PEDRO</t>
  </si>
  <si>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</si>
  <si>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</si>
  <si>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</si>
  <si>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</si>
  <si>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</si>
  <si>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</si>
  <si>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</si>
  <si>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</si>
  <si>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Compras</t>
  </si>
  <si>
    <t xml:space="preserve">Gerente </t>
  </si>
  <si>
    <t>Agregar una compra</t>
  </si>
  <si>
    <t>registrar una compra realizada</t>
  </si>
  <si>
    <t>Alta</t>
  </si>
  <si>
    <t>Terminado</t>
  </si>
  <si>
    <t>Agregar un proveedor</t>
  </si>
  <si>
    <t>Agregar productos</t>
  </si>
  <si>
    <t>agregar productos a la base datos</t>
  </si>
  <si>
    <t>Eliminar una compra</t>
  </si>
  <si>
    <t>eliminar una compra mal registrada</t>
  </si>
  <si>
    <t>Eliminar un proveedor</t>
  </si>
  <si>
    <t>eliminar un proveedor asociado a la compra realizada</t>
  </si>
  <si>
    <t>Eliminar productos</t>
  </si>
  <si>
    <t>eliminar productos que hayan sido mal registrados</t>
  </si>
  <si>
    <t>Modificar una compra</t>
  </si>
  <si>
    <t>modificar los datos ingresados en una compra registrada</t>
  </si>
  <si>
    <t>Modificar un proveedor</t>
  </si>
  <si>
    <t>modificar los datos mal registrados de un proveedor</t>
  </si>
  <si>
    <t>Visualizar compras</t>
  </si>
  <si>
    <t>visualizar el registro de compras realizadas</t>
  </si>
  <si>
    <t>Visualizar proveedor</t>
  </si>
  <si>
    <t>visualizar los datos del proveedor asociado a la compra</t>
  </si>
  <si>
    <t>Visualizar productos</t>
  </si>
  <si>
    <t>visualizar los productos que se adquiereron en una compra</t>
  </si>
  <si>
    <t>Buscar compra</t>
  </si>
  <si>
    <t>realizar la busqueda de una determinada compra mediantem su código</t>
  </si>
  <si>
    <t>Vendedor</t>
  </si>
  <si>
    <t>Necesito</t>
  </si>
  <si>
    <t>así podre...</t>
  </si>
  <si>
    <t>Prioridad</t>
  </si>
  <si>
    <t>Tareas</t>
  </si>
  <si>
    <t>Asignado</t>
  </si>
  <si>
    <t>Estimado</t>
  </si>
  <si>
    <t>Crear un formulario para el ingreso de los datos de una compra</t>
  </si>
  <si>
    <t>Validación de datos</t>
  </si>
  <si>
    <t>Gerente</t>
  </si>
  <si>
    <t>Agregar un proveedor a la base de datos</t>
  </si>
  <si>
    <t>Crear un formulario para el ingreso de los datos del proveedor</t>
  </si>
  <si>
    <t>Habilitar la Base de Datos para guardar a proveedores</t>
  </si>
  <si>
    <t>Crear un formulario para el ingreso de los datos de la compra</t>
  </si>
  <si>
    <t>Habilitar la Base de Datos para guardar los datos de la compra</t>
  </si>
  <si>
    <t>Crear un formulario para eliminar las compras</t>
  </si>
  <si>
    <t>Crear una sección que permita buscar la compra que se eliminará</t>
  </si>
  <si>
    <t>Diego</t>
  </si>
  <si>
    <t>Crear un formulario para eliminar el proveedor</t>
  </si>
  <si>
    <t>Crear una sección que permita buscar el proveedor que se eliminará</t>
  </si>
  <si>
    <t>Crear una sección que permita buscar los productos a eliminar</t>
  </si>
  <si>
    <t>Crear un formulario para realizar las modificaciones de una compra</t>
  </si>
  <si>
    <t>Crear una sección que permita ingresar el de codigo de la compra y buscarla</t>
  </si>
  <si>
    <t>Actualización de bases de datos</t>
  </si>
  <si>
    <t>Crear un formulario para realizar la modificación de un proveedor</t>
  </si>
  <si>
    <t>Crear una sección que permita ingresar los datos del proveedor</t>
  </si>
  <si>
    <t>Actualización de base de datos</t>
  </si>
  <si>
    <t>Crear un formulario para poder visualizar la compra</t>
  </si>
  <si>
    <t>Habilitar la Base de Datos para buscar la información de la compra</t>
  </si>
  <si>
    <t>Crear un formulario para poder visualizar los datos del proveedor</t>
  </si>
  <si>
    <t>Habilitar la Base de Datos para buscar la información del proveedor</t>
  </si>
  <si>
    <t>Juan</t>
  </si>
  <si>
    <t>Pedro</t>
  </si>
  <si>
    <t>visualizar los productos que se adquirieron en una compra</t>
  </si>
  <si>
    <t>Crear un formulario para poder visualizar los datos de los productos</t>
  </si>
  <si>
    <t>Habilitar la Base de Datos para buscar la información de los productos</t>
  </si>
  <si>
    <t>Crear un formulario para poder realizar la busqueda de la compra</t>
  </si>
  <si>
    <t>Crear una sección que permita ingresar el codigo de la compra</t>
  </si>
  <si>
    <t>HU11</t>
  </si>
  <si>
    <t>HU12</t>
  </si>
  <si>
    <t>No iniciado</t>
  </si>
  <si>
    <t>En proceso</t>
  </si>
  <si>
    <t>Aceptado</t>
  </si>
  <si>
    <t>Falta verdificar por el usuario</t>
  </si>
  <si>
    <t>-</t>
  </si>
  <si>
    <t>TOTAL</t>
  </si>
  <si>
    <t>SUBTOTAL</t>
  </si>
  <si>
    <t>HU1-1</t>
  </si>
  <si>
    <t>HU2-1</t>
  </si>
  <si>
    <t>HU2-2</t>
  </si>
  <si>
    <t>HU3-3</t>
  </si>
  <si>
    <t>HU3-1</t>
  </si>
  <si>
    <t>HU3-2</t>
  </si>
  <si>
    <t>HU4-1</t>
  </si>
  <si>
    <t>HU4-2</t>
  </si>
  <si>
    <t>HU5-1</t>
  </si>
  <si>
    <t>HU5-2</t>
  </si>
  <si>
    <t>HU6-1</t>
  </si>
  <si>
    <t>HU6-2</t>
  </si>
  <si>
    <t>HU7-1</t>
  </si>
  <si>
    <t>HU7-2</t>
  </si>
  <si>
    <t>HU7-3</t>
  </si>
  <si>
    <t>HU8-1</t>
  </si>
  <si>
    <t>HU8-2</t>
  </si>
  <si>
    <t>HU8-3</t>
  </si>
  <si>
    <t>HU9-1</t>
  </si>
  <si>
    <t>HU10-1</t>
  </si>
  <si>
    <t>HU10-2</t>
  </si>
  <si>
    <t>HU11-1</t>
  </si>
  <si>
    <t>HU11-2</t>
  </si>
  <si>
    <t>HU12-1</t>
  </si>
  <si>
    <t>HU12-2</t>
  </si>
  <si>
    <t>HU2-3</t>
  </si>
  <si>
    <t>HU9-2</t>
  </si>
  <si>
    <t>HU1-2</t>
  </si>
  <si>
    <t>SR1</t>
  </si>
  <si>
    <t>Cliente</t>
  </si>
  <si>
    <t>Medir la humedad</t>
  </si>
  <si>
    <t>activar la bomba cuando la tierra este seca</t>
  </si>
  <si>
    <t>Medir el agua del taque</t>
  </si>
  <si>
    <t>evitar que se dañe si no hay agua</t>
  </si>
  <si>
    <t>SR2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</si>
</sst>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Segoe UI Light"/>
      <family val="2"/>
    </font>
    <font>
      <sz val="11"/>
      <color theme="1"/>
      <name val="Segoe UI Ligh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FC5E8"/>
        <bgColor rgb="FF9FC5E8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indent="1"/>
    </xf>
    <xf numFmtId="0" fontId="3" fillId="0" borderId="0" xfId="0" applyFont="1"/>
    <xf numFmtId="0" fontId="3" fillId="0" borderId="0" xfId="0" applyFont="1" applyAlignment="1">
      <alignment horizontal="right"/>
    </xf>
    <xf numFmtId="14" fontId="3" fillId="2" borderId="3" xfId="0" applyNumberFormat="1" applyFont="1" applyFill="1" applyBorder="1"/>
    <xf numFmtId="14" fontId="3" fillId="2" borderId="4" xfId="0" applyNumberFormat="1" applyFont="1" applyFill="1" applyBorder="1"/>
    <xf numFmtId="0" fontId="3" fillId="2" borderId="2" xfId="0" applyFont="1" applyFill="1" applyBorder="1"/>
    <xf numFmtId="9" fontId="3" fillId="2" borderId="2" xfId="1" applyFont="1" applyFill="1" applyBorder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2" borderId="1" xfId="0" applyFont="1" applyFill="1" applyBorder="1"/>
    <xf numFmtId="0" fontId="3" fillId="2" borderId="1" xfId="0" applyNumberFormat="1" applyFont="1" applyFill="1" applyBorder="1"/>
    <xf numFmtId="1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1" fontId="3" fillId="0" borderId="0" xfId="0" applyNumberFormat="1" applyFont="1"/>
    <xf numFmtId="1" fontId="3" fillId="2" borderId="1" xfId="0" applyNumberFormat="1" applyFont="1" applyFill="1" applyBorder="1"/>
    <xf numFmtId="0" fontId="7" fillId="0" borderId="0" xfId="0" applyFont="1" applyAlignment="1">
      <alignment horizontal="center"/>
    </xf>
    <xf numFmtId="0" fontId="8" fillId="0" borderId="0" xfId="0" applyFont="1" applyAlignment="1"/>
    <xf numFmtId="0" fontId="0" fillId="0" borderId="0" xfId="0" applyFont="1" applyAlignment="1"/>
    <xf numFmtId="0" fontId="8" fillId="3" borderId="0" xfId="0" applyFont="1" applyFill="1" applyAlignment="1"/>
    <xf numFmtId="0" fontId="8" fillId="3" borderId="0" xfId="0" applyFont="1" applyFill="1"/>
    <xf numFmtId="0" fontId="7" fillId="0" borderId="0" xfId="0" applyFont="1" applyAlignment="1"/>
    <xf numFmtId="0" fontId="8" fillId="4" borderId="1" xfId="0" applyFont="1" applyFill="1" applyBorder="1" applyAlignment="1"/>
    <xf numFmtId="0" fontId="0" fillId="4" borderId="1" xfId="0" applyFont="1" applyFill="1" applyBorder="1" applyAlignment="1"/>
    <xf numFmtId="0" fontId="8" fillId="5" borderId="1" xfId="0" applyFont="1" applyFill="1" applyBorder="1" applyAlignment="1"/>
    <xf numFmtId="0" fontId="0" fillId="5" borderId="1" xfId="0" applyFont="1" applyFill="1" applyBorder="1" applyAlignment="1"/>
    <xf numFmtId="0" fontId="8" fillId="4" borderId="5" xfId="0" applyFont="1" applyFill="1" applyBorder="1" applyAlignment="1"/>
    <xf numFmtId="0" fontId="8" fillId="4" borderId="6" xfId="0" applyFont="1" applyFill="1" applyBorder="1" applyAlignment="1"/>
    <xf numFmtId="0" fontId="8" fillId="5" borderId="5" xfId="0" applyFont="1" applyFill="1" applyBorder="1" applyAlignment="1"/>
    <xf numFmtId="0" fontId="8" fillId="5" borderId="6" xfId="0" applyFont="1" applyFill="1" applyBorder="1" applyAlignment="1"/>
    <xf numFmtId="0" fontId="8" fillId="5" borderId="7" xfId="0" applyFont="1" applyFill="1" applyBorder="1" applyAlignment="1"/>
    <xf numFmtId="0" fontId="8" fillId="5" borderId="8" xfId="0" applyFont="1" applyFill="1" applyBorder="1" applyAlignment="1"/>
    <xf numFmtId="0" fontId="8" fillId="5" borderId="9" xfId="0" applyFont="1" applyFill="1" applyBorder="1" applyAlignment="1"/>
    <xf numFmtId="0" fontId="8" fillId="6" borderId="10" xfId="0" applyFont="1" applyFill="1" applyBorder="1" applyAlignment="1"/>
    <xf numFmtId="0" fontId="8" fillId="6" borderId="11" xfId="0" applyFont="1" applyFill="1" applyBorder="1" applyAlignment="1"/>
    <xf numFmtId="0" fontId="2" fillId="7" borderId="12" xfId="0" applyNumberFormat="1" applyFont="1" applyFill="1" applyBorder="1"/>
    <xf numFmtId="0" fontId="2" fillId="7" borderId="12" xfId="0" applyFont="1" applyFill="1" applyBorder="1"/>
    <xf numFmtId="0" fontId="2" fillId="7" borderId="4" xfId="0" applyFont="1" applyFill="1" applyBorder="1"/>
    <xf numFmtId="0" fontId="2" fillId="7" borderId="13" xfId="0" applyFont="1" applyFill="1" applyBorder="1"/>
    <xf numFmtId="0" fontId="8" fillId="4" borderId="14" xfId="0" applyFont="1" applyFill="1" applyBorder="1" applyAlignment="1"/>
    <xf numFmtId="0" fontId="8" fillId="4" borderId="15" xfId="0" applyFont="1" applyFill="1" applyBorder="1" applyAlignment="1"/>
    <xf numFmtId="0" fontId="8" fillId="4" borderId="16" xfId="0" applyFont="1" applyFill="1" applyBorder="1" applyAlignment="1"/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8" fillId="0" borderId="21" xfId="0" applyFont="1" applyBorder="1" applyAlignment="1"/>
    <xf numFmtId="0" fontId="7" fillId="0" borderId="22" xfId="0" applyFont="1" applyBorder="1" applyAlignment="1"/>
    <xf numFmtId="0" fontId="8" fillId="0" borderId="22" xfId="0" applyFont="1" applyBorder="1" applyAlignment="1"/>
    <xf numFmtId="0" fontId="7" fillId="0" borderId="23" xfId="0" applyFont="1" applyBorder="1" applyAlignment="1"/>
    <xf numFmtId="0" fontId="8" fillId="0" borderId="24" xfId="0" applyFont="1" applyBorder="1" applyAlignment="1"/>
    <xf numFmtId="0" fontId="8" fillId="0" borderId="0" xfId="0" applyFont="1" applyBorder="1" applyAlignment="1"/>
    <xf numFmtId="0" fontId="8" fillId="0" borderId="25" xfId="0" applyFont="1" applyBorder="1" applyAlignment="1">
      <alignment horizontal="right"/>
    </xf>
    <xf numFmtId="0" fontId="8" fillId="0" borderId="26" xfId="0" applyFont="1" applyBorder="1" applyAlignment="1"/>
    <xf numFmtId="0" fontId="8" fillId="0" borderId="27" xfId="0" applyFont="1" applyBorder="1" applyAlignment="1"/>
    <xf numFmtId="0" fontId="8" fillId="0" borderId="28" xfId="0" applyFont="1" applyBorder="1" applyAlignment="1">
      <alignment horizontal="right"/>
    </xf>
    <xf numFmtId="0" fontId="8" fillId="0" borderId="23" xfId="0" applyFont="1" applyBorder="1" applyAlignment="1">
      <alignment horizontal="right"/>
    </xf>
    <xf numFmtId="0" fontId="8" fillId="0" borderId="28" xfId="0" applyFont="1" applyBorder="1" applyAlignment="1"/>
    <xf numFmtId="0" fontId="9" fillId="0" borderId="0" xfId="0" applyFont="1"/>
    <xf numFmtId="0" fontId="10" fillId="0" borderId="0" xfId="0" applyFont="1"/>
    <xf numFmtId="0" fontId="6" fillId="0" borderId="26" xfId="0" applyFont="1" applyBorder="1"/>
    <xf numFmtId="0" fontId="6" fillId="0" borderId="28" xfId="0" applyFont="1" applyBorder="1"/>
    <xf numFmtId="0" fontId="7" fillId="0" borderId="26" xfId="0" applyFont="1" applyBorder="1" applyAlignment="1"/>
    <xf numFmtId="0" fontId="7" fillId="0" borderId="28" xfId="0" applyFont="1" applyBorder="1" applyAlignment="1">
      <alignment horizontal="right"/>
    </xf>
    <xf numFmtId="0" fontId="7" fillId="0" borderId="28" xfId="0" applyFont="1" applyBorder="1" applyAlignment="1">
      <alignment horizontal="center"/>
    </xf>
    <xf numFmtId="0" fontId="8" fillId="0" borderId="27" xfId="0" applyFont="1" applyBorder="1" applyAlignment="1"/>
    <xf numFmtId="0" fontId="0" fillId="0" borderId="27" xfId="0" applyFont="1" applyBorder="1" applyAlignment="1"/>
    <xf numFmtId="0" fontId="8" fillId="0" borderId="0" xfId="0" applyFont="1" applyBorder="1" applyAlignment="1"/>
    <xf numFmtId="0" fontId="0" fillId="0" borderId="0" xfId="0" applyFont="1" applyBorder="1" applyAlignment="1"/>
    <xf numFmtId="0" fontId="0" fillId="0" borderId="0" xfId="0" applyFont="1" applyAlignment="1"/>
    <xf numFmtId="0" fontId="8" fillId="0" borderId="22" xfId="0" applyFont="1" applyBorder="1" applyAlignment="1"/>
    <xf numFmtId="0" fontId="0" fillId="0" borderId="22" xfId="0" applyFont="1" applyBorder="1" applyAlignment="1"/>
    <xf numFmtId="0" fontId="8" fillId="0" borderId="0" xfId="0" applyFont="1" applyAlignment="1"/>
  </cellXfs>
  <cellStyles count="2">
    <cellStyle name="Normal" xfId="0" builtinId="0"/>
    <cellStyle name="Porcentaje" xfId="1" builtinId="5"/>
  </cellStyles>
  <dxfs count="29"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Burn 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BurnDown1Table!$B$2</c:f>
              <c:strCache>
                <c:ptCount val="1"/>
                <c:pt idx="0">
                  <c:v>Target Burn 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BurnDown1Table!$A$3:$A$13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BurnDown1Table!$B$3:$B$13</c:f>
              <c:numCache>
                <c:formatCode>0</c:formatCode>
                <c:ptCount val="11"/>
                <c:pt idx="0">
                  <c:v>160</c:v>
                </c:pt>
                <c:pt idx="1">
                  <c:v>144</c:v>
                </c:pt>
                <c:pt idx="2">
                  <c:v>128</c:v>
                </c:pt>
                <c:pt idx="3">
                  <c:v>112</c:v>
                </c:pt>
                <c:pt idx="4">
                  <c:v>96</c:v>
                </c:pt>
                <c:pt idx="5">
                  <c:v>80</c:v>
                </c:pt>
                <c:pt idx="6">
                  <c:v>64</c:v>
                </c:pt>
                <c:pt idx="7">
                  <c:v>48</c:v>
                </c:pt>
                <c:pt idx="8">
                  <c:v>32</c:v>
                </c:pt>
                <c:pt idx="9">
                  <c:v>16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D-4103-AA38-D12E8EA744C5}"/>
            </c:ext>
          </c:extLst>
        </c:ser>
        <c:ser>
          <c:idx val="1"/>
          <c:order val="1"/>
          <c:tx>
            <c:strRef>
              <c:f>BurnDown1Table!$C$2</c:f>
              <c:strCache>
                <c:ptCount val="1"/>
                <c:pt idx="0">
                  <c:v>Forecast Burn Down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BurnDown1Table!$A$3:$A$13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BurnDown1Table!$C$3:$C$13</c:f>
              <c:numCache>
                <c:formatCode>0</c:formatCode>
                <c:ptCount val="11"/>
                <c:pt idx="0">
                  <c:v>160</c:v>
                </c:pt>
                <c:pt idx="1">
                  <c:v>144</c:v>
                </c:pt>
                <c:pt idx="2">
                  <c:v>128</c:v>
                </c:pt>
                <c:pt idx="3">
                  <c:v>112</c:v>
                </c:pt>
                <c:pt idx="4">
                  <c:v>96</c:v>
                </c:pt>
                <c:pt idx="5">
                  <c:v>80</c:v>
                </c:pt>
                <c:pt idx="6">
                  <c:v>64</c:v>
                </c:pt>
                <c:pt idx="7">
                  <c:v>48</c:v>
                </c:pt>
                <c:pt idx="8">
                  <c:v>32</c:v>
                </c:pt>
                <c:pt idx="9">
                  <c:v>16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D-4103-AA38-D12E8EA744C5}"/>
            </c:ext>
          </c:extLst>
        </c:ser>
        <c:ser>
          <c:idx val="2"/>
          <c:order val="2"/>
          <c:tx>
            <c:strRef>
              <c:f>BurnDown1Table!$D$2</c:f>
              <c:strCache>
                <c:ptCount val="1"/>
                <c:pt idx="0">
                  <c:v>Actual Burn Down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BurnDown1Table!$A$3:$A$13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BurnDown1Table!$D$3:$D$13</c:f>
              <c:numCache>
                <c:formatCode>0</c:formatCode>
                <c:ptCount val="11"/>
                <c:pt idx="0">
                  <c:v>160</c:v>
                </c:pt>
                <c:pt idx="1">
                  <c:v>150</c:v>
                </c:pt>
                <c:pt idx="2">
                  <c:v>120</c:v>
                </c:pt>
                <c:pt idx="3">
                  <c:v>110</c:v>
                </c:pt>
                <c:pt idx="4">
                  <c:v>100</c:v>
                </c:pt>
                <c:pt idx="5">
                  <c:v>90</c:v>
                </c:pt>
                <c:pt idx="6">
                  <c:v>80</c:v>
                </c:pt>
                <c:pt idx="7">
                  <c:v>70</c:v>
                </c:pt>
                <c:pt idx="8">
                  <c:v>40</c:v>
                </c:pt>
                <c:pt idx="9">
                  <c:v>20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AD-4103-AA38-D12E8EA74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49568"/>
        <c:axId val="389444080"/>
      </c:lineChart>
      <c:catAx>
        <c:axId val="38944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89444080"/>
        <c:crosses val="autoZero"/>
        <c:auto val="1"/>
        <c:lblAlgn val="ctr"/>
        <c:lblOffset val="100"/>
        <c:noMultiLvlLbl val="0"/>
      </c:catAx>
      <c:valAx>
        <c:axId val="3894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8944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200024</xdr:rowOff>
    </xdr:from>
    <xdr:to>
      <xdr:col>15</xdr:col>
      <xdr:colOff>9525</xdr:colOff>
      <xdr:row>13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2:B10" headerRowCount="0" totalsRowShown="0" headerRowDxfId="28" dataDxfId="27">
  <tableColumns count="2">
    <tableColumn id="1" xr3:uid="{00000000-0010-0000-0000-000001000000}" name="Column1" headerRowDxfId="26" dataDxfId="25"/>
    <tableColumn id="2" xr3:uid="{00000000-0010-0000-0000-000002000000}" name="Column2" headerRowDxfId="24" dataDxfId="23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SprintBacklog" displayName="SprintBacklog" ref="A2:G13" totalsRowCount="1" headerRowDxfId="22" dataDxfId="21" totalsRowDxfId="20">
  <autoFilter ref="A2:G12" xr:uid="{00000000-0009-0000-0100-000001000000}"/>
  <tableColumns count="7">
    <tableColumn id="1" xr3:uid="{00000000-0010-0000-0100-000001000000}" name="Sprint" totalsRowLabel="Total" dataDxfId="19" totalsRowDxfId="18"/>
    <tableColumn id="2" xr3:uid="{00000000-0010-0000-0100-000002000000}" name="Item ID" dataDxfId="17" totalsRowDxfId="16">
      <calculatedColumnFormula>IFERROR(B2+1,1)</calculatedColumnFormula>
    </tableColumn>
    <tableColumn id="3" xr3:uid="{00000000-0010-0000-0100-000003000000}" name="Estimated Hours" totalsRowFunction="sum" dataDxfId="15" totalsRowDxfId="14"/>
    <tableColumn id="4" xr3:uid="{00000000-0010-0000-0100-000004000000}" name="Task Name" dataDxfId="13" totalsRowDxfId="12"/>
    <tableColumn id="5" xr3:uid="{00000000-0010-0000-0100-000005000000}" name="Assigned To" dataDxfId="11" totalsRowDxfId="10"/>
    <tableColumn id="6" xr3:uid="{00000000-0010-0000-0100-000006000000}" name="Remaining Hours" totalsRowFunction="sum" dataDxfId="9" totalsRowDxfId="8">
      <calculatedColumnFormula>SprintBacklog[[#This Row],[Estimated Hours]]</calculatedColumnFormula>
    </tableColumn>
    <tableColumn id="7" xr3:uid="{00000000-0010-0000-0100-000007000000}" name="Status" dataDxfId="7" totalsRowDxfId="6"/>
  </tableColumns>
  <tableStyleInfo name="TableStyleMedium2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2:D13" totalsRowShown="0" headerRowDxfId="5" dataDxfId="4">
  <autoFilter ref="A2:D13" xr:uid="{00000000-0009-0000-0100-000003000000}"/>
  <tableColumns count="4">
    <tableColumn id="1" xr3:uid="{00000000-0010-0000-0200-000001000000}" name="Work Day" dataDxfId="3"/>
    <tableColumn id="2" xr3:uid="{00000000-0010-0000-0200-000002000000}" name="Target Burn Down" dataDxfId="2">
      <calculatedColumnFormula>IFERROR(TotalHours-(Table3[Work Day]*(TotalHours/WorkingDays)),0)</calculatedColumnFormula>
    </tableColumn>
    <tableColumn id="3" xr3:uid="{00000000-0010-0000-0200-000003000000}" name="Forecast Burn Down" dataDxfId="1">
      <calculatedColumnFormula>TotalHours-(Table3[Work Day]*DevRate)</calculatedColumnFormula>
    </tableColumn>
    <tableColumn id="4" xr3:uid="{00000000-0010-0000-0200-000004000000}" name="Actual Burn Down" dataDxfId="0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zoomScale="154" zoomScaleNormal="154" workbookViewId="0">
      <selection activeCell="A3" sqref="A3"/>
    </sheetView>
  </sheetViews>
  <sheetFormatPr baseColWidth="10" defaultRowHeight="14.4" x14ac:dyDescent="0.3"/>
  <cols>
    <col min="4" max="4" width="21.6640625" customWidth="1"/>
    <col min="5" max="5" width="51.33203125" customWidth="1"/>
    <col min="6" max="6" width="18.5546875" customWidth="1"/>
  </cols>
  <sheetData>
    <row r="1" spans="1:8" ht="15" thickBot="1" x14ac:dyDescent="0.35">
      <c r="A1" s="43" t="s">
        <v>36</v>
      </c>
      <c r="B1" s="44" t="s">
        <v>37</v>
      </c>
      <c r="C1" s="44" t="s">
        <v>38</v>
      </c>
      <c r="D1" s="44" t="s">
        <v>39</v>
      </c>
      <c r="E1" s="46" t="s">
        <v>40</v>
      </c>
      <c r="F1" s="46" t="s">
        <v>41</v>
      </c>
      <c r="G1" s="44" t="s">
        <v>42</v>
      </c>
      <c r="H1" s="45" t="s">
        <v>43</v>
      </c>
    </row>
    <row r="2" spans="1:8" ht="16.8" x14ac:dyDescent="0.4">
      <c r="A2" s="39" t="s">
        <v>146</v>
      </c>
      <c r="B2" s="40" t="s">
        <v>44</v>
      </c>
      <c r="C2" s="41" t="s">
        <v>147</v>
      </c>
      <c r="D2" s="41" t="s">
        <v>148</v>
      </c>
      <c r="E2" s="23" t="s">
        <v>149</v>
      </c>
      <c r="F2" s="24" t="s">
        <v>113</v>
      </c>
      <c r="G2" s="42" t="s">
        <v>48</v>
      </c>
      <c r="H2" s="34" t="s">
        <v>49</v>
      </c>
    </row>
    <row r="3" spans="1:8" ht="16.8" x14ac:dyDescent="0.4">
      <c r="A3" s="36" t="s">
        <v>152</v>
      </c>
      <c r="B3" s="27" t="s">
        <v>44</v>
      </c>
      <c r="C3" s="23" t="s">
        <v>147</v>
      </c>
      <c r="D3" s="23" t="s">
        <v>150</v>
      </c>
      <c r="E3" s="23" t="s">
        <v>151</v>
      </c>
      <c r="F3" s="24" t="s">
        <v>113</v>
      </c>
      <c r="G3" s="28" t="s">
        <v>48</v>
      </c>
      <c r="H3" s="34" t="s">
        <v>49</v>
      </c>
    </row>
    <row r="4" spans="1:8" ht="16.8" x14ac:dyDescent="0.4">
      <c r="A4" s="36" t="s">
        <v>27</v>
      </c>
      <c r="B4" s="27" t="s">
        <v>44</v>
      </c>
      <c r="C4" s="23" t="s">
        <v>71</v>
      </c>
      <c r="D4" s="23" t="s">
        <v>51</v>
      </c>
      <c r="E4" s="23" t="s">
        <v>52</v>
      </c>
      <c r="F4" s="24" t="s">
        <v>113</v>
      </c>
      <c r="G4" s="28" t="s">
        <v>48</v>
      </c>
      <c r="H4" s="34" t="s">
        <v>49</v>
      </c>
    </row>
    <row r="5" spans="1:8" ht="16.8" x14ac:dyDescent="0.4">
      <c r="A5" s="36" t="s">
        <v>28</v>
      </c>
      <c r="B5" s="27" t="s">
        <v>44</v>
      </c>
      <c r="C5" s="23" t="s">
        <v>71</v>
      </c>
      <c r="D5" s="23" t="s">
        <v>53</v>
      </c>
      <c r="E5" s="23" t="s">
        <v>54</v>
      </c>
      <c r="F5" s="24" t="s">
        <v>113</v>
      </c>
      <c r="G5" s="28" t="s">
        <v>48</v>
      </c>
      <c r="H5" s="34" t="s">
        <v>49</v>
      </c>
    </row>
    <row r="6" spans="1:8" ht="16.8" x14ac:dyDescent="0.4">
      <c r="A6" s="36" t="s">
        <v>29</v>
      </c>
      <c r="B6" s="27" t="s">
        <v>44</v>
      </c>
      <c r="C6" s="23" t="s">
        <v>45</v>
      </c>
      <c r="D6" s="23" t="s">
        <v>55</v>
      </c>
      <c r="E6" s="23" t="s">
        <v>56</v>
      </c>
      <c r="F6" s="24" t="s">
        <v>113</v>
      </c>
      <c r="G6" s="28" t="s">
        <v>48</v>
      </c>
      <c r="H6" s="34" t="s">
        <v>49</v>
      </c>
    </row>
    <row r="7" spans="1:8" ht="16.8" x14ac:dyDescent="0.4">
      <c r="A7" s="36" t="s">
        <v>30</v>
      </c>
      <c r="B7" s="27" t="s">
        <v>44</v>
      </c>
      <c r="C7" s="23" t="s">
        <v>71</v>
      </c>
      <c r="D7" s="23" t="s">
        <v>57</v>
      </c>
      <c r="E7" s="23" t="s">
        <v>58</v>
      </c>
      <c r="F7" s="24" t="s">
        <v>113</v>
      </c>
      <c r="G7" s="28" t="s">
        <v>48</v>
      </c>
      <c r="H7" s="34" t="s">
        <v>49</v>
      </c>
    </row>
    <row r="8" spans="1:8" ht="16.8" x14ac:dyDescent="0.4">
      <c r="A8" s="36" t="s">
        <v>31</v>
      </c>
      <c r="B8" s="27" t="s">
        <v>44</v>
      </c>
      <c r="C8" s="23" t="s">
        <v>71</v>
      </c>
      <c r="D8" s="23" t="s">
        <v>59</v>
      </c>
      <c r="E8" s="23" t="s">
        <v>60</v>
      </c>
      <c r="F8" s="24" t="s">
        <v>113</v>
      </c>
      <c r="G8" s="28" t="s">
        <v>48</v>
      </c>
      <c r="H8" s="34" t="s">
        <v>49</v>
      </c>
    </row>
    <row r="9" spans="1:8" ht="16.8" x14ac:dyDescent="0.4">
      <c r="A9" s="36" t="s">
        <v>32</v>
      </c>
      <c r="B9" s="27" t="s">
        <v>44</v>
      </c>
      <c r="C9" s="23" t="s">
        <v>45</v>
      </c>
      <c r="D9" s="23" t="s">
        <v>61</v>
      </c>
      <c r="E9" s="23" t="s">
        <v>62</v>
      </c>
      <c r="F9" s="24" t="s">
        <v>113</v>
      </c>
      <c r="G9" s="28" t="s">
        <v>48</v>
      </c>
      <c r="H9" s="34" t="s">
        <v>49</v>
      </c>
    </row>
    <row r="10" spans="1:8" ht="16.8" x14ac:dyDescent="0.4">
      <c r="A10" s="36" t="s">
        <v>33</v>
      </c>
      <c r="B10" s="27" t="s">
        <v>44</v>
      </c>
      <c r="C10" s="23" t="s">
        <v>71</v>
      </c>
      <c r="D10" s="23" t="s">
        <v>63</v>
      </c>
      <c r="E10" s="23" t="s">
        <v>64</v>
      </c>
      <c r="F10" s="24" t="s">
        <v>113</v>
      </c>
      <c r="G10" s="28" t="s">
        <v>48</v>
      </c>
      <c r="H10" s="34" t="s">
        <v>49</v>
      </c>
    </row>
    <row r="11" spans="1:8" ht="16.8" x14ac:dyDescent="0.4">
      <c r="A11" s="37" t="s">
        <v>34</v>
      </c>
      <c r="B11" s="27" t="s">
        <v>44</v>
      </c>
      <c r="C11" s="23" t="s">
        <v>45</v>
      </c>
      <c r="D11" s="23" t="s">
        <v>65</v>
      </c>
      <c r="E11" s="23" t="s">
        <v>66</v>
      </c>
      <c r="F11" s="24" t="s">
        <v>114</v>
      </c>
      <c r="G11" s="28" t="s">
        <v>48</v>
      </c>
      <c r="H11" s="34" t="s">
        <v>112</v>
      </c>
    </row>
    <row r="12" spans="1:8" ht="16.8" x14ac:dyDescent="0.4">
      <c r="A12" s="37" t="s">
        <v>109</v>
      </c>
      <c r="B12" s="29" t="s">
        <v>44</v>
      </c>
      <c r="C12" s="25" t="s">
        <v>45</v>
      </c>
      <c r="D12" s="25" t="s">
        <v>67</v>
      </c>
      <c r="E12" s="25" t="s">
        <v>68</v>
      </c>
      <c r="F12" s="26" t="s">
        <v>115</v>
      </c>
      <c r="G12" s="30" t="s">
        <v>48</v>
      </c>
      <c r="H12" s="34" t="s">
        <v>111</v>
      </c>
    </row>
    <row r="13" spans="1:8" ht="17.399999999999999" thickBot="1" x14ac:dyDescent="0.45">
      <c r="A13" s="38" t="s">
        <v>110</v>
      </c>
      <c r="B13" s="31" t="s">
        <v>44</v>
      </c>
      <c r="C13" s="32" t="s">
        <v>45</v>
      </c>
      <c r="D13" s="32" t="s">
        <v>69</v>
      </c>
      <c r="E13" s="25" t="s">
        <v>70</v>
      </c>
      <c r="F13" s="26" t="s">
        <v>115</v>
      </c>
      <c r="G13" s="33" t="s">
        <v>48</v>
      </c>
      <c r="H13" s="35" t="s">
        <v>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7"/>
  <sheetViews>
    <sheetView zoomScale="172" zoomScaleNormal="172" workbookViewId="0">
      <selection activeCell="A11" sqref="A11"/>
    </sheetView>
  </sheetViews>
  <sheetFormatPr baseColWidth="10" defaultRowHeight="14.4" x14ac:dyDescent="0.3"/>
  <sheetData>
    <row r="1" spans="1:9" x14ac:dyDescent="0.3">
      <c r="A1" s="19"/>
      <c r="B1" s="17" t="s">
        <v>36</v>
      </c>
      <c r="C1" s="17" t="s">
        <v>37</v>
      </c>
      <c r="D1" s="17" t="s">
        <v>38</v>
      </c>
      <c r="E1" s="17" t="s">
        <v>72</v>
      </c>
      <c r="F1" s="17" t="s">
        <v>73</v>
      </c>
      <c r="G1" s="17" t="s">
        <v>41</v>
      </c>
      <c r="H1" s="17" t="s">
        <v>74</v>
      </c>
      <c r="I1" s="17" t="s">
        <v>10</v>
      </c>
    </row>
    <row r="2" spans="1:9" ht="15" thickBot="1" x14ac:dyDescent="0.35">
      <c r="A2" s="19"/>
      <c r="B2" s="20" t="s">
        <v>24</v>
      </c>
      <c r="C2" s="20" t="s">
        <v>44</v>
      </c>
      <c r="D2" s="20" t="s">
        <v>45</v>
      </c>
      <c r="E2" s="20" t="s">
        <v>46</v>
      </c>
      <c r="F2" s="20" t="s">
        <v>47</v>
      </c>
      <c r="G2" s="21"/>
      <c r="H2" s="20" t="s">
        <v>48</v>
      </c>
      <c r="I2" s="20" t="s">
        <v>49</v>
      </c>
    </row>
    <row r="3" spans="1:9" x14ac:dyDescent="0.3">
      <c r="A3" s="19"/>
      <c r="B3" s="47"/>
      <c r="C3" s="48" t="s">
        <v>75</v>
      </c>
      <c r="D3" s="49"/>
      <c r="E3" s="49"/>
      <c r="F3" s="49"/>
      <c r="G3" s="48" t="s">
        <v>76</v>
      </c>
      <c r="H3" s="49"/>
      <c r="I3" s="50" t="s">
        <v>77</v>
      </c>
    </row>
    <row r="4" spans="1:9" x14ac:dyDescent="0.3">
      <c r="A4" s="19"/>
      <c r="B4" s="51" t="s">
        <v>118</v>
      </c>
      <c r="C4" s="68" t="s">
        <v>78</v>
      </c>
      <c r="D4" s="69"/>
      <c r="E4" s="69"/>
      <c r="F4" s="69"/>
      <c r="G4" s="52" t="s">
        <v>102</v>
      </c>
      <c r="H4" s="52"/>
      <c r="I4" s="53">
        <v>5</v>
      </c>
    </row>
    <row r="5" spans="1:9" ht="15" thickBot="1" x14ac:dyDescent="0.35">
      <c r="A5" s="19"/>
      <c r="B5" s="54" t="s">
        <v>145</v>
      </c>
      <c r="C5" s="66" t="s">
        <v>79</v>
      </c>
      <c r="D5" s="67"/>
      <c r="E5" s="67"/>
      <c r="F5" s="67"/>
      <c r="G5" s="55" t="s">
        <v>102</v>
      </c>
      <c r="H5" s="55"/>
      <c r="I5" s="56">
        <v>5</v>
      </c>
    </row>
    <row r="6" spans="1:9" ht="15" thickBot="1" x14ac:dyDescent="0.35">
      <c r="A6" s="19"/>
      <c r="B6" s="18"/>
      <c r="C6" s="70"/>
      <c r="D6" s="70"/>
      <c r="E6" s="70"/>
      <c r="F6" s="70"/>
      <c r="G6" s="18"/>
      <c r="H6" s="61" t="s">
        <v>117</v>
      </c>
      <c r="I6" s="65">
        <f>SUM(I4:I5)</f>
        <v>10</v>
      </c>
    </row>
    <row r="7" spans="1:9" x14ac:dyDescent="0.3">
      <c r="A7" s="19"/>
      <c r="B7" s="17" t="s">
        <v>36</v>
      </c>
      <c r="C7" s="17" t="s">
        <v>37</v>
      </c>
      <c r="D7" s="17" t="s">
        <v>38</v>
      </c>
      <c r="E7" s="17" t="s">
        <v>72</v>
      </c>
      <c r="F7" s="17" t="s">
        <v>73</v>
      </c>
      <c r="G7" s="17" t="s">
        <v>41</v>
      </c>
      <c r="H7" s="17" t="s">
        <v>74</v>
      </c>
      <c r="I7" s="17" t="s">
        <v>10</v>
      </c>
    </row>
    <row r="8" spans="1:9" x14ac:dyDescent="0.3">
      <c r="A8" s="19"/>
      <c r="B8" s="20" t="s">
        <v>26</v>
      </c>
      <c r="C8" s="20" t="s">
        <v>44</v>
      </c>
      <c r="D8" s="20" t="s">
        <v>80</v>
      </c>
      <c r="E8" s="20" t="s">
        <v>50</v>
      </c>
      <c r="F8" s="20" t="s">
        <v>81</v>
      </c>
      <c r="G8" s="20"/>
      <c r="H8" s="20" t="s">
        <v>48</v>
      </c>
      <c r="I8" s="20" t="s">
        <v>49</v>
      </c>
    </row>
    <row r="9" spans="1:9" ht="15" thickBot="1" x14ac:dyDescent="0.35">
      <c r="A9" s="19"/>
      <c r="B9" s="18"/>
      <c r="C9" s="22" t="s">
        <v>75</v>
      </c>
      <c r="D9" s="18"/>
      <c r="E9" s="18"/>
      <c r="F9" s="18"/>
      <c r="G9" s="22" t="s">
        <v>76</v>
      </c>
      <c r="H9" s="18"/>
      <c r="I9" s="22" t="s">
        <v>77</v>
      </c>
    </row>
    <row r="10" spans="1:9" x14ac:dyDescent="0.3">
      <c r="A10" s="19"/>
      <c r="B10" s="47" t="s">
        <v>119</v>
      </c>
      <c r="C10" s="71" t="s">
        <v>82</v>
      </c>
      <c r="D10" s="72"/>
      <c r="E10" s="72"/>
      <c r="F10" s="72"/>
      <c r="G10" s="49" t="s">
        <v>103</v>
      </c>
      <c r="H10" s="49"/>
      <c r="I10" s="57">
        <v>7</v>
      </c>
    </row>
    <row r="11" spans="1:9" x14ac:dyDescent="0.3">
      <c r="A11" s="19"/>
      <c r="B11" s="51" t="s">
        <v>120</v>
      </c>
      <c r="C11" s="68" t="s">
        <v>79</v>
      </c>
      <c r="D11" s="69"/>
      <c r="E11" s="69"/>
      <c r="F11" s="69"/>
      <c r="G11" s="52" t="s">
        <v>103</v>
      </c>
      <c r="H11" s="52"/>
      <c r="I11" s="53">
        <v>7</v>
      </c>
    </row>
    <row r="12" spans="1:9" ht="15" thickBot="1" x14ac:dyDescent="0.35">
      <c r="A12" s="19"/>
      <c r="B12" s="54" t="s">
        <v>143</v>
      </c>
      <c r="C12" s="66" t="s">
        <v>83</v>
      </c>
      <c r="D12" s="67"/>
      <c r="E12" s="67"/>
      <c r="F12" s="67"/>
      <c r="G12" s="55" t="s">
        <v>103</v>
      </c>
      <c r="H12" s="55"/>
      <c r="I12" s="58">
        <v>6</v>
      </c>
    </row>
    <row r="13" spans="1:9" ht="15" thickBot="1" x14ac:dyDescent="0.35">
      <c r="A13" s="19"/>
      <c r="B13" s="18"/>
      <c r="C13" s="70"/>
      <c r="D13" s="70"/>
      <c r="E13" s="70"/>
      <c r="F13" s="70"/>
      <c r="G13" s="18"/>
      <c r="H13" s="61" t="s">
        <v>117</v>
      </c>
      <c r="I13" s="65">
        <f>SUM(I10:I12)</f>
        <v>20</v>
      </c>
    </row>
    <row r="14" spans="1:9" x14ac:dyDescent="0.3">
      <c r="A14" s="19"/>
      <c r="B14" s="17" t="s">
        <v>36</v>
      </c>
      <c r="C14" s="17" t="s">
        <v>37</v>
      </c>
      <c r="D14" s="17" t="s">
        <v>38</v>
      </c>
      <c r="E14" s="17" t="s">
        <v>72</v>
      </c>
      <c r="F14" s="17" t="s">
        <v>73</v>
      </c>
      <c r="G14" s="17" t="s">
        <v>41</v>
      </c>
      <c r="H14" s="17" t="s">
        <v>74</v>
      </c>
      <c r="I14" s="17" t="s">
        <v>10</v>
      </c>
    </row>
    <row r="15" spans="1:9" x14ac:dyDescent="0.3">
      <c r="A15" s="19"/>
      <c r="B15" s="20" t="s">
        <v>27</v>
      </c>
      <c r="C15" s="20" t="s">
        <v>44</v>
      </c>
      <c r="D15" s="20" t="s">
        <v>45</v>
      </c>
      <c r="E15" s="20" t="s">
        <v>51</v>
      </c>
      <c r="F15" s="20" t="s">
        <v>52</v>
      </c>
      <c r="G15" s="21"/>
      <c r="H15" s="20" t="s">
        <v>48</v>
      </c>
      <c r="I15" s="20" t="s">
        <v>49</v>
      </c>
    </row>
    <row r="16" spans="1:9" ht="15" thickBot="1" x14ac:dyDescent="0.35">
      <c r="A16" s="19"/>
      <c r="B16" s="18"/>
      <c r="C16" s="22" t="s">
        <v>75</v>
      </c>
      <c r="D16" s="18"/>
      <c r="E16" s="18"/>
      <c r="F16" s="18"/>
      <c r="G16" s="22" t="s">
        <v>76</v>
      </c>
      <c r="H16" s="18"/>
      <c r="I16" s="22" t="s">
        <v>77</v>
      </c>
    </row>
    <row r="17" spans="1:9" x14ac:dyDescent="0.3">
      <c r="A17" s="19"/>
      <c r="B17" s="47" t="s">
        <v>122</v>
      </c>
      <c r="C17" s="71" t="s">
        <v>84</v>
      </c>
      <c r="D17" s="72"/>
      <c r="E17" s="72"/>
      <c r="F17" s="72"/>
      <c r="G17" s="49" t="s">
        <v>102</v>
      </c>
      <c r="H17" s="49"/>
      <c r="I17" s="57">
        <v>4</v>
      </c>
    </row>
    <row r="18" spans="1:9" x14ac:dyDescent="0.3">
      <c r="A18" s="19"/>
      <c r="B18" s="51" t="s">
        <v>123</v>
      </c>
      <c r="C18" s="68" t="s">
        <v>79</v>
      </c>
      <c r="D18" s="69"/>
      <c r="E18" s="69"/>
      <c r="F18" s="69"/>
      <c r="G18" s="52" t="s">
        <v>102</v>
      </c>
      <c r="H18" s="52"/>
      <c r="I18" s="53">
        <v>4</v>
      </c>
    </row>
    <row r="19" spans="1:9" ht="15" thickBot="1" x14ac:dyDescent="0.35">
      <c r="A19" s="19"/>
      <c r="B19" s="54" t="s">
        <v>121</v>
      </c>
      <c r="C19" s="66" t="s">
        <v>85</v>
      </c>
      <c r="D19" s="67"/>
      <c r="E19" s="67"/>
      <c r="F19" s="67"/>
      <c r="G19" s="55" t="s">
        <v>102</v>
      </c>
      <c r="H19" s="55"/>
      <c r="I19" s="56">
        <v>2</v>
      </c>
    </row>
    <row r="20" spans="1:9" ht="15" thickBot="1" x14ac:dyDescent="0.35">
      <c r="A20" s="19"/>
      <c r="B20" s="17"/>
      <c r="C20" s="17"/>
      <c r="D20" s="17"/>
      <c r="E20" s="17"/>
      <c r="F20" s="17"/>
      <c r="G20" s="17"/>
      <c r="H20" s="61" t="s">
        <v>117</v>
      </c>
      <c r="I20" s="65">
        <f>SUM(I17:I19)</f>
        <v>10</v>
      </c>
    </row>
    <row r="21" spans="1:9" x14ac:dyDescent="0.3">
      <c r="A21" s="19"/>
      <c r="B21" s="17" t="s">
        <v>36</v>
      </c>
      <c r="C21" s="17" t="s">
        <v>37</v>
      </c>
      <c r="D21" s="17" t="s">
        <v>38</v>
      </c>
      <c r="E21" s="17" t="s">
        <v>72</v>
      </c>
      <c r="F21" s="17" t="s">
        <v>73</v>
      </c>
      <c r="G21" s="17" t="s">
        <v>41</v>
      </c>
      <c r="H21" s="17" t="s">
        <v>74</v>
      </c>
      <c r="I21" s="17" t="s">
        <v>10</v>
      </c>
    </row>
    <row r="22" spans="1:9" x14ac:dyDescent="0.3">
      <c r="A22" s="19"/>
      <c r="B22" s="20" t="s">
        <v>28</v>
      </c>
      <c r="C22" s="20" t="s">
        <v>44</v>
      </c>
      <c r="D22" s="20" t="s">
        <v>45</v>
      </c>
      <c r="E22" s="20" t="s">
        <v>53</v>
      </c>
      <c r="F22" s="20" t="s">
        <v>54</v>
      </c>
      <c r="G22" s="21"/>
      <c r="H22" s="20" t="s">
        <v>48</v>
      </c>
      <c r="I22" s="20" t="s">
        <v>49</v>
      </c>
    </row>
    <row r="23" spans="1:9" ht="15" thickBot="1" x14ac:dyDescent="0.35">
      <c r="A23" s="19"/>
      <c r="B23" s="18"/>
      <c r="C23" s="22" t="s">
        <v>75</v>
      </c>
      <c r="D23" s="18"/>
      <c r="E23" s="18"/>
      <c r="F23" s="18"/>
      <c r="G23" s="22" t="s">
        <v>76</v>
      </c>
      <c r="H23" s="18"/>
      <c r="I23" s="22" t="s">
        <v>77</v>
      </c>
    </row>
    <row r="24" spans="1:9" x14ac:dyDescent="0.3">
      <c r="A24" s="19"/>
      <c r="B24" s="47" t="s">
        <v>124</v>
      </c>
      <c r="C24" s="71" t="s">
        <v>86</v>
      </c>
      <c r="D24" s="72"/>
      <c r="E24" s="72"/>
      <c r="F24" s="72"/>
      <c r="G24" s="49" t="s">
        <v>103</v>
      </c>
      <c r="H24" s="49"/>
      <c r="I24" s="57">
        <v>5</v>
      </c>
    </row>
    <row r="25" spans="1:9" ht="15" thickBot="1" x14ac:dyDescent="0.35">
      <c r="A25" s="19"/>
      <c r="B25" s="54" t="s">
        <v>125</v>
      </c>
      <c r="C25" s="66" t="s">
        <v>87</v>
      </c>
      <c r="D25" s="67"/>
      <c r="E25" s="67"/>
      <c r="F25" s="67"/>
      <c r="G25" s="55" t="s">
        <v>103</v>
      </c>
      <c r="H25" s="55"/>
      <c r="I25" s="56">
        <v>5</v>
      </c>
    </row>
    <row r="26" spans="1:9" ht="15" thickBot="1" x14ac:dyDescent="0.35">
      <c r="A26" s="19"/>
      <c r="B26" s="18"/>
      <c r="C26" s="73"/>
      <c r="D26" s="70"/>
      <c r="E26" s="70"/>
      <c r="F26" s="70"/>
      <c r="G26" s="18"/>
      <c r="H26" s="61" t="s">
        <v>117</v>
      </c>
      <c r="I26" s="65">
        <f>SUM(I24:I25)</f>
        <v>10</v>
      </c>
    </row>
    <row r="27" spans="1:9" x14ac:dyDescent="0.3">
      <c r="A27" s="19"/>
      <c r="B27" s="17" t="s">
        <v>36</v>
      </c>
      <c r="C27" s="17" t="s">
        <v>37</v>
      </c>
      <c r="D27" s="17" t="s">
        <v>38</v>
      </c>
      <c r="E27" s="17" t="s">
        <v>72</v>
      </c>
      <c r="F27" s="17" t="s">
        <v>73</v>
      </c>
      <c r="G27" s="17" t="s">
        <v>41</v>
      </c>
      <c r="H27" s="17" t="s">
        <v>74</v>
      </c>
      <c r="I27" s="17" t="s">
        <v>10</v>
      </c>
    </row>
    <row r="28" spans="1:9" x14ac:dyDescent="0.3">
      <c r="A28" s="19"/>
      <c r="B28" s="20" t="s">
        <v>29</v>
      </c>
      <c r="C28" s="20" t="s">
        <v>44</v>
      </c>
      <c r="D28" s="20" t="s">
        <v>45</v>
      </c>
      <c r="E28" s="20" t="s">
        <v>55</v>
      </c>
      <c r="F28" s="20" t="s">
        <v>56</v>
      </c>
      <c r="G28" s="21"/>
      <c r="H28" s="20" t="s">
        <v>48</v>
      </c>
      <c r="I28" s="20" t="s">
        <v>49</v>
      </c>
    </row>
    <row r="29" spans="1:9" x14ac:dyDescent="0.3">
      <c r="A29" s="19"/>
      <c r="B29" s="18"/>
      <c r="C29" s="18"/>
      <c r="D29" s="18"/>
      <c r="E29" s="18"/>
      <c r="F29" s="18"/>
      <c r="G29" s="18"/>
      <c r="H29" s="18"/>
      <c r="I29" s="18"/>
    </row>
    <row r="30" spans="1:9" ht="15" thickBot="1" x14ac:dyDescent="0.35">
      <c r="A30" s="19"/>
      <c r="B30" s="18"/>
      <c r="C30" s="22" t="s">
        <v>75</v>
      </c>
      <c r="D30" s="18"/>
      <c r="E30" s="18"/>
      <c r="F30" s="18"/>
      <c r="G30" s="22" t="s">
        <v>76</v>
      </c>
      <c r="H30" s="18"/>
      <c r="I30" s="22" t="s">
        <v>77</v>
      </c>
    </row>
    <row r="31" spans="1:9" x14ac:dyDescent="0.3">
      <c r="A31" s="19"/>
      <c r="B31" s="47" t="s">
        <v>126</v>
      </c>
      <c r="C31" s="71" t="s">
        <v>89</v>
      </c>
      <c r="D31" s="72"/>
      <c r="E31" s="72"/>
      <c r="F31" s="72"/>
      <c r="G31" s="49" t="s">
        <v>102</v>
      </c>
      <c r="H31" s="49"/>
      <c r="I31" s="57">
        <v>5</v>
      </c>
    </row>
    <row r="32" spans="1:9" ht="15" thickBot="1" x14ac:dyDescent="0.35">
      <c r="A32" s="19"/>
      <c r="B32" s="54" t="s">
        <v>127</v>
      </c>
      <c r="C32" s="66" t="s">
        <v>90</v>
      </c>
      <c r="D32" s="67"/>
      <c r="E32" s="67"/>
      <c r="F32" s="67"/>
      <c r="G32" s="55" t="s">
        <v>103</v>
      </c>
      <c r="H32" s="55"/>
      <c r="I32" s="56">
        <v>5</v>
      </c>
    </row>
    <row r="33" spans="1:9" ht="15" thickBot="1" x14ac:dyDescent="0.35">
      <c r="A33" s="19"/>
      <c r="B33" s="18"/>
      <c r="C33" s="18"/>
      <c r="D33" s="19"/>
      <c r="E33" s="19"/>
      <c r="F33" s="19"/>
      <c r="G33" s="18"/>
      <c r="H33" s="61" t="s">
        <v>117</v>
      </c>
      <c r="I33" s="65">
        <f>SUM(I31:I32)</f>
        <v>10</v>
      </c>
    </row>
    <row r="34" spans="1:9" x14ac:dyDescent="0.3">
      <c r="A34" s="19"/>
      <c r="B34" s="17" t="s">
        <v>36</v>
      </c>
      <c r="C34" s="17" t="s">
        <v>37</v>
      </c>
      <c r="D34" s="17" t="s">
        <v>38</v>
      </c>
      <c r="E34" s="17" t="s">
        <v>72</v>
      </c>
      <c r="F34" s="17" t="s">
        <v>73</v>
      </c>
      <c r="G34" s="17" t="s">
        <v>41</v>
      </c>
      <c r="H34" s="17" t="s">
        <v>74</v>
      </c>
      <c r="I34" s="17" t="s">
        <v>10</v>
      </c>
    </row>
    <row r="35" spans="1:9" x14ac:dyDescent="0.3">
      <c r="A35" s="19"/>
      <c r="B35" s="20" t="s">
        <v>30</v>
      </c>
      <c r="C35" s="20" t="s">
        <v>44</v>
      </c>
      <c r="D35" s="20" t="s">
        <v>45</v>
      </c>
      <c r="E35" s="20" t="s">
        <v>57</v>
      </c>
      <c r="F35" s="20" t="s">
        <v>58</v>
      </c>
      <c r="G35" s="21"/>
      <c r="H35" s="20" t="s">
        <v>48</v>
      </c>
      <c r="I35" s="20" t="s">
        <v>49</v>
      </c>
    </row>
    <row r="36" spans="1:9" ht="15" thickBot="1" x14ac:dyDescent="0.35">
      <c r="A36" s="19"/>
      <c r="B36" s="18"/>
      <c r="C36" s="22" t="s">
        <v>75</v>
      </c>
      <c r="D36" s="18"/>
      <c r="E36" s="18"/>
      <c r="F36" s="18"/>
      <c r="G36" s="22" t="s">
        <v>76</v>
      </c>
      <c r="H36" s="18"/>
      <c r="I36" s="22" t="s">
        <v>77</v>
      </c>
    </row>
    <row r="37" spans="1:9" x14ac:dyDescent="0.3">
      <c r="A37" s="19"/>
      <c r="B37" s="47" t="s">
        <v>128</v>
      </c>
      <c r="C37" s="71" t="s">
        <v>89</v>
      </c>
      <c r="D37" s="72"/>
      <c r="E37" s="72"/>
      <c r="F37" s="72"/>
      <c r="G37" s="49" t="s">
        <v>102</v>
      </c>
      <c r="H37" s="49"/>
      <c r="I37" s="57">
        <v>5</v>
      </c>
    </row>
    <row r="38" spans="1:9" ht="15" thickBot="1" x14ac:dyDescent="0.35">
      <c r="A38" s="19"/>
      <c r="B38" s="54" t="s">
        <v>129</v>
      </c>
      <c r="C38" s="66" t="s">
        <v>91</v>
      </c>
      <c r="D38" s="67"/>
      <c r="E38" s="67"/>
      <c r="F38" s="67"/>
      <c r="G38" s="55" t="s">
        <v>103</v>
      </c>
      <c r="H38" s="55"/>
      <c r="I38" s="56">
        <v>5</v>
      </c>
    </row>
    <row r="39" spans="1:9" ht="15" thickBot="1" x14ac:dyDescent="0.35">
      <c r="A39" s="19"/>
      <c r="B39" s="18"/>
      <c r="C39" s="70"/>
      <c r="D39" s="70"/>
      <c r="E39" s="70"/>
      <c r="F39" s="70"/>
      <c r="G39" s="18"/>
      <c r="H39" s="61" t="s">
        <v>117</v>
      </c>
      <c r="I39" s="65">
        <f>SUM(I37:I38)</f>
        <v>10</v>
      </c>
    </row>
    <row r="40" spans="1:9" x14ac:dyDescent="0.3">
      <c r="A40" s="19"/>
      <c r="B40" s="17" t="s">
        <v>36</v>
      </c>
      <c r="C40" s="17" t="s">
        <v>37</v>
      </c>
      <c r="D40" s="17" t="s">
        <v>38</v>
      </c>
      <c r="E40" s="17" t="s">
        <v>72</v>
      </c>
      <c r="F40" s="17" t="s">
        <v>73</v>
      </c>
      <c r="G40" s="17" t="s">
        <v>41</v>
      </c>
      <c r="H40" s="17" t="s">
        <v>74</v>
      </c>
      <c r="I40" s="17" t="s">
        <v>10</v>
      </c>
    </row>
    <row r="41" spans="1:9" x14ac:dyDescent="0.3">
      <c r="A41" s="19"/>
      <c r="B41" s="20" t="s">
        <v>31</v>
      </c>
      <c r="C41" s="20" t="s">
        <v>44</v>
      </c>
      <c r="D41" s="20" t="s">
        <v>71</v>
      </c>
      <c r="E41" s="20" t="s">
        <v>59</v>
      </c>
      <c r="F41" s="20" t="s">
        <v>60</v>
      </c>
      <c r="G41" s="21"/>
      <c r="H41" s="20" t="s">
        <v>48</v>
      </c>
      <c r="I41" s="20" t="s">
        <v>49</v>
      </c>
    </row>
    <row r="42" spans="1:9" ht="15" thickBot="1" x14ac:dyDescent="0.35">
      <c r="A42" s="19"/>
      <c r="B42" s="18"/>
      <c r="C42" s="22" t="s">
        <v>75</v>
      </c>
      <c r="D42" s="18"/>
      <c r="E42" s="18"/>
      <c r="F42" s="18"/>
      <c r="G42" s="22" t="s">
        <v>76</v>
      </c>
      <c r="H42" s="18"/>
      <c r="I42" s="22" t="s">
        <v>77</v>
      </c>
    </row>
    <row r="43" spans="1:9" x14ac:dyDescent="0.3">
      <c r="A43" s="19"/>
      <c r="B43" s="47" t="s">
        <v>130</v>
      </c>
      <c r="C43" s="71" t="s">
        <v>92</v>
      </c>
      <c r="D43" s="72"/>
      <c r="E43" s="72"/>
      <c r="F43" s="72"/>
      <c r="G43" s="49" t="s">
        <v>102</v>
      </c>
      <c r="H43" s="49"/>
      <c r="I43" s="57">
        <v>3</v>
      </c>
    </row>
    <row r="44" spans="1:9" x14ac:dyDescent="0.3">
      <c r="A44" s="19"/>
      <c r="B44" s="51" t="s">
        <v>131</v>
      </c>
      <c r="C44" s="68" t="s">
        <v>93</v>
      </c>
      <c r="D44" s="69"/>
      <c r="E44" s="69"/>
      <c r="F44" s="69"/>
      <c r="G44" s="52" t="s">
        <v>102</v>
      </c>
      <c r="H44" s="52"/>
      <c r="I44" s="53">
        <v>3</v>
      </c>
    </row>
    <row r="45" spans="1:9" ht="15" thickBot="1" x14ac:dyDescent="0.35">
      <c r="A45" s="19"/>
      <c r="B45" s="54" t="s">
        <v>132</v>
      </c>
      <c r="C45" s="66" t="s">
        <v>94</v>
      </c>
      <c r="D45" s="67"/>
      <c r="E45" s="67"/>
      <c r="F45" s="67"/>
      <c r="G45" s="55" t="s">
        <v>102</v>
      </c>
      <c r="H45" s="55"/>
      <c r="I45" s="56">
        <v>4</v>
      </c>
    </row>
    <row r="46" spans="1:9" ht="15" thickBot="1" x14ac:dyDescent="0.35">
      <c r="A46" s="19"/>
      <c r="B46" s="17"/>
      <c r="C46" s="17"/>
      <c r="D46" s="17"/>
      <c r="E46" s="17"/>
      <c r="F46" s="17"/>
      <c r="G46" s="17"/>
      <c r="H46" s="61" t="s">
        <v>117</v>
      </c>
      <c r="I46" s="65">
        <f>SUM(I43:I45)</f>
        <v>10</v>
      </c>
    </row>
    <row r="47" spans="1:9" x14ac:dyDescent="0.3">
      <c r="A47" s="19"/>
      <c r="B47" s="17" t="s">
        <v>36</v>
      </c>
      <c r="C47" s="17" t="s">
        <v>37</v>
      </c>
      <c r="D47" s="17" t="s">
        <v>38</v>
      </c>
      <c r="E47" s="17" t="s">
        <v>72</v>
      </c>
      <c r="F47" s="17" t="s">
        <v>73</v>
      </c>
      <c r="G47" s="17" t="s">
        <v>41</v>
      </c>
      <c r="H47" s="17" t="s">
        <v>74</v>
      </c>
      <c r="I47" s="17" t="s">
        <v>10</v>
      </c>
    </row>
    <row r="48" spans="1:9" x14ac:dyDescent="0.3">
      <c r="A48" s="19"/>
      <c r="B48" s="20" t="s">
        <v>32</v>
      </c>
      <c r="C48" s="20" t="s">
        <v>44</v>
      </c>
      <c r="D48" s="20" t="s">
        <v>45</v>
      </c>
      <c r="E48" s="20" t="s">
        <v>61</v>
      </c>
      <c r="F48" s="20" t="s">
        <v>62</v>
      </c>
      <c r="G48" s="21"/>
      <c r="H48" s="20" t="s">
        <v>48</v>
      </c>
      <c r="I48" s="20" t="s">
        <v>49</v>
      </c>
    </row>
    <row r="49" spans="1:9" ht="15" thickBot="1" x14ac:dyDescent="0.35">
      <c r="A49" s="19"/>
      <c r="B49" s="18"/>
      <c r="C49" s="22" t="s">
        <v>75</v>
      </c>
      <c r="D49" s="18"/>
      <c r="E49" s="18"/>
      <c r="F49" s="18"/>
      <c r="G49" s="22" t="s">
        <v>76</v>
      </c>
      <c r="H49" s="18"/>
      <c r="I49" s="22" t="s">
        <v>77</v>
      </c>
    </row>
    <row r="50" spans="1:9" x14ac:dyDescent="0.3">
      <c r="A50" s="19"/>
      <c r="B50" s="47" t="s">
        <v>133</v>
      </c>
      <c r="C50" s="71" t="s">
        <v>95</v>
      </c>
      <c r="D50" s="72"/>
      <c r="E50" s="72"/>
      <c r="F50" s="72"/>
      <c r="G50" s="49" t="s">
        <v>103</v>
      </c>
      <c r="H50" s="49"/>
      <c r="I50" s="57">
        <v>7</v>
      </c>
    </row>
    <row r="51" spans="1:9" x14ac:dyDescent="0.3">
      <c r="A51" s="19"/>
      <c r="B51" s="51" t="s">
        <v>134</v>
      </c>
      <c r="C51" s="68" t="s">
        <v>96</v>
      </c>
      <c r="D51" s="69"/>
      <c r="E51" s="69"/>
      <c r="F51" s="69"/>
      <c r="G51" s="52" t="s">
        <v>103</v>
      </c>
      <c r="H51" s="52"/>
      <c r="I51" s="53">
        <v>7</v>
      </c>
    </row>
    <row r="52" spans="1:9" ht="15" thickBot="1" x14ac:dyDescent="0.35">
      <c r="A52" s="19"/>
      <c r="B52" s="54" t="s">
        <v>135</v>
      </c>
      <c r="C52" s="66" t="s">
        <v>97</v>
      </c>
      <c r="D52" s="67"/>
      <c r="E52" s="67"/>
      <c r="F52" s="67"/>
      <c r="G52" s="55" t="s">
        <v>103</v>
      </c>
      <c r="H52" s="55"/>
      <c r="I52" s="56">
        <v>6</v>
      </c>
    </row>
    <row r="53" spans="1:9" ht="15" thickBot="1" x14ac:dyDescent="0.35">
      <c r="H53" s="61" t="s">
        <v>117</v>
      </c>
      <c r="I53" s="65">
        <f>SUM(I50:I52)</f>
        <v>20</v>
      </c>
    </row>
    <row r="54" spans="1:9" x14ac:dyDescent="0.3">
      <c r="B54" s="17" t="s">
        <v>36</v>
      </c>
      <c r="C54" s="17" t="s">
        <v>37</v>
      </c>
      <c r="D54" s="17" t="s">
        <v>38</v>
      </c>
      <c r="E54" s="17" t="s">
        <v>72</v>
      </c>
      <c r="F54" s="17" t="s">
        <v>73</v>
      </c>
      <c r="G54" s="17" t="s">
        <v>41</v>
      </c>
      <c r="H54" s="17" t="s">
        <v>74</v>
      </c>
      <c r="I54" s="17" t="s">
        <v>10</v>
      </c>
    </row>
    <row r="55" spans="1:9" x14ac:dyDescent="0.3">
      <c r="B55" s="20" t="s">
        <v>33</v>
      </c>
      <c r="C55" s="20" t="s">
        <v>44</v>
      </c>
      <c r="D55" s="20" t="s">
        <v>71</v>
      </c>
      <c r="E55" s="20" t="s">
        <v>63</v>
      </c>
      <c r="F55" s="20" t="s">
        <v>64</v>
      </c>
      <c r="G55" s="21"/>
      <c r="H55" s="20" t="s">
        <v>48</v>
      </c>
      <c r="I55" s="20" t="s">
        <v>49</v>
      </c>
    </row>
    <row r="56" spans="1:9" x14ac:dyDescent="0.3">
      <c r="B56" s="18"/>
      <c r="C56" s="18"/>
      <c r="D56" s="18"/>
      <c r="E56" s="18"/>
      <c r="F56" s="18"/>
      <c r="G56" s="18"/>
      <c r="H56" s="18"/>
      <c r="I56" s="18"/>
    </row>
    <row r="57" spans="1:9" ht="15" thickBot="1" x14ac:dyDescent="0.35">
      <c r="B57" s="18"/>
      <c r="C57" s="22" t="s">
        <v>75</v>
      </c>
      <c r="D57" s="18"/>
      <c r="E57" s="18"/>
      <c r="F57" s="18"/>
      <c r="G57" s="22" t="s">
        <v>76</v>
      </c>
      <c r="H57" s="18"/>
      <c r="I57" s="22" t="s">
        <v>77</v>
      </c>
    </row>
    <row r="58" spans="1:9" x14ac:dyDescent="0.3">
      <c r="B58" s="47" t="s">
        <v>136</v>
      </c>
      <c r="C58" s="71" t="s">
        <v>98</v>
      </c>
      <c r="D58" s="72"/>
      <c r="E58" s="72"/>
      <c r="F58" s="72"/>
      <c r="G58" s="49" t="s">
        <v>103</v>
      </c>
      <c r="H58" s="49"/>
      <c r="I58" s="57">
        <v>10</v>
      </c>
    </row>
    <row r="59" spans="1:9" ht="15" thickBot="1" x14ac:dyDescent="0.35">
      <c r="B59" s="54" t="s">
        <v>144</v>
      </c>
      <c r="C59" s="55" t="s">
        <v>99</v>
      </c>
      <c r="D59" s="55"/>
      <c r="E59" s="55"/>
      <c r="F59" s="55"/>
      <c r="G59" s="55" t="s">
        <v>103</v>
      </c>
      <c r="H59" s="55"/>
      <c r="I59" s="56">
        <v>10</v>
      </c>
    </row>
    <row r="60" spans="1:9" ht="15" thickBot="1" x14ac:dyDescent="0.35">
      <c r="B60" s="18"/>
      <c r="C60" s="70"/>
      <c r="D60" s="70"/>
      <c r="E60" s="70"/>
      <c r="F60" s="70"/>
      <c r="G60" s="18"/>
      <c r="H60" s="61" t="s">
        <v>117</v>
      </c>
      <c r="I60" s="65">
        <f>SUM(I58:I59)</f>
        <v>20</v>
      </c>
    </row>
    <row r="61" spans="1:9" x14ac:dyDescent="0.3">
      <c r="B61" s="17" t="s">
        <v>36</v>
      </c>
      <c r="C61" s="17" t="s">
        <v>37</v>
      </c>
      <c r="D61" s="17" t="s">
        <v>38</v>
      </c>
      <c r="E61" s="17" t="s">
        <v>72</v>
      </c>
      <c r="F61" s="17" t="s">
        <v>73</v>
      </c>
      <c r="G61" s="17" t="s">
        <v>41</v>
      </c>
      <c r="H61" s="17" t="s">
        <v>74</v>
      </c>
      <c r="I61" s="17" t="s">
        <v>10</v>
      </c>
    </row>
    <row r="62" spans="1:9" x14ac:dyDescent="0.3">
      <c r="B62" s="20" t="s">
        <v>34</v>
      </c>
      <c r="C62" s="20" t="s">
        <v>44</v>
      </c>
      <c r="D62" s="20" t="s">
        <v>45</v>
      </c>
      <c r="E62" s="20" t="s">
        <v>65</v>
      </c>
      <c r="F62" s="20" t="s">
        <v>66</v>
      </c>
      <c r="G62" s="21"/>
      <c r="H62" s="20" t="s">
        <v>48</v>
      </c>
      <c r="I62" s="20" t="s">
        <v>49</v>
      </c>
    </row>
    <row r="63" spans="1:9" ht="15" thickBot="1" x14ac:dyDescent="0.35">
      <c r="B63" s="18"/>
      <c r="C63" s="22" t="s">
        <v>75</v>
      </c>
      <c r="D63" s="18"/>
      <c r="E63" s="18"/>
      <c r="F63" s="18"/>
      <c r="G63" s="22" t="s">
        <v>76</v>
      </c>
      <c r="H63" s="18"/>
      <c r="I63" s="22" t="s">
        <v>77</v>
      </c>
    </row>
    <row r="64" spans="1:9" x14ac:dyDescent="0.3">
      <c r="B64" s="47" t="s">
        <v>137</v>
      </c>
      <c r="C64" s="71" t="s">
        <v>100</v>
      </c>
      <c r="D64" s="72"/>
      <c r="E64" s="72"/>
      <c r="F64" s="72"/>
      <c r="G64" s="49" t="s">
        <v>102</v>
      </c>
      <c r="H64" s="49"/>
      <c r="I64" s="57">
        <v>20</v>
      </c>
    </row>
    <row r="65" spans="2:9" ht="15" thickBot="1" x14ac:dyDescent="0.35">
      <c r="B65" s="54" t="s">
        <v>138</v>
      </c>
      <c r="C65" s="55" t="s">
        <v>101</v>
      </c>
      <c r="D65" s="55"/>
      <c r="E65" s="55"/>
      <c r="F65" s="55"/>
      <c r="G65" s="55" t="s">
        <v>102</v>
      </c>
      <c r="H65" s="55"/>
      <c r="I65" s="56">
        <v>20</v>
      </c>
    </row>
    <row r="66" spans="2:9" ht="15" thickBot="1" x14ac:dyDescent="0.35">
      <c r="H66" s="61" t="s">
        <v>117</v>
      </c>
      <c r="I66" s="65">
        <f>SUM(I64:I65)</f>
        <v>40</v>
      </c>
    </row>
    <row r="67" spans="2:9" ht="21" x14ac:dyDescent="0.4">
      <c r="H67" s="60" t="s">
        <v>116</v>
      </c>
      <c r="I67" s="60">
        <f>I6+I13+I20+I26+I33+I39+I46+I53+I60+I66</f>
        <v>160</v>
      </c>
    </row>
  </sheetData>
  <mergeCells count="27">
    <mergeCell ref="C60:F60"/>
    <mergeCell ref="C64:F64"/>
    <mergeCell ref="C51:F51"/>
    <mergeCell ref="C52:F52"/>
    <mergeCell ref="C58:F58"/>
    <mergeCell ref="C50:F50"/>
    <mergeCell ref="C26:F26"/>
    <mergeCell ref="C31:F31"/>
    <mergeCell ref="C32:F32"/>
    <mergeCell ref="C37:F37"/>
    <mergeCell ref="C38:F38"/>
    <mergeCell ref="C39:F39"/>
    <mergeCell ref="C43:F43"/>
    <mergeCell ref="C44:F44"/>
    <mergeCell ref="C45:F45"/>
    <mergeCell ref="C25:F25"/>
    <mergeCell ref="C4:F4"/>
    <mergeCell ref="C5:F5"/>
    <mergeCell ref="C6:F6"/>
    <mergeCell ref="C10:F10"/>
    <mergeCell ref="C11:F11"/>
    <mergeCell ref="C12:F12"/>
    <mergeCell ref="C13:F13"/>
    <mergeCell ref="C17:F17"/>
    <mergeCell ref="C18:F18"/>
    <mergeCell ref="C19:F19"/>
    <mergeCell ref="C24:F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5"/>
  <sheetViews>
    <sheetView topLeftCell="B7" zoomScale="190" zoomScaleNormal="190" workbookViewId="0">
      <selection activeCell="I15" sqref="I15"/>
    </sheetView>
  </sheetViews>
  <sheetFormatPr baseColWidth="10" defaultRowHeight="14.4" x14ac:dyDescent="0.3"/>
  <sheetData>
    <row r="1" spans="1:9" x14ac:dyDescent="0.3">
      <c r="A1" s="19"/>
      <c r="B1" s="17"/>
      <c r="C1" s="17"/>
      <c r="D1" s="17"/>
      <c r="E1" s="17"/>
      <c r="F1" s="17"/>
      <c r="G1" s="17"/>
      <c r="H1" s="17"/>
      <c r="I1" s="17"/>
    </row>
    <row r="2" spans="1:9" x14ac:dyDescent="0.3">
      <c r="B2" s="17" t="s">
        <v>36</v>
      </c>
      <c r="C2" s="17" t="s">
        <v>37</v>
      </c>
      <c r="D2" s="17" t="s">
        <v>38</v>
      </c>
      <c r="E2" s="17" t="s">
        <v>72</v>
      </c>
      <c r="F2" s="17" t="s">
        <v>73</v>
      </c>
      <c r="G2" s="17" t="s">
        <v>41</v>
      </c>
      <c r="H2" s="17" t="s">
        <v>74</v>
      </c>
      <c r="I2" s="17" t="s">
        <v>10</v>
      </c>
    </row>
    <row r="3" spans="1:9" x14ac:dyDescent="0.3">
      <c r="B3" s="20" t="s">
        <v>109</v>
      </c>
      <c r="C3" s="20" t="s">
        <v>44</v>
      </c>
      <c r="D3" s="20" t="s">
        <v>45</v>
      </c>
      <c r="E3" s="20" t="s">
        <v>67</v>
      </c>
      <c r="F3" s="20" t="s">
        <v>104</v>
      </c>
      <c r="G3" s="21"/>
      <c r="H3" s="20" t="s">
        <v>48</v>
      </c>
      <c r="I3" s="20" t="s">
        <v>49</v>
      </c>
    </row>
    <row r="4" spans="1:9" ht="15" thickBot="1" x14ac:dyDescent="0.35">
      <c r="B4" s="18"/>
      <c r="C4" s="22" t="s">
        <v>75</v>
      </c>
      <c r="D4" s="18"/>
      <c r="E4" s="18"/>
      <c r="F4" s="18"/>
      <c r="G4" s="22" t="s">
        <v>76</v>
      </c>
      <c r="H4" s="18"/>
      <c r="I4" s="22" t="s">
        <v>77</v>
      </c>
    </row>
    <row r="5" spans="1:9" x14ac:dyDescent="0.3">
      <c r="B5" s="47" t="s">
        <v>139</v>
      </c>
      <c r="C5" s="71" t="s">
        <v>105</v>
      </c>
      <c r="D5" s="72"/>
      <c r="E5" s="72"/>
      <c r="F5" s="72"/>
      <c r="G5" s="49" t="s">
        <v>88</v>
      </c>
      <c r="H5" s="49"/>
      <c r="I5" s="57">
        <v>10</v>
      </c>
    </row>
    <row r="6" spans="1:9" ht="15" thickBot="1" x14ac:dyDescent="0.35">
      <c r="B6" s="54" t="s">
        <v>140</v>
      </c>
      <c r="C6" s="55" t="s">
        <v>106</v>
      </c>
      <c r="D6" s="55"/>
      <c r="E6" s="55"/>
      <c r="F6" s="55"/>
      <c r="G6" s="55" t="s">
        <v>88</v>
      </c>
      <c r="H6" s="55"/>
      <c r="I6" s="56">
        <v>10</v>
      </c>
    </row>
    <row r="7" spans="1:9" ht="15" thickBot="1" x14ac:dyDescent="0.35">
      <c r="B7" s="18"/>
      <c r="C7" s="73"/>
      <c r="D7" s="70"/>
      <c r="E7" s="70"/>
      <c r="F7" s="70"/>
      <c r="G7" s="18"/>
      <c r="H7" s="63" t="s">
        <v>117</v>
      </c>
      <c r="I7" s="64">
        <f>SUM(I5:I6)</f>
        <v>20</v>
      </c>
    </row>
    <row r="8" spans="1:9" x14ac:dyDescent="0.3">
      <c r="B8" s="17"/>
      <c r="C8" s="17"/>
      <c r="D8" s="17"/>
      <c r="E8" s="17"/>
      <c r="F8" s="17"/>
      <c r="G8" s="17"/>
      <c r="H8" s="17"/>
      <c r="I8" s="17"/>
    </row>
    <row r="9" spans="1:9" x14ac:dyDescent="0.3">
      <c r="B9" s="17" t="s">
        <v>36</v>
      </c>
      <c r="C9" s="17" t="s">
        <v>37</v>
      </c>
      <c r="D9" s="17" t="s">
        <v>38</v>
      </c>
      <c r="E9" s="17" t="s">
        <v>72</v>
      </c>
      <c r="F9" s="17" t="s">
        <v>73</v>
      </c>
      <c r="G9" s="17" t="s">
        <v>41</v>
      </c>
      <c r="H9" s="17" t="s">
        <v>74</v>
      </c>
      <c r="I9" s="17" t="s">
        <v>10</v>
      </c>
    </row>
    <row r="10" spans="1:9" x14ac:dyDescent="0.3">
      <c r="B10" s="20" t="s">
        <v>110</v>
      </c>
      <c r="C10" s="20" t="s">
        <v>44</v>
      </c>
      <c r="D10" s="20" t="s">
        <v>45</v>
      </c>
      <c r="E10" s="20" t="s">
        <v>69</v>
      </c>
      <c r="F10" s="20" t="s">
        <v>70</v>
      </c>
      <c r="G10" s="21"/>
      <c r="H10" s="20" t="s">
        <v>48</v>
      </c>
      <c r="I10" s="20" t="s">
        <v>49</v>
      </c>
    </row>
    <row r="11" spans="1:9" ht="15" thickBot="1" x14ac:dyDescent="0.35">
      <c r="B11" s="18"/>
      <c r="C11" s="22" t="s">
        <v>75</v>
      </c>
      <c r="D11" s="18"/>
      <c r="E11" s="18"/>
      <c r="F11" s="18"/>
      <c r="G11" s="22" t="s">
        <v>76</v>
      </c>
      <c r="H11" s="18"/>
      <c r="I11" s="22" t="s">
        <v>77</v>
      </c>
    </row>
    <row r="12" spans="1:9" x14ac:dyDescent="0.3">
      <c r="B12" s="47" t="s">
        <v>141</v>
      </c>
      <c r="C12" s="71" t="s">
        <v>107</v>
      </c>
      <c r="D12" s="72"/>
      <c r="E12" s="72"/>
      <c r="F12" s="72"/>
      <c r="G12" s="49" t="s">
        <v>102</v>
      </c>
      <c r="H12" s="49"/>
      <c r="I12" s="57">
        <v>10</v>
      </c>
    </row>
    <row r="13" spans="1:9" ht="15" thickBot="1" x14ac:dyDescent="0.35">
      <c r="B13" s="54" t="s">
        <v>142</v>
      </c>
      <c r="C13" s="66" t="s">
        <v>108</v>
      </c>
      <c r="D13" s="67"/>
      <c r="E13" s="67"/>
      <c r="F13" s="67"/>
      <c r="G13" s="55" t="s">
        <v>102</v>
      </c>
      <c r="H13" s="55"/>
      <c r="I13" s="56">
        <v>10</v>
      </c>
    </row>
    <row r="14" spans="1:9" ht="15" thickBot="1" x14ac:dyDescent="0.35">
      <c r="H14" s="61" t="s">
        <v>117</v>
      </c>
      <c r="I14" s="62">
        <f>SUM(I12:I13)</f>
        <v>20</v>
      </c>
    </row>
    <row r="15" spans="1:9" x14ac:dyDescent="0.3">
      <c r="H15" s="59" t="s">
        <v>116</v>
      </c>
      <c r="I15" s="59">
        <f>I7+I14</f>
        <v>40</v>
      </c>
    </row>
  </sheetData>
  <mergeCells count="4">
    <mergeCell ref="C5:F5"/>
    <mergeCell ref="C7:F7"/>
    <mergeCell ref="C12:F12"/>
    <mergeCell ref="C13:F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7"/>
  <sheetViews>
    <sheetView zoomScale="166" zoomScaleNormal="166" workbookViewId="0">
      <selection activeCell="B6" sqref="B6"/>
    </sheetView>
  </sheetViews>
  <sheetFormatPr baseColWidth="10" defaultColWidth="9.109375" defaultRowHeight="16.8" x14ac:dyDescent="0.4"/>
  <cols>
    <col min="1" max="1" width="22.5546875" style="4" customWidth="1"/>
    <col min="2" max="2" width="11" style="3" customWidth="1"/>
    <col min="3" max="3" width="43.44140625" style="3" customWidth="1"/>
  </cols>
  <sheetData>
    <row r="1" spans="1:3" ht="17.399999999999999" thickBot="1" x14ac:dyDescent="0.45">
      <c r="C1" s="1"/>
    </row>
    <row r="2" spans="1:3" x14ac:dyDescent="0.4">
      <c r="A2" s="4" t="s">
        <v>0</v>
      </c>
      <c r="B2" s="5">
        <v>43271</v>
      </c>
      <c r="C2" s="2" t="s">
        <v>19</v>
      </c>
    </row>
    <row r="3" spans="1:3" ht="17.399999999999999" thickBot="1" x14ac:dyDescent="0.45">
      <c r="B3" s="6">
        <v>43284</v>
      </c>
      <c r="C3" s="2" t="s">
        <v>20</v>
      </c>
    </row>
    <row r="4" spans="1:3" ht="17.399999999999999" thickBot="1" x14ac:dyDescent="0.45">
      <c r="A4" s="4" t="s">
        <v>14</v>
      </c>
      <c r="B4" s="3">
        <f>NETWORKDAYS(B2,B3)</f>
        <v>10</v>
      </c>
      <c r="C4" s="2"/>
    </row>
    <row r="5" spans="1:3" ht="17.399999999999999" thickBot="1" x14ac:dyDescent="0.45">
      <c r="A5" s="4" t="s">
        <v>1</v>
      </c>
      <c r="B5" s="7">
        <v>0</v>
      </c>
      <c r="C5" s="2" t="s">
        <v>21</v>
      </c>
    </row>
    <row r="6" spans="1:3" x14ac:dyDescent="0.4">
      <c r="A6" s="4" t="s">
        <v>15</v>
      </c>
      <c r="B6" s="3">
        <f>B4-B5</f>
        <v>10</v>
      </c>
      <c r="C6" s="2"/>
    </row>
    <row r="7" spans="1:3" ht="17.399999999999999" thickBot="1" x14ac:dyDescent="0.45">
      <c r="A7" s="4" t="s">
        <v>3</v>
      </c>
      <c r="B7" s="3">
        <v>2</v>
      </c>
      <c r="C7" s="2"/>
    </row>
    <row r="8" spans="1:3" ht="17.399999999999999" thickBot="1" x14ac:dyDescent="0.45">
      <c r="A8" s="4" t="s">
        <v>22</v>
      </c>
      <c r="B8" s="8">
        <v>1</v>
      </c>
      <c r="C8" s="2" t="s">
        <v>23</v>
      </c>
    </row>
    <row r="9" spans="1:3" x14ac:dyDescent="0.4">
      <c r="A9" s="4" t="s">
        <v>2</v>
      </c>
      <c r="B9" s="3">
        <f>(B4-B5)*B8*B7*8</f>
        <v>160</v>
      </c>
      <c r="C9" s="2"/>
    </row>
    <row r="10" spans="1:3" x14ac:dyDescent="0.4">
      <c r="A10" s="4" t="s">
        <v>4</v>
      </c>
      <c r="B10" s="3">
        <f>IFERROR(B9/B4,0)</f>
        <v>16</v>
      </c>
      <c r="C10" s="2"/>
    </row>
    <row r="11" spans="1:3" x14ac:dyDescent="0.4">
      <c r="C11" s="2"/>
    </row>
    <row r="12" spans="1:3" x14ac:dyDescent="0.4">
      <c r="C12" s="2"/>
    </row>
    <row r="13" spans="1:3" x14ac:dyDescent="0.4">
      <c r="C13" s="2"/>
    </row>
    <row r="14" spans="1:3" x14ac:dyDescent="0.4">
      <c r="C14" s="2"/>
    </row>
    <row r="15" spans="1:3" x14ac:dyDescent="0.4">
      <c r="C15" s="2"/>
    </row>
    <row r="16" spans="1:3" x14ac:dyDescent="0.4">
      <c r="C16" s="2"/>
    </row>
    <row r="17" spans="3:3" x14ac:dyDescent="0.4">
      <c r="C1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13"/>
  <sheetViews>
    <sheetView topLeftCell="E8" zoomScale="268" zoomScaleNormal="268" workbookViewId="0">
      <selection activeCell="G16" sqref="G16"/>
    </sheetView>
  </sheetViews>
  <sheetFormatPr baseColWidth="10" defaultColWidth="9.109375" defaultRowHeight="16.8" x14ac:dyDescent="0.4"/>
  <cols>
    <col min="1" max="1" width="9.109375" style="3"/>
    <col min="2" max="2" width="9.5546875" style="3" customWidth="1"/>
    <col min="3" max="3" width="11.33203125" style="3" customWidth="1"/>
    <col min="4" max="4" width="35.109375" style="3" customWidth="1"/>
    <col min="5" max="5" width="10.88671875" style="3" customWidth="1"/>
    <col min="6" max="6" width="12.44140625" style="3" customWidth="1"/>
    <col min="7" max="7" width="13.5546875" style="3" customWidth="1"/>
    <col min="8" max="16384" width="9.109375" style="3"/>
  </cols>
  <sheetData>
    <row r="2" spans="1:7" ht="33.6" x14ac:dyDescent="0.4">
      <c r="A2" s="9" t="s">
        <v>11</v>
      </c>
      <c r="B2" s="9" t="s">
        <v>5</v>
      </c>
      <c r="C2" s="10" t="s">
        <v>6</v>
      </c>
      <c r="D2" s="9" t="s">
        <v>7</v>
      </c>
      <c r="E2" s="10" t="s">
        <v>8</v>
      </c>
      <c r="F2" s="10" t="s">
        <v>9</v>
      </c>
      <c r="G2" s="9" t="s">
        <v>10</v>
      </c>
    </row>
    <row r="3" spans="1:7" x14ac:dyDescent="0.4">
      <c r="A3" s="11">
        <v>1</v>
      </c>
      <c r="B3" s="3">
        <f>IFERROR(B2+1,1)</f>
        <v>1</v>
      </c>
      <c r="C3" s="11">
        <v>10</v>
      </c>
      <c r="D3" s="11" t="s">
        <v>24</v>
      </c>
      <c r="E3" s="11" t="s">
        <v>25</v>
      </c>
      <c r="F3" s="11">
        <f>SprintBacklog[[#This Row],[Estimated Hours]]</f>
        <v>10</v>
      </c>
      <c r="G3" s="11"/>
    </row>
    <row r="4" spans="1:7" x14ac:dyDescent="0.4">
      <c r="A4" s="11">
        <v>1</v>
      </c>
      <c r="B4" s="3">
        <f t="shared" ref="B4:B12" si="0">IFERROR(B3+1,1)</f>
        <v>2</v>
      </c>
      <c r="C4" s="11">
        <v>20</v>
      </c>
      <c r="D4" s="12" t="s">
        <v>26</v>
      </c>
      <c r="E4" s="11" t="s">
        <v>35</v>
      </c>
      <c r="F4" s="11">
        <f>SprintBacklog[[#This Row],[Estimated Hours]]</f>
        <v>20</v>
      </c>
      <c r="G4" s="11"/>
    </row>
    <row r="5" spans="1:7" x14ac:dyDescent="0.4">
      <c r="A5" s="11">
        <v>1</v>
      </c>
      <c r="B5" s="3">
        <f t="shared" si="0"/>
        <v>3</v>
      </c>
      <c r="C5" s="11">
        <v>10</v>
      </c>
      <c r="D5" s="12" t="s">
        <v>27</v>
      </c>
      <c r="E5" s="11" t="s">
        <v>25</v>
      </c>
      <c r="F5" s="11">
        <f>SprintBacklog[[#This Row],[Estimated Hours]]</f>
        <v>10</v>
      </c>
      <c r="G5" s="11"/>
    </row>
    <row r="6" spans="1:7" x14ac:dyDescent="0.4">
      <c r="A6" s="11">
        <v>1</v>
      </c>
      <c r="B6" s="3">
        <f t="shared" si="0"/>
        <v>4</v>
      </c>
      <c r="C6" s="11">
        <v>10</v>
      </c>
      <c r="D6" s="12" t="s">
        <v>28</v>
      </c>
      <c r="E6" s="11" t="s">
        <v>35</v>
      </c>
      <c r="F6" s="11">
        <f>SprintBacklog[[#This Row],[Estimated Hours]]</f>
        <v>10</v>
      </c>
      <c r="G6" s="11"/>
    </row>
    <row r="7" spans="1:7" x14ac:dyDescent="0.4">
      <c r="A7" s="11">
        <v>1</v>
      </c>
      <c r="B7" s="3">
        <f t="shared" si="0"/>
        <v>5</v>
      </c>
      <c r="C7" s="11">
        <v>10</v>
      </c>
      <c r="D7" s="12" t="s">
        <v>29</v>
      </c>
      <c r="E7" s="11" t="s">
        <v>25</v>
      </c>
      <c r="F7" s="11">
        <f>SprintBacklog[[#This Row],[Estimated Hours]]</f>
        <v>10</v>
      </c>
      <c r="G7" s="11"/>
    </row>
    <row r="8" spans="1:7" x14ac:dyDescent="0.4">
      <c r="A8" s="11">
        <v>1</v>
      </c>
      <c r="B8" s="3">
        <f t="shared" si="0"/>
        <v>6</v>
      </c>
      <c r="C8" s="11">
        <v>10</v>
      </c>
      <c r="D8" s="12" t="s">
        <v>30</v>
      </c>
      <c r="E8" s="11" t="s">
        <v>35</v>
      </c>
      <c r="F8" s="11">
        <f>SprintBacklog[[#This Row],[Estimated Hours]]</f>
        <v>10</v>
      </c>
      <c r="G8" s="11"/>
    </row>
    <row r="9" spans="1:7" x14ac:dyDescent="0.4">
      <c r="A9" s="11">
        <v>1</v>
      </c>
      <c r="B9" s="3">
        <f t="shared" si="0"/>
        <v>7</v>
      </c>
      <c r="C9" s="11">
        <v>10</v>
      </c>
      <c r="D9" s="12" t="s">
        <v>31</v>
      </c>
      <c r="E9" s="11" t="s">
        <v>25</v>
      </c>
      <c r="F9" s="11">
        <f>SprintBacklog[[#This Row],[Estimated Hours]]</f>
        <v>10</v>
      </c>
      <c r="G9" s="11"/>
    </row>
    <row r="10" spans="1:7" x14ac:dyDescent="0.4">
      <c r="A10" s="11">
        <v>1</v>
      </c>
      <c r="B10" s="3">
        <f t="shared" si="0"/>
        <v>8</v>
      </c>
      <c r="C10" s="11">
        <v>20</v>
      </c>
      <c r="D10" s="12" t="s">
        <v>32</v>
      </c>
      <c r="E10" s="11" t="s">
        <v>35</v>
      </c>
      <c r="F10" s="11">
        <f>SprintBacklog[[#This Row],[Estimated Hours]]</f>
        <v>20</v>
      </c>
      <c r="G10" s="11"/>
    </row>
    <row r="11" spans="1:7" x14ac:dyDescent="0.4">
      <c r="A11" s="11">
        <v>1</v>
      </c>
      <c r="B11" s="3">
        <f t="shared" si="0"/>
        <v>9</v>
      </c>
      <c r="C11" s="11">
        <v>20</v>
      </c>
      <c r="D11" s="12" t="s">
        <v>33</v>
      </c>
      <c r="E11" s="11" t="s">
        <v>35</v>
      </c>
      <c r="F11" s="11">
        <f>SprintBacklog[[#This Row],[Estimated Hours]]</f>
        <v>20</v>
      </c>
      <c r="G11" s="11"/>
    </row>
    <row r="12" spans="1:7" x14ac:dyDescent="0.4">
      <c r="A12" s="11">
        <v>1</v>
      </c>
      <c r="B12" s="3">
        <f t="shared" si="0"/>
        <v>10</v>
      </c>
      <c r="C12" s="11">
        <v>40</v>
      </c>
      <c r="D12" s="11" t="s">
        <v>34</v>
      </c>
      <c r="E12" s="11" t="s">
        <v>25</v>
      </c>
      <c r="F12" s="11">
        <f>SprintBacklog[[#This Row],[Estimated Hours]]</f>
        <v>40</v>
      </c>
      <c r="G12" s="11"/>
    </row>
    <row r="13" spans="1:7" x14ac:dyDescent="0.4">
      <c r="A13" s="3" t="s">
        <v>12</v>
      </c>
      <c r="C13" s="3">
        <f>SUBTOTAL(109,SprintBacklog[Estimated Hours])</f>
        <v>160</v>
      </c>
      <c r="F13" s="3">
        <f>SUBTOTAL(109,SprintBacklog[Remaining Hours])</f>
        <v>160</v>
      </c>
    </row>
  </sheetData>
  <dataValidations count="1">
    <dataValidation type="list" allowBlank="1" showInputMessage="1" showErrorMessage="1" sqref="G3:G12" xr:uid="{00000000-0002-0000-0400-000000000000}">
      <formula1>"In Progress, Completed, Blocked"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13"/>
  <sheetViews>
    <sheetView zoomScaleNormal="100" workbookViewId="0">
      <selection activeCell="M11" sqref="M11"/>
    </sheetView>
  </sheetViews>
  <sheetFormatPr baseColWidth="10" defaultColWidth="7.88671875" defaultRowHeight="16.8" x14ac:dyDescent="0.4"/>
  <cols>
    <col min="1" max="1" width="10.33203125" style="3" customWidth="1"/>
    <col min="2" max="4" width="10.33203125" style="15" customWidth="1"/>
    <col min="5" max="16384" width="7.88671875" style="3"/>
  </cols>
  <sheetData>
    <row r="2" spans="1:5" ht="50.4" x14ac:dyDescent="0.4">
      <c r="A2" s="10" t="s">
        <v>13</v>
      </c>
      <c r="B2" s="13" t="s">
        <v>16</v>
      </c>
      <c r="C2" s="13" t="s">
        <v>17</v>
      </c>
      <c r="D2" s="13" t="s">
        <v>18</v>
      </c>
      <c r="E2" s="14"/>
    </row>
    <row r="3" spans="1:5" x14ac:dyDescent="0.4">
      <c r="A3" s="3">
        <v>0</v>
      </c>
      <c r="B3" s="15">
        <f>IFERROR(TotalHours-(Table3[Work Day]*(TotalHours/WorkingDays)),0)</f>
        <v>160</v>
      </c>
      <c r="C3" s="15">
        <f>TotalHours-(Table3[Work Day]*DevRate)</f>
        <v>160</v>
      </c>
      <c r="D3" s="15">
        <f>Table3[[#This Row],[Target Burn Down]]</f>
        <v>160</v>
      </c>
      <c r="E3" s="15"/>
    </row>
    <row r="4" spans="1:5" x14ac:dyDescent="0.4">
      <c r="A4" s="3">
        <v>1</v>
      </c>
      <c r="B4" s="15">
        <f>IFERROR(TotalHours-(Table3[Work Day]*(TotalHours/WorkingDays)),0)</f>
        <v>144</v>
      </c>
      <c r="C4" s="15">
        <f>TotalHours-(Table3[Work Day]*DevRate)</f>
        <v>144</v>
      </c>
      <c r="D4" s="16">
        <v>150</v>
      </c>
      <c r="E4" s="15"/>
    </row>
    <row r="5" spans="1:5" x14ac:dyDescent="0.4">
      <c r="A5" s="3">
        <v>2</v>
      </c>
      <c r="B5" s="15">
        <f>IFERROR(TotalHours-(Table3[Work Day]*(TotalHours/WorkingDays)),0)</f>
        <v>128</v>
      </c>
      <c r="C5" s="15">
        <f>TotalHours-(Table3[Work Day]*DevRate)</f>
        <v>128</v>
      </c>
      <c r="D5" s="16">
        <v>120</v>
      </c>
      <c r="E5" s="15"/>
    </row>
    <row r="6" spans="1:5" x14ac:dyDescent="0.4">
      <c r="A6" s="3">
        <v>3</v>
      </c>
      <c r="B6" s="15">
        <f>IFERROR(TotalHours-(Table3[Work Day]*(TotalHours/WorkingDays)),0)</f>
        <v>112</v>
      </c>
      <c r="C6" s="15">
        <f>TotalHours-(Table3[Work Day]*DevRate)</f>
        <v>112</v>
      </c>
      <c r="D6" s="16">
        <v>110</v>
      </c>
      <c r="E6" s="15"/>
    </row>
    <row r="7" spans="1:5" x14ac:dyDescent="0.4">
      <c r="A7" s="3">
        <v>4</v>
      </c>
      <c r="B7" s="15">
        <f>IFERROR(TotalHours-(Table3[Work Day]*(TotalHours/WorkingDays)),0)</f>
        <v>96</v>
      </c>
      <c r="C7" s="15">
        <f>TotalHours-(Table3[Work Day]*DevRate)</f>
        <v>96</v>
      </c>
      <c r="D7" s="16">
        <v>100</v>
      </c>
      <c r="E7" s="15"/>
    </row>
    <row r="8" spans="1:5" x14ac:dyDescent="0.4">
      <c r="A8" s="3">
        <v>5</v>
      </c>
      <c r="B8" s="15">
        <f>IFERROR(TotalHours-(Table3[Work Day]*(TotalHours/WorkingDays)),0)</f>
        <v>80</v>
      </c>
      <c r="C8" s="15">
        <f>TotalHours-(Table3[Work Day]*DevRate)</f>
        <v>80</v>
      </c>
      <c r="D8" s="16">
        <v>90</v>
      </c>
      <c r="E8" s="15"/>
    </row>
    <row r="9" spans="1:5" x14ac:dyDescent="0.4">
      <c r="A9" s="3">
        <v>6</v>
      </c>
      <c r="B9" s="15">
        <f>IFERROR(TotalHours-(Table3[Work Day]*(TotalHours/WorkingDays)),0)</f>
        <v>64</v>
      </c>
      <c r="C9" s="15">
        <f>TotalHours-(Table3[Work Day]*DevRate)</f>
        <v>64</v>
      </c>
      <c r="D9" s="16">
        <v>80</v>
      </c>
      <c r="E9" s="15"/>
    </row>
    <row r="10" spans="1:5" x14ac:dyDescent="0.4">
      <c r="A10" s="3">
        <v>7</v>
      </c>
      <c r="B10" s="15">
        <f>IFERROR(TotalHours-(Table3[Work Day]*(TotalHours/WorkingDays)),0)</f>
        <v>48</v>
      </c>
      <c r="C10" s="15">
        <f>TotalHours-(Table3[Work Day]*DevRate)</f>
        <v>48</v>
      </c>
      <c r="D10" s="16">
        <v>70</v>
      </c>
      <c r="E10" s="15"/>
    </row>
    <row r="11" spans="1:5" x14ac:dyDescent="0.4">
      <c r="A11" s="3">
        <v>8</v>
      </c>
      <c r="B11" s="15">
        <f>IFERROR(TotalHours-(Table3[Work Day]*(TotalHours/WorkingDays)),0)</f>
        <v>32</v>
      </c>
      <c r="C11" s="15">
        <f>TotalHours-(Table3[Work Day]*DevRate)</f>
        <v>32</v>
      </c>
      <c r="D11" s="16">
        <v>40</v>
      </c>
      <c r="E11" s="15"/>
    </row>
    <row r="12" spans="1:5" x14ac:dyDescent="0.4">
      <c r="A12" s="3">
        <v>9</v>
      </c>
      <c r="B12" s="15">
        <f>IFERROR(TotalHours-(Table3[Work Day]*(TotalHours/WorkingDays)),0)</f>
        <v>16</v>
      </c>
      <c r="C12" s="15">
        <f>TotalHours-(Table3[Work Day]*DevRate)</f>
        <v>16</v>
      </c>
      <c r="D12" s="16">
        <v>20</v>
      </c>
      <c r="E12" s="15"/>
    </row>
    <row r="13" spans="1:5" x14ac:dyDescent="0.4">
      <c r="A13" s="3">
        <v>10</v>
      </c>
      <c r="B13" s="15">
        <f>IFERROR(TotalHours-(Table3[Work Day]*(TotalHours/WorkingDays)),0)</f>
        <v>0</v>
      </c>
      <c r="C13" s="15">
        <f>TotalHours-(Table3[Work Day]*DevRate)</f>
        <v>0</v>
      </c>
      <c r="D13" s="16">
        <v>10</v>
      </c>
      <c r="E13" s="15"/>
    </row>
  </sheetData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BackLog</vt:lpstr>
      <vt:lpstr>Sprint1</vt:lpstr>
      <vt:lpstr>Sprint2</vt:lpstr>
      <vt:lpstr>Sprint1Info</vt:lpstr>
      <vt:lpstr>Backlog1Table</vt:lpstr>
      <vt:lpstr>BurnDown1Table</vt:lpstr>
      <vt:lpstr>DevRate</vt:lpstr>
      <vt:lpstr>RemainingHours</vt:lpstr>
      <vt:lpstr>StartDate</vt:lpstr>
      <vt:lpstr>TotalHours</vt:lpstr>
      <vt:lpstr>WorkingDays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PowerUps for Excel</dc:creator>
  <cp:lastModifiedBy>Rafael Fonseca</cp:lastModifiedBy>
  <dcterms:created xsi:type="dcterms:W3CDTF">2014-10-14T22:04:59Z</dcterms:created>
  <dcterms:modified xsi:type="dcterms:W3CDTF">2021-12-20T13:46:08Z</dcterms:modified>
</cp:coreProperties>
</file>