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dilan\Documents\GitHub\proyecto-riego\Backlog_Excel\"/>
    </mc:Choice>
  </mc:AlternateContent>
  <xr:revisionPtr revIDLastSave="0" documentId="13_ncr:1_{02404A1E-F1E9-42D9-976F-12DB7975DE6F}" xr6:coauthVersionLast="47" xr6:coauthVersionMax="47" xr10:uidLastSave="{00000000-0000-0000-0000-000000000000}"/>
  <bookViews>
    <workbookView xWindow="3000" yWindow="3000" windowWidth="17280" windowHeight="8964" activeTab="2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5" l="1"/>
  <c r="I34" i="5"/>
  <c r="I6" i="5" l="1"/>
  <c r="I14" i="6"/>
  <c r="I15" i="6" s="1"/>
  <c r="I7" i="6"/>
  <c r="I20" i="5"/>
  <c r="I13" i="5"/>
  <c r="I36" i="5" l="1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<sst xmlns="http://schemas.openxmlformats.org/spreadsheetml/2006/main" count="361" uniqueCount="136">
  <si>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</si>
  <si>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</si>
  <si>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</si>
  <si>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</si>
  <si>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</si>
  <si>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</si>
  <si>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</si>
  <si>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</si>
  <si>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</si>
  <si>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</si>
  <si>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</si>
  <si>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</si>
  <si>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</si>
  <si>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</si>
  <si>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</si>
  <si>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</si>
  <si>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</si>
  <si>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</si>
  <si>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</si>
  <si>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</si>
  <si>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</si>
  <si>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</si>
  <si>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</si>
  <si>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</si>
  <si>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</si>
  <si>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</si>
  <si>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</si>
  <si>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</si>
  <si>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</si>
  <si>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</si>
  <si>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</si>
  <si>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</si>
  <si>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</si>
  <si>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</si>
  <si>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</si>
  <si>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</si>
  <si>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</si>
  <si>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</si>
  <si>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</si>
  <si>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</si>
  <si>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</si>
  <si>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</si>
  <si>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</si>
  <si>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</si>
  <si>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</si>
  <si>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</si>
  <si>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</si>
  <si>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</si>
  <si>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</si>
  <si>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</si>
  <si>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</si>
  <si>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</si>
  <si>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</si>
  <si>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</si>
  <si>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</si>
  <si>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</si>
  <si>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</si>
  <si>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</si>
  <si>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</si>
  <si>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</si>
  <si>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</si>
  <si>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</si>
  <si>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</si>
  <si>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</si>
  <si>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Validación de datos</t>
  </si>
  <si>
    <t>Diego</t>
  </si>
  <si>
    <t>Juan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</si>
  <si>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</si>
  <si>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</si>
  <si>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</si>
  <si>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</si>
  <si>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</si>
  <si>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</si>
  <si>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</si>
  <si>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</si>
  <si>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</si>
  <si>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</si>
  <si>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</si>
  <si>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</si>
  <si>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</si>
  <si>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</si>
  <si>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</si>
  <si>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</si>
  <si>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</si>
  <si>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</si>
  <si>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</si>
  <si>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</si>
  <si>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</si>
  <si>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</si>
  <si>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</si>
  <si>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</si>
  <si>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</si>
  <si>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</si>
  <si>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</si>
  <si>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</si>
  <si>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</si>
  <si>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</si>
  <si>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</si>
  <si>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</si>
  <si>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</si>
  <si>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</si>
  <si>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</si>
  <si>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</si>
  <si>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</si>
  <si>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</si>
  <si>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</si>
  <si>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</si>
  <si>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</si>
  <si>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</si>
  <si>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</si>
  <si>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</si>
  <si>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</si>
  <si>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</si>
  <si>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</si>
  <si>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</si>
  <si>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</si>
  <si>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</si>
  <si>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In Progress</t>
  </si>
  <si>
    <t>Blocked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</si>
  <si>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</si>
  <si>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</si>
  <si>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</si>
  <si>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slkngsklngsd.</t>
  </si>
  <si>
    <t>Enter a value for the utilization of the team.</t>
  </si>
  <si>
    <t>.</t>
  </si>
  <si>
    <t>Validación de datos.</t>
  </si>
  <si>
    <t>Crear programa para establecer condicion de estacion del año</t>
  </si>
  <si>
    <t>SR4-1</t>
  </si>
  <si>
    <t>SR4-2</t>
  </si>
  <si>
    <t>SR5-1</t>
  </si>
  <si>
    <t>SR5-2</t>
  </si>
  <si>
    <t>SR6</t>
  </si>
  <si>
    <t>Desarrollador</t>
  </si>
  <si>
    <t>Verificar la estacion del año</t>
  </si>
  <si>
    <t>saber a que hora es más adecuado regar</t>
  </si>
  <si>
    <t>Finalizado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</si>
</sst>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6" borderId="7" xfId="0" applyFont="1" applyFill="1" applyBorder="1" applyAlignment="1"/>
    <xf numFmtId="0" fontId="8" fillId="6" borderId="8" xfId="0" applyFont="1" applyFill="1" applyBorder="1" applyAlignment="1"/>
    <xf numFmtId="0" fontId="2" fillId="7" borderId="9" xfId="0" applyNumberFormat="1" applyFont="1" applyFill="1" applyBorder="1"/>
    <xf numFmtId="0" fontId="2" fillId="7" borderId="9" xfId="0" applyFont="1" applyFill="1" applyBorder="1"/>
    <xf numFmtId="0" fontId="2" fillId="7" borderId="10" xfId="0" applyFont="1" applyFill="1" applyBorder="1"/>
    <xf numFmtId="0" fontId="8" fillId="4" borderId="11" xfId="0" applyFont="1" applyFill="1" applyBorder="1" applyAlignment="1"/>
    <xf numFmtId="0" fontId="8" fillId="4" borderId="12" xfId="0" applyFont="1" applyFill="1" applyBorder="1" applyAlignment="1"/>
    <xf numFmtId="0" fontId="8" fillId="4" borderId="13" xfId="0" applyFont="1" applyFill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8" fillId="0" borderId="18" xfId="0" applyFont="1" applyBorder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7" fillId="0" borderId="20" xfId="0" applyFont="1" applyBorder="1" applyAlignment="1"/>
    <xf numFmtId="0" fontId="8" fillId="0" borderId="21" xfId="0" applyFont="1" applyBorder="1" applyAlignment="1"/>
    <xf numFmtId="0" fontId="8" fillId="0" borderId="0" xfId="0" applyFont="1" applyBorder="1" applyAlignment="1"/>
    <xf numFmtId="0" fontId="8" fillId="0" borderId="22" xfId="0" applyFont="1" applyBorder="1" applyAlignment="1">
      <alignment horizontal="right"/>
    </xf>
    <xf numFmtId="0" fontId="8" fillId="0" borderId="23" xfId="0" applyFont="1" applyBorder="1" applyAlignment="1"/>
    <xf numFmtId="0" fontId="8" fillId="0" borderId="24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25" xfId="0" applyFont="1" applyBorder="1" applyAlignment="1"/>
    <xf numFmtId="0" fontId="9" fillId="0" borderId="0" xfId="0" applyFont="1"/>
    <xf numFmtId="0" fontId="10" fillId="0" borderId="0" xfId="0" applyFont="1"/>
    <xf numFmtId="0" fontId="6" fillId="0" borderId="23" xfId="0" applyFont="1" applyBorder="1"/>
    <xf numFmtId="0" fontId="6" fillId="0" borderId="25" xfId="0" applyFont="1" applyBorder="1"/>
    <xf numFmtId="0" fontId="7" fillId="0" borderId="23" xfId="0" applyFont="1" applyBorder="1" applyAlignment="1"/>
    <xf numFmtId="0" fontId="7" fillId="0" borderId="25" xfId="0" applyFont="1" applyBorder="1" applyAlignment="1">
      <alignment horizontal="right"/>
    </xf>
    <xf numFmtId="0" fontId="7" fillId="0" borderId="25" xfId="0" applyFont="1" applyBorder="1" applyAlignment="1">
      <alignment horizontal="center"/>
    </xf>
    <xf numFmtId="0" fontId="8" fillId="0" borderId="19" xfId="0" applyFont="1" applyBorder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Alignment="1"/>
    <xf numFmtId="0" fontId="8" fillId="6" borderId="22" xfId="0" applyFont="1" applyFill="1" applyBorder="1" applyAlignment="1"/>
    <xf numFmtId="0" fontId="2" fillId="7" borderId="26" xfId="0" applyFont="1" applyFill="1" applyBorder="1"/>
    <xf numFmtId="0" fontId="8" fillId="5" borderId="27" xfId="0" applyFont="1" applyFill="1" applyBorder="1" applyAlignment="1"/>
    <xf numFmtId="0" fontId="8" fillId="5" borderId="28" xfId="0" applyFont="1" applyFill="1" applyBorder="1" applyAlignment="1"/>
    <xf numFmtId="0" fontId="0" fillId="5" borderId="28" xfId="0" applyFont="1" applyFill="1" applyBorder="1" applyAlignment="1"/>
    <xf numFmtId="0" fontId="8" fillId="5" borderId="29" xfId="0" applyFont="1" applyFill="1" applyBorder="1" applyAlignment="1"/>
    <xf numFmtId="0" fontId="2" fillId="7" borderId="1" xfId="0" applyFont="1" applyFill="1" applyBorder="1"/>
    <xf numFmtId="0" fontId="7" fillId="0" borderId="24" xfId="0" applyFont="1" applyBorder="1" applyAlignment="1"/>
    <xf numFmtId="0" fontId="8" fillId="0" borderId="24" xfId="0" applyFont="1" applyBorder="1" applyAlignment="1"/>
    <xf numFmtId="0" fontId="0" fillId="0" borderId="24" xfId="0" applyFont="1" applyBorder="1" applyAlignment="1"/>
    <xf numFmtId="0" fontId="8" fillId="0" borderId="19" xfId="0" applyFont="1" applyBorder="1" applyAlignment="1"/>
    <xf numFmtId="0" fontId="8" fillId="0" borderId="0" xfId="0" applyFont="1" applyBorder="1" applyAlignment="1"/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0" xfId="0" applyFont="1" applyAlignment="1"/>
    <xf numFmtId="0" fontId="2" fillId="7" borderId="0" xfId="0" applyFont="1" applyFill="1" applyBorder="1"/>
    <xf numFmtId="0" fontId="8" fillId="4" borderId="30" xfId="0" applyFont="1" applyFill="1" applyBorder="1" applyAlignment="1"/>
    <xf numFmtId="0" fontId="8" fillId="4" borderId="31" xfId="0" applyFont="1" applyFill="1" applyBorder="1" applyAlignment="1"/>
    <xf numFmtId="0" fontId="0" fillId="4" borderId="31" xfId="0" applyFont="1" applyFill="1" applyBorder="1" applyAlignment="1"/>
    <xf numFmtId="0" fontId="8" fillId="4" borderId="32" xfId="0" applyFont="1" applyFill="1" applyBorder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43</c:v>
                </c:pt>
                <c:pt idx="1">
                  <c:v>41.130434782608695</c:v>
                </c:pt>
                <c:pt idx="2">
                  <c:v>39.260869565217391</c:v>
                </c:pt>
                <c:pt idx="3">
                  <c:v>37.391304347826086</c:v>
                </c:pt>
                <c:pt idx="4">
                  <c:v>35.521739130434781</c:v>
                </c:pt>
                <c:pt idx="5">
                  <c:v>33.652173913043477</c:v>
                </c:pt>
                <c:pt idx="6">
                  <c:v>31.782608695652172</c:v>
                </c:pt>
                <c:pt idx="7">
                  <c:v>29.913043478260867</c:v>
                </c:pt>
                <c:pt idx="8">
                  <c:v>28.043478260869563</c:v>
                </c:pt>
                <c:pt idx="9">
                  <c:v>26.173913043478262</c:v>
                </c:pt>
                <c:pt idx="10">
                  <c:v>24.304347826086957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43</c:v>
                </c:pt>
                <c:pt idx="1">
                  <c:v>39</c:v>
                </c:pt>
                <c:pt idx="2">
                  <c:v>35</c:v>
                </c:pt>
                <c:pt idx="3">
                  <c:v>31</c:v>
                </c:pt>
                <c:pt idx="4">
                  <c:v>27</c:v>
                </c:pt>
                <c:pt idx="5">
                  <c:v>23</c:v>
                </c:pt>
                <c:pt idx="6">
                  <c:v>19</c:v>
                </c:pt>
                <c:pt idx="7">
                  <c:v>15</c:v>
                </c:pt>
                <c:pt idx="8">
                  <c:v>11</c:v>
                </c:pt>
                <c:pt idx="9">
                  <c:v>7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40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IFERROR(TotalHours-(Table3[[#This Row],[Work Day]]*(TotalHours/WorkingDays)),0)</calculatedColumnFormula>
    </tableColumn>
    <tableColumn id="3" xr3:uid="{00000000-0010-0000-0200-000003000000}" name="Forecast Burn Down" dataDxfId="1">
      <calculatedColumnFormula>TotalHours-(Table3[[#This Row],[Work Day]]*DevRate)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F1" zoomScale="120" zoomScaleNormal="120" workbookViewId="0">
      <selection activeCell="F14" sqref="A14:XFD14"/>
    </sheetView>
  </sheetViews>
  <sheetFormatPr baseColWidth="10" defaultRowHeight="14.4" x14ac:dyDescent="0.3"/>
  <cols>
    <col min="3" max="3" width="12.44140625" customWidth="1"/>
    <col min="4" max="4" width="24.33203125" customWidth="1"/>
    <col min="5" max="5" width="51.33203125" customWidth="1"/>
    <col min="6" max="6" width="18.5546875" customWidth="1"/>
  </cols>
  <sheetData>
    <row r="1" spans="1:8" ht="15" thickBot="1" x14ac:dyDescent="0.35">
      <c r="A1" s="39" t="s">
        <v>27</v>
      </c>
      <c r="B1" s="40" t="s">
        <v>28</v>
      </c>
      <c r="C1" s="40" t="s">
        <v>29</v>
      </c>
      <c r="D1" s="40" t="s">
        <v>30</v>
      </c>
      <c r="E1" s="42" t="s">
        <v>31</v>
      </c>
      <c r="F1" s="42" t="s">
        <v>32</v>
      </c>
      <c r="G1" s="40" t="s">
        <v>33</v>
      </c>
      <c r="H1" s="41" t="s">
        <v>34</v>
      </c>
    </row>
    <row r="2" spans="1:8" ht="16.8" x14ac:dyDescent="0.4">
      <c r="A2" s="35" t="s">
        <v>85</v>
      </c>
      <c r="B2" s="36" t="s">
        <v>92</v>
      </c>
      <c r="C2" s="37" t="s">
        <v>132</v>
      </c>
      <c r="D2" s="37" t="s">
        <v>87</v>
      </c>
      <c r="E2" s="23" t="s">
        <v>88</v>
      </c>
      <c r="F2" s="24" t="s">
        <v>76</v>
      </c>
      <c r="G2" s="38" t="s">
        <v>37</v>
      </c>
      <c r="H2" s="31" t="s">
        <v>135</v>
      </c>
    </row>
    <row r="3" spans="1:8" ht="16.8" x14ac:dyDescent="0.4">
      <c r="A3" s="33" t="s">
        <v>90</v>
      </c>
      <c r="B3" s="27" t="s">
        <v>92</v>
      </c>
      <c r="C3" s="23" t="s">
        <v>132</v>
      </c>
      <c r="D3" s="23" t="s">
        <v>91</v>
      </c>
      <c r="E3" s="23" t="s">
        <v>89</v>
      </c>
      <c r="F3" s="24" t="s">
        <v>76</v>
      </c>
      <c r="G3" s="28" t="s">
        <v>37</v>
      </c>
      <c r="H3" s="31" t="s">
        <v>135</v>
      </c>
    </row>
    <row r="4" spans="1:8" ht="16.8" x14ac:dyDescent="0.4">
      <c r="A4" s="33" t="s">
        <v>94</v>
      </c>
      <c r="B4" s="27" t="s">
        <v>92</v>
      </c>
      <c r="C4" s="23" t="s">
        <v>86</v>
      </c>
      <c r="D4" s="23" t="s">
        <v>93</v>
      </c>
      <c r="E4" s="23" t="s">
        <v>109</v>
      </c>
      <c r="F4" s="24" t="s">
        <v>76</v>
      </c>
      <c r="G4" s="28" t="s">
        <v>106</v>
      </c>
      <c r="H4" s="31" t="s">
        <v>74</v>
      </c>
    </row>
    <row r="5" spans="1:8" ht="16.8" hidden="1" x14ac:dyDescent="0.4">
      <c r="A5" s="33" t="s">
        <v>20</v>
      </c>
      <c r="B5" s="27" t="s">
        <v>35</v>
      </c>
      <c r="C5" s="23" t="s">
        <v>57</v>
      </c>
      <c r="D5" s="23" t="s">
        <v>39</v>
      </c>
      <c r="E5" s="23" t="s">
        <v>40</v>
      </c>
      <c r="F5" s="24" t="s">
        <v>76</v>
      </c>
      <c r="G5" s="28" t="s">
        <v>37</v>
      </c>
      <c r="H5" s="31" t="s">
        <v>38</v>
      </c>
    </row>
    <row r="6" spans="1:8" ht="16.8" hidden="1" x14ac:dyDescent="0.4">
      <c r="A6" s="33" t="s">
        <v>21</v>
      </c>
      <c r="B6" s="27" t="s">
        <v>35</v>
      </c>
      <c r="C6" s="23" t="s">
        <v>36</v>
      </c>
      <c r="D6" s="23" t="s">
        <v>41</v>
      </c>
      <c r="E6" s="23" t="s">
        <v>42</v>
      </c>
      <c r="F6" s="24" t="s">
        <v>76</v>
      </c>
      <c r="G6" s="28" t="s">
        <v>37</v>
      </c>
      <c r="H6" s="31" t="s">
        <v>38</v>
      </c>
    </row>
    <row r="7" spans="1:8" ht="16.8" hidden="1" x14ac:dyDescent="0.4">
      <c r="A7" s="33" t="s">
        <v>22</v>
      </c>
      <c r="B7" s="27" t="s">
        <v>35</v>
      </c>
      <c r="C7" s="23" t="s">
        <v>57</v>
      </c>
      <c r="D7" s="23" t="s">
        <v>43</v>
      </c>
      <c r="E7" s="23" t="s">
        <v>44</v>
      </c>
      <c r="F7" s="24" t="s">
        <v>76</v>
      </c>
      <c r="G7" s="28" t="s">
        <v>37</v>
      </c>
      <c r="H7" s="31" t="s">
        <v>38</v>
      </c>
    </row>
    <row r="8" spans="1:8" ht="16.8" hidden="1" x14ac:dyDescent="0.4">
      <c r="A8" s="33" t="s">
        <v>23</v>
      </c>
      <c r="B8" s="27" t="s">
        <v>35</v>
      </c>
      <c r="C8" s="23" t="s">
        <v>57</v>
      </c>
      <c r="D8" s="23" t="s">
        <v>45</v>
      </c>
      <c r="E8" s="23" t="s">
        <v>46</v>
      </c>
      <c r="F8" s="24" t="s">
        <v>76</v>
      </c>
      <c r="G8" s="28" t="s">
        <v>37</v>
      </c>
      <c r="H8" s="31" t="s">
        <v>38</v>
      </c>
    </row>
    <row r="9" spans="1:8" ht="16.8" hidden="1" x14ac:dyDescent="0.4">
      <c r="A9" s="33" t="s">
        <v>24</v>
      </c>
      <c r="B9" s="27" t="s">
        <v>35</v>
      </c>
      <c r="C9" s="23" t="s">
        <v>36</v>
      </c>
      <c r="D9" s="23" t="s">
        <v>47</v>
      </c>
      <c r="E9" s="23" t="s">
        <v>48</v>
      </c>
      <c r="F9" s="24" t="s">
        <v>76</v>
      </c>
      <c r="G9" s="28" t="s">
        <v>37</v>
      </c>
      <c r="H9" s="31" t="s">
        <v>38</v>
      </c>
    </row>
    <row r="10" spans="1:8" ht="16.8" hidden="1" x14ac:dyDescent="0.4">
      <c r="A10" s="33" t="s">
        <v>25</v>
      </c>
      <c r="B10" s="27" t="s">
        <v>35</v>
      </c>
      <c r="C10" s="23" t="s">
        <v>57</v>
      </c>
      <c r="D10" s="23" t="s">
        <v>49</v>
      </c>
      <c r="E10" s="23" t="s">
        <v>50</v>
      </c>
      <c r="F10" s="24" t="s">
        <v>76</v>
      </c>
      <c r="G10" s="28" t="s">
        <v>37</v>
      </c>
      <c r="H10" s="31" t="s">
        <v>38</v>
      </c>
    </row>
    <row r="11" spans="1:8" ht="16.8" hidden="1" x14ac:dyDescent="0.4">
      <c r="A11" s="34" t="s">
        <v>26</v>
      </c>
      <c r="B11" s="27" t="s">
        <v>35</v>
      </c>
      <c r="C11" s="23" t="s">
        <v>36</v>
      </c>
      <c r="D11" s="23" t="s">
        <v>51</v>
      </c>
      <c r="E11" s="23" t="s">
        <v>52</v>
      </c>
      <c r="F11" s="24" t="s">
        <v>77</v>
      </c>
      <c r="G11" s="28" t="s">
        <v>37</v>
      </c>
      <c r="H11" s="31" t="s">
        <v>75</v>
      </c>
    </row>
    <row r="12" spans="1:8" ht="16.8" hidden="1" x14ac:dyDescent="0.4">
      <c r="A12" s="34" t="s">
        <v>72</v>
      </c>
      <c r="B12" s="29" t="s">
        <v>35</v>
      </c>
      <c r="C12" s="25" t="s">
        <v>36</v>
      </c>
      <c r="D12" s="25" t="s">
        <v>53</v>
      </c>
      <c r="E12" s="25" t="s">
        <v>54</v>
      </c>
      <c r="F12" s="26" t="s">
        <v>78</v>
      </c>
      <c r="G12" s="30" t="s">
        <v>37</v>
      </c>
      <c r="H12" s="31" t="s">
        <v>74</v>
      </c>
    </row>
    <row r="13" spans="1:8" ht="17.399999999999999" hidden="1" thickBot="1" x14ac:dyDescent="0.45">
      <c r="A13" s="71" t="s">
        <v>73</v>
      </c>
      <c r="B13" s="72" t="s">
        <v>35</v>
      </c>
      <c r="C13" s="73" t="s">
        <v>36</v>
      </c>
      <c r="D13" s="73" t="s">
        <v>55</v>
      </c>
      <c r="E13" s="73" t="s">
        <v>56</v>
      </c>
      <c r="F13" s="74" t="s">
        <v>78</v>
      </c>
      <c r="G13" s="75" t="s">
        <v>37</v>
      </c>
      <c r="H13" s="32" t="s">
        <v>74</v>
      </c>
    </row>
    <row r="14" spans="1:8" ht="16.8" x14ac:dyDescent="0.4">
      <c r="A14" s="76" t="s">
        <v>111</v>
      </c>
      <c r="B14" s="23" t="s">
        <v>92</v>
      </c>
      <c r="C14" s="23" t="s">
        <v>86</v>
      </c>
      <c r="D14" s="23" t="s">
        <v>107</v>
      </c>
      <c r="E14" s="23" t="s">
        <v>108</v>
      </c>
      <c r="F14" s="24" t="s">
        <v>76</v>
      </c>
      <c r="G14" s="23" t="s">
        <v>37</v>
      </c>
      <c r="H14" s="70" t="s">
        <v>75</v>
      </c>
    </row>
    <row r="15" spans="1:8" ht="16.8" x14ac:dyDescent="0.4">
      <c r="A15" s="76" t="s">
        <v>112</v>
      </c>
      <c r="B15" s="23" t="s">
        <v>92</v>
      </c>
      <c r="C15" s="23" t="s">
        <v>86</v>
      </c>
      <c r="D15" s="23" t="s">
        <v>93</v>
      </c>
      <c r="E15" s="23" t="s">
        <v>110</v>
      </c>
      <c r="F15" s="24" t="s">
        <v>76</v>
      </c>
      <c r="G15" s="23" t="s">
        <v>106</v>
      </c>
      <c r="H15" s="70" t="s">
        <v>74</v>
      </c>
    </row>
    <row r="16" spans="1:8" ht="16.8" x14ac:dyDescent="0.4">
      <c r="A16" s="86" t="s">
        <v>131</v>
      </c>
      <c r="B16" s="87" t="s">
        <v>92</v>
      </c>
      <c r="C16" s="88" t="s">
        <v>132</v>
      </c>
      <c r="D16" s="88" t="s">
        <v>133</v>
      </c>
      <c r="E16" s="88" t="s">
        <v>134</v>
      </c>
      <c r="F16" s="89" t="s">
        <v>76</v>
      </c>
      <c r="G16" s="90" t="s">
        <v>37</v>
      </c>
      <c r="H16" s="70" t="s">
        <v>75</v>
      </c>
    </row>
    <row r="42" spans="2:2" x14ac:dyDescent="0.3">
      <c r="B4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opLeftCell="A13" zoomScaleNormal="100" workbookViewId="0">
      <selection activeCell="B36" sqref="B36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85</v>
      </c>
      <c r="C2" s="20" t="s">
        <v>92</v>
      </c>
      <c r="D2" s="20" t="s">
        <v>86</v>
      </c>
      <c r="E2" s="20" t="s">
        <v>87</v>
      </c>
      <c r="F2" s="20" t="s">
        <v>88</v>
      </c>
      <c r="G2" s="21" t="s">
        <v>76</v>
      </c>
      <c r="H2" s="20" t="s">
        <v>37</v>
      </c>
      <c r="I2" s="20" t="s">
        <v>75</v>
      </c>
    </row>
    <row r="3" spans="1:9" x14ac:dyDescent="0.3">
      <c r="A3" s="19"/>
      <c r="B3" s="43"/>
      <c r="C3" s="44" t="s">
        <v>61</v>
      </c>
      <c r="D3" s="62"/>
      <c r="E3" s="62"/>
      <c r="F3" s="62"/>
      <c r="G3" s="44" t="s">
        <v>62</v>
      </c>
      <c r="H3" s="62"/>
      <c r="I3" s="46" t="s">
        <v>63</v>
      </c>
    </row>
    <row r="4" spans="1:9" x14ac:dyDescent="0.3">
      <c r="A4" s="19"/>
      <c r="B4" s="47" t="s">
        <v>95</v>
      </c>
      <c r="C4" s="81" t="s">
        <v>113</v>
      </c>
      <c r="D4" s="81"/>
      <c r="E4" s="81"/>
      <c r="F4" s="81"/>
      <c r="G4" s="63" t="s">
        <v>103</v>
      </c>
      <c r="H4" s="63"/>
      <c r="I4" s="49">
        <v>8</v>
      </c>
    </row>
    <row r="5" spans="1:9" ht="15" thickBot="1" x14ac:dyDescent="0.35">
      <c r="A5" s="19"/>
      <c r="B5" s="50" t="s">
        <v>96</v>
      </c>
      <c r="C5" s="78" t="s">
        <v>64</v>
      </c>
      <c r="D5" s="78"/>
      <c r="E5" s="78"/>
      <c r="F5" s="78"/>
      <c r="G5" s="64" t="s">
        <v>103</v>
      </c>
      <c r="H5" s="64"/>
      <c r="I5" s="52">
        <v>3</v>
      </c>
    </row>
    <row r="6" spans="1:9" ht="15" thickBot="1" x14ac:dyDescent="0.35">
      <c r="A6" s="19"/>
      <c r="B6" s="65"/>
      <c r="C6" s="82"/>
      <c r="D6" s="82"/>
      <c r="E6" s="82"/>
      <c r="F6" s="82"/>
      <c r="G6" s="65"/>
      <c r="H6" s="57" t="s">
        <v>80</v>
      </c>
      <c r="I6" s="61">
        <f>SUM(I4:I5)</f>
        <v>11</v>
      </c>
    </row>
    <row r="7" spans="1:9" x14ac:dyDescent="0.3">
      <c r="A7" s="19"/>
      <c r="B7" s="17" t="s">
        <v>27</v>
      </c>
      <c r="C7" s="17" t="s">
        <v>28</v>
      </c>
      <c r="D7" s="17" t="s">
        <v>29</v>
      </c>
      <c r="E7" s="17" t="s">
        <v>58</v>
      </c>
      <c r="F7" s="17" t="s">
        <v>59</v>
      </c>
      <c r="G7" s="17" t="s">
        <v>32</v>
      </c>
      <c r="H7" s="17" t="s">
        <v>60</v>
      </c>
      <c r="I7" s="17" t="s">
        <v>10</v>
      </c>
    </row>
    <row r="8" spans="1:9" x14ac:dyDescent="0.3">
      <c r="A8" s="19"/>
      <c r="B8" s="20" t="s">
        <v>90</v>
      </c>
      <c r="C8" s="20" t="s">
        <v>92</v>
      </c>
      <c r="D8" s="20" t="s">
        <v>86</v>
      </c>
      <c r="E8" s="20" t="s">
        <v>91</v>
      </c>
      <c r="F8" s="20" t="s">
        <v>89</v>
      </c>
      <c r="G8" s="20" t="s">
        <v>76</v>
      </c>
      <c r="H8" s="20" t="s">
        <v>37</v>
      </c>
      <c r="I8" s="20" t="s">
        <v>75</v>
      </c>
    </row>
    <row r="9" spans="1:9" ht="15" thickBot="1" x14ac:dyDescent="0.35">
      <c r="A9" s="19"/>
      <c r="B9" s="65"/>
      <c r="C9" s="22" t="s">
        <v>61</v>
      </c>
      <c r="D9" s="65"/>
      <c r="E9" s="65"/>
      <c r="F9" s="65"/>
      <c r="G9" s="77" t="s">
        <v>62</v>
      </c>
      <c r="H9" s="65"/>
      <c r="I9" s="22" t="s">
        <v>63</v>
      </c>
    </row>
    <row r="10" spans="1:9" x14ac:dyDescent="0.3">
      <c r="A10" s="19"/>
      <c r="B10" s="43" t="s">
        <v>97</v>
      </c>
      <c r="C10" s="80" t="s">
        <v>114</v>
      </c>
      <c r="D10" s="82"/>
      <c r="E10" s="82"/>
      <c r="F10" s="82"/>
      <c r="G10" s="66" t="s">
        <v>101</v>
      </c>
      <c r="H10" s="45"/>
      <c r="I10" s="53">
        <v>8</v>
      </c>
    </row>
    <row r="11" spans="1:9" x14ac:dyDescent="0.3">
      <c r="A11" s="19"/>
      <c r="B11" s="47" t="s">
        <v>98</v>
      </c>
      <c r="C11" s="81" t="s">
        <v>64</v>
      </c>
      <c r="D11" s="83"/>
      <c r="E11" s="83"/>
      <c r="F11" s="83"/>
      <c r="G11" s="66" t="s">
        <v>101</v>
      </c>
      <c r="H11" s="48"/>
      <c r="I11" s="49">
        <v>3</v>
      </c>
    </row>
    <row r="12" spans="1:9" ht="15" thickBot="1" x14ac:dyDescent="0.35">
      <c r="A12" s="19"/>
      <c r="B12" s="50"/>
      <c r="C12" s="78"/>
      <c r="D12" s="79"/>
      <c r="E12" s="79"/>
      <c r="F12" s="79"/>
      <c r="G12" s="51"/>
      <c r="H12" s="51"/>
      <c r="I12" s="54"/>
    </row>
    <row r="13" spans="1:9" ht="15" thickBot="1" x14ac:dyDescent="0.35">
      <c r="A13" s="19"/>
      <c r="B13" s="18"/>
      <c r="C13" s="84"/>
      <c r="D13" s="84"/>
      <c r="E13" s="84"/>
      <c r="F13" s="84"/>
      <c r="G13" s="18"/>
      <c r="H13" s="57" t="s">
        <v>80</v>
      </c>
      <c r="I13" s="61">
        <f>SUM(I10:I12)</f>
        <v>11</v>
      </c>
    </row>
    <row r="14" spans="1:9" x14ac:dyDescent="0.3">
      <c r="A14" s="19"/>
      <c r="B14" s="17" t="s">
        <v>27</v>
      </c>
      <c r="C14" s="17" t="s">
        <v>28</v>
      </c>
      <c r="D14" s="17" t="s">
        <v>29</v>
      </c>
      <c r="E14" s="17" t="s">
        <v>58</v>
      </c>
      <c r="F14" s="17" t="s">
        <v>59</v>
      </c>
      <c r="G14" s="17" t="s">
        <v>32</v>
      </c>
      <c r="H14" s="17" t="s">
        <v>60</v>
      </c>
      <c r="I14" s="17" t="s">
        <v>10</v>
      </c>
    </row>
    <row r="15" spans="1:9" x14ac:dyDescent="0.3">
      <c r="A15" s="19"/>
      <c r="B15" s="20" t="s">
        <v>94</v>
      </c>
      <c r="C15" s="20" t="s">
        <v>92</v>
      </c>
      <c r="D15" s="20" t="s">
        <v>86</v>
      </c>
      <c r="E15" s="20" t="s">
        <v>93</v>
      </c>
      <c r="F15" s="23" t="s">
        <v>109</v>
      </c>
      <c r="G15" s="21" t="s">
        <v>76</v>
      </c>
      <c r="H15" s="20" t="s">
        <v>106</v>
      </c>
      <c r="I15" s="20" t="s">
        <v>74</v>
      </c>
    </row>
    <row r="16" spans="1:9" ht="15" thickBot="1" x14ac:dyDescent="0.35">
      <c r="A16" s="19"/>
      <c r="B16" s="18"/>
      <c r="C16" s="22" t="s">
        <v>61</v>
      </c>
      <c r="D16" s="18"/>
      <c r="E16" s="18"/>
      <c r="F16" s="18"/>
      <c r="G16" s="22" t="s">
        <v>62</v>
      </c>
      <c r="H16" s="18"/>
      <c r="I16" s="22" t="s">
        <v>63</v>
      </c>
    </row>
    <row r="17" spans="1:9" x14ac:dyDescent="0.3">
      <c r="A17" s="19"/>
      <c r="B17" s="43" t="s">
        <v>99</v>
      </c>
      <c r="C17" s="80" t="s">
        <v>115</v>
      </c>
      <c r="D17" s="82"/>
      <c r="E17" s="82"/>
      <c r="F17" s="82"/>
      <c r="G17" s="45" t="s">
        <v>104</v>
      </c>
      <c r="H17" s="45"/>
      <c r="I17" s="53">
        <v>4</v>
      </c>
    </row>
    <row r="18" spans="1:9" x14ac:dyDescent="0.3">
      <c r="A18" s="19"/>
      <c r="B18" s="47" t="s">
        <v>100</v>
      </c>
      <c r="C18" s="81" t="s">
        <v>64</v>
      </c>
      <c r="D18" s="83"/>
      <c r="E18" s="83"/>
      <c r="F18" s="83"/>
      <c r="G18" s="66" t="s">
        <v>104</v>
      </c>
      <c r="H18" s="48"/>
      <c r="I18" s="49">
        <v>3</v>
      </c>
    </row>
    <row r="19" spans="1:9" ht="15" thickBot="1" x14ac:dyDescent="0.35">
      <c r="A19" s="19"/>
      <c r="B19" s="50"/>
      <c r="C19" s="78"/>
      <c r="D19" s="79"/>
      <c r="E19" s="79"/>
      <c r="F19" s="79"/>
      <c r="G19" s="51"/>
      <c r="H19" s="51"/>
      <c r="I19" s="52"/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57" t="s">
        <v>80</v>
      </c>
      <c r="I20" s="61">
        <f>SUM(I17:I19)</f>
        <v>7</v>
      </c>
    </row>
    <row r="21" spans="1:9" x14ac:dyDescent="0.3">
      <c r="A21" s="19"/>
      <c r="B21" s="17" t="s">
        <v>27</v>
      </c>
      <c r="C21" s="17" t="s">
        <v>28</v>
      </c>
      <c r="D21" s="17" t="s">
        <v>29</v>
      </c>
      <c r="E21" s="17" t="s">
        <v>58</v>
      </c>
      <c r="F21" s="17" t="s">
        <v>59</v>
      </c>
      <c r="G21" s="17" t="s">
        <v>32</v>
      </c>
      <c r="H21" s="17" t="s">
        <v>60</v>
      </c>
      <c r="I21" s="17" t="s">
        <v>10</v>
      </c>
    </row>
    <row r="22" spans="1:9" x14ac:dyDescent="0.3">
      <c r="A22" s="19"/>
      <c r="B22" s="20" t="s">
        <v>111</v>
      </c>
      <c r="C22" s="20" t="s">
        <v>92</v>
      </c>
      <c r="D22" s="20" t="s">
        <v>86</v>
      </c>
      <c r="E22" s="20" t="s">
        <v>107</v>
      </c>
      <c r="F22" s="23" t="s">
        <v>108</v>
      </c>
      <c r="G22" s="21" t="s">
        <v>76</v>
      </c>
      <c r="H22" s="20" t="s">
        <v>37</v>
      </c>
      <c r="I22" s="20" t="s">
        <v>75</v>
      </c>
    </row>
    <row r="23" spans="1:9" ht="15" thickBot="1" x14ac:dyDescent="0.35">
      <c r="A23" s="19"/>
      <c r="B23" s="69"/>
      <c r="C23" s="22" t="s">
        <v>61</v>
      </c>
      <c r="D23" s="69"/>
      <c r="E23" s="69"/>
      <c r="F23" s="69"/>
      <c r="G23" s="22" t="s">
        <v>62</v>
      </c>
      <c r="H23" s="69"/>
      <c r="I23" s="22" t="s">
        <v>63</v>
      </c>
    </row>
    <row r="24" spans="1:9" x14ac:dyDescent="0.3">
      <c r="A24" s="19"/>
      <c r="B24" s="43" t="s">
        <v>127</v>
      </c>
      <c r="C24" s="80" t="s">
        <v>126</v>
      </c>
      <c r="D24" s="80"/>
      <c r="E24" s="80"/>
      <c r="F24" s="80"/>
      <c r="G24" s="68" t="s">
        <v>102</v>
      </c>
      <c r="H24" s="68"/>
      <c r="I24" s="53">
        <v>2</v>
      </c>
    </row>
    <row r="25" spans="1:9" x14ac:dyDescent="0.3">
      <c r="A25" s="19"/>
      <c r="B25" s="47" t="s">
        <v>128</v>
      </c>
      <c r="C25" s="81" t="s">
        <v>64</v>
      </c>
      <c r="D25" s="81"/>
      <c r="E25" s="81"/>
      <c r="F25" s="81"/>
      <c r="G25" s="66" t="s">
        <v>102</v>
      </c>
      <c r="H25" s="66"/>
      <c r="I25" s="49">
        <v>5</v>
      </c>
    </row>
    <row r="26" spans="1:9" ht="15" thickBot="1" x14ac:dyDescent="0.35">
      <c r="A26" s="19"/>
      <c r="B26" s="50"/>
      <c r="C26" s="78"/>
      <c r="D26" s="78"/>
      <c r="E26" s="78"/>
      <c r="F26" s="78"/>
      <c r="G26" s="67"/>
      <c r="H26" s="67"/>
      <c r="I26" s="52"/>
    </row>
    <row r="27" spans="1:9" ht="15" thickBot="1" x14ac:dyDescent="0.35">
      <c r="A27" s="19"/>
      <c r="B27" s="17"/>
      <c r="C27" s="17"/>
      <c r="D27" s="17"/>
      <c r="E27" s="17"/>
      <c r="F27" s="17"/>
      <c r="G27" s="17"/>
      <c r="H27" s="57" t="s">
        <v>80</v>
      </c>
      <c r="I27" s="61">
        <f>SUM(I24:I26)</f>
        <v>7</v>
      </c>
    </row>
    <row r="28" spans="1:9" x14ac:dyDescent="0.3">
      <c r="A28" s="19"/>
      <c r="B28" s="17" t="s">
        <v>27</v>
      </c>
      <c r="C28" s="17" t="s">
        <v>28</v>
      </c>
      <c r="D28" s="17" t="s">
        <v>29</v>
      </c>
      <c r="E28" s="17" t="s">
        <v>58</v>
      </c>
      <c r="F28" s="17" t="s">
        <v>59</v>
      </c>
      <c r="G28" s="17" t="s">
        <v>32</v>
      </c>
      <c r="H28" s="17" t="s">
        <v>60</v>
      </c>
      <c r="I28" s="17" t="s">
        <v>10</v>
      </c>
    </row>
    <row r="29" spans="1:9" x14ac:dyDescent="0.3">
      <c r="A29" s="19"/>
      <c r="B29" s="20" t="s">
        <v>112</v>
      </c>
      <c r="C29" s="20" t="s">
        <v>92</v>
      </c>
      <c r="D29" s="20" t="s">
        <v>86</v>
      </c>
      <c r="E29" s="20" t="s">
        <v>93</v>
      </c>
      <c r="F29" s="23" t="s">
        <v>110</v>
      </c>
      <c r="G29" s="21" t="s">
        <v>76</v>
      </c>
      <c r="H29" s="20" t="s">
        <v>106</v>
      </c>
      <c r="I29" s="20" t="s">
        <v>74</v>
      </c>
    </row>
    <row r="30" spans="1:9" ht="15" thickBot="1" x14ac:dyDescent="0.35">
      <c r="A30" s="19"/>
      <c r="B30" s="69"/>
      <c r="C30" s="22" t="s">
        <v>61</v>
      </c>
      <c r="D30" s="69"/>
      <c r="E30" s="69"/>
      <c r="F30" s="69"/>
      <c r="G30" s="22" t="s">
        <v>62</v>
      </c>
      <c r="H30" s="69"/>
      <c r="I30" s="22" t="s">
        <v>63</v>
      </c>
    </row>
    <row r="31" spans="1:9" x14ac:dyDescent="0.3">
      <c r="A31" s="19"/>
      <c r="B31" s="43" t="s">
        <v>129</v>
      </c>
      <c r="C31" s="80" t="s">
        <v>116</v>
      </c>
      <c r="D31" s="82"/>
      <c r="E31" s="82"/>
      <c r="F31" s="82"/>
      <c r="G31" s="68" t="s">
        <v>105</v>
      </c>
      <c r="H31" s="68"/>
      <c r="I31" s="53">
        <v>4</v>
      </c>
    </row>
    <row r="32" spans="1:9" x14ac:dyDescent="0.3">
      <c r="A32" s="19"/>
      <c r="B32" s="47" t="s">
        <v>130</v>
      </c>
      <c r="C32" s="81" t="s">
        <v>125</v>
      </c>
      <c r="D32" s="83"/>
      <c r="E32" s="83"/>
      <c r="F32" s="83"/>
      <c r="G32" s="66" t="s">
        <v>105</v>
      </c>
      <c r="H32" s="66"/>
      <c r="I32" s="49">
        <v>3</v>
      </c>
    </row>
    <row r="33" spans="1:9" ht="15" thickBot="1" x14ac:dyDescent="0.35">
      <c r="A33" s="19"/>
      <c r="B33" s="50"/>
      <c r="C33" s="78"/>
      <c r="D33" s="79"/>
      <c r="E33" s="79"/>
      <c r="F33" s="79"/>
      <c r="G33" s="67"/>
      <c r="H33" s="67"/>
      <c r="I33" s="52"/>
    </row>
    <row r="34" spans="1:9" ht="15" thickBot="1" x14ac:dyDescent="0.35">
      <c r="A34" s="19"/>
      <c r="B34" s="17"/>
      <c r="C34" s="17"/>
      <c r="D34" s="17"/>
      <c r="E34" s="17"/>
      <c r="F34" s="17"/>
      <c r="G34" s="17"/>
      <c r="H34" s="57" t="s">
        <v>80</v>
      </c>
      <c r="I34" s="61">
        <f>SUM(I31:I33)</f>
        <v>7</v>
      </c>
    </row>
    <row r="35" spans="1:9" x14ac:dyDescent="0.3">
      <c r="A35" s="19"/>
    </row>
    <row r="36" spans="1:9" ht="21" x14ac:dyDescent="0.4">
      <c r="A36" s="19"/>
      <c r="H36" s="56" t="s">
        <v>79</v>
      </c>
      <c r="I36" s="56">
        <f>I6+I13+I20+I27+I34</f>
        <v>43</v>
      </c>
    </row>
    <row r="37" spans="1:9" x14ac:dyDescent="0.3">
      <c r="A37" s="19"/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6">
    <mergeCell ref="C12:F12"/>
    <mergeCell ref="C13:F13"/>
    <mergeCell ref="C17:F17"/>
    <mergeCell ref="C18:F18"/>
    <mergeCell ref="C19:F19"/>
    <mergeCell ref="C4:F4"/>
    <mergeCell ref="C5:F5"/>
    <mergeCell ref="C6:F6"/>
    <mergeCell ref="C10:F10"/>
    <mergeCell ref="C11:F11"/>
    <mergeCell ref="C33:F33"/>
    <mergeCell ref="C24:F24"/>
    <mergeCell ref="C25:F25"/>
    <mergeCell ref="C26:F26"/>
    <mergeCell ref="C31:F31"/>
    <mergeCell ref="C32:F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tabSelected="1"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72</v>
      </c>
      <c r="C3" s="20" t="s">
        <v>35</v>
      </c>
      <c r="D3" s="20" t="s">
        <v>36</v>
      </c>
      <c r="E3" s="20" t="s">
        <v>53</v>
      </c>
      <c r="F3" s="20" t="s">
        <v>67</v>
      </c>
      <c r="G3" s="21"/>
      <c r="H3" s="20" t="s">
        <v>37</v>
      </c>
      <c r="I3" s="20" t="s">
        <v>38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43" t="s">
        <v>81</v>
      </c>
      <c r="C5" s="80" t="s">
        <v>68</v>
      </c>
      <c r="D5" s="82"/>
      <c r="E5" s="82"/>
      <c r="F5" s="82"/>
      <c r="G5" s="45" t="s">
        <v>65</v>
      </c>
      <c r="H5" s="45"/>
      <c r="I5" s="53">
        <v>10</v>
      </c>
    </row>
    <row r="6" spans="1:9" ht="15" thickBot="1" x14ac:dyDescent="0.35">
      <c r="B6" s="50" t="s">
        <v>82</v>
      </c>
      <c r="C6" s="51" t="s">
        <v>69</v>
      </c>
      <c r="D6" s="51"/>
      <c r="E6" s="51"/>
      <c r="F6" s="51"/>
      <c r="G6" s="51" t="s">
        <v>65</v>
      </c>
      <c r="H6" s="51"/>
      <c r="I6" s="52">
        <v>10</v>
      </c>
    </row>
    <row r="7" spans="1:9" ht="15" thickBot="1" x14ac:dyDescent="0.35">
      <c r="B7" s="18"/>
      <c r="C7" s="85"/>
      <c r="D7" s="84"/>
      <c r="E7" s="84"/>
      <c r="F7" s="84"/>
      <c r="G7" s="18"/>
      <c r="H7" s="59" t="s">
        <v>80</v>
      </c>
      <c r="I7" s="60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73</v>
      </c>
      <c r="C10" s="20" t="s">
        <v>35</v>
      </c>
      <c r="D10" s="20" t="s">
        <v>36</v>
      </c>
      <c r="E10" s="20" t="s">
        <v>55</v>
      </c>
      <c r="F10" s="20" t="s">
        <v>56</v>
      </c>
      <c r="G10" s="21"/>
      <c r="H10" s="20" t="s">
        <v>37</v>
      </c>
      <c r="I10" s="20" t="s">
        <v>38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43" t="s">
        <v>83</v>
      </c>
      <c r="C12" s="80" t="s">
        <v>70</v>
      </c>
      <c r="D12" s="82"/>
      <c r="E12" s="82"/>
      <c r="F12" s="82"/>
      <c r="G12" s="45" t="s">
        <v>66</v>
      </c>
      <c r="H12" s="45"/>
      <c r="I12" s="53">
        <v>10</v>
      </c>
    </row>
    <row r="13" spans="1:9" ht="15" thickBot="1" x14ac:dyDescent="0.35">
      <c r="B13" s="50" t="s">
        <v>84</v>
      </c>
      <c r="C13" s="78" t="s">
        <v>71</v>
      </c>
      <c r="D13" s="79"/>
      <c r="E13" s="79"/>
      <c r="F13" s="79"/>
      <c r="G13" s="51" t="s">
        <v>66</v>
      </c>
      <c r="H13" s="51"/>
      <c r="I13" s="52">
        <v>10</v>
      </c>
    </row>
    <row r="14" spans="1:9" ht="15" thickBot="1" x14ac:dyDescent="0.35">
      <c r="H14" s="57" t="s">
        <v>80</v>
      </c>
      <c r="I14" s="58">
        <f>SUM(I12:I13)</f>
        <v>20</v>
      </c>
    </row>
    <row r="15" spans="1:9" x14ac:dyDescent="0.3">
      <c r="H15" s="55" t="s">
        <v>79</v>
      </c>
      <c r="I15" s="55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C13" sqref="C12:C13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119</v>
      </c>
    </row>
    <row r="3" spans="1:3" ht="17.399999999999999" thickBot="1" x14ac:dyDescent="0.45">
      <c r="B3" s="6">
        <v>44576</v>
      </c>
      <c r="C3" s="2" t="s">
        <v>120</v>
      </c>
    </row>
    <row r="4" spans="1:3" ht="17.399999999999999" thickBot="1" x14ac:dyDescent="0.45">
      <c r="A4" s="4" t="s">
        <v>14</v>
      </c>
      <c r="B4" s="3">
        <f>NETWORKDAYS(B2,B3)</f>
        <v>23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121</v>
      </c>
    </row>
    <row r="6" spans="1:3" x14ac:dyDescent="0.4">
      <c r="A6" s="4" t="s">
        <v>15</v>
      </c>
      <c r="B6" s="3">
        <f>B4-B5</f>
        <v>23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19</v>
      </c>
      <c r="B8" s="8">
        <v>0.25</v>
      </c>
      <c r="C8" s="2" t="s">
        <v>123</v>
      </c>
    </row>
    <row r="9" spans="1:3" x14ac:dyDescent="0.4">
      <c r="A9" s="4" t="s">
        <v>2</v>
      </c>
      <c r="B9" s="3">
        <f>(B4-B5)*B8*B7*8</f>
        <v>92</v>
      </c>
      <c r="C9" s="2"/>
    </row>
    <row r="10" spans="1:3" x14ac:dyDescent="0.4">
      <c r="A10" s="4" t="s">
        <v>4</v>
      </c>
      <c r="B10" s="3">
        <f>IFERROR(B9/B4,0)</f>
        <v>4</v>
      </c>
      <c r="C10" s="2" t="s">
        <v>122</v>
      </c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70" zoomScaleNormal="170" workbookViewId="0">
      <selection activeCell="F4" sqref="F4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11</v>
      </c>
      <c r="D3" s="11" t="s">
        <v>85</v>
      </c>
      <c r="E3" s="11" t="s">
        <v>103</v>
      </c>
      <c r="F3" s="11">
        <v>8</v>
      </c>
      <c r="G3" s="11" t="s">
        <v>117</v>
      </c>
    </row>
    <row r="4" spans="1:7" x14ac:dyDescent="0.4">
      <c r="A4" s="11">
        <v>1</v>
      </c>
      <c r="B4" s="3">
        <f t="shared" ref="B4:B12" si="0">IFERROR(B3+1,1)</f>
        <v>2</v>
      </c>
      <c r="C4" s="11">
        <v>11</v>
      </c>
      <c r="D4" s="12" t="s">
        <v>90</v>
      </c>
      <c r="E4" s="11" t="s">
        <v>101</v>
      </c>
      <c r="F4" s="11">
        <v>8</v>
      </c>
      <c r="G4" s="11" t="s">
        <v>117</v>
      </c>
    </row>
    <row r="5" spans="1:7" x14ac:dyDescent="0.4">
      <c r="A5" s="11">
        <v>1</v>
      </c>
      <c r="B5" s="3">
        <f t="shared" si="0"/>
        <v>3</v>
      </c>
      <c r="C5" s="11">
        <v>7</v>
      </c>
      <c r="D5" s="12" t="s">
        <v>94</v>
      </c>
      <c r="E5" s="11" t="s">
        <v>104</v>
      </c>
      <c r="F5" s="11">
        <v>7</v>
      </c>
      <c r="G5" s="11" t="s">
        <v>118</v>
      </c>
    </row>
    <row r="6" spans="1:7" x14ac:dyDescent="0.4">
      <c r="A6" s="11">
        <v>1</v>
      </c>
      <c r="B6" s="3">
        <f t="shared" si="0"/>
        <v>4</v>
      </c>
      <c r="C6" s="11">
        <v>7</v>
      </c>
      <c r="D6" s="12" t="s">
        <v>111</v>
      </c>
      <c r="E6" s="11" t="s">
        <v>102</v>
      </c>
      <c r="F6" s="11">
        <v>6</v>
      </c>
      <c r="G6" s="11" t="s">
        <v>117</v>
      </c>
    </row>
    <row r="7" spans="1:7" x14ac:dyDescent="0.4">
      <c r="A7" s="11">
        <v>1</v>
      </c>
      <c r="B7" s="3">
        <f t="shared" si="0"/>
        <v>5</v>
      </c>
      <c r="C7" s="11">
        <v>7</v>
      </c>
      <c r="D7" s="12" t="s">
        <v>112</v>
      </c>
      <c r="E7" s="11" t="s">
        <v>105</v>
      </c>
      <c r="F7" s="11">
        <v>7</v>
      </c>
      <c r="G7" s="11" t="s">
        <v>118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101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102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103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104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105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43</v>
      </c>
      <c r="F13" s="3">
        <f>SUBTOTAL(109,SprintBacklog[Remaining Hours])</f>
        <v>36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D15" sqref="D15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43</v>
      </c>
      <c r="C3" s="15">
        <f>TotalHours-(Table3[[#This Row],[Work Day]]*DevRate)</f>
        <v>43</v>
      </c>
      <c r="D3" s="15">
        <f>Table3[[#This Row],[Target Burn Down]]</f>
        <v>43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41.130434782608695</v>
      </c>
      <c r="C4" s="15">
        <f>TotalHours-(Table3[[#This Row],[Work Day]]*DevRate)</f>
        <v>39</v>
      </c>
      <c r="D4" s="16">
        <v>42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39.260869565217391</v>
      </c>
      <c r="C5" s="15">
        <f>TotalHours-(Table3[[#This Row],[Work Day]]*DevRate)</f>
        <v>35</v>
      </c>
      <c r="D5" s="16">
        <v>42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37.391304347826086</v>
      </c>
      <c r="C6" s="15">
        <f>TotalHours-(Table3[[#This Row],[Work Day]]*DevRate)</f>
        <v>31</v>
      </c>
      <c r="D6" s="16">
        <v>40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35.521739130434781</v>
      </c>
      <c r="C7" s="15">
        <f>TotalHours-(Table3[[#This Row],[Work Day]]*DevRate)</f>
        <v>27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33.652173913043477</v>
      </c>
      <c r="C8" s="15">
        <f>TotalHours-(Table3[[#This Row],[Work Day]]*DevRate)</f>
        <v>23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31.782608695652172</v>
      </c>
      <c r="C9" s="15">
        <f>TotalHours-(Table3[[#This Row],[Work Day]]*DevRate)</f>
        <v>19</v>
      </c>
      <c r="D9" s="16">
        <v>36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29.913043478260867</v>
      </c>
      <c r="C10" s="15">
        <f>TotalHours-(Table3[[#This Row],[Work Day]]*DevRate)</f>
        <v>15</v>
      </c>
      <c r="D10" s="16">
        <v>36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28.043478260869563</v>
      </c>
      <c r="C11" s="15">
        <f>TotalHours-(Table3[[#This Row],[Work Day]]*DevRate)</f>
        <v>11</v>
      </c>
      <c r="D11" s="16">
        <v>36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26.173913043478262</v>
      </c>
      <c r="C12" s="15">
        <f>TotalHours-(Table3[[#This Row],[Work Day]]*DevRate)</f>
        <v>7</v>
      </c>
      <c r="D12" s="16">
        <v>36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24.304347826086957</v>
      </c>
      <c r="C13" s="15">
        <f>TotalHours-(Table3[[#This Row],[Work Day]]*DevRate)</f>
        <v>3</v>
      </c>
      <c r="D13" s="16">
        <v>36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Dilan Eduardo</cp:lastModifiedBy>
  <dcterms:created xsi:type="dcterms:W3CDTF">2014-10-14T22:04:59Z</dcterms:created>
  <dcterms:modified xsi:type="dcterms:W3CDTF">2022-01-12T07:15:41Z</dcterms:modified>
</cp:coreProperties>
</file>