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wnloads\agora-main\agora-main\"/>
    </mc:Choice>
  </mc:AlternateContent>
  <xr:revisionPtr revIDLastSave="0" documentId="13_ncr:1_{709A3543-6C37-4EA1-A4F9-8104E32B1331}" xr6:coauthVersionLast="47" xr6:coauthVersionMax="47" xr10:uidLastSave="{00000000-0000-0000-0000-000000000000}"/>
  <workbookProtection workbookAlgorithmName="SHA-512" workbookHashValue="4rNLTa5cM8Q/XYZtiHkjAeAkHVsb2gUSUxfeyyQrNla7Wch6OeE9wc8rtnNrBk+WTSTi9fUyL2gUDcKMA7c6FQ==" workbookSaltValue="h/VouW6XRYVvzAEsjH7KRQ==" workbookSpinCount="100000" lockStructure="1"/>
  <bookViews>
    <workbookView xWindow="-120" yWindow="-120" windowWidth="19440" windowHeight="15000" activeTab="2" xr2:uid="{1D47EEAF-4578-4F93-9B50-9C8955AAA83E}"/>
  </bookViews>
  <sheets>
    <sheet name="Orientações NOME RM" sheetId="9" r:id="rId1"/>
    <sheet name="Tabela" sheetId="11" r:id="rId2"/>
    <sheet name="Questões 1 a 5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7" l="1"/>
  <c r="M32" i="7"/>
  <c r="I32" i="7"/>
  <c r="Q30" i="7"/>
  <c r="O30" i="7"/>
  <c r="M30" i="7"/>
  <c r="J30" i="7"/>
  <c r="F30" i="7"/>
  <c r="Q26" i="7"/>
  <c r="O26" i="7"/>
  <c r="Q22" i="7"/>
  <c r="M26" i="7"/>
  <c r="K26" i="7"/>
  <c r="Q24" i="7"/>
  <c r="O24" i="7"/>
  <c r="O22" i="7"/>
  <c r="M24" i="7"/>
  <c r="M22" i="7"/>
  <c r="J24" i="7"/>
  <c r="J22" i="7"/>
  <c r="F22" i="7"/>
  <c r="F24" i="7"/>
  <c r="J18" i="7"/>
  <c r="L16" i="7"/>
  <c r="J16" i="7"/>
  <c r="L14" i="7"/>
  <c r="J14" i="7"/>
  <c r="J12" i="7"/>
  <c r="I12" i="7"/>
  <c r="H12" i="7"/>
  <c r="S26" i="7" l="1"/>
</calcChain>
</file>

<file path=xl/sharedStrings.xml><?xml version="1.0" encoding="utf-8"?>
<sst xmlns="http://schemas.openxmlformats.org/spreadsheetml/2006/main" count="144" uniqueCount="101">
  <si>
    <t>-</t>
  </si>
  <si>
    <t>limite inferior</t>
  </si>
  <si>
    <t>limite superior</t>
  </si>
  <si>
    <t>Apoio para média</t>
  </si>
  <si>
    <t>Apoio para desvio padrão</t>
  </si>
  <si>
    <t>Ponto Médio da Classe</t>
  </si>
  <si>
    <t>Þ</t>
  </si>
  <si>
    <t>P(Z&lt;</t>
  </si>
  <si>
    <t>) =</t>
  </si>
  <si>
    <t>P(</t>
  </si>
  <si>
    <t>&lt;  Z   &lt;</t>
  </si>
  <si>
    <t>Frequências absolutas</t>
  </si>
  <si>
    <t>z =</t>
  </si>
  <si>
    <t>P(Z &gt;</t>
  </si>
  <si>
    <r>
      <t>l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</si>
  <si>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L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</si>
  <si>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</si>
  <si>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f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</si>
  <si>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.f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</si>
  <si>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(x</t>
    </r>
    <r>
      <rPr>
        <b/>
        <vertAlign val="subscript"/>
        <sz val="16"/>
        <color theme="1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)².f</t>
    </r>
    <r>
      <rPr>
        <b/>
        <vertAlign val="subscript"/>
        <sz val="16"/>
        <color theme="1"/>
        <rFont val="Calibri"/>
        <family val="2"/>
        <scheme val="minor"/>
      </rPr>
      <t>i</t>
    </r>
  </si>
  <si>
    <t>GLOBAL SOLUTION / 2.o SEMESTRE</t>
  </si>
  <si>
    <t>Estatística para Soluções em T.I.</t>
  </si>
  <si>
    <t>Ismael De Araújo Silva</t>
  </si>
  <si>
    <t>Avaliação</t>
  </si>
  <si>
    <t xml:space="preserve">Disciplina </t>
  </si>
  <si>
    <t xml:space="preserve">Professor </t>
  </si>
  <si>
    <t>NOME</t>
  </si>
  <si>
    <t xml:space="preserve">NOME </t>
  </si>
  <si>
    <t>RM</t>
  </si>
  <si>
    <t>Orientações para a realização da avaliação</t>
  </si>
  <si>
    <t xml:space="preserve"> 1) Avaliação individual ou em dupla.</t>
  </si>
  <si>
    <t xml:space="preserve"> 2) Durante o processo de cálculo, utilizar o máximo de casas decimais.</t>
  </si>
  <si>
    <t xml:space="preserve">     O arredondamento padrão com duas casas decimais deve ser feito apenas na conclusão</t>
  </si>
  <si>
    <t>do processo de cálculo.</t>
  </si>
  <si>
    <t>Energia para um Futuro Sustentável</t>
  </si>
  <si>
    <t>A energia é a força vital que impulsiona a economia global e sustenta o modo de vida moderno. No entanto, a dependência contínua de combustíveis fósseis, como petróleo, carvão e gás natural, está levando a uma crise climática sem precedentes. As emissões de gases de efeito estufa provenientes da queima de combustíveis fósseis são a principal causa do aquecimento global, levando ao aumento das temperaturas globais, derretimento de calotas polares, elevação do nível do mar e uma frequência cada vez maior de desastres naturais.</t>
  </si>
  <si>
    <t>Ao mesmo tempo, bilhões de pessoas em todo o mundo ainda carecem de acesso seguro e confiável à energia. A falta de eletricidade em regiões remotas e economicamente vulneráveis perpetua ciclos de pobreza, limitando o desenvolvimento econômico e social. Essa disparidade energética impede o acesso a educação, saúde, saneamento e oportunidades de trabalho, afetando diretamente a qualidade de vida.</t>
  </si>
  <si>
    <t>A transição para fontes de energia renovável, como solar, eólica, hidrelétrica e geotérmica, é uma necessidade urgente tanto para a sustentabilidade ambiental quanto para a justiça social. A energia renovável oferece uma oportunidade única de reduzir drasticamente as emissões de carbono, proteger o meio ambiente e, ao mesmo tempo, democratizar o acesso à eletricidade. Além disso, a economia global está cada vez mais dependente da inovação em energias limpas, que também gera milhões de novos empregos e promove o crescimento econômico de forma sustentável.</t>
  </si>
  <si>
    <t>Energia Eólica (GW)</t>
  </si>
  <si>
    <t>Número Acumulado</t>
  </si>
  <si>
    <t>9C</t>
  </si>
  <si>
    <t>12A</t>
  </si>
  <si>
    <t>produzida anualmente (2024)</t>
  </si>
  <si>
    <t>de países</t>
  </si>
  <si>
    <t>Produção Média Mundial de Energia Eólica, em kW.</t>
  </si>
  <si>
    <t>GW</t>
  </si>
  <si>
    <t>m   =</t>
  </si>
  <si>
    <t>s   =</t>
  </si>
  <si>
    <t>@</t>
  </si>
  <si>
    <t>kW</t>
  </si>
  <si>
    <t>Desvio Padrão, em kW.</t>
  </si>
  <si>
    <t>Coeficiente de Variação, em porcentagem.</t>
  </si>
  <si>
    <r>
      <rPr>
        <sz val="14"/>
        <color theme="1"/>
        <rFont val="Tahoma"/>
        <family val="2"/>
      </rPr>
      <t>C</t>
    </r>
    <r>
      <rPr>
        <sz val="14"/>
        <color theme="1"/>
        <rFont val="Symbol"/>
        <family val="1"/>
        <charset val="2"/>
      </rPr>
      <t xml:space="preserve">   =</t>
    </r>
  </si>
  <si>
    <r>
      <t>z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=</t>
    </r>
  </si>
  <si>
    <r>
      <t>z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=</t>
    </r>
  </si>
  <si>
    <r>
      <t xml:space="preserve">GW      </t>
    </r>
    <r>
      <rPr>
        <sz val="14"/>
        <color theme="1"/>
        <rFont val="Symbol"/>
        <family val="1"/>
        <charset val="2"/>
      </rPr>
      <t>@</t>
    </r>
  </si>
  <si>
    <r>
      <t>P( P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 &gt;</t>
    </r>
  </si>
  <si>
    <t>[Questão 1] (Valor: 2,0 pontos)</t>
  </si>
  <si>
    <t>[Questão 2] (Valor: 2,0 pontos)</t>
  </si>
  <si>
    <t>[Questão 3] (Valor: 2,0 pontos)</t>
  </si>
  <si>
    <t>[Questão 4] (Valor: 2,0 pontos)</t>
  </si>
  <si>
    <t>[Questão 5] (Valor: 2,0 pontos)</t>
  </si>
  <si>
    <t>GW )        =</t>
  </si>
  <si>
    <r>
      <t>GW       &lt;   P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  &lt; </t>
    </r>
  </si>
  <si>
    <t>GW)         =</t>
  </si>
  <si>
    <t>por ano, por país.</t>
  </si>
  <si>
    <t xml:space="preserve"> h = S</t>
  </si>
  <si>
    <t>Amplitude de Classe (h):</t>
  </si>
  <si>
    <t xml:space="preserve"> para os demais valores da tabela.</t>
  </si>
  <si>
    <r>
      <t>Limite inferior da 1.a Classe (l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):</t>
    </r>
  </si>
  <si>
    <t>13E</t>
  </si>
  <si>
    <t>11B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</si>
  <si>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4  (Quatro)</t>
    </r>
  </si>
  <si>
    <r>
      <rPr>
        <b/>
        <sz val="10"/>
        <color theme="1"/>
        <rFont val="Calibri"/>
        <family val="2"/>
        <scheme val="minor"/>
      </rPr>
      <t>ABCDEF</t>
    </r>
    <r>
      <rPr>
        <sz val="10"/>
        <color theme="1"/>
        <rFont val="Calibri"/>
        <family val="2"/>
        <scheme val="minor"/>
      </rPr>
      <t xml:space="preserve"> são os algarismos do RM (Registro de Matrícula).</t>
    </r>
  </si>
  <si>
    <t>Caso não exista o algarismo F, adote F = 0 (zero)</t>
  </si>
  <si>
    <t>"S" é a soma de todos os algarismos do RM escolhido.</t>
  </si>
  <si>
    <t>6.h =</t>
  </si>
  <si>
    <t>4.h =</t>
  </si>
  <si>
    <t>Salvar arquivo</t>
  </si>
  <si>
    <t>Entrega</t>
  </si>
  <si>
    <t>Portal do Aluno/ Trabalhos/ Entrega de Trabalhos</t>
  </si>
  <si>
    <t>GS_2SIPG_RM_RM</t>
  </si>
  <si>
    <t>3E</t>
  </si>
  <si>
    <t>14F</t>
  </si>
  <si>
    <t>5F</t>
  </si>
  <si>
    <t>7D</t>
  </si>
  <si>
    <r>
      <t>"</t>
    </r>
    <r>
      <rPr>
        <b/>
        <sz val="10"/>
        <color theme="1"/>
        <rFont val="Calibri"/>
        <family val="2"/>
        <scheme val="minor"/>
      </rPr>
      <t>3E</t>
    </r>
    <r>
      <rPr>
        <sz val="10"/>
        <color theme="1"/>
        <rFont val="Calibri"/>
        <family val="2"/>
        <scheme val="minor"/>
      </rPr>
      <t>" é um número de dois algarismos, onde "</t>
    </r>
    <r>
      <rPr>
        <b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" é o algarismo</t>
    </r>
  </si>
  <si>
    <r>
      <t xml:space="preserve"> das dezenas e "</t>
    </r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>" é o algarismo das unidades. Utilize o mesmo critério</t>
    </r>
  </si>
  <si>
    <r>
      <t>Percentual (P) da produção mundial (P</t>
    </r>
    <r>
      <rPr>
        <b/>
        <vertAlign val="subscript"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) de energia eólica entre "4.h" GW e "7.h" GW, onde h é a amplitude de classe da tabela.  [Distribuição Normal]</t>
    </r>
  </si>
  <si>
    <t>7.h =</t>
  </si>
  <si>
    <r>
      <t>Percentual (P) da produção mundial (P</t>
    </r>
    <r>
      <rPr>
        <b/>
        <vertAlign val="subscript"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) de energia eólica acima de "6.h" GW, onde h é a amplitude de classe da tabela. [Distribuição Normal]</t>
    </r>
  </si>
  <si>
    <t>Guilherme Korus Daoud</t>
  </si>
  <si>
    <t>Marcos Henrique Ribeiro</t>
  </si>
  <si>
    <t>[4 - 36]</t>
  </si>
  <si>
    <t>[36 -  68]</t>
  </si>
  <si>
    <t>[68 - 100]</t>
  </si>
  <si>
    <t>[100 - 132]</t>
  </si>
  <si>
    <t>[132 - 164]</t>
  </si>
  <si>
    <t>[164 - 196]</t>
  </si>
  <si>
    <t>[196 - 228]</t>
  </si>
  <si>
    <t>[228 - 260]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</si>
</sst>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6"/>
      <color rgb="FFC00000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rgb="FF00CEF6"/>
      <name val="Oswald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Symbol"/>
      <family val="2"/>
      <charset val="2"/>
    </font>
    <font>
      <sz val="14"/>
      <color theme="1"/>
      <name val="Tahoma"/>
      <family val="2"/>
    </font>
    <font>
      <vertAlign val="sub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/>
    <xf numFmtId="0" fontId="0" fillId="0" borderId="0" xfId="0" applyProtection="1"/>
    <xf numFmtId="0" fontId="8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7" fillId="4" borderId="0" xfId="0" applyFont="1" applyFill="1" applyAlignment="1" applyProtection="1">
      <alignment horizontal="center" vertical="center"/>
    </xf>
    <xf numFmtId="0" fontId="16" fillId="4" borderId="0" xfId="0" applyFont="1" applyFill="1" applyProtection="1"/>
    <xf numFmtId="0" fontId="16" fillId="0" borderId="0" xfId="0" applyFont="1" applyProtection="1"/>
    <xf numFmtId="0" fontId="18" fillId="4" borderId="0" xfId="0" applyFont="1" applyFill="1" applyAlignment="1" applyProtection="1">
      <alignment horizontal="center" vertical="center"/>
    </xf>
    <xf numFmtId="0" fontId="17" fillId="4" borderId="0" xfId="0" applyFont="1" applyFill="1" applyAlignment="1" applyProtection="1">
      <alignment horizontal="center"/>
    </xf>
    <xf numFmtId="0" fontId="16" fillId="4" borderId="0" xfId="0" applyFont="1" applyFill="1" applyAlignment="1" applyProtection="1">
      <alignment horizontal="center"/>
    </xf>
    <xf numFmtId="0" fontId="16" fillId="4" borderId="0" xfId="0" applyFont="1" applyFill="1" applyAlignment="1" applyProtection="1">
      <alignment horizontal="center" vertical="center"/>
    </xf>
    <xf numFmtId="0" fontId="16" fillId="5" borderId="0" xfId="0" applyFont="1" applyFill="1" applyAlignment="1" applyProtection="1">
      <alignment horizontal="center"/>
    </xf>
    <xf numFmtId="0" fontId="16" fillId="5" borderId="0" xfId="0" applyFont="1" applyFill="1" applyAlignment="1" applyProtection="1">
      <alignment horizontal="center" vertical="center"/>
    </xf>
    <xf numFmtId="0" fontId="16" fillId="4" borderId="0" xfId="0" applyFont="1" applyFill="1" applyAlignment="1" applyProtection="1">
      <alignment horizontal="left" vertical="center"/>
    </xf>
    <xf numFmtId="165" fontId="16" fillId="4" borderId="0" xfId="0" applyNumberFormat="1" applyFont="1" applyFill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16" fillId="7" borderId="0" xfId="0" applyNumberFormat="1" applyFont="1" applyFill="1" applyProtection="1">
      <protection locked="0"/>
    </xf>
    <xf numFmtId="0" fontId="21" fillId="3" borderId="9" xfId="0" applyFont="1" applyFill="1" applyBorder="1" applyAlignment="1" applyProtection="1">
      <alignment horizontal="center" vertical="center"/>
    </xf>
    <xf numFmtId="0" fontId="21" fillId="3" borderId="8" xfId="0" applyFont="1" applyFill="1" applyBorder="1" applyAlignment="1" applyProtection="1">
      <alignment horizontal="center" vertical="center"/>
    </xf>
    <xf numFmtId="0" fontId="0" fillId="5" borderId="0" xfId="0" applyFill="1" applyBorder="1" applyProtection="1"/>
    <xf numFmtId="0" fontId="0" fillId="5" borderId="7" xfId="0" applyFill="1" applyBorder="1" applyProtection="1"/>
    <xf numFmtId="0" fontId="0" fillId="5" borderId="4" xfId="0" applyFill="1" applyBorder="1" applyProtection="1"/>
    <xf numFmtId="0" fontId="0" fillId="5" borderId="6" xfId="0" applyFill="1" applyBorder="1" applyProtection="1"/>
    <xf numFmtId="0" fontId="0" fillId="5" borderId="10" xfId="0" applyFill="1" applyBorder="1" applyProtection="1"/>
    <xf numFmtId="0" fontId="0" fillId="5" borderId="20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0" fillId="4" borderId="14" xfId="0" applyFill="1" applyBorder="1" applyProtection="1"/>
    <xf numFmtId="0" fontId="0" fillId="5" borderId="21" xfId="0" applyFill="1" applyBorder="1" applyProtection="1"/>
    <xf numFmtId="0" fontId="0" fillId="4" borderId="15" xfId="0" applyFill="1" applyBorder="1" applyProtection="1"/>
    <xf numFmtId="0" fontId="0" fillId="4" borderId="0" xfId="0" applyFill="1" applyBorder="1" applyProtection="1"/>
    <xf numFmtId="0" fontId="0" fillId="4" borderId="16" xfId="0" applyFill="1" applyBorder="1" applyProtection="1"/>
    <xf numFmtId="0" fontId="0" fillId="4" borderId="17" xfId="0" applyFill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11" fillId="5" borderId="0" xfId="0" applyFont="1" applyFill="1" applyBorder="1" applyProtection="1"/>
    <xf numFmtId="0" fontId="11" fillId="5" borderId="20" xfId="0" applyFont="1" applyFill="1" applyBorder="1" applyProtection="1"/>
    <xf numFmtId="0" fontId="11" fillId="3" borderId="0" xfId="0" applyFont="1" applyFill="1" applyBorder="1" applyAlignment="1" applyProtection="1">
      <alignment horizontal="center"/>
    </xf>
    <xf numFmtId="0" fontId="11" fillId="5" borderId="21" xfId="0" applyFont="1" applyFill="1" applyBorder="1" applyProtection="1"/>
    <xf numFmtId="0" fontId="11" fillId="5" borderId="0" xfId="0" applyFont="1" applyFill="1" applyProtection="1"/>
    <xf numFmtId="0" fontId="11" fillId="5" borderId="0" xfId="0" applyFont="1" applyFill="1" applyBorder="1" applyAlignment="1" applyProtection="1">
      <alignment horizontal="center"/>
    </xf>
    <xf numFmtId="0" fontId="11" fillId="3" borderId="0" xfId="0" applyFont="1" applyFill="1" applyBorder="1" applyProtection="1"/>
    <xf numFmtId="0" fontId="12" fillId="5" borderId="0" xfId="0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0" fillId="5" borderId="5" xfId="0" applyFill="1" applyBorder="1" applyProtection="1"/>
    <xf numFmtId="0" fontId="0" fillId="5" borderId="11" xfId="0" applyFill="1" applyBorder="1" applyProtection="1"/>
    <xf numFmtId="164" fontId="24" fillId="5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24" fillId="5" borderId="1" xfId="0" applyFont="1" applyFill="1" applyBorder="1" applyAlignment="1" applyProtection="1">
      <alignment horizontal="center" vertical="center"/>
    </xf>
    <xf numFmtId="0" fontId="0" fillId="5" borderId="0" xfId="0" applyFont="1" applyFill="1" applyProtection="1"/>
    <xf numFmtId="0" fontId="0" fillId="4" borderId="2" xfId="0" applyFont="1" applyFill="1" applyBorder="1" applyAlignment="1" applyProtection="1">
      <alignment horizontal="center"/>
    </xf>
    <xf numFmtId="0" fontId="0" fillId="4" borderId="3" xfId="0" applyFont="1" applyFill="1" applyBorder="1" applyAlignment="1" applyProtection="1">
      <alignment horizontal="center"/>
    </xf>
    <xf numFmtId="0" fontId="0" fillId="5" borderId="0" xfId="0" applyFont="1" applyFill="1" applyAlignment="1" applyProtection="1">
      <alignment horizontal="center"/>
    </xf>
    <xf numFmtId="0" fontId="4" fillId="4" borderId="20" xfId="0" applyFont="1" applyFill="1" applyBorder="1" applyProtection="1"/>
    <xf numFmtId="0" fontId="4" fillId="4" borderId="21" xfId="0" applyFont="1" applyFill="1" applyBorder="1" applyProtection="1"/>
    <xf numFmtId="0" fontId="4" fillId="4" borderId="5" xfId="0" applyFont="1" applyFill="1" applyBorder="1" applyProtection="1"/>
    <xf numFmtId="0" fontId="4" fillId="4" borderId="11" xfId="0" applyFont="1" applyFill="1" applyBorder="1" applyProtection="1"/>
    <xf numFmtId="0" fontId="16" fillId="5" borderId="0" xfId="0" applyFont="1" applyFill="1" applyProtection="1">
      <protection locked="0"/>
    </xf>
    <xf numFmtId="0" fontId="16" fillId="7" borderId="0" xfId="0" applyNumberFormat="1" applyFont="1" applyFill="1" applyAlignment="1" applyProtection="1">
      <alignment horizontal="center" vertical="center"/>
      <protection locked="0"/>
    </xf>
    <xf numFmtId="0" fontId="16" fillId="7" borderId="0" xfId="0" applyNumberFormat="1" applyFont="1" applyFill="1" applyAlignment="1" applyProtection="1">
      <alignment horizontal="center"/>
      <protection locked="0"/>
    </xf>
    <xf numFmtId="0" fontId="16" fillId="5" borderId="0" xfId="0" applyNumberFormat="1" applyFont="1" applyFill="1" applyProtection="1"/>
    <xf numFmtId="0" fontId="16" fillId="8" borderId="0" xfId="0" applyNumberFormat="1" applyFont="1" applyFill="1" applyAlignment="1" applyProtection="1">
      <alignment horizontal="center"/>
      <protection locked="0"/>
    </xf>
    <xf numFmtId="0" fontId="16" fillId="5" borderId="8" xfId="0" applyFont="1" applyFill="1" applyBorder="1" applyAlignment="1" applyProtection="1">
      <alignment horizontal="center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1" fontId="7" fillId="3" borderId="1" xfId="0" applyNumberFormat="1" applyFont="1" applyFill="1" applyBorder="1" applyAlignment="1" applyProtection="1">
      <alignment horizontal="center" vertical="center"/>
      <protection locked="0"/>
    </xf>
    <xf numFmtId="10" fontId="16" fillId="7" borderId="0" xfId="0" applyNumberFormat="1" applyFont="1" applyFill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</xf>
    <xf numFmtId="0" fontId="28" fillId="6" borderId="0" xfId="0" applyFont="1" applyFill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wrapText="1" readingOrder="1"/>
    </xf>
    <xf numFmtId="0" fontId="0" fillId="0" borderId="7" xfId="0" applyBorder="1" applyAlignment="1" applyProtection="1">
      <alignment horizontal="center" wrapText="1"/>
    </xf>
    <xf numFmtId="0" fontId="27" fillId="4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12" fillId="5" borderId="0" xfId="0" applyFont="1" applyFill="1" applyBorder="1" applyAlignment="1" applyProtection="1">
      <alignment horizontal="center" vertical="center"/>
    </xf>
    <xf numFmtId="0" fontId="13" fillId="5" borderId="0" xfId="0" applyFont="1" applyFill="1" applyBorder="1" applyAlignment="1" applyProtection="1">
      <alignment horizontal="left" vertical="center"/>
    </xf>
    <xf numFmtId="0" fontId="11" fillId="5" borderId="0" xfId="0" applyFont="1" applyFill="1" applyBorder="1" applyAlignment="1" applyProtection="1">
      <alignment horizontal="left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 vertical="center" wrapText="1" readingOrder="1"/>
    </xf>
    <xf numFmtId="0" fontId="0" fillId="0" borderId="0" xfId="0" applyBorder="1" applyAlignment="1" applyProtection="1">
      <alignment horizontal="center" wrapText="1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center" vertical="center"/>
    </xf>
    <xf numFmtId="0" fontId="0" fillId="4" borderId="5" xfId="0" applyFont="1" applyFill="1" applyBorder="1" applyAlignment="1" applyProtection="1">
      <alignment horizontal="center"/>
    </xf>
    <xf numFmtId="0" fontId="0" fillId="4" borderId="11" xfId="0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/>
    </xf>
    <xf numFmtId="0" fontId="4" fillId="4" borderId="10" xfId="0" applyFont="1" applyFill="1" applyBorder="1" applyAlignment="1" applyProtection="1">
      <alignment horizontal="center"/>
    </xf>
    <xf numFmtId="0" fontId="16" fillId="5" borderId="0" xfId="0" applyFont="1" applyFill="1" applyAlignment="1" applyProtection="1">
      <alignment horizontal="left"/>
    </xf>
    <xf numFmtId="0" fontId="22" fillId="4" borderId="0" xfId="0" applyFont="1" applyFill="1" applyAlignment="1" applyProtection="1">
      <alignment horizontal="left"/>
    </xf>
    <xf numFmtId="0" fontId="16" fillId="3" borderId="0" xfId="0" applyFont="1" applyFill="1" applyAlignment="1" applyProtection="1">
      <alignment horizontal="center"/>
    </xf>
    <xf numFmtId="10" fontId="16" fillId="7" borderId="0" xfId="1" applyNumberFormat="1" applyFont="1" applyFill="1" applyProtection="1">
      <protection locked="0"/>
    </xf>
    <xf numFmtId="10" fontId="16" fillId="8" borderId="0" xfId="1" applyNumberFormat="1" applyFont="1" applyFill="1" applyAlignment="1" applyProtection="1">
      <alignment horizontal="center"/>
      <protection locked="0"/>
    </xf>
    <xf numFmtId="9" fontId="16" fillId="7" borderId="0" xfId="1" applyFont="1" applyFill="1" applyAlignment="1" applyProtection="1">
      <alignment horizontal="center"/>
      <protection locked="0"/>
    </xf>
    <xf numFmtId="10" fontId="16" fillId="7" borderId="0" xfId="0" applyNumberFormat="1" applyFont="1" applyFill="1" applyProtection="1">
      <protection locked="0"/>
    </xf>
    <xf numFmtId="10" fontId="16" fillId="8" borderId="0" xfId="0" applyNumberFormat="1" applyFont="1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297724</xdr:colOff>
      <xdr:row>2</xdr:row>
      <xdr:rowOff>114300</xdr:rowOff>
    </xdr:from>
    <xdr:to>
      <xdr:col>8</xdr:col>
      <xdr:colOff>388620</xdr:colOff>
      <xdr:row>5</xdr:row>
      <xdr:rowOff>137484</xdr:rowOff>
    </xdr:to>
    <xdr:pic>
      <xdr:nvPicPr>
        <xdr:cNvPr id="2" name="Imagem 10">
          <a:extLst>
            <a:ext uri="{FF2B5EF4-FFF2-40B4-BE49-F238E27FC236}">
              <a16:creationId xmlns:a16="http://schemas.microsoft.com/office/drawing/2014/main" id="{32A91B13-2536-0B23-635E-82A7A060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43282" b="-16008"/>
        <a:stretch>
          <a:fillRect/>
        </a:stretch>
      </xdr:blipFill>
      <xdr:spPr bwMode="auto">
        <a:xfrm>
          <a:off x="2766604" y="304800"/>
          <a:ext cx="1919696" cy="57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2952-E8E3-4C92-910F-3BF16D3C944C}">
  <dimension ref="A1:N34"/>
  <sheetViews>
    <sheetView topLeftCell="A7" workbookViewId="0">
      <selection activeCell="K16" sqref="K16:L16"/>
    </sheetView>
  </sheetViews>
  <sheetFormatPr defaultColWidth="8.85546875" defaultRowHeight="15" x14ac:dyDescent="0.25"/>
  <cols>
    <col min="1" max="1" width="1.5703125" style="26" customWidth="1"/>
    <col min="2" max="2" width="6.5703125" style="26" customWidth="1"/>
    <col min="3" max="3" width="15.42578125" style="2" customWidth="1"/>
    <col min="4" max="10" width="8.85546875" style="2"/>
    <col min="11" max="11" width="10.28515625" style="2" customWidth="1"/>
    <col min="12" max="12" width="8.42578125" style="2" customWidth="1"/>
    <col min="13" max="13" width="6.5703125" style="2" customWidth="1"/>
    <col min="14" max="14" width="8.85546875" style="26"/>
    <col min="15" max="16" width="8.85546875" style="2" customWidth="1"/>
    <col min="17" max="16384" width="8.85546875" style="2"/>
  </cols>
  <sheetData>
    <row r="1" spans="1:14" ht="7.9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15.75" thickBot="1" x14ac:dyDescent="0.3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4" x14ac:dyDescent="0.25">
      <c r="B3" s="31"/>
      <c r="C3" s="32"/>
      <c r="D3" s="33"/>
      <c r="E3" s="33"/>
      <c r="F3" s="33"/>
      <c r="G3" s="33"/>
      <c r="H3" s="33"/>
      <c r="I3" s="33"/>
      <c r="J3" s="33"/>
      <c r="K3" s="33"/>
      <c r="L3" s="34"/>
      <c r="M3" s="35"/>
    </row>
    <row r="4" spans="1:14" x14ac:dyDescent="0.25">
      <c r="B4" s="31"/>
      <c r="C4" s="36"/>
      <c r="D4" s="37"/>
      <c r="E4" s="37"/>
      <c r="F4" s="37"/>
      <c r="G4" s="37"/>
      <c r="H4" s="37"/>
      <c r="I4" s="37"/>
      <c r="J4" s="37"/>
      <c r="K4" s="37"/>
      <c r="L4" s="38"/>
      <c r="M4" s="35"/>
    </row>
    <row r="5" spans="1:14" x14ac:dyDescent="0.25">
      <c r="B5" s="31"/>
      <c r="C5" s="36"/>
      <c r="D5" s="37"/>
      <c r="E5" s="37"/>
      <c r="F5" s="37"/>
      <c r="G5" s="37"/>
      <c r="H5" s="37"/>
      <c r="I5" s="37"/>
      <c r="J5" s="37"/>
      <c r="K5" s="37"/>
      <c r="L5" s="38"/>
      <c r="M5" s="35"/>
    </row>
    <row r="6" spans="1:14" ht="15.75" thickBot="1" x14ac:dyDescent="0.3">
      <c r="B6" s="31"/>
      <c r="C6" s="39"/>
      <c r="D6" s="40"/>
      <c r="E6" s="40"/>
      <c r="F6" s="40"/>
      <c r="G6" s="40"/>
      <c r="H6" s="40"/>
      <c r="I6" s="40"/>
      <c r="J6" s="40"/>
      <c r="K6" s="40"/>
      <c r="L6" s="41"/>
      <c r="M6" s="35"/>
    </row>
    <row r="7" spans="1:14" x14ac:dyDescent="0.25"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35"/>
    </row>
    <row r="8" spans="1:14" s="46" customFormat="1" x14ac:dyDescent="0.2">
      <c r="A8" s="42"/>
      <c r="B8" s="43"/>
      <c r="C8" s="44" t="s">
        <v>23</v>
      </c>
      <c r="D8" s="76" t="s">
        <v>20</v>
      </c>
      <c r="E8" s="76"/>
      <c r="F8" s="76"/>
      <c r="G8" s="76"/>
      <c r="H8" s="76"/>
      <c r="I8" s="76"/>
      <c r="J8" s="76"/>
      <c r="K8" s="76"/>
      <c r="L8" s="76"/>
      <c r="M8" s="45"/>
      <c r="N8" s="42"/>
    </row>
    <row r="9" spans="1:14" s="46" customFormat="1" ht="4.9000000000000004" customHeight="1" x14ac:dyDescent="0.2">
      <c r="A9" s="42"/>
      <c r="B9" s="43"/>
      <c r="C9" s="47"/>
      <c r="D9" s="47"/>
      <c r="E9" s="47"/>
      <c r="F9" s="47"/>
      <c r="G9" s="47"/>
      <c r="H9" s="47"/>
      <c r="I9" s="47"/>
      <c r="J9" s="47"/>
      <c r="K9" s="47"/>
      <c r="L9" s="47"/>
      <c r="M9" s="45"/>
      <c r="N9" s="42"/>
    </row>
    <row r="10" spans="1:14" s="46" customFormat="1" x14ac:dyDescent="0.2">
      <c r="A10" s="42"/>
      <c r="B10" s="43"/>
      <c r="C10" s="44" t="s">
        <v>24</v>
      </c>
      <c r="D10" s="76" t="s">
        <v>21</v>
      </c>
      <c r="E10" s="76"/>
      <c r="F10" s="76"/>
      <c r="G10" s="76"/>
      <c r="H10" s="76"/>
      <c r="I10" s="76"/>
      <c r="J10" s="76"/>
      <c r="K10" s="76"/>
      <c r="L10" s="76"/>
      <c r="M10" s="45"/>
      <c r="N10" s="42"/>
    </row>
    <row r="11" spans="1:14" s="46" customFormat="1" ht="4.9000000000000004" customHeight="1" x14ac:dyDescent="0.2">
      <c r="A11" s="42"/>
      <c r="B11" s="43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5"/>
      <c r="N11" s="42"/>
    </row>
    <row r="12" spans="1:14" s="46" customFormat="1" x14ac:dyDescent="0.2">
      <c r="A12" s="42"/>
      <c r="B12" s="43"/>
      <c r="C12" s="44" t="s">
        <v>25</v>
      </c>
      <c r="D12" s="76" t="s">
        <v>22</v>
      </c>
      <c r="E12" s="76"/>
      <c r="F12" s="76"/>
      <c r="G12" s="76"/>
      <c r="H12" s="76"/>
      <c r="I12" s="76"/>
      <c r="J12" s="76"/>
      <c r="K12" s="76"/>
      <c r="L12" s="76"/>
      <c r="M12" s="45"/>
      <c r="N12" s="42"/>
    </row>
    <row r="13" spans="1:14" s="46" customFormat="1" x14ac:dyDescent="0.2">
      <c r="A13" s="42"/>
      <c r="B13" s="43"/>
      <c r="C13" s="47"/>
      <c r="D13" s="42"/>
      <c r="E13" s="42"/>
      <c r="F13" s="42"/>
      <c r="G13" s="42"/>
      <c r="H13" s="42"/>
      <c r="I13" s="42"/>
      <c r="J13" s="42"/>
      <c r="K13" s="42"/>
      <c r="L13" s="42"/>
      <c r="M13" s="45"/>
      <c r="N13" s="42"/>
    </row>
    <row r="14" spans="1:14" s="46" customFormat="1" ht="15.75" x14ac:dyDescent="0.25">
      <c r="A14" s="42"/>
      <c r="B14" s="43"/>
      <c r="C14" s="44" t="s">
        <v>26</v>
      </c>
      <c r="D14" s="77" t="s">
        <v>91</v>
      </c>
      <c r="E14" s="77"/>
      <c r="F14" s="77"/>
      <c r="G14" s="77"/>
      <c r="H14" s="77"/>
      <c r="I14" s="77"/>
      <c r="J14" s="44" t="s">
        <v>28</v>
      </c>
      <c r="K14" s="77">
        <v>97826</v>
      </c>
      <c r="L14" s="77"/>
      <c r="M14" s="45"/>
      <c r="N14" s="42"/>
    </row>
    <row r="15" spans="1:14" s="46" customFormat="1" x14ac:dyDescent="0.2">
      <c r="A15" s="42"/>
      <c r="B15" s="43"/>
      <c r="C15" s="47"/>
      <c r="D15" s="42"/>
      <c r="E15" s="42"/>
      <c r="F15" s="42"/>
      <c r="G15" s="42"/>
      <c r="H15" s="42"/>
      <c r="I15" s="42"/>
      <c r="J15" s="47"/>
      <c r="K15" s="42"/>
      <c r="L15" s="42"/>
      <c r="M15" s="45"/>
      <c r="N15" s="42"/>
    </row>
    <row r="16" spans="1:14" s="46" customFormat="1" ht="15.75" x14ac:dyDescent="0.25">
      <c r="A16" s="42"/>
      <c r="B16" s="43"/>
      <c r="C16" s="44" t="s">
        <v>27</v>
      </c>
      <c r="D16" s="77" t="s">
        <v>92</v>
      </c>
      <c r="E16" s="77"/>
      <c r="F16" s="77"/>
      <c r="G16" s="77"/>
      <c r="H16" s="77"/>
      <c r="I16" s="77"/>
      <c r="J16" s="44" t="s">
        <v>28</v>
      </c>
      <c r="K16" s="77">
        <v>98561</v>
      </c>
      <c r="L16" s="77"/>
      <c r="M16" s="45"/>
      <c r="N16" s="42"/>
    </row>
    <row r="17" spans="2:13" x14ac:dyDescent="0.25">
      <c r="B17" s="31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35"/>
    </row>
    <row r="18" spans="2:13" ht="15.75" x14ac:dyDescent="0.25">
      <c r="B18" s="31"/>
      <c r="C18" s="48" t="s">
        <v>78</v>
      </c>
      <c r="D18" s="80" t="s">
        <v>81</v>
      </c>
      <c r="E18" s="80"/>
      <c r="F18" s="80"/>
      <c r="G18" s="80"/>
      <c r="H18" s="80"/>
      <c r="I18" s="80"/>
      <c r="J18" s="80"/>
      <c r="K18" s="80"/>
      <c r="L18" s="80"/>
      <c r="M18" s="35"/>
    </row>
    <row r="19" spans="2:13" ht="15.75" x14ac:dyDescent="0.25">
      <c r="B19" s="31"/>
      <c r="C19" s="44" t="s">
        <v>79</v>
      </c>
      <c r="D19" s="81" t="s">
        <v>80</v>
      </c>
      <c r="E19" s="81"/>
      <c r="F19" s="81"/>
      <c r="G19" s="81"/>
      <c r="H19" s="81"/>
      <c r="I19" s="81"/>
      <c r="J19" s="81"/>
      <c r="K19" s="81"/>
      <c r="L19" s="81"/>
      <c r="M19" s="35"/>
    </row>
    <row r="20" spans="2:13" x14ac:dyDescent="0.25">
      <c r="B20" s="31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35"/>
    </row>
    <row r="21" spans="2:13" x14ac:dyDescent="0.25">
      <c r="B21" s="31"/>
      <c r="C21" s="82" t="s">
        <v>29</v>
      </c>
      <c r="D21" s="82"/>
      <c r="E21" s="82"/>
      <c r="F21" s="82"/>
      <c r="G21" s="82"/>
      <c r="H21" s="82"/>
      <c r="I21" s="82"/>
      <c r="J21" s="82"/>
      <c r="K21" s="82"/>
      <c r="L21" s="82"/>
      <c r="M21" s="35"/>
    </row>
    <row r="22" spans="2:13" x14ac:dyDescent="0.25">
      <c r="B22" s="31"/>
      <c r="C22" s="49"/>
      <c r="D22" s="26"/>
      <c r="E22" s="26"/>
      <c r="F22" s="26"/>
      <c r="G22" s="26"/>
      <c r="H22" s="26"/>
      <c r="I22" s="26"/>
      <c r="J22" s="26"/>
      <c r="K22" s="26"/>
      <c r="L22" s="26"/>
      <c r="M22" s="35"/>
    </row>
    <row r="23" spans="2:13" x14ac:dyDescent="0.25">
      <c r="B23" s="31"/>
      <c r="C23" s="50" t="s">
        <v>30</v>
      </c>
      <c r="D23" s="26"/>
      <c r="E23" s="26"/>
      <c r="F23" s="26"/>
      <c r="G23" s="26"/>
      <c r="H23" s="26"/>
      <c r="I23" s="26"/>
      <c r="J23" s="26"/>
      <c r="K23" s="26"/>
      <c r="L23" s="26"/>
      <c r="M23" s="35"/>
    </row>
    <row r="24" spans="2:13" x14ac:dyDescent="0.25">
      <c r="B24" s="31"/>
      <c r="C24" s="50"/>
      <c r="D24" s="26"/>
      <c r="E24" s="26"/>
      <c r="F24" s="26"/>
      <c r="G24" s="26"/>
      <c r="H24" s="26"/>
      <c r="I24" s="26"/>
      <c r="J24" s="26"/>
      <c r="K24" s="26"/>
      <c r="L24" s="26"/>
      <c r="M24" s="35"/>
    </row>
    <row r="25" spans="2:13" x14ac:dyDescent="0.25">
      <c r="B25" s="31"/>
      <c r="C25" s="50" t="s">
        <v>31</v>
      </c>
      <c r="D25" s="26"/>
      <c r="E25" s="26"/>
      <c r="F25" s="26"/>
      <c r="G25" s="26"/>
      <c r="H25" s="26"/>
      <c r="I25" s="26"/>
      <c r="J25" s="26"/>
      <c r="K25" s="26"/>
      <c r="L25" s="26"/>
      <c r="M25" s="35"/>
    </row>
    <row r="26" spans="2:13" x14ac:dyDescent="0.25">
      <c r="B26" s="31"/>
      <c r="C26" s="83" t="s">
        <v>32</v>
      </c>
      <c r="D26" s="83"/>
      <c r="E26" s="83"/>
      <c r="F26" s="83"/>
      <c r="G26" s="83"/>
      <c r="H26" s="83"/>
      <c r="I26" s="83"/>
      <c r="J26" s="83"/>
      <c r="K26" s="83"/>
      <c r="L26" s="83"/>
      <c r="M26" s="35"/>
    </row>
    <row r="27" spans="2:13" ht="15.75" x14ac:dyDescent="0.25">
      <c r="B27" s="31"/>
      <c r="C27" s="84" t="s">
        <v>33</v>
      </c>
      <c r="D27" s="84"/>
      <c r="E27" s="84"/>
      <c r="F27" s="84"/>
      <c r="G27" s="84"/>
      <c r="H27" s="84"/>
      <c r="I27" s="84"/>
      <c r="J27" s="84"/>
      <c r="K27" s="84"/>
      <c r="L27" s="84"/>
      <c r="M27" s="35"/>
    </row>
    <row r="28" spans="2:13" x14ac:dyDescent="0.25">
      <c r="B28" s="3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5"/>
    </row>
    <row r="29" spans="2:13" ht="33" x14ac:dyDescent="0.8">
      <c r="B29" s="31"/>
      <c r="C29" s="85" t="s">
        <v>34</v>
      </c>
      <c r="D29" s="85"/>
      <c r="E29" s="85"/>
      <c r="F29" s="85"/>
      <c r="G29" s="85"/>
      <c r="H29" s="85"/>
      <c r="I29" s="85"/>
      <c r="J29" s="85"/>
      <c r="K29" s="85"/>
      <c r="L29" s="85"/>
      <c r="M29" s="35"/>
    </row>
    <row r="30" spans="2:13" ht="115.9" customHeight="1" x14ac:dyDescent="0.25">
      <c r="B30" s="31"/>
      <c r="C30" s="86" t="s">
        <v>35</v>
      </c>
      <c r="D30" s="86"/>
      <c r="E30" s="86"/>
      <c r="F30" s="86"/>
      <c r="G30" s="86"/>
      <c r="H30" s="86"/>
      <c r="I30" s="86"/>
      <c r="J30" s="86"/>
      <c r="K30" s="86"/>
      <c r="L30" s="86"/>
      <c r="M30" s="35"/>
    </row>
    <row r="31" spans="2:13" ht="82.9" customHeight="1" x14ac:dyDescent="0.25">
      <c r="B31" s="31"/>
      <c r="C31" s="86" t="s">
        <v>36</v>
      </c>
      <c r="D31" s="87"/>
      <c r="E31" s="87"/>
      <c r="F31" s="87"/>
      <c r="G31" s="87"/>
      <c r="H31" s="87"/>
      <c r="I31" s="87"/>
      <c r="J31" s="87"/>
      <c r="K31" s="87"/>
      <c r="L31" s="87"/>
      <c r="M31" s="35"/>
    </row>
    <row r="32" spans="2:13" ht="115.9" customHeight="1" x14ac:dyDescent="0.25">
      <c r="B32" s="31"/>
      <c r="C32" s="78" t="s">
        <v>37</v>
      </c>
      <c r="D32" s="79"/>
      <c r="E32" s="79"/>
      <c r="F32" s="79"/>
      <c r="G32" s="79"/>
      <c r="H32" s="79"/>
      <c r="I32" s="79"/>
      <c r="J32" s="79"/>
      <c r="K32" s="79"/>
      <c r="L32" s="79"/>
      <c r="M32" s="35"/>
    </row>
    <row r="33" spans="2:13" x14ac:dyDescent="0.25">
      <c r="B33" s="3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35"/>
    </row>
    <row r="34" spans="2:13" x14ac:dyDescent="0.25">
      <c r="B34" s="51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52"/>
    </row>
  </sheetData>
  <sheetProtection algorithmName="SHA-512" hashValue="RpApvIS5IY3aKNF6A2kGmGOW224//9sQdX5djqsmIm5jeiUIVXuvVMni6jqwdjKOeHoMwlkOD5m732JpI0VLZA==" saltValue="ddqKi1wJvSkaKd1TOzJ4IA==" spinCount="100000" sheet="1" scenarios="1" formatCells="0" formatColumns="0"/>
  <mergeCells count="16">
    <mergeCell ref="C32:L32"/>
    <mergeCell ref="D18:L18"/>
    <mergeCell ref="D19:L19"/>
    <mergeCell ref="C21:L21"/>
    <mergeCell ref="C26:L26"/>
    <mergeCell ref="C27:L27"/>
    <mergeCell ref="C29:L29"/>
    <mergeCell ref="C30:L30"/>
    <mergeCell ref="C31:L31"/>
    <mergeCell ref="D10:L10"/>
    <mergeCell ref="D8:L8"/>
    <mergeCell ref="K16:L16"/>
    <mergeCell ref="K14:L14"/>
    <mergeCell ref="D16:I16"/>
    <mergeCell ref="D14:I14"/>
    <mergeCell ref="D12:L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D85E-57DD-433A-9E85-176787512846}">
  <dimension ref="B1:D23"/>
  <sheetViews>
    <sheetView workbookViewId="0">
      <selection activeCell="D4" sqref="D4:D11"/>
    </sheetView>
  </sheetViews>
  <sheetFormatPr defaultColWidth="8.85546875" defaultRowHeight="15" x14ac:dyDescent="0.25"/>
  <cols>
    <col min="1" max="1" width="0.85546875" style="2" customWidth="1"/>
    <col min="2" max="2" width="36.42578125" style="2" customWidth="1"/>
    <col min="3" max="3" width="19.7109375" style="2" customWidth="1"/>
    <col min="4" max="4" width="18.7109375" style="2" customWidth="1"/>
    <col min="5" max="16384" width="8.85546875" style="2"/>
  </cols>
  <sheetData>
    <row r="1" spans="2:4" ht="7.9" customHeight="1" x14ac:dyDescent="0.25"/>
    <row r="2" spans="2:4" x14ac:dyDescent="0.25">
      <c r="B2" s="54" t="s">
        <v>38</v>
      </c>
      <c r="C2" s="55" t="s">
        <v>39</v>
      </c>
      <c r="D2" s="54" t="s">
        <v>39</v>
      </c>
    </row>
    <row r="3" spans="2:4" x14ac:dyDescent="0.25">
      <c r="B3" s="56" t="s">
        <v>42</v>
      </c>
      <c r="C3" s="57" t="s">
        <v>43</v>
      </c>
      <c r="D3" s="56" t="s">
        <v>43</v>
      </c>
    </row>
    <row r="4" spans="2:4" ht="18.75" x14ac:dyDescent="0.3">
      <c r="B4" s="53" t="s">
        <v>93</v>
      </c>
      <c r="C4" s="58" t="s">
        <v>82</v>
      </c>
      <c r="D4" s="72">
        <v>36</v>
      </c>
    </row>
    <row r="5" spans="2:4" ht="18.75" x14ac:dyDescent="0.3">
      <c r="B5" s="53" t="s">
        <v>94</v>
      </c>
      <c r="C5" s="58" t="s">
        <v>84</v>
      </c>
      <c r="D5" s="73">
        <v>50</v>
      </c>
    </row>
    <row r="6" spans="2:4" ht="18.75" x14ac:dyDescent="0.3">
      <c r="B6" s="53" t="s">
        <v>95</v>
      </c>
      <c r="C6" s="58" t="s">
        <v>85</v>
      </c>
      <c r="D6" s="73">
        <v>72</v>
      </c>
    </row>
    <row r="7" spans="2:4" ht="18.75" x14ac:dyDescent="0.3">
      <c r="B7" s="53" t="s">
        <v>96</v>
      </c>
      <c r="C7" s="58" t="s">
        <v>40</v>
      </c>
      <c r="D7" s="73">
        <v>98</v>
      </c>
    </row>
    <row r="8" spans="2:4" ht="18.75" x14ac:dyDescent="0.3">
      <c r="B8" s="53" t="s">
        <v>97</v>
      </c>
      <c r="C8" s="58" t="s">
        <v>71</v>
      </c>
      <c r="D8" s="73">
        <v>117</v>
      </c>
    </row>
    <row r="9" spans="2:4" ht="18.75" x14ac:dyDescent="0.3">
      <c r="B9" s="53" t="s">
        <v>98</v>
      </c>
      <c r="C9" s="58" t="s">
        <v>41</v>
      </c>
      <c r="D9" s="73">
        <v>129</v>
      </c>
    </row>
    <row r="10" spans="2:4" ht="18.75" x14ac:dyDescent="0.3">
      <c r="B10" s="53" t="s">
        <v>99</v>
      </c>
      <c r="C10" s="58" t="s">
        <v>70</v>
      </c>
      <c r="D10" s="73">
        <v>136</v>
      </c>
    </row>
    <row r="11" spans="2:4" ht="18.75" x14ac:dyDescent="0.3">
      <c r="B11" s="53" t="s">
        <v>100</v>
      </c>
      <c r="C11" s="58" t="s">
        <v>83</v>
      </c>
      <c r="D11" s="73">
        <v>140</v>
      </c>
    </row>
    <row r="12" spans="2:4" x14ac:dyDescent="0.25">
      <c r="B12" s="59"/>
      <c r="C12" s="59"/>
    </row>
    <row r="13" spans="2:4" x14ac:dyDescent="0.25">
      <c r="B13" s="88" t="s">
        <v>73</v>
      </c>
      <c r="C13" s="89"/>
    </row>
    <row r="14" spans="2:4" x14ac:dyDescent="0.25">
      <c r="B14" s="90" t="s">
        <v>74</v>
      </c>
      <c r="C14" s="91"/>
    </row>
    <row r="15" spans="2:4" x14ac:dyDescent="0.25">
      <c r="B15" s="59"/>
      <c r="C15" s="59"/>
    </row>
    <row r="16" spans="2:4" ht="18" x14ac:dyDescent="0.35">
      <c r="B16" s="60" t="s">
        <v>69</v>
      </c>
      <c r="C16" s="61" t="s">
        <v>72</v>
      </c>
    </row>
    <row r="17" spans="2:3" x14ac:dyDescent="0.25">
      <c r="B17" s="62"/>
      <c r="C17" s="59"/>
    </row>
    <row r="18" spans="2:3" x14ac:dyDescent="0.25">
      <c r="B18" s="60" t="s">
        <v>67</v>
      </c>
      <c r="C18" s="61" t="s">
        <v>66</v>
      </c>
    </row>
    <row r="19" spans="2:3" x14ac:dyDescent="0.25">
      <c r="B19" s="92" t="s">
        <v>75</v>
      </c>
      <c r="C19" s="93"/>
    </row>
    <row r="20" spans="2:3" x14ac:dyDescent="0.25">
      <c r="B20" s="59"/>
      <c r="C20" s="59"/>
    </row>
    <row r="21" spans="2:3" x14ac:dyDescent="0.25">
      <c r="B21" s="94" t="s">
        <v>86</v>
      </c>
      <c r="C21" s="95"/>
    </row>
    <row r="22" spans="2:3" x14ac:dyDescent="0.25">
      <c r="B22" s="63" t="s">
        <v>87</v>
      </c>
      <c r="C22" s="64"/>
    </row>
    <row r="23" spans="2:3" x14ac:dyDescent="0.25">
      <c r="B23" s="65" t="s">
        <v>68</v>
      </c>
      <c r="C23" s="66"/>
    </row>
  </sheetData>
  <sheetProtection algorithmName="SHA-512" hashValue="xupTURhpJS0ZPFxcHBF3fHa83oJ70/6TAKCzYPo5gLUbr+YLC2AibzZRjeE3sGDifPtkorRG3nVQSTkZD7OiKg==" saltValue="nedFJjwAXkyddqV5H3AJgQ==" spinCount="100000" sheet="1" scenarios="1" formatCells="0" formatColumns="0"/>
  <mergeCells count="4">
    <mergeCell ref="B13:C13"/>
    <mergeCell ref="B14:C14"/>
    <mergeCell ref="B19:C19"/>
    <mergeCell ref="B21:C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C38E-ACB0-4489-8FFC-2D3C8A02D4CA}">
  <dimension ref="A1:AJ69"/>
  <sheetViews>
    <sheetView tabSelected="1" topLeftCell="G1" zoomScale="70" zoomScaleNormal="70" workbookViewId="0">
      <selection activeCell="O33" sqref="O33"/>
    </sheetView>
  </sheetViews>
  <sheetFormatPr defaultColWidth="12.7109375" defaultRowHeight="15" x14ac:dyDescent="0.25"/>
  <cols>
    <col min="1" max="1" width="2.7109375" style="2" customWidth="1"/>
    <col min="2" max="2" width="34.7109375" style="3" bestFit="1" customWidth="1"/>
    <col min="3" max="3" width="28.42578125" style="3" customWidth="1"/>
    <col min="4" max="4" width="1.7109375" style="2" customWidth="1"/>
    <col min="5" max="5" width="22.28515625" style="3" customWidth="1"/>
    <col min="6" max="6" width="24.140625" style="3" customWidth="1"/>
    <col min="7" max="7" width="23.7109375" style="3" customWidth="1"/>
    <col min="8" max="8" width="22.7109375" style="3" customWidth="1"/>
    <col min="9" max="9" width="26.7109375" style="3" customWidth="1"/>
    <col min="10" max="10" width="20.5703125" style="3" customWidth="1"/>
    <col min="11" max="11" width="18" style="3" customWidth="1"/>
    <col min="12" max="12" width="26.140625" style="3" customWidth="1"/>
    <col min="13" max="13" width="20.28515625" style="3" customWidth="1"/>
    <col min="14" max="14" width="23.28515625" style="3" customWidth="1"/>
    <col min="15" max="15" width="16.28515625" style="3" customWidth="1"/>
    <col min="16" max="16" width="18.28515625" style="3" customWidth="1"/>
    <col min="17" max="17" width="14.7109375" style="3" customWidth="1"/>
    <col min="18" max="18" width="15.85546875" style="3" customWidth="1"/>
    <col min="19" max="19" width="12.7109375" style="3"/>
    <col min="20" max="36" width="12.7109375" style="2"/>
    <col min="37" max="16384" width="12.7109375" style="3"/>
  </cols>
  <sheetData>
    <row r="1" spans="1:36" ht="10.9" customHeight="1" x14ac:dyDescent="0.25">
      <c r="K1" s="2"/>
      <c r="L1" s="2"/>
      <c r="M1" s="2"/>
      <c r="N1" s="2"/>
      <c r="O1" s="2"/>
      <c r="P1" s="2"/>
      <c r="Q1" s="2"/>
      <c r="R1" s="2"/>
      <c r="S1" s="2"/>
    </row>
    <row r="2" spans="1:36" ht="27.6" customHeight="1" x14ac:dyDescent="0.25">
      <c r="B2" s="24" t="s">
        <v>38</v>
      </c>
      <c r="C2" s="24" t="s">
        <v>39</v>
      </c>
      <c r="E2" s="4" t="s">
        <v>1</v>
      </c>
      <c r="F2" s="4" t="s">
        <v>2</v>
      </c>
      <c r="G2" s="4" t="s">
        <v>5</v>
      </c>
      <c r="H2" s="4" t="s">
        <v>11</v>
      </c>
      <c r="I2" s="4" t="s">
        <v>3</v>
      </c>
      <c r="J2" s="5" t="s">
        <v>4</v>
      </c>
      <c r="K2" s="2"/>
      <c r="L2" s="2"/>
      <c r="M2" s="2"/>
      <c r="N2" s="2"/>
      <c r="O2" s="2"/>
      <c r="P2" s="2"/>
      <c r="Q2" s="2"/>
      <c r="R2" s="2"/>
      <c r="S2" s="2"/>
    </row>
    <row r="3" spans="1:36" ht="27.6" customHeight="1" x14ac:dyDescent="0.25">
      <c r="B3" s="25" t="s">
        <v>42</v>
      </c>
      <c r="C3" s="25" t="s">
        <v>43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2"/>
      <c r="L3" s="2"/>
      <c r="M3" s="2"/>
      <c r="N3" s="2"/>
      <c r="O3" s="2"/>
      <c r="P3" s="2"/>
      <c r="Q3" s="2"/>
      <c r="R3" s="2"/>
      <c r="S3" s="2"/>
    </row>
    <row r="4" spans="1:36" ht="21" x14ac:dyDescent="0.3">
      <c r="B4" s="53" t="s">
        <v>93</v>
      </c>
      <c r="C4" s="72">
        <v>36</v>
      </c>
      <c r="E4" s="20">
        <v>4</v>
      </c>
      <c r="F4" s="20">
        <v>36</v>
      </c>
      <c r="G4" s="21">
        <v>20</v>
      </c>
      <c r="H4" s="20">
        <v>36</v>
      </c>
      <c r="I4" s="22">
        <v>720</v>
      </c>
      <c r="J4" s="20">
        <v>14400</v>
      </c>
      <c r="K4" s="2"/>
      <c r="L4" s="2"/>
      <c r="M4" s="2"/>
      <c r="N4" s="2"/>
      <c r="O4" s="2"/>
      <c r="P4" s="2"/>
      <c r="Q4" s="2"/>
      <c r="R4" s="2"/>
      <c r="S4" s="2"/>
    </row>
    <row r="5" spans="1:36" ht="21" x14ac:dyDescent="0.3">
      <c r="B5" s="53" t="s">
        <v>94</v>
      </c>
      <c r="C5" s="73">
        <v>50</v>
      </c>
      <c r="E5" s="20">
        <v>36</v>
      </c>
      <c r="F5" s="20">
        <v>68</v>
      </c>
      <c r="G5" s="21">
        <v>52</v>
      </c>
      <c r="H5" s="20">
        <v>14</v>
      </c>
      <c r="I5" s="22">
        <v>728</v>
      </c>
      <c r="J5" s="20">
        <v>142688</v>
      </c>
      <c r="K5" s="2"/>
      <c r="L5" s="2"/>
      <c r="M5" s="2"/>
      <c r="N5" s="2"/>
      <c r="O5" s="2"/>
      <c r="P5" s="2"/>
      <c r="Q5" s="2"/>
      <c r="R5" s="2"/>
      <c r="S5" s="2"/>
    </row>
    <row r="6" spans="1:36" ht="21" x14ac:dyDescent="0.3">
      <c r="B6" s="53" t="s">
        <v>95</v>
      </c>
      <c r="C6" s="73">
        <v>72</v>
      </c>
      <c r="E6" s="20">
        <v>68</v>
      </c>
      <c r="F6" s="20">
        <v>100</v>
      </c>
      <c r="G6" s="21">
        <v>84</v>
      </c>
      <c r="H6" s="20">
        <v>22</v>
      </c>
      <c r="I6" s="22">
        <v>1848</v>
      </c>
      <c r="J6" s="20">
        <v>894432</v>
      </c>
      <c r="K6" s="2"/>
      <c r="L6" s="2"/>
      <c r="M6" s="2"/>
      <c r="N6" s="2"/>
      <c r="O6" s="2"/>
      <c r="P6" s="2"/>
      <c r="Q6" s="2"/>
      <c r="R6" s="2"/>
      <c r="S6" s="2"/>
    </row>
    <row r="7" spans="1:36" ht="21" x14ac:dyDescent="0.3">
      <c r="B7" s="53" t="s">
        <v>96</v>
      </c>
      <c r="C7" s="73">
        <v>98</v>
      </c>
      <c r="E7" s="20">
        <v>100</v>
      </c>
      <c r="F7" s="20">
        <v>132</v>
      </c>
      <c r="G7" s="21">
        <v>116</v>
      </c>
      <c r="H7" s="20">
        <v>26</v>
      </c>
      <c r="I7" s="22">
        <v>3016</v>
      </c>
      <c r="J7" s="20">
        <v>2038816</v>
      </c>
      <c r="K7" s="2"/>
      <c r="L7" s="2"/>
      <c r="M7" s="2"/>
      <c r="N7" s="2"/>
      <c r="O7" s="2"/>
      <c r="P7" s="2"/>
      <c r="Q7" s="2"/>
      <c r="R7" s="2"/>
      <c r="S7" s="2"/>
    </row>
    <row r="8" spans="1:36" ht="21" x14ac:dyDescent="0.3">
      <c r="B8" s="53" t="s">
        <v>97</v>
      </c>
      <c r="C8" s="73">
        <v>117</v>
      </c>
      <c r="E8" s="20">
        <v>132</v>
      </c>
      <c r="F8" s="20">
        <v>164</v>
      </c>
      <c r="G8" s="21">
        <v>148</v>
      </c>
      <c r="H8" s="20">
        <v>19</v>
      </c>
      <c r="I8" s="22">
        <v>2812</v>
      </c>
      <c r="J8" s="20">
        <v>1015132</v>
      </c>
      <c r="K8" s="2"/>
      <c r="L8" s="2"/>
      <c r="M8" s="2"/>
      <c r="N8" s="2"/>
      <c r="O8" s="2"/>
      <c r="P8" s="2"/>
      <c r="Q8" s="2"/>
      <c r="R8" s="2"/>
      <c r="S8" s="2"/>
    </row>
    <row r="9" spans="1:36" ht="21" x14ac:dyDescent="0.3">
      <c r="B9" s="53" t="s">
        <v>98</v>
      </c>
      <c r="C9" s="73">
        <v>129</v>
      </c>
      <c r="E9" s="20">
        <v>164</v>
      </c>
      <c r="F9" s="20">
        <v>196</v>
      </c>
      <c r="G9" s="21">
        <v>180</v>
      </c>
      <c r="H9" s="20">
        <v>12</v>
      </c>
      <c r="I9" s="22">
        <v>2160</v>
      </c>
      <c r="J9" s="20">
        <v>311040</v>
      </c>
      <c r="K9" s="2"/>
      <c r="L9" s="2"/>
      <c r="M9" s="2"/>
      <c r="N9" s="2"/>
      <c r="O9" s="2"/>
      <c r="P9" s="2"/>
      <c r="Q9" s="2"/>
      <c r="R9" s="2"/>
      <c r="S9" s="2"/>
    </row>
    <row r="10" spans="1:36" ht="21" x14ac:dyDescent="0.3">
      <c r="B10" s="53" t="s">
        <v>99</v>
      </c>
      <c r="C10" s="73">
        <v>136</v>
      </c>
      <c r="E10" s="20">
        <v>196</v>
      </c>
      <c r="F10" s="20">
        <v>228</v>
      </c>
      <c r="G10" s="21">
        <v>212</v>
      </c>
      <c r="H10" s="20">
        <v>7</v>
      </c>
      <c r="I10" s="22">
        <v>1484</v>
      </c>
      <c r="J10" s="20">
        <v>72716</v>
      </c>
      <c r="K10" s="2"/>
      <c r="L10" s="2"/>
      <c r="M10" s="2"/>
      <c r="N10" s="2"/>
      <c r="O10" s="2"/>
      <c r="P10" s="2"/>
      <c r="Q10" s="2"/>
      <c r="R10" s="2"/>
      <c r="S10" s="2"/>
    </row>
    <row r="11" spans="1:36" ht="21" x14ac:dyDescent="0.3">
      <c r="B11" s="53" t="s">
        <v>100</v>
      </c>
      <c r="C11" s="73">
        <v>140</v>
      </c>
      <c r="E11" s="20">
        <v>228</v>
      </c>
      <c r="F11" s="20">
        <v>260</v>
      </c>
      <c r="G11" s="21">
        <v>244</v>
      </c>
      <c r="H11" s="20">
        <v>4</v>
      </c>
      <c r="I11" s="22">
        <v>976</v>
      </c>
      <c r="J11" s="20">
        <v>15616</v>
      </c>
      <c r="K11" s="2"/>
      <c r="L11" s="2"/>
      <c r="M11" s="2"/>
      <c r="N11" s="2"/>
      <c r="O11" s="2"/>
      <c r="P11" s="2"/>
      <c r="Q11" s="2"/>
      <c r="R11" s="2"/>
      <c r="S11" s="2"/>
    </row>
    <row r="12" spans="1:36" ht="21" x14ac:dyDescent="0.25">
      <c r="B12" s="2"/>
      <c r="C12" s="2"/>
      <c r="E12" s="7" t="s">
        <v>0</v>
      </c>
      <c r="F12" s="7" t="s">
        <v>0</v>
      </c>
      <c r="G12" s="7" t="s">
        <v>0</v>
      </c>
      <c r="H12" s="1">
        <f>SUM(H4:H11)</f>
        <v>140</v>
      </c>
      <c r="I12" s="74">
        <f>SUM(I4:I11)</f>
        <v>13744</v>
      </c>
      <c r="J12" s="1">
        <f>SUM(J4:J11)</f>
        <v>4504840</v>
      </c>
      <c r="K12" s="2"/>
      <c r="L12" s="2"/>
      <c r="M12" s="2"/>
      <c r="N12" s="2"/>
      <c r="O12" s="2"/>
      <c r="P12" s="2"/>
      <c r="Q12" s="2"/>
      <c r="R12" s="2"/>
      <c r="S12" s="2"/>
    </row>
    <row r="13" spans="1:36" x14ac:dyDescent="0.25">
      <c r="B13" s="2"/>
      <c r="C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6" s="11" customFormat="1" ht="18.75" x14ac:dyDescent="0.3">
      <c r="A14" s="8"/>
      <c r="B14" s="98" t="s">
        <v>57</v>
      </c>
      <c r="C14" s="98"/>
      <c r="D14" s="8"/>
      <c r="E14" s="97" t="s">
        <v>44</v>
      </c>
      <c r="F14" s="97"/>
      <c r="G14" s="97"/>
      <c r="H14" s="9" t="s">
        <v>6</v>
      </c>
      <c r="I14" s="9" t="s">
        <v>46</v>
      </c>
      <c r="J14" s="69">
        <f>I12/H12</f>
        <v>98.171428571428578</v>
      </c>
      <c r="K14" s="10" t="s">
        <v>55</v>
      </c>
      <c r="L14" s="71">
        <f>J14*1000000</f>
        <v>98171428.571428582</v>
      </c>
      <c r="M14" s="10" t="s">
        <v>49</v>
      </c>
      <c r="N14" s="10" t="s">
        <v>65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11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6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11" customFormat="1" ht="18.75" x14ac:dyDescent="0.3">
      <c r="A16" s="8"/>
      <c r="B16" s="98" t="s">
        <v>58</v>
      </c>
      <c r="C16" s="98"/>
      <c r="D16" s="8"/>
      <c r="E16" s="97" t="s">
        <v>50</v>
      </c>
      <c r="F16" s="97"/>
      <c r="G16" s="97"/>
      <c r="H16" s="9" t="s">
        <v>6</v>
      </c>
      <c r="I16" s="9" t="s">
        <v>47</v>
      </c>
      <c r="J16" s="69">
        <f>SQRT(J12/H12-J14^2)</f>
        <v>150.13260533166493</v>
      </c>
      <c r="K16" s="10" t="s">
        <v>55</v>
      </c>
      <c r="L16" s="71">
        <f>J16*1000000</f>
        <v>150132605.33166492</v>
      </c>
      <c r="M16" s="10" t="s">
        <v>49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11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11" customFormat="1" ht="18.75" x14ac:dyDescent="0.3">
      <c r="A18" s="8"/>
      <c r="B18" s="98" t="s">
        <v>59</v>
      </c>
      <c r="C18" s="98"/>
      <c r="D18" s="8"/>
      <c r="E18" s="97" t="s">
        <v>51</v>
      </c>
      <c r="F18" s="97"/>
      <c r="G18" s="97"/>
      <c r="H18" s="9" t="s">
        <v>6</v>
      </c>
      <c r="I18" s="12" t="s">
        <v>52</v>
      </c>
      <c r="J18" s="75">
        <f>L16/L14</f>
        <v>1.529290217289951</v>
      </c>
      <c r="K18" s="13" t="s">
        <v>48</v>
      </c>
      <c r="L18" s="75">
        <v>1.52929026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11" customFormat="1" ht="18.75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11" customFormat="1" ht="20.25" x14ac:dyDescent="0.35">
      <c r="A20" s="8"/>
      <c r="B20" s="98" t="s">
        <v>60</v>
      </c>
      <c r="C20" s="98"/>
      <c r="D20" s="8"/>
      <c r="E20" s="97" t="s">
        <v>88</v>
      </c>
      <c r="F20" s="97"/>
      <c r="G20" s="97"/>
      <c r="H20" s="97"/>
      <c r="I20" s="97"/>
      <c r="J20" s="97"/>
      <c r="K20" s="97"/>
      <c r="L20" s="9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11" customFormat="1" ht="18.75" x14ac:dyDescent="0.3">
      <c r="A21" s="8"/>
      <c r="B21" s="8"/>
      <c r="C21" s="8"/>
      <c r="D21" s="8"/>
      <c r="E21" s="96"/>
      <c r="F21" s="96"/>
      <c r="G21" s="9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11" customFormat="1" ht="20.25" x14ac:dyDescent="0.3">
      <c r="A22" s="8"/>
      <c r="B22" s="8"/>
      <c r="C22" s="8"/>
      <c r="D22" s="8"/>
      <c r="E22" s="14" t="s">
        <v>77</v>
      </c>
      <c r="F22" s="69">
        <f>4*32</f>
        <v>128</v>
      </c>
      <c r="G22" s="10" t="s">
        <v>45</v>
      </c>
      <c r="H22" s="9" t="s">
        <v>6</v>
      </c>
      <c r="I22" s="15" t="s">
        <v>53</v>
      </c>
      <c r="J22" s="68">
        <f>(F22-J14)/J16</f>
        <v>0.19868150134792995</v>
      </c>
      <c r="K22" s="9" t="s">
        <v>6</v>
      </c>
      <c r="L22" s="15" t="s">
        <v>7</v>
      </c>
      <c r="M22" s="68">
        <f>J22</f>
        <v>0.19868150134792995</v>
      </c>
      <c r="N22" s="10" t="s">
        <v>8</v>
      </c>
      <c r="O22" s="69">
        <f>_xlfn.NORM.S.DIST(M22, TRUE)</f>
        <v>0.57874405233725978</v>
      </c>
      <c r="P22" s="13" t="s">
        <v>48</v>
      </c>
      <c r="Q22" s="99">
        <f>O22</f>
        <v>0.57874405233725978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11" customFormat="1" ht="18.75" x14ac:dyDescent="0.3">
      <c r="A23" s="8"/>
      <c r="B23" s="8"/>
      <c r="C23" s="8"/>
      <c r="D23" s="8"/>
      <c r="E23" s="16"/>
      <c r="F23" s="8"/>
      <c r="G23" s="8"/>
      <c r="H23" s="17"/>
      <c r="I23" s="17"/>
      <c r="J23" s="17"/>
      <c r="K23" s="17"/>
      <c r="L23" s="17"/>
      <c r="M23" s="17"/>
      <c r="N23" s="8"/>
      <c r="O23" s="8"/>
      <c r="P23" s="8"/>
      <c r="Q23" s="7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11" customFormat="1" ht="20.25" x14ac:dyDescent="0.3">
      <c r="A24" s="8"/>
      <c r="B24" s="8"/>
      <c r="C24" s="8"/>
      <c r="D24" s="8"/>
      <c r="E24" s="14" t="s">
        <v>89</v>
      </c>
      <c r="F24" s="69">
        <f>7*32</f>
        <v>224</v>
      </c>
      <c r="G24" s="10" t="s">
        <v>45</v>
      </c>
      <c r="H24" s="9" t="s">
        <v>6</v>
      </c>
      <c r="I24" s="15" t="s">
        <v>54</v>
      </c>
      <c r="J24" s="68">
        <f>(F24-J14)/J16</f>
        <v>0.83811621832977357</v>
      </c>
      <c r="K24" s="9" t="s">
        <v>6</v>
      </c>
      <c r="L24" s="15" t="s">
        <v>7</v>
      </c>
      <c r="M24" s="68">
        <f>J24</f>
        <v>0.83811621832977357</v>
      </c>
      <c r="N24" s="10" t="s">
        <v>8</v>
      </c>
      <c r="O24" s="69">
        <f>_xlfn.NORM.S.DIST(M24,)</f>
        <v>0.28078727328453551</v>
      </c>
      <c r="P24" s="13" t="s">
        <v>48</v>
      </c>
      <c r="Q24" s="99">
        <f>O24</f>
        <v>0.28078727328453551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11" customFormat="1" ht="18.75" x14ac:dyDescent="0.3">
      <c r="A25" s="8"/>
      <c r="B25" s="8"/>
      <c r="C25" s="8"/>
      <c r="D25" s="8"/>
      <c r="E25" s="17"/>
      <c r="F25" s="17"/>
      <c r="G25" s="17"/>
      <c r="H25" s="17"/>
      <c r="I25" s="17"/>
      <c r="J25" s="17"/>
      <c r="K25" s="17"/>
      <c r="L25" s="1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11" customFormat="1" ht="20.25" x14ac:dyDescent="0.3">
      <c r="A26" s="8"/>
      <c r="B26" s="8"/>
      <c r="C26" s="8"/>
      <c r="D26" s="8"/>
      <c r="E26" s="15" t="s">
        <v>9</v>
      </c>
      <c r="F26" s="68">
        <v>128</v>
      </c>
      <c r="G26" s="18" t="s">
        <v>63</v>
      </c>
      <c r="H26" s="68">
        <v>224</v>
      </c>
      <c r="I26" s="18" t="s">
        <v>64</v>
      </c>
      <c r="J26" s="15" t="s">
        <v>9</v>
      </c>
      <c r="K26" s="68">
        <f>J22</f>
        <v>0.19868150134792995</v>
      </c>
      <c r="L26" s="15" t="s">
        <v>10</v>
      </c>
      <c r="M26" s="23">
        <f>J24</f>
        <v>0.83811621832977357</v>
      </c>
      <c r="N26" s="18" t="s">
        <v>8</v>
      </c>
      <c r="O26" s="75">
        <f>Q22</f>
        <v>0.57874405233725978</v>
      </c>
      <c r="P26" s="14" t="s">
        <v>0</v>
      </c>
      <c r="Q26" s="75">
        <f>Q24</f>
        <v>0.28078727328453551</v>
      </c>
      <c r="R26" s="13" t="s">
        <v>48</v>
      </c>
      <c r="S26" s="100">
        <f>O26-Q26</f>
        <v>0.29795677905272427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11" customFormat="1" ht="18.75" x14ac:dyDescent="0.3">
      <c r="A27" s="8"/>
      <c r="B27" s="8"/>
      <c r="C27" s="8"/>
      <c r="D27" s="8"/>
      <c r="E27" s="17"/>
      <c r="F27" s="17"/>
      <c r="G27" s="17"/>
      <c r="H27" s="17"/>
      <c r="I27" s="17"/>
      <c r="J27" s="17"/>
      <c r="K27" s="17"/>
      <c r="L27" s="1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11" customFormat="1" ht="20.25" x14ac:dyDescent="0.35">
      <c r="A28" s="8"/>
      <c r="B28" s="98" t="s">
        <v>61</v>
      </c>
      <c r="C28" s="98"/>
      <c r="D28" s="8"/>
      <c r="E28" s="97" t="s">
        <v>90</v>
      </c>
      <c r="F28" s="97"/>
      <c r="G28" s="97"/>
      <c r="H28" s="97"/>
      <c r="I28" s="97"/>
      <c r="J28" s="97"/>
      <c r="K28" s="97"/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11" customFormat="1" ht="18.75" x14ac:dyDescent="0.3">
      <c r="A29" s="8"/>
      <c r="B29" s="8"/>
      <c r="C29" s="8"/>
      <c r="D29" s="8"/>
      <c r="E29" s="96"/>
      <c r="F29" s="96"/>
      <c r="G29" s="9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11" customFormat="1" ht="18.75" x14ac:dyDescent="0.3">
      <c r="A30" s="8"/>
      <c r="B30" s="8"/>
      <c r="C30" s="8"/>
      <c r="D30" s="8"/>
      <c r="E30" s="14" t="s">
        <v>76</v>
      </c>
      <c r="F30" s="23">
        <f>6*32</f>
        <v>192</v>
      </c>
      <c r="G30" s="10" t="s">
        <v>45</v>
      </c>
      <c r="H30" s="9" t="s">
        <v>6</v>
      </c>
      <c r="I30" s="15" t="s">
        <v>12</v>
      </c>
      <c r="J30" s="68">
        <f>(F30-J14)/J16</f>
        <v>0.62497131266915906</v>
      </c>
      <c r="K30" s="9" t="s">
        <v>6</v>
      </c>
      <c r="L30" s="15" t="s">
        <v>7</v>
      </c>
      <c r="M30" s="68">
        <f>J30</f>
        <v>0.62497131266915906</v>
      </c>
      <c r="N30" s="10" t="s">
        <v>8</v>
      </c>
      <c r="O30" s="69">
        <f>_xlfn.NORM.S.DIST(M30, TRUE)</f>
        <v>0.73400505680463124</v>
      </c>
      <c r="P30" s="13" t="s">
        <v>48</v>
      </c>
      <c r="Q30" s="99">
        <f>O30</f>
        <v>0.73400505680463124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11" customFormat="1" ht="18.75" x14ac:dyDescent="0.3">
      <c r="A31" s="8"/>
      <c r="B31" s="8"/>
      <c r="C31" s="8"/>
      <c r="D31" s="8"/>
      <c r="E31" s="17"/>
      <c r="F31" s="17"/>
      <c r="G31" s="17"/>
      <c r="H31" s="17"/>
      <c r="I31" s="17"/>
      <c r="J31" s="8"/>
      <c r="K31" s="17"/>
      <c r="L31" s="1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11" customFormat="1" ht="20.25" x14ac:dyDescent="0.35">
      <c r="A32" s="8"/>
      <c r="B32" s="8"/>
      <c r="C32" s="8"/>
      <c r="D32" s="8"/>
      <c r="E32" s="14" t="s">
        <v>56</v>
      </c>
      <c r="F32" s="69">
        <v>192</v>
      </c>
      <c r="G32" s="19" t="s">
        <v>62</v>
      </c>
      <c r="H32" s="15" t="s">
        <v>13</v>
      </c>
      <c r="I32" s="68">
        <f>J30</f>
        <v>0.62497131266915906</v>
      </c>
      <c r="J32" s="10" t="s">
        <v>8</v>
      </c>
      <c r="K32" s="101">
        <v>1</v>
      </c>
      <c r="L32" s="14" t="s">
        <v>0</v>
      </c>
      <c r="M32" s="102">
        <f>Q30</f>
        <v>0.73400505680463124</v>
      </c>
      <c r="N32" s="13" t="s">
        <v>48</v>
      </c>
      <c r="O32" s="103">
        <f>K32-M32</f>
        <v>0.26599494319536876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6" s="11" customFormat="1" ht="18.75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5"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36" x14ac:dyDescent="0.25"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36" x14ac:dyDescent="0.25"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36" x14ac:dyDescent="0.25"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36" x14ac:dyDescent="0.25"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36" x14ac:dyDescent="0.25"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36" x14ac:dyDescent="0.25"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36" x14ac:dyDescent="0.25"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36" x14ac:dyDescent="0.25"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6" x14ac:dyDescent="0.25"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36" x14ac:dyDescent="0.25"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36" x14ac:dyDescent="0.25"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36" x14ac:dyDescent="0.25"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36" x14ac:dyDescent="0.25"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36" x14ac:dyDescent="0.25"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x14ac:dyDescent="0.25"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x14ac:dyDescent="0.25"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25"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x14ac:dyDescent="0.25"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x14ac:dyDescent="0.25">
      <c r="B53" s="2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x14ac:dyDescent="0.25">
      <c r="B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x14ac:dyDescent="0.25">
      <c r="B55" s="2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x14ac:dyDescent="0.25">
      <c r="B56" s="2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x14ac:dyDescent="0.25">
      <c r="B57" s="2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x14ac:dyDescent="0.25">
      <c r="B58" s="2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x14ac:dyDescent="0.25">
      <c r="B59" s="2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x14ac:dyDescent="0.25"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x14ac:dyDescent="0.25">
      <c r="B61" s="2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x14ac:dyDescent="0.25"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x14ac:dyDescent="0.25">
      <c r="B63" s="2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x14ac:dyDescent="0.25"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x14ac:dyDescent="0.25">
      <c r="B65" s="2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x14ac:dyDescent="0.25">
      <c r="B66" s="2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x14ac:dyDescent="0.25">
      <c r="B67" s="2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x14ac:dyDescent="0.25">
      <c r="B68" s="2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x14ac:dyDescent="0.25">
      <c r="B69" s="2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</sheetData>
  <sheetProtection algorithmName="SHA-512" hashValue="qvBdK8BjuwTIKFMc9ZRPvuRgUtxx8AD1+0mqQ0Slsd/QxGZv0BnWCwAzKdK6AquKRxNChemTGZ251dio45R5+A==" saltValue="DVphwoca1nz6feWrDpBDlA==" spinCount="100000" sheet="1" objects="1" scenarios="1" formatCells="0" formatColumns="0" formatRows="0"/>
  <mergeCells count="12">
    <mergeCell ref="B28:C28"/>
    <mergeCell ref="B20:C20"/>
    <mergeCell ref="B18:C18"/>
    <mergeCell ref="B16:C16"/>
    <mergeCell ref="B14:C14"/>
    <mergeCell ref="E29:G29"/>
    <mergeCell ref="E14:G14"/>
    <mergeCell ref="E16:G16"/>
    <mergeCell ref="E18:G18"/>
    <mergeCell ref="E20:L20"/>
    <mergeCell ref="E21:G21"/>
    <mergeCell ref="E28:L2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87E52000D43248A94C18BF0B36B1D8" ma:contentTypeVersion="10" ma:contentTypeDescription="Crie um novo documento." ma:contentTypeScope="" ma:versionID="4a7218f0bc026ea92e2ee16cdb35ab53">
  <xsd:schema xmlns:xsd="http://www.w3.org/2001/XMLSchema" xmlns:xs="http://www.w3.org/2001/XMLSchema" xmlns:p="http://schemas.microsoft.com/office/2006/metadata/properties" xmlns:ns2="273e3910-5cc7-4656-b525-a71580039df0" targetNamespace="http://schemas.microsoft.com/office/2006/metadata/properties" ma:root="true" ma:fieldsID="5176f58ac40dd25a94ac85f07c222af3" ns2:_="">
    <xsd:import namespace="273e3910-5cc7-4656-b525-a71580039d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e3910-5cc7-4656-b525-a71580039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4C9C7-5AC2-430C-A029-98F2EB65C236}">
  <ds:schemaRefs>
    <ds:schemaRef ds:uri="http://schemas.microsoft.com/office/2006/metadata/properties"/>
    <ds:schemaRef ds:uri="http://schemas.microsoft.com/office/infopath/2007/PartnerControls"/>
    <ds:schemaRef ds:uri="d48fd270-4a57-47e1-b674-c7d4969804ad"/>
    <ds:schemaRef ds:uri="2220af93-035a-443f-80b0-3b9b401ad9a6"/>
  </ds:schemaRefs>
</ds:datastoreItem>
</file>

<file path=customXml/itemProps2.xml><?xml version="1.0" encoding="utf-8"?>
<ds:datastoreItem xmlns:ds="http://schemas.openxmlformats.org/officeDocument/2006/customXml" ds:itemID="{DE61A5C3-BC9A-4EF7-8E96-9AE85D8CE7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EBDC5-16BB-4594-8633-98A075666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e3910-5cc7-4656-b525-a71580039d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Orientações NOME RM</vt:lpstr>
      <vt:lpstr>Tabela</vt:lpstr>
      <vt:lpstr>Questões 1 a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Logon PF Fiap</dc:creator>
  <cp:keywords/>
  <dc:description/>
  <cp:lastModifiedBy>Laboratório FIAP</cp:lastModifiedBy>
  <cp:revision/>
  <cp:lastPrinted>2024-11-12T20:57:19Z</cp:lastPrinted>
  <dcterms:created xsi:type="dcterms:W3CDTF">2023-08-09T11:35:09Z</dcterms:created>
  <dcterms:modified xsi:type="dcterms:W3CDTF">2024-11-13T14:40:45Z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0x010100EC87E52000D43248A94C18BF0B36B1D8</vt:lpwstr>
  </property>
  <property fmtid="{D5CDD505-2E9C-101B-9397-08002B2CF9AE}" pid="3" name="MediaServiceImageTags">
    <vt:lpwstr/>
  </property>
</Properties>
</file>