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afael_Desk\Desktop\20240325_IMERSÃO_ALURA_PYTHON\"/>
    </mc:Choice>
  </mc:AlternateContent>
  <xr:revisionPtr revIDLastSave="0" documentId="13_ncr:1_{87896A02-5E4B-4AFF-B577-9D6374ABB9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ncipal" sheetId="1" r:id="rId1"/>
    <sheet name="Chatgpt" sheetId="4" r:id="rId2"/>
    <sheet name="Planilha2" sheetId="5" r:id="rId3"/>
    <sheet name="Planilha3" sheetId="6" r:id="rId4"/>
    <sheet name="Total_de_acoes" sheetId="2" r:id="rId5"/>
    <sheet name="Ticker" sheetId="3" r:id="rId6"/>
  </sheets>
  <calcPr calcId="191029"/>
</workbook>
</file>

<file path=xl/calcChain.xml><?xml version="1.0" encoding="utf-8"?>
<calcChain xmlns="http://schemas.openxmlformats.org/spreadsheetml/2006/main">
  <c r="Y3" i="1" l="1"/>
  <c r="X3" i="1" s="1"/>
  <c r="Z3" i="1" s="1"/>
  <c r="X4" i="1"/>
  <c r="Z4" i="1" s="1"/>
  <c r="Y4" i="1"/>
  <c r="Y5" i="1"/>
  <c r="X5" i="1" s="1"/>
  <c r="Z5" i="1" s="1"/>
  <c r="X6" i="1"/>
  <c r="Z6" i="1" s="1"/>
  <c r="Y6" i="1"/>
  <c r="Y7" i="1"/>
  <c r="X7" i="1" s="1"/>
  <c r="Z7" i="1" s="1"/>
  <c r="X8" i="1"/>
  <c r="Z8" i="1" s="1"/>
  <c r="Y8" i="1"/>
  <c r="Y9" i="1"/>
  <c r="X9" i="1" s="1"/>
  <c r="Z9" i="1" s="1"/>
  <c r="X10" i="1"/>
  <c r="Y10" i="1"/>
  <c r="Z10" i="1"/>
  <c r="Y11" i="1"/>
  <c r="X11" i="1" s="1"/>
  <c r="Z11" i="1" s="1"/>
  <c r="X12" i="1"/>
  <c r="Z12" i="1" s="1"/>
  <c r="Y12" i="1"/>
  <c r="Y13" i="1"/>
  <c r="X13" i="1" s="1"/>
  <c r="Z13" i="1" s="1"/>
  <c r="X14" i="1"/>
  <c r="Y14" i="1"/>
  <c r="Z14" i="1"/>
  <c r="Y15" i="1"/>
  <c r="X15" i="1" s="1"/>
  <c r="Z15" i="1" s="1"/>
  <c r="X16" i="1"/>
  <c r="Z16" i="1" s="1"/>
  <c r="Y16" i="1"/>
  <c r="Y17" i="1"/>
  <c r="X17" i="1" s="1"/>
  <c r="Z17" i="1" s="1"/>
  <c r="X18" i="1"/>
  <c r="Y18" i="1"/>
  <c r="Z18" i="1"/>
  <c r="Y19" i="1"/>
  <c r="X19" i="1" s="1"/>
  <c r="Z19" i="1" s="1"/>
  <c r="X20" i="1"/>
  <c r="Z20" i="1" s="1"/>
  <c r="Y20" i="1"/>
  <c r="Y21" i="1"/>
  <c r="X21" i="1" s="1"/>
  <c r="Z21" i="1" s="1"/>
  <c r="X22" i="1"/>
  <c r="Y22" i="1"/>
  <c r="Z22" i="1"/>
  <c r="Y23" i="1"/>
  <c r="X23" i="1" s="1"/>
  <c r="Z23" i="1" s="1"/>
  <c r="X24" i="1"/>
  <c r="Z24" i="1" s="1"/>
  <c r="Y24" i="1"/>
  <c r="Y25" i="1"/>
  <c r="X25" i="1" s="1"/>
  <c r="Z25" i="1" s="1"/>
  <c r="X26" i="1"/>
  <c r="Y26" i="1"/>
  <c r="Z26" i="1"/>
  <c r="Y27" i="1"/>
  <c r="X27" i="1" s="1"/>
  <c r="Z27" i="1" s="1"/>
  <c r="X28" i="1"/>
  <c r="Z28" i="1" s="1"/>
  <c r="Y28" i="1"/>
  <c r="Y29" i="1"/>
  <c r="X29" i="1" s="1"/>
  <c r="Z29" i="1" s="1"/>
  <c r="X30" i="1"/>
  <c r="Y30" i="1"/>
  <c r="Z30" i="1"/>
  <c r="Y31" i="1"/>
  <c r="X31" i="1" s="1"/>
  <c r="Z31" i="1" s="1"/>
  <c r="X32" i="1"/>
  <c r="Z32" i="1" s="1"/>
  <c r="Y32" i="1"/>
  <c r="Y33" i="1"/>
  <c r="X33" i="1" s="1"/>
  <c r="Z33" i="1" s="1"/>
  <c r="X34" i="1"/>
  <c r="Y34" i="1"/>
  <c r="Z34" i="1"/>
  <c r="Y35" i="1"/>
  <c r="X35" i="1" s="1"/>
  <c r="Z35" i="1" s="1"/>
  <c r="X36" i="1"/>
  <c r="Z36" i="1" s="1"/>
  <c r="Y36" i="1"/>
  <c r="Y37" i="1"/>
  <c r="X37" i="1" s="1"/>
  <c r="Z37" i="1" s="1"/>
  <c r="X38" i="1"/>
  <c r="Y38" i="1"/>
  <c r="Z38" i="1"/>
  <c r="Y39" i="1"/>
  <c r="X39" i="1" s="1"/>
  <c r="Z39" i="1" s="1"/>
  <c r="X40" i="1"/>
  <c r="Z40" i="1" s="1"/>
  <c r="Y40" i="1"/>
  <c r="Y41" i="1"/>
  <c r="X41" i="1" s="1"/>
  <c r="Z41" i="1" s="1"/>
  <c r="X42" i="1"/>
  <c r="Y42" i="1"/>
  <c r="Z42" i="1"/>
  <c r="Y43" i="1"/>
  <c r="X43" i="1" s="1"/>
  <c r="Z43" i="1" s="1"/>
  <c r="X44" i="1"/>
  <c r="Z44" i="1" s="1"/>
  <c r="Y44" i="1"/>
  <c r="Y45" i="1"/>
  <c r="X45" i="1" s="1"/>
  <c r="Z45" i="1" s="1"/>
  <c r="X46" i="1"/>
  <c r="Y46" i="1"/>
  <c r="Z46" i="1"/>
  <c r="Y47" i="1"/>
  <c r="X47" i="1" s="1"/>
  <c r="Z47" i="1" s="1"/>
  <c r="X48" i="1"/>
  <c r="Z48" i="1" s="1"/>
  <c r="Y48" i="1"/>
  <c r="Y49" i="1"/>
  <c r="X49" i="1" s="1"/>
  <c r="Z49" i="1" s="1"/>
  <c r="X50" i="1"/>
  <c r="Y50" i="1"/>
  <c r="Z50" i="1"/>
  <c r="Y51" i="1"/>
  <c r="X51" i="1" s="1"/>
  <c r="Z51" i="1" s="1"/>
  <c r="X52" i="1"/>
  <c r="Z52" i="1" s="1"/>
  <c r="Y52" i="1"/>
  <c r="Y53" i="1"/>
  <c r="X53" i="1" s="1"/>
  <c r="Z53" i="1" s="1"/>
  <c r="X54" i="1"/>
  <c r="Y54" i="1"/>
  <c r="Z54" i="1"/>
  <c r="Y55" i="1"/>
  <c r="X55" i="1" s="1"/>
  <c r="Z55" i="1" s="1"/>
  <c r="X56" i="1"/>
  <c r="Z56" i="1" s="1"/>
  <c r="Y56" i="1"/>
  <c r="Y57" i="1"/>
  <c r="X57" i="1" s="1"/>
  <c r="Z57" i="1" s="1"/>
  <c r="X58" i="1"/>
  <c r="Y58" i="1"/>
  <c r="Z58" i="1"/>
  <c r="Y59" i="1"/>
  <c r="X59" i="1" s="1"/>
  <c r="Z59" i="1" s="1"/>
  <c r="X60" i="1"/>
  <c r="Z60" i="1" s="1"/>
  <c r="Y60" i="1"/>
  <c r="Y61" i="1"/>
  <c r="X61" i="1" s="1"/>
  <c r="Z61" i="1" s="1"/>
  <c r="X62" i="1"/>
  <c r="Y62" i="1"/>
  <c r="Z62" i="1"/>
  <c r="Y63" i="1"/>
  <c r="X63" i="1" s="1"/>
  <c r="Z63" i="1" s="1"/>
  <c r="X64" i="1"/>
  <c r="Z64" i="1" s="1"/>
  <c r="Y64" i="1"/>
  <c r="Y65" i="1"/>
  <c r="X65" i="1" s="1"/>
  <c r="Z65" i="1" s="1"/>
  <c r="X66" i="1"/>
  <c r="Y66" i="1"/>
  <c r="Z66" i="1"/>
  <c r="Y67" i="1"/>
  <c r="X67" i="1" s="1"/>
  <c r="Z67" i="1" s="1"/>
  <c r="X68" i="1"/>
  <c r="Z68" i="1" s="1"/>
  <c r="Y68" i="1"/>
  <c r="Y69" i="1"/>
  <c r="X69" i="1" s="1"/>
  <c r="Z69" i="1" s="1"/>
  <c r="X70" i="1"/>
  <c r="Y70" i="1"/>
  <c r="Z70" i="1"/>
  <c r="Y71" i="1"/>
  <c r="X71" i="1" s="1"/>
  <c r="Z71" i="1" s="1"/>
  <c r="X72" i="1"/>
  <c r="Z72" i="1" s="1"/>
  <c r="Y72" i="1"/>
  <c r="Y73" i="1"/>
  <c r="X73" i="1" s="1"/>
  <c r="Z73" i="1" s="1"/>
  <c r="X74" i="1"/>
  <c r="Y74" i="1"/>
  <c r="Z74" i="1"/>
  <c r="Y75" i="1"/>
  <c r="X75" i="1" s="1"/>
  <c r="Z75" i="1" s="1"/>
  <c r="X76" i="1"/>
  <c r="Z76" i="1" s="1"/>
  <c r="Y76" i="1"/>
  <c r="Y77" i="1"/>
  <c r="X77" i="1" s="1"/>
  <c r="Z77" i="1" s="1"/>
  <c r="X78" i="1"/>
  <c r="Y78" i="1"/>
  <c r="Z78" i="1"/>
  <c r="Y79" i="1"/>
  <c r="X79" i="1" s="1"/>
  <c r="Z79" i="1" s="1"/>
  <c r="X80" i="1"/>
  <c r="Z80" i="1" s="1"/>
  <c r="Y80" i="1"/>
  <c r="Y81" i="1"/>
  <c r="X81" i="1" s="1"/>
  <c r="Z81" i="1" s="1"/>
  <c r="X82" i="1"/>
  <c r="Y82" i="1"/>
  <c r="Z82" i="1"/>
  <c r="Y2" i="1"/>
  <c r="X2" i="1"/>
  <c r="Z2" i="1" s="1"/>
  <c r="V3" i="1"/>
  <c r="U3" i="1" s="1"/>
  <c r="V4" i="1"/>
  <c r="U4" i="1" s="1"/>
  <c r="V5" i="1"/>
  <c r="U5" i="1" s="1"/>
  <c r="V6" i="1"/>
  <c r="U6" i="1" s="1"/>
  <c r="V7" i="1"/>
  <c r="U7" i="1" s="1"/>
  <c r="V8" i="1"/>
  <c r="U8" i="1" s="1"/>
  <c r="V9" i="1"/>
  <c r="U9" i="1" s="1"/>
  <c r="V10" i="1"/>
  <c r="U10" i="1" s="1"/>
  <c r="V11" i="1"/>
  <c r="U11" i="1" s="1"/>
  <c r="V12" i="1"/>
  <c r="U12" i="1" s="1"/>
  <c r="V13" i="1"/>
  <c r="U13" i="1" s="1"/>
  <c r="V14" i="1"/>
  <c r="U14" i="1" s="1"/>
  <c r="V15" i="1"/>
  <c r="U15" i="1" s="1"/>
  <c r="V16" i="1"/>
  <c r="U16" i="1" s="1"/>
  <c r="V17" i="1"/>
  <c r="U17" i="1" s="1"/>
  <c r="U18" i="1"/>
  <c r="V18" i="1"/>
  <c r="V19" i="1"/>
  <c r="U19" i="1" s="1"/>
  <c r="V20" i="1"/>
  <c r="U20" i="1" s="1"/>
  <c r="V21" i="1"/>
  <c r="U21" i="1" s="1"/>
  <c r="V22" i="1"/>
  <c r="U22" i="1" s="1"/>
  <c r="V23" i="1"/>
  <c r="U23" i="1" s="1"/>
  <c r="U24" i="1"/>
  <c r="V24" i="1"/>
  <c r="V25" i="1"/>
  <c r="U25" i="1" s="1"/>
  <c r="V26" i="1"/>
  <c r="U26" i="1" s="1"/>
  <c r="V27" i="1"/>
  <c r="U27" i="1" s="1"/>
  <c r="V28" i="1"/>
  <c r="U28" i="1" s="1"/>
  <c r="V29" i="1"/>
  <c r="U29" i="1" s="1"/>
  <c r="V30" i="1"/>
  <c r="U30" i="1" s="1"/>
  <c r="V31" i="1"/>
  <c r="U31" i="1" s="1"/>
  <c r="V32" i="1"/>
  <c r="U32" i="1" s="1"/>
  <c r="V33" i="1"/>
  <c r="U33" i="1" s="1"/>
  <c r="V34" i="1"/>
  <c r="U34" i="1" s="1"/>
  <c r="V35" i="1"/>
  <c r="U35" i="1" s="1"/>
  <c r="V36" i="1"/>
  <c r="U36" i="1" s="1"/>
  <c r="V37" i="1"/>
  <c r="U37" i="1" s="1"/>
  <c r="V38" i="1"/>
  <c r="U38" i="1" s="1"/>
  <c r="V39" i="1"/>
  <c r="U39" i="1" s="1"/>
  <c r="V40" i="1"/>
  <c r="U40" i="1" s="1"/>
  <c r="V41" i="1"/>
  <c r="U41" i="1" s="1"/>
  <c r="V42" i="1"/>
  <c r="U42" i="1" s="1"/>
  <c r="V43" i="1"/>
  <c r="U43" i="1" s="1"/>
  <c r="V44" i="1"/>
  <c r="U44" i="1" s="1"/>
  <c r="V45" i="1"/>
  <c r="U45" i="1" s="1"/>
  <c r="V46" i="1"/>
  <c r="U46" i="1" s="1"/>
  <c r="V47" i="1"/>
  <c r="U47" i="1" s="1"/>
  <c r="V48" i="1"/>
  <c r="U48" i="1" s="1"/>
  <c r="V49" i="1"/>
  <c r="U49" i="1" s="1"/>
  <c r="V50" i="1"/>
  <c r="U50" i="1" s="1"/>
  <c r="V51" i="1"/>
  <c r="U51" i="1" s="1"/>
  <c r="V52" i="1"/>
  <c r="U52" i="1" s="1"/>
  <c r="V53" i="1"/>
  <c r="U53" i="1" s="1"/>
  <c r="V54" i="1"/>
  <c r="U54" i="1" s="1"/>
  <c r="V55" i="1"/>
  <c r="U55" i="1" s="1"/>
  <c r="U56" i="1"/>
  <c r="V56" i="1"/>
  <c r="V57" i="1"/>
  <c r="U57" i="1" s="1"/>
  <c r="V58" i="1"/>
  <c r="U58" i="1" s="1"/>
  <c r="V59" i="1"/>
  <c r="U59" i="1" s="1"/>
  <c r="V60" i="1"/>
  <c r="U60" i="1" s="1"/>
  <c r="V61" i="1"/>
  <c r="U61" i="1" s="1"/>
  <c r="V62" i="1"/>
  <c r="U62" i="1" s="1"/>
  <c r="V63" i="1"/>
  <c r="U63" i="1" s="1"/>
  <c r="V64" i="1"/>
  <c r="U64" i="1" s="1"/>
  <c r="V65" i="1"/>
  <c r="U65" i="1" s="1"/>
  <c r="V66" i="1"/>
  <c r="U66" i="1" s="1"/>
  <c r="V67" i="1"/>
  <c r="U67" i="1" s="1"/>
  <c r="V68" i="1"/>
  <c r="U68" i="1" s="1"/>
  <c r="V69" i="1"/>
  <c r="U69" i="1" s="1"/>
  <c r="V70" i="1"/>
  <c r="U70" i="1" s="1"/>
  <c r="V71" i="1"/>
  <c r="U71" i="1" s="1"/>
  <c r="V72" i="1"/>
  <c r="U72" i="1" s="1"/>
  <c r="V73" i="1"/>
  <c r="U73" i="1" s="1"/>
  <c r="V74" i="1"/>
  <c r="U74" i="1" s="1"/>
  <c r="V75" i="1"/>
  <c r="U75" i="1" s="1"/>
  <c r="V76" i="1"/>
  <c r="U76" i="1" s="1"/>
  <c r="V77" i="1"/>
  <c r="U77" i="1" s="1"/>
  <c r="V78" i="1"/>
  <c r="U78" i="1" s="1"/>
  <c r="V79" i="1"/>
  <c r="U79" i="1" s="1"/>
  <c r="V80" i="1"/>
  <c r="U80" i="1" s="1"/>
  <c r="V81" i="1"/>
  <c r="U81" i="1" s="1"/>
  <c r="V82" i="1"/>
  <c r="U82" i="1" s="1"/>
  <c r="V2" i="1"/>
  <c r="U2" i="1" s="1"/>
  <c r="S3" i="1"/>
  <c r="R3" i="1" s="1"/>
  <c r="S4" i="1"/>
  <c r="R4" i="1" s="1"/>
  <c r="S5" i="1"/>
  <c r="R5" i="1" s="1"/>
  <c r="S6" i="1"/>
  <c r="R6" i="1" s="1"/>
  <c r="S7" i="1"/>
  <c r="R7" i="1" s="1"/>
  <c r="S8" i="1"/>
  <c r="R8" i="1" s="1"/>
  <c r="S9" i="1"/>
  <c r="R9" i="1" s="1"/>
  <c r="S10" i="1"/>
  <c r="R10" i="1" s="1"/>
  <c r="S11" i="1"/>
  <c r="R11" i="1" s="1"/>
  <c r="S12" i="1"/>
  <c r="R12" i="1" s="1"/>
  <c r="S13" i="1"/>
  <c r="R13" i="1" s="1"/>
  <c r="S14" i="1"/>
  <c r="R14" i="1" s="1"/>
  <c r="S15" i="1"/>
  <c r="R15" i="1" s="1"/>
  <c r="S16" i="1"/>
  <c r="R16" i="1" s="1"/>
  <c r="S17" i="1"/>
  <c r="R17" i="1" s="1"/>
  <c r="S18" i="1"/>
  <c r="R18" i="1" s="1"/>
  <c r="S19" i="1"/>
  <c r="R19" i="1" s="1"/>
  <c r="S20" i="1"/>
  <c r="R20" i="1" s="1"/>
  <c r="S21" i="1"/>
  <c r="R21" i="1" s="1"/>
  <c r="S22" i="1"/>
  <c r="R22" i="1" s="1"/>
  <c r="S23" i="1"/>
  <c r="R23" i="1" s="1"/>
  <c r="S24" i="1"/>
  <c r="R24" i="1" s="1"/>
  <c r="S25" i="1"/>
  <c r="R25" i="1" s="1"/>
  <c r="S26" i="1"/>
  <c r="R26" i="1" s="1"/>
  <c r="S27" i="1"/>
  <c r="R27" i="1" s="1"/>
  <c r="S28" i="1"/>
  <c r="R28" i="1" s="1"/>
  <c r="S29" i="1"/>
  <c r="R29" i="1" s="1"/>
  <c r="S30" i="1"/>
  <c r="R30" i="1" s="1"/>
  <c r="S31" i="1"/>
  <c r="R31" i="1" s="1"/>
  <c r="S32" i="1"/>
  <c r="R32" i="1" s="1"/>
  <c r="S33" i="1"/>
  <c r="R33" i="1" s="1"/>
  <c r="S34" i="1"/>
  <c r="R34" i="1" s="1"/>
  <c r="S35" i="1"/>
  <c r="R35" i="1" s="1"/>
  <c r="S36" i="1"/>
  <c r="R36" i="1" s="1"/>
  <c r="S37" i="1"/>
  <c r="R37" i="1" s="1"/>
  <c r="S38" i="1"/>
  <c r="R38" i="1" s="1"/>
  <c r="S39" i="1"/>
  <c r="R39" i="1" s="1"/>
  <c r="S40" i="1"/>
  <c r="R40" i="1" s="1"/>
  <c r="S41" i="1"/>
  <c r="R41" i="1" s="1"/>
  <c r="S42" i="1"/>
  <c r="R42" i="1" s="1"/>
  <c r="S43" i="1"/>
  <c r="R43" i="1" s="1"/>
  <c r="S44" i="1"/>
  <c r="R44" i="1" s="1"/>
  <c r="S45" i="1"/>
  <c r="R45" i="1" s="1"/>
  <c r="S46" i="1"/>
  <c r="R46" i="1" s="1"/>
  <c r="S47" i="1"/>
  <c r="R47" i="1" s="1"/>
  <c r="S48" i="1"/>
  <c r="R48" i="1" s="1"/>
  <c r="S49" i="1"/>
  <c r="R49" i="1" s="1"/>
  <c r="S50" i="1"/>
  <c r="R50" i="1" s="1"/>
  <c r="S51" i="1"/>
  <c r="R51" i="1" s="1"/>
  <c r="S52" i="1"/>
  <c r="R52" i="1" s="1"/>
  <c r="S53" i="1"/>
  <c r="R53" i="1" s="1"/>
  <c r="S54" i="1"/>
  <c r="R54" i="1" s="1"/>
  <c r="S55" i="1"/>
  <c r="R55" i="1" s="1"/>
  <c r="S56" i="1"/>
  <c r="R56" i="1" s="1"/>
  <c r="S57" i="1"/>
  <c r="R57" i="1" s="1"/>
  <c r="S58" i="1"/>
  <c r="R58" i="1" s="1"/>
  <c r="S59" i="1"/>
  <c r="R59" i="1" s="1"/>
  <c r="S60" i="1"/>
  <c r="R60" i="1" s="1"/>
  <c r="S61" i="1"/>
  <c r="R61" i="1" s="1"/>
  <c r="S62" i="1"/>
  <c r="R62" i="1" s="1"/>
  <c r="S63" i="1"/>
  <c r="R63" i="1" s="1"/>
  <c r="S64" i="1"/>
  <c r="R64" i="1" s="1"/>
  <c r="S65" i="1"/>
  <c r="R65" i="1" s="1"/>
  <c r="S66" i="1"/>
  <c r="R66" i="1" s="1"/>
  <c r="S67" i="1"/>
  <c r="R67" i="1" s="1"/>
  <c r="S68" i="1"/>
  <c r="R68" i="1" s="1"/>
  <c r="S69" i="1"/>
  <c r="R69" i="1" s="1"/>
  <c r="S70" i="1"/>
  <c r="R70" i="1" s="1"/>
  <c r="S71" i="1"/>
  <c r="R71" i="1" s="1"/>
  <c r="S72" i="1"/>
  <c r="R72" i="1" s="1"/>
  <c r="S73" i="1"/>
  <c r="R73" i="1" s="1"/>
  <c r="S74" i="1"/>
  <c r="R74" i="1" s="1"/>
  <c r="S75" i="1"/>
  <c r="R75" i="1" s="1"/>
  <c r="S76" i="1"/>
  <c r="R76" i="1" s="1"/>
  <c r="S77" i="1"/>
  <c r="R77" i="1" s="1"/>
  <c r="S78" i="1"/>
  <c r="R78" i="1" s="1"/>
  <c r="S79" i="1"/>
  <c r="R79" i="1" s="1"/>
  <c r="S80" i="1"/>
  <c r="R80" i="1" s="1"/>
  <c r="S81" i="1"/>
  <c r="R81" i="1" s="1"/>
  <c r="S82" i="1"/>
  <c r="R82" i="1" s="1"/>
  <c r="S2" i="1"/>
  <c r="R2" i="1" s="1"/>
  <c r="P3" i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2" i="1"/>
  <c r="O2" i="1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2" i="4"/>
  <c r="AC3" i="1"/>
  <c r="AE3" i="1" s="1"/>
  <c r="AC4" i="1"/>
  <c r="AD4" i="1" s="1"/>
  <c r="AC5" i="1"/>
  <c r="AE5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D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D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E27" i="1" s="1"/>
  <c r="AC28" i="1"/>
  <c r="AD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D36" i="1" s="1"/>
  <c r="AC37" i="1"/>
  <c r="AE37" i="1" s="1"/>
  <c r="AC38" i="1"/>
  <c r="AE38" i="1" s="1"/>
  <c r="AC39" i="1"/>
  <c r="AE39" i="1" s="1"/>
  <c r="AC40" i="1"/>
  <c r="AE40" i="1" s="1"/>
  <c r="AC41" i="1"/>
  <c r="AE41" i="1" s="1"/>
  <c r="AC42" i="1"/>
  <c r="AE42" i="1" s="1"/>
  <c r="AC43" i="1"/>
  <c r="AE43" i="1" s="1"/>
  <c r="AC44" i="1"/>
  <c r="AD44" i="1" s="1"/>
  <c r="AC45" i="1"/>
  <c r="AE45" i="1" s="1"/>
  <c r="AC46" i="1"/>
  <c r="AE46" i="1" s="1"/>
  <c r="AC47" i="1"/>
  <c r="AE47" i="1" s="1"/>
  <c r="AC48" i="1"/>
  <c r="AE48" i="1" s="1"/>
  <c r="AC49" i="1"/>
  <c r="AE49" i="1" s="1"/>
  <c r="AC50" i="1"/>
  <c r="AE50" i="1" s="1"/>
  <c r="AC51" i="1"/>
  <c r="AE51" i="1" s="1"/>
  <c r="AC52" i="1"/>
  <c r="AD52" i="1" s="1"/>
  <c r="AC53" i="1"/>
  <c r="AE53" i="1" s="1"/>
  <c r="AC54" i="1"/>
  <c r="AE54" i="1" s="1"/>
  <c r="AC55" i="1"/>
  <c r="AE55" i="1" s="1"/>
  <c r="AC56" i="1"/>
  <c r="AE56" i="1" s="1"/>
  <c r="AC57" i="1"/>
  <c r="AE57" i="1" s="1"/>
  <c r="AC58" i="1"/>
  <c r="AE58" i="1" s="1"/>
  <c r="AC59" i="1"/>
  <c r="AE59" i="1" s="1"/>
  <c r="AC60" i="1"/>
  <c r="AD60" i="1" s="1"/>
  <c r="AC61" i="1"/>
  <c r="AE61" i="1" s="1"/>
  <c r="AC62" i="1"/>
  <c r="AE62" i="1" s="1"/>
  <c r="AC63" i="1"/>
  <c r="AE63" i="1" s="1"/>
  <c r="AC64" i="1"/>
  <c r="AE64" i="1" s="1"/>
  <c r="AC65" i="1"/>
  <c r="AE65" i="1" s="1"/>
  <c r="AC66" i="1"/>
  <c r="AE66" i="1" s="1"/>
  <c r="AC67" i="1"/>
  <c r="AE67" i="1" s="1"/>
  <c r="AC68" i="1"/>
  <c r="AD68" i="1" s="1"/>
  <c r="AC69" i="1"/>
  <c r="AE69" i="1" s="1"/>
  <c r="AC70" i="1"/>
  <c r="AE70" i="1" s="1"/>
  <c r="AC71" i="1"/>
  <c r="AE71" i="1" s="1"/>
  <c r="AC72" i="1"/>
  <c r="AE72" i="1" s="1"/>
  <c r="AC73" i="1"/>
  <c r="AE73" i="1" s="1"/>
  <c r="AC74" i="1"/>
  <c r="AE74" i="1" s="1"/>
  <c r="AC75" i="1"/>
  <c r="AE75" i="1" s="1"/>
  <c r="AC76" i="1"/>
  <c r="AD76" i="1" s="1"/>
  <c r="AC77" i="1"/>
  <c r="AE77" i="1" s="1"/>
  <c r="AC78" i="1"/>
  <c r="AE78" i="1" s="1"/>
  <c r="AC79" i="1"/>
  <c r="AE79" i="1" s="1"/>
  <c r="AC80" i="1"/>
  <c r="AE80" i="1" s="1"/>
  <c r="AC81" i="1"/>
  <c r="AE81" i="1" s="1"/>
  <c r="AC82" i="1"/>
  <c r="AE82" i="1" s="1"/>
  <c r="AC2" i="1"/>
  <c r="AE2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2" i="1"/>
  <c r="M3" i="1"/>
  <c r="L3" i="1" s="1"/>
  <c r="M4" i="1"/>
  <c r="L4" i="1" s="1"/>
  <c r="M5" i="1"/>
  <c r="L5" i="1" s="1"/>
  <c r="M6" i="1"/>
  <c r="L6" i="1" s="1"/>
  <c r="M7" i="1"/>
  <c r="L7" i="1" s="1"/>
  <c r="M8" i="1"/>
  <c r="L8" i="1" s="1"/>
  <c r="M9" i="1"/>
  <c r="L9" i="1" s="1"/>
  <c r="M10" i="1"/>
  <c r="L10" i="1" s="1"/>
  <c r="M11" i="1"/>
  <c r="L11" i="1" s="1"/>
  <c r="M12" i="1"/>
  <c r="L12" i="1" s="1"/>
  <c r="M13" i="1"/>
  <c r="L13" i="1" s="1"/>
  <c r="M14" i="1"/>
  <c r="L14" i="1" s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30" i="1"/>
  <c r="L30" i="1" s="1"/>
  <c r="M31" i="1"/>
  <c r="L31" i="1" s="1"/>
  <c r="M32" i="1"/>
  <c r="L32" i="1" s="1"/>
  <c r="M33" i="1"/>
  <c r="L33" i="1" s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L45" i="1" s="1"/>
  <c r="M46" i="1"/>
  <c r="L46" i="1" s="1"/>
  <c r="M47" i="1"/>
  <c r="L47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L56" i="1" s="1"/>
  <c r="M57" i="1"/>
  <c r="L57" i="1" s="1"/>
  <c r="M58" i="1"/>
  <c r="L58" i="1" s="1"/>
  <c r="M59" i="1"/>
  <c r="L59" i="1" s="1"/>
  <c r="M60" i="1"/>
  <c r="L60" i="1" s="1"/>
  <c r="M61" i="1"/>
  <c r="L61" i="1" s="1"/>
  <c r="M62" i="1"/>
  <c r="L62" i="1" s="1"/>
  <c r="M63" i="1"/>
  <c r="L63" i="1" s="1"/>
  <c r="M64" i="1"/>
  <c r="L64" i="1" s="1"/>
  <c r="M65" i="1"/>
  <c r="L65" i="1" s="1"/>
  <c r="M66" i="1"/>
  <c r="L66" i="1" s="1"/>
  <c r="M67" i="1"/>
  <c r="L67" i="1" s="1"/>
  <c r="M68" i="1"/>
  <c r="L68" i="1" s="1"/>
  <c r="M69" i="1"/>
  <c r="L69" i="1" s="1"/>
  <c r="M70" i="1"/>
  <c r="L70" i="1" s="1"/>
  <c r="M71" i="1"/>
  <c r="L71" i="1" s="1"/>
  <c r="M72" i="1"/>
  <c r="L72" i="1" s="1"/>
  <c r="M73" i="1"/>
  <c r="L73" i="1" s="1"/>
  <c r="M74" i="1"/>
  <c r="L74" i="1" s="1"/>
  <c r="M75" i="1"/>
  <c r="L75" i="1" s="1"/>
  <c r="M76" i="1"/>
  <c r="L76" i="1" s="1"/>
  <c r="M77" i="1"/>
  <c r="L77" i="1" s="1"/>
  <c r="M78" i="1"/>
  <c r="L78" i="1" s="1"/>
  <c r="M79" i="1"/>
  <c r="L79" i="1" s="1"/>
  <c r="M80" i="1"/>
  <c r="L80" i="1" s="1"/>
  <c r="M81" i="1"/>
  <c r="L81" i="1" s="1"/>
  <c r="M82" i="1"/>
  <c r="L82" i="1" s="1"/>
  <c r="M2" i="1"/>
  <c r="L2" i="1" s="1"/>
  <c r="W8" i="1" l="1"/>
  <c r="W66" i="1"/>
  <c r="W50" i="1"/>
  <c r="W80" i="1"/>
  <c r="W58" i="1"/>
  <c r="W44" i="1"/>
  <c r="W16" i="1"/>
  <c r="W65" i="1"/>
  <c r="W57" i="1"/>
  <c r="W64" i="1"/>
  <c r="W42" i="1"/>
  <c r="W28" i="1"/>
  <c r="N76" i="1"/>
  <c r="AB76" i="1" s="1"/>
  <c r="N68" i="1"/>
  <c r="AB68" i="1" s="1"/>
  <c r="N60" i="1"/>
  <c r="AB60" i="1" s="1"/>
  <c r="N52" i="1"/>
  <c r="AB52" i="1" s="1"/>
  <c r="N44" i="1"/>
  <c r="AB44" i="1" s="1"/>
  <c r="N36" i="1"/>
  <c r="AB36" i="1" s="1"/>
  <c r="N28" i="1"/>
  <c r="AB28" i="1" s="1"/>
  <c r="N20" i="1"/>
  <c r="AB20" i="1" s="1"/>
  <c r="N12" i="1"/>
  <c r="AB12" i="1" s="1"/>
  <c r="N4" i="1"/>
  <c r="AB4" i="1" s="1"/>
  <c r="W49" i="1"/>
  <c r="W41" i="1"/>
  <c r="W76" i="1"/>
  <c r="W48" i="1"/>
  <c r="W34" i="1"/>
  <c r="W26" i="1"/>
  <c r="W12" i="1"/>
  <c r="W33" i="1"/>
  <c r="W25" i="1"/>
  <c r="W82" i="1"/>
  <c r="W74" i="1"/>
  <c r="W60" i="1"/>
  <c r="W32" i="1"/>
  <c r="W18" i="1"/>
  <c r="W10" i="1"/>
  <c r="W81" i="1"/>
  <c r="W73" i="1"/>
  <c r="W17" i="1"/>
  <c r="W9" i="1"/>
  <c r="W77" i="1"/>
  <c r="W61" i="1"/>
  <c r="W45" i="1"/>
  <c r="W29" i="1"/>
  <c r="W13" i="1"/>
  <c r="W40" i="1"/>
  <c r="W75" i="1"/>
  <c r="W71" i="1"/>
  <c r="W59" i="1"/>
  <c r="W55" i="1"/>
  <c r="W43" i="1"/>
  <c r="W39" i="1"/>
  <c r="W27" i="1"/>
  <c r="W23" i="1"/>
  <c r="W11" i="1"/>
  <c r="W7" i="1"/>
  <c r="W72" i="1"/>
  <c r="W56" i="1"/>
  <c r="W24" i="1"/>
  <c r="W70" i="1"/>
  <c r="W54" i="1"/>
  <c r="W38" i="1"/>
  <c r="W22" i="1"/>
  <c r="W69" i="1"/>
  <c r="W53" i="1"/>
  <c r="W37" i="1"/>
  <c r="W21" i="1"/>
  <c r="W6" i="1"/>
  <c r="W68" i="1"/>
  <c r="W52" i="1"/>
  <c r="W36" i="1"/>
  <c r="W20" i="1"/>
  <c r="W5" i="1"/>
  <c r="W2" i="1"/>
  <c r="W79" i="1"/>
  <c r="W67" i="1"/>
  <c r="W63" i="1"/>
  <c r="W51" i="1"/>
  <c r="W47" i="1"/>
  <c r="W35" i="1"/>
  <c r="W31" i="1"/>
  <c r="W19" i="1"/>
  <c r="W15" i="1"/>
  <c r="W4" i="1"/>
  <c r="W78" i="1"/>
  <c r="W62" i="1"/>
  <c r="W46" i="1"/>
  <c r="W30" i="1"/>
  <c r="W14" i="1"/>
  <c r="W3" i="1"/>
  <c r="T16" i="1"/>
  <c r="T70" i="1"/>
  <c r="T62" i="1"/>
  <c r="T55" i="1"/>
  <c r="T48" i="1"/>
  <c r="T42" i="1"/>
  <c r="T10" i="1"/>
  <c r="T74" i="1"/>
  <c r="T54" i="1"/>
  <c r="T15" i="1"/>
  <c r="Q2" i="1"/>
  <c r="T34" i="1"/>
  <c r="T27" i="1"/>
  <c r="T21" i="1"/>
  <c r="T14" i="1"/>
  <c r="T72" i="1"/>
  <c r="T7" i="1"/>
  <c r="T79" i="1"/>
  <c r="T66" i="1"/>
  <c r="T58" i="1"/>
  <c r="T32" i="1"/>
  <c r="T26" i="1"/>
  <c r="T19" i="1"/>
  <c r="T6" i="1"/>
  <c r="T78" i="1"/>
  <c r="T45" i="1"/>
  <c r="T11" i="1"/>
  <c r="T82" i="1"/>
  <c r="T2" i="1"/>
  <c r="T64" i="1"/>
  <c r="T56" i="1"/>
  <c r="T50" i="1"/>
  <c r="T38" i="1"/>
  <c r="T24" i="1"/>
  <c r="T18" i="1"/>
  <c r="T63" i="1"/>
  <c r="T30" i="1"/>
  <c r="T23" i="1"/>
  <c r="T80" i="1"/>
  <c r="T65" i="1"/>
  <c r="T60" i="1"/>
  <c r="T46" i="1"/>
  <c r="T35" i="1"/>
  <c r="T31" i="1"/>
  <c r="T22" i="1"/>
  <c r="T17" i="1"/>
  <c r="T12" i="1"/>
  <c r="T8" i="1"/>
  <c r="T59" i="1"/>
  <c r="T40" i="1"/>
  <c r="T69" i="1"/>
  <c r="T49" i="1"/>
  <c r="T44" i="1"/>
  <c r="T25" i="1"/>
  <c r="T20" i="1"/>
  <c r="T73" i="1"/>
  <c r="T68" i="1"/>
  <c r="T43" i="1"/>
  <c r="T39" i="1"/>
  <c r="T29" i="1"/>
  <c r="T67" i="1"/>
  <c r="T53" i="1"/>
  <c r="T33" i="1"/>
  <c r="T28" i="1"/>
  <c r="Q32" i="1"/>
  <c r="Q24" i="1"/>
  <c r="T77" i="1"/>
  <c r="T57" i="1"/>
  <c r="T52" i="1"/>
  <c r="T5" i="1"/>
  <c r="T81" i="1"/>
  <c r="T76" i="1"/>
  <c r="T51" i="1"/>
  <c r="T47" i="1"/>
  <c r="T37" i="1"/>
  <c r="T9" i="1"/>
  <c r="T4" i="1"/>
  <c r="T75" i="1"/>
  <c r="T71" i="1"/>
  <c r="T61" i="1"/>
  <c r="T41" i="1"/>
  <c r="T36" i="1"/>
  <c r="T13" i="1"/>
  <c r="T3" i="1"/>
  <c r="Q18" i="1"/>
  <c r="Q10" i="1"/>
  <c r="Q82" i="1"/>
  <c r="Q74" i="1"/>
  <c r="Q67" i="1"/>
  <c r="Q60" i="1"/>
  <c r="Q50" i="1"/>
  <c r="Q39" i="1"/>
  <c r="Q81" i="1"/>
  <c r="Q73" i="1"/>
  <c r="Q59" i="1"/>
  <c r="Q31" i="1"/>
  <c r="Q17" i="1"/>
  <c r="Q80" i="1"/>
  <c r="Q66" i="1"/>
  <c r="Q58" i="1"/>
  <c r="Q51" i="1"/>
  <c r="Q44" i="1"/>
  <c r="Q23" i="1"/>
  <c r="Q16" i="1"/>
  <c r="Q8" i="1"/>
  <c r="Q79" i="1"/>
  <c r="Q65" i="1"/>
  <c r="Q57" i="1"/>
  <c r="Q43" i="1"/>
  <c r="Q15" i="1"/>
  <c r="Q7" i="1"/>
  <c r="Q71" i="1"/>
  <c r="Q64" i="1"/>
  <c r="Q42" i="1"/>
  <c r="Q35" i="1"/>
  <c r="Q28" i="1"/>
  <c r="Q63" i="1"/>
  <c r="Q49" i="1"/>
  <c r="Q41" i="1"/>
  <c r="Q27" i="1"/>
  <c r="Q76" i="1"/>
  <c r="Q55" i="1"/>
  <c r="Q48" i="1"/>
  <c r="Q34" i="1"/>
  <c r="Q26" i="1"/>
  <c r="Q19" i="1"/>
  <c r="Q12" i="1"/>
  <c r="N79" i="1"/>
  <c r="AB79" i="1" s="1"/>
  <c r="N71" i="1"/>
  <c r="AB71" i="1" s="1"/>
  <c r="N63" i="1"/>
  <c r="AB63" i="1" s="1"/>
  <c r="N55" i="1"/>
  <c r="AB55" i="1" s="1"/>
  <c r="N47" i="1"/>
  <c r="AB47" i="1" s="1"/>
  <c r="N39" i="1"/>
  <c r="AB39" i="1" s="1"/>
  <c r="N31" i="1"/>
  <c r="AB31" i="1" s="1"/>
  <c r="N23" i="1"/>
  <c r="AB23" i="1" s="1"/>
  <c r="N15" i="1"/>
  <c r="AB15" i="1" s="1"/>
  <c r="N7" i="1"/>
  <c r="AB7" i="1" s="1"/>
  <c r="Q75" i="1"/>
  <c r="Q47" i="1"/>
  <c r="Q33" i="1"/>
  <c r="Q25" i="1"/>
  <c r="Q11" i="1"/>
  <c r="Q9" i="1"/>
  <c r="Q78" i="1"/>
  <c r="Q62" i="1"/>
  <c r="Q46" i="1"/>
  <c r="Q30" i="1"/>
  <c r="Q14" i="1"/>
  <c r="Q77" i="1"/>
  <c r="Q61" i="1"/>
  <c r="Q45" i="1"/>
  <c r="Q29" i="1"/>
  <c r="Q13" i="1"/>
  <c r="Q56" i="1"/>
  <c r="Q70" i="1"/>
  <c r="Q54" i="1"/>
  <c r="Q38" i="1"/>
  <c r="Q22" i="1"/>
  <c r="Q5" i="1"/>
  <c r="Q40" i="1"/>
  <c r="Q69" i="1"/>
  <c r="Q53" i="1"/>
  <c r="Q37" i="1"/>
  <c r="Q21" i="1"/>
  <c r="Q4" i="1"/>
  <c r="Q72" i="1"/>
  <c r="Q6" i="1"/>
  <c r="N25" i="1"/>
  <c r="AB25" i="1" s="1"/>
  <c r="N17" i="1"/>
  <c r="AB17" i="1" s="1"/>
  <c r="N9" i="1"/>
  <c r="AB9" i="1" s="1"/>
  <c r="Q68" i="1"/>
  <c r="Q52" i="1"/>
  <c r="Q36" i="1"/>
  <c r="Q20" i="1"/>
  <c r="Q3" i="1"/>
  <c r="N72" i="1"/>
  <c r="AB72" i="1" s="1"/>
  <c r="N24" i="1"/>
  <c r="AB24" i="1" s="1"/>
  <c r="N16" i="1"/>
  <c r="AB16" i="1" s="1"/>
  <c r="N8" i="1"/>
  <c r="AB8" i="1" s="1"/>
  <c r="N78" i="1"/>
  <c r="AB78" i="1" s="1"/>
  <c r="N70" i="1"/>
  <c r="AB70" i="1" s="1"/>
  <c r="N62" i="1"/>
  <c r="AB62" i="1" s="1"/>
  <c r="N54" i="1"/>
  <c r="AB54" i="1" s="1"/>
  <c r="N46" i="1"/>
  <c r="AB46" i="1" s="1"/>
  <c r="N38" i="1"/>
  <c r="AB38" i="1" s="1"/>
  <c r="N30" i="1"/>
  <c r="AB30" i="1" s="1"/>
  <c r="N22" i="1"/>
  <c r="AB22" i="1" s="1"/>
  <c r="N14" i="1"/>
  <c r="AB14" i="1" s="1"/>
  <c r="N6" i="1"/>
  <c r="AB6" i="1" s="1"/>
  <c r="N77" i="1"/>
  <c r="AB77" i="1" s="1"/>
  <c r="N69" i="1"/>
  <c r="AB69" i="1" s="1"/>
  <c r="N61" i="1"/>
  <c r="AB61" i="1" s="1"/>
  <c r="N53" i="1"/>
  <c r="AB53" i="1" s="1"/>
  <c r="N45" i="1"/>
  <c r="AB45" i="1" s="1"/>
  <c r="N37" i="1"/>
  <c r="AB37" i="1" s="1"/>
  <c r="N29" i="1"/>
  <c r="AB29" i="1" s="1"/>
  <c r="N21" i="1"/>
  <c r="AB21" i="1" s="1"/>
  <c r="N13" i="1"/>
  <c r="AB13" i="1" s="1"/>
  <c r="N5" i="1"/>
  <c r="AB5" i="1" s="1"/>
  <c r="N74" i="1"/>
  <c r="AB74" i="1" s="1"/>
  <c r="N58" i="1"/>
  <c r="AB58" i="1" s="1"/>
  <c r="N42" i="1"/>
  <c r="AB42" i="1" s="1"/>
  <c r="N26" i="1"/>
  <c r="AB26" i="1" s="1"/>
  <c r="N18" i="1"/>
  <c r="AB18" i="1" s="1"/>
  <c r="N10" i="1"/>
  <c r="AB10" i="1" s="1"/>
  <c r="N82" i="1"/>
  <c r="AB82" i="1" s="1"/>
  <c r="N66" i="1"/>
  <c r="AB66" i="1" s="1"/>
  <c r="N50" i="1"/>
  <c r="AB50" i="1" s="1"/>
  <c r="N34" i="1"/>
  <c r="AB34" i="1" s="1"/>
  <c r="N80" i="1"/>
  <c r="AB80" i="1" s="1"/>
  <c r="N64" i="1"/>
  <c r="AB64" i="1" s="1"/>
  <c r="N56" i="1"/>
  <c r="AB56" i="1" s="1"/>
  <c r="N48" i="1"/>
  <c r="AB48" i="1" s="1"/>
  <c r="N40" i="1"/>
  <c r="AB40" i="1" s="1"/>
  <c r="N32" i="1"/>
  <c r="AB32" i="1" s="1"/>
  <c r="N2" i="1"/>
  <c r="AB2" i="1" s="1"/>
  <c r="N75" i="1"/>
  <c r="AB75" i="1" s="1"/>
  <c r="N67" i="1"/>
  <c r="AB67" i="1" s="1"/>
  <c r="N59" i="1"/>
  <c r="AB59" i="1" s="1"/>
  <c r="N51" i="1"/>
  <c r="AB51" i="1" s="1"/>
  <c r="N43" i="1"/>
  <c r="AB43" i="1" s="1"/>
  <c r="N35" i="1"/>
  <c r="AB35" i="1" s="1"/>
  <c r="N27" i="1"/>
  <c r="AB27" i="1" s="1"/>
  <c r="N19" i="1"/>
  <c r="AB19" i="1" s="1"/>
  <c r="N11" i="1"/>
  <c r="AB11" i="1" s="1"/>
  <c r="N3" i="1"/>
  <c r="AB3" i="1" s="1"/>
  <c r="N73" i="1"/>
  <c r="AB73" i="1" s="1"/>
  <c r="N57" i="1"/>
  <c r="AB57" i="1" s="1"/>
  <c r="N41" i="1"/>
  <c r="AB41" i="1" s="1"/>
  <c r="N33" i="1"/>
  <c r="AB33" i="1" s="1"/>
  <c r="N81" i="1"/>
  <c r="AB81" i="1" s="1"/>
  <c r="N65" i="1"/>
  <c r="AB65" i="1" s="1"/>
  <c r="N49" i="1"/>
  <c r="AB49" i="1" s="1"/>
  <c r="AD2" i="1"/>
  <c r="AD75" i="1"/>
  <c r="AD67" i="1"/>
  <c r="AD59" i="1"/>
  <c r="AD51" i="1"/>
  <c r="AD43" i="1"/>
  <c r="AD35" i="1"/>
  <c r="AD27" i="1"/>
  <c r="AD19" i="1"/>
  <c r="AD11" i="1"/>
  <c r="AD3" i="1"/>
  <c r="AE76" i="1"/>
  <c r="AE68" i="1"/>
  <c r="AE60" i="1"/>
  <c r="AE52" i="1"/>
  <c r="AE44" i="1"/>
  <c r="AE36" i="1"/>
  <c r="AE28" i="1"/>
  <c r="AE20" i="1"/>
  <c r="AE12" i="1"/>
  <c r="AE4" i="1"/>
  <c r="AD82" i="1"/>
  <c r="AD74" i="1"/>
  <c r="AD66" i="1"/>
  <c r="AD58" i="1"/>
  <c r="AD50" i="1"/>
  <c r="AD42" i="1"/>
  <c r="AD34" i="1"/>
  <c r="AD26" i="1"/>
  <c r="AD18" i="1"/>
  <c r="AD10" i="1"/>
  <c r="AD81" i="1"/>
  <c r="AD73" i="1"/>
  <c r="AD65" i="1"/>
  <c r="AD57" i="1"/>
  <c r="AD49" i="1"/>
  <c r="AD41" i="1"/>
  <c r="AD33" i="1"/>
  <c r="AD25" i="1"/>
  <c r="AD17" i="1"/>
  <c r="AD9" i="1"/>
  <c r="AD80" i="1"/>
  <c r="AD72" i="1"/>
  <c r="AD64" i="1"/>
  <c r="AD56" i="1"/>
  <c r="AD48" i="1"/>
  <c r="AD40" i="1"/>
  <c r="AD32" i="1"/>
  <c r="AD24" i="1"/>
  <c r="AD16" i="1"/>
  <c r="AD8" i="1"/>
  <c r="AD79" i="1"/>
  <c r="AD71" i="1"/>
  <c r="AD63" i="1"/>
  <c r="AD55" i="1"/>
  <c r="AD47" i="1"/>
  <c r="AD39" i="1"/>
  <c r="AD31" i="1"/>
  <c r="AD23" i="1"/>
  <c r="AD15" i="1"/>
  <c r="AD7" i="1"/>
  <c r="AD78" i="1"/>
  <c r="AD70" i="1"/>
  <c r="AD62" i="1"/>
  <c r="AD54" i="1"/>
  <c r="AD46" i="1"/>
  <c r="AD38" i="1"/>
  <c r="AD30" i="1"/>
  <c r="AD22" i="1"/>
  <c r="AD14" i="1"/>
  <c r="AD6" i="1"/>
  <c r="AD77" i="1"/>
  <c r="AD69" i="1"/>
  <c r="AD61" i="1"/>
  <c r="AD53" i="1"/>
  <c r="AD45" i="1"/>
  <c r="AD37" i="1"/>
  <c r="AD29" i="1"/>
  <c r="AD21" i="1"/>
  <c r="AD13" i="1"/>
  <c r="AD5" i="1"/>
</calcChain>
</file>

<file path=xl/sharedStrings.xml><?xml version="1.0" encoding="utf-8"?>
<sst xmlns="http://schemas.openxmlformats.org/spreadsheetml/2006/main" count="1546" uniqueCount="1097">
  <si>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</si>
  <si>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</si>
  <si>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</si>
  <si>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</si>
  <si>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</si>
  <si>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</si>
  <si>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</si>
  <si>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</si>
  <si>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</si>
  <si>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</si>
  <si>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</si>
  <si>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</si>
  <si>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</si>
  <si>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</si>
  <si>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</si>
  <si>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</si>
  <si>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</si>
  <si>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</si>
  <si>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</si>
  <si>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</si>
  <si>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</si>
  <si>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</si>
  <si>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</si>
  <si>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</si>
  <si>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</si>
  <si>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</si>
  <si>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</si>
  <si>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</si>
  <si>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</si>
  <si>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</si>
  <si>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</si>
  <si>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</si>
  <si>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</si>
  <si>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</si>
  <si>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</si>
  <si>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</si>
  <si>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</si>
  <si>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</si>
  <si>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</si>
  <si>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</si>
  <si>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</si>
  <si>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</si>
  <si>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</si>
  <si>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</si>
  <si>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</si>
  <si>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</si>
  <si>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</si>
  <si>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</si>
  <si>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</si>
  <si>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</si>
  <si>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</si>
  <si>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</si>
  <si>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</si>
  <si>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</si>
  <si>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</si>
  <si>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</si>
  <si>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</si>
  <si>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</si>
  <si>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</si>
  <si>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</si>
  <si>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</si>
  <si>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</si>
  <si>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</si>
  <si>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</si>
  <si>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</si>
  <si>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</si>
  <si>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</si>
  <si>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</si>
  <si>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</si>
  <si>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</si>
  <si>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</si>
  <si>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</si>
  <si>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</si>
  <si>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</si>
  <si>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</si>
  <si>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</si>
  <si>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</si>
  <si>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</si>
  <si>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</si>
  <si>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</si>
  <si>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</si>
  <si>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</si>
  <si>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</si>
  <si>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</si>
  <si>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</si>
  <si>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</si>
  <si>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</si>
  <si>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</si>
  <si>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</si>
  <si>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</si>
  <si>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</si>
  <si>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</si>
  <si>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</si>
  <si>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</si>
  <si>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</si>
  <si>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</si>
  <si>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</si>
  <si>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</si>
  <si>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</si>
  <si>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</si>
  <si>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</si>
  <si>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</si>
  <si>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</si>
  <si>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</si>
  <si>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</si>
  <si>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</si>
  <si>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</si>
  <si>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</si>
  <si>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</si>
  <si>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</si>
  <si>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</si>
  <si>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</si>
  <si>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</si>
  <si>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</si>
  <si>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</si>
  <si>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</si>
  <si>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</si>
  <si>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</si>
  <si>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</si>
  <si>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</si>
  <si>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</si>
  <si>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</si>
  <si>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</si>
  <si>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</si>
  <si>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</si>
  <si>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</si>
  <si>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</si>
  <si>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</si>
  <si>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</si>
  <si>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</si>
  <si>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</si>
  <si>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</si>
  <si>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</si>
  <si>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</si>
  <si>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</si>
  <si>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</si>
  <si>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</si>
  <si>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</si>
  <si>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</si>
  <si>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</si>
  <si>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</si>
  <si>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</si>
  <si>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</si>
  <si>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</si>
  <si>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</si>
  <si>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</si>
  <si>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</si>
  <si>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</si>
  <si>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</si>
  <si>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</si>
  <si>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</si>
  <si>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</si>
  <si>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</si>
  <si>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</si>
  <si>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</si>
  <si>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</si>
  <si>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</si>
  <si>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</si>
  <si>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</si>
  <si>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</si>
  <si>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</si>
  <si>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</si>
  <si>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</si>
  <si>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</si>
  <si>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</si>
  <si>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</si>
  <si>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</si>
  <si>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</si>
  <si>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</si>
  <si>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</si>
  <si>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</si>
  <si>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</si>
  <si>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</si>
  <si>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</si>
  <si>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</si>
  <si>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</si>
  <si>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</si>
  <si>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</si>
  <si>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</si>
  <si>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</si>
  <si>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</si>
  <si>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</si>
  <si>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</si>
  <si>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</si>
  <si>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</si>
  <si>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</si>
  <si>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</si>
  <si>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</si>
  <si>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</si>
  <si>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</si>
  <si>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</si>
  <si>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</si>
  <si>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</si>
  <si>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</si>
  <si>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</si>
  <si>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</si>
  <si>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</si>
  <si>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</si>
  <si>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</si>
  <si>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</si>
  <si>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</si>
  <si>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</si>
  <si>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</si>
  <si>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</si>
  <si>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</si>
  <si>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</si>
  <si>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</si>
  <si>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</si>
  <si>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</si>
  <si>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</si>
  <si>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</si>
  <si>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</si>
  <si>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</si>
  <si>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</si>
  <si>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</si>
  <si>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</si>
  <si>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</si>
  <si>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</si>
  <si>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</si>
  <si>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</si>
  <si>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</si>
  <si>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</si>
  <si>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</si>
  <si>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</si>
  <si>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</si>
  <si>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</si>
  <si>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</si>
  <si>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</si>
  <si>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</si>
  <si>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</si>
  <si>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</si>
  <si>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</si>
  <si>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</si>
  <si>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</si>
  <si>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</si>
  <si>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</si>
  <si>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</si>
  <si>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</si>
  <si>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</si>
  <si>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</si>
  <si>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</si>
  <si>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</si>
  <si>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</si>
  <si>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</si>
  <si>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</si>
  <si>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</si>
  <si>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</si>
  <si>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</si>
  <si>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</si>
  <si>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</si>
  <si>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</si>
  <si>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</si>
  <si>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</si>
  <si>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</si>
  <si>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</si>
  <si>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</si>
  <si>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</si>
  <si>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</si>
  <si>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</si>
  <si>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</si>
  <si>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</si>
  <si>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</si>
  <si>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</si>
  <si>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</si>
  <si>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</si>
  <si>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</si>
  <si>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</si>
  <si>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</si>
  <si>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</si>
  <si>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</si>
  <si>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</si>
  <si>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</si>
  <si>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</si>
  <si>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</si>
  <si>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</si>
  <si>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</si>
  <si>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</si>
  <si>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</si>
  <si>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</si>
  <si>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</si>
  <si>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</si>
  <si>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</si>
  <si>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</si>
  <si>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</si>
  <si>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</si>
  <si>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</si>
  <si>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</si>
  <si>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</si>
  <si>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</si>
  <si>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</si>
  <si>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</si>
  <si>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</si>
  <si>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</si>
  <si>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</si>
  <si>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</si>
  <si>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</si>
  <si>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</si>
  <si>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</si>
  <si>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</si>
  <si>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</si>
  <si>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</si>
  <si>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</si>
  <si>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</si>
  <si>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</si>
  <si>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</si>
  <si>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</si>
  <si>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</si>
  <si>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</si>
  <si>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</si>
  <si>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</si>
  <si>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</si>
  <si>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</si>
  <si>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</si>
  <si>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</si>
  <si>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</si>
  <si>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</si>
  <si>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</si>
  <si>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</si>
  <si>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</si>
  <si>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</si>
  <si>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</si>
  <si>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</si>
  <si>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</si>
  <si>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</si>
  <si>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</si>
  <si>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</si>
  <si>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</si>
  <si>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</si>
  <si>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</si>
  <si>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</si>
  <si>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</si>
  <si>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</si>
  <si>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</si>
  <si>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</si>
  <si>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</si>
  <si>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</si>
  <si>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</si>
  <si>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</si>
  <si>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</si>
  <si>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</si>
  <si>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</si>
  <si>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</si>
  <si>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</si>
  <si>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</si>
  <si>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</si>
  <si>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</si>
  <si>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</si>
  <si>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</si>
  <si>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</si>
  <si>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</si>
  <si>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</si>
  <si>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</si>
  <si>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</si>
  <si>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</si>
  <si>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</si>
  <si>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</si>
  <si>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</si>
  <si>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</si>
  <si>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</si>
  <si>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</si>
  <si>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</si>
  <si>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</si>
  <si>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</si>
  <si>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</si>
  <si>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</si>
  <si>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</si>
  <si>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</si>
  <si>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</si>
  <si>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</si>
  <si>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</si>
  <si>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</si>
  <si>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</si>
  <si>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</si>
  <si>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</si>
  <si>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</si>
  <si>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</si>
  <si>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</si>
  <si>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</si>
  <si>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</si>
  <si>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</si>
  <si>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</si>
  <si>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</si>
  <si>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</si>
  <si>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</si>
  <si>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</si>
  <si>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</si>
  <si>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</si>
  <si>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</si>
  <si>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</si>
  <si>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</si>
  <si>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</si>
  <si>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</si>
  <si>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</si>
  <si>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</si>
  <si>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</si>
  <si>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</si>
  <si>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</si>
  <si>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</si>
  <si>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</si>
  <si>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</si>
  <si>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</si>
  <si>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</si>
  <si>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</si>
  <si>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</si>
  <si>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</si>
  <si>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</si>
  <si>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</si>
  <si>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</si>
  <si>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</si>
  <si>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</si>
  <si>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</si>
  <si>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</si>
  <si>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</si>
  <si>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</si>
  <si>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</si>
  <si>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</si>
  <si>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</si>
  <si>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</si>
  <si>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</si>
  <si>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</si>
  <si>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</si>
  <si>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</si>
  <si>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</si>
  <si>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</si>
  <si>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</si>
  <si>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</si>
  <si>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</si>
  <si>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</si>
  <si>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</si>
  <si>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</si>
  <si>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</si>
  <si>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</si>
  <si>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</si>
  <si>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</si>
  <si>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</si>
  <si>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</si>
  <si>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</si>
  <si>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</si>
  <si>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</si>
  <si>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</si>
  <si>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</si>
  <si>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</si>
  <si>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</si>
  <si>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</si>
  <si>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</si>
  <si>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</si>
  <si>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</si>
  <si>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</si>
  <si>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</si>
  <si>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</si>
  <si>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</si>
  <si>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</si>
  <si>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</si>
  <si>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</si>
  <si>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</si>
  <si>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</si>
  <si>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</si>
  <si>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</si>
  <si>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</si>
  <si>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</si>
  <si>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</si>
  <si>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</si>
  <si>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</si>
  <si>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</si>
  <si>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</si>
  <si>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</si>
  <si>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</si>
  <si>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</si>
  <si>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</si>
  <si>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</si>
  <si>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</si>
  <si>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</si>
  <si>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</si>
  <si>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</si>
  <si>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</si>
  <si>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</si>
  <si>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</si>
  <si>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</si>
  <si>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</si>
  <si>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</si>
  <si>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</si>
  <si>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</si>
  <si>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</si>
  <si>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</si>
  <si>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</si>
  <si>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</si>
  <si>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</si>
  <si>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</si>
  <si>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</si>
  <si>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</si>
  <si>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</si>
  <si>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</si>
  <si>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</si>
  <si>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</si>
  <si>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</si>
  <si>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</si>
  <si>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</si>
  <si>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</si>
  <si>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</si>
  <si>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</si>
  <si>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</si>
  <si>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</si>
  <si>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</si>
  <si>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</si>
  <si>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</si>
  <si>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</si>
  <si>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</si>
  <si>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</si>
  <si>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</si>
  <si>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</si>
  <si>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</si>
  <si>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</si>
  <si>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</si>
  <si>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</si>
  <si>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</si>
  <si>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</si>
  <si>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</si>
  <si>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</si>
  <si>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</si>
  <si>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</si>
  <si>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</si>
  <si>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</si>
  <si>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</si>
  <si>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</si>
  <si>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</si>
  <si>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</si>
  <si>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</si>
  <si>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</si>
  <si>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</si>
  <si>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</si>
  <si>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</si>
  <si>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</si>
  <si>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</si>
  <si>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</si>
  <si>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</si>
  <si>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</si>
  <si>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</si>
  <si>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</si>
  <si>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</si>
  <si>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</si>
  <si>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</si>
  <si>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</si>
  <si>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</si>
  <si>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</si>
  <si>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</si>
  <si>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</si>
  <si>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</si>
  <si>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</si>
  <si>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</si>
  <si>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</si>
  <si>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</si>
  <si>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</si>
  <si>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</si>
  <si>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</si>
  <si>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</si>
  <si>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</si>
  <si>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</si>
  <si>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</si>
  <si>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</si>
  <si>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</si>
  <si>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</si>
  <si>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</si>
  <si>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</si>
  <si>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</si>
  <si>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</si>
  <si>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</si>
  <si>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</si>
  <si>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</si>
  <si>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</si>
  <si>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</si>
  <si>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</si>
  <si>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</si>
  <si>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</si>
  <si>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</si>
  <si>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</si>
  <si>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</si>
  <si>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</si>
  <si>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</si>
  <si>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</si>
  <si>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</si>
  <si>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</si>
  <si>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</si>
  <si>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</si>
  <si>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</si>
  <si>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</si>
  <si>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</si>
  <si>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</si>
  <si>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</si>
  <si>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</si>
  <si>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</si>
  <si>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</si>
  <si>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</si>
  <si>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</si>
  <si>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</si>
  <si>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</si>
  <si>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</si>
  <si>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</si>
  <si>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</si>
  <si>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</si>
  <si>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</si>
  <si>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</si>
  <si>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</si>
  <si>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</si>
  <si>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</si>
  <si>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</si>
  <si>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</si>
  <si>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</si>
  <si>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</si>
  <si>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</si>
  <si>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</si>
  <si>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</si>
  <si>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</si>
  <si>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</si>
  <si>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</si>
  <si>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</si>
  <si>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</si>
  <si>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</si>
  <si>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</si>
  <si>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</si>
  <si>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</si>
  <si>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</si>
  <si>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</si>
  <si>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</si>
  <si>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</si>
  <si>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</si>
  <si>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</si>
  <si>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</si>
  <si>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</si>
  <si>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</si>
  <si>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</si>
  <si>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</si>
  <si>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</si>
  <si>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</si>
  <si>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</si>
  <si>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</si>
  <si>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</si>
  <si>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</si>
  <si>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</si>
  <si>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</si>
  <si>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</si>
  <si>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</si>
  <si>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</si>
  <si>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</si>
  <si>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</si>
  <si>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</si>
  <si>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</si>
  <si>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</si>
  <si>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</si>
  <si>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</si>
  <si>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</si>
  <si>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</si>
  <si>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</si>
  <si>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</si>
  <si>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</si>
  <si>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</si>
  <si>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</si>
  <si>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</si>
  <si>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</si>
  <si>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</si>
  <si>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</si>
  <si>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</si>
  <si>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</si>
  <si>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</si>
  <si>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</si>
  <si>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</si>
  <si>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</si>
  <si>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</si>
  <si>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</si>
  <si>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</si>
  <si>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</si>
  <si>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</si>
  <si>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</si>
  <si>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</si>
  <si>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</si>
  <si>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</si>
  <si>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</si>
  <si>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</si>
  <si>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</si>
  <si>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</si>
  <si>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</si>
  <si>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</si>
  <si>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</si>
  <si>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</si>
  <si>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</si>
  <si>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</si>
  <si>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</si>
  <si>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</si>
  <si>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</si>
  <si>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</si>
  <si>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</si>
  <si>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</si>
  <si>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</si>
  <si>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</si>
  <si>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</si>
  <si>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</si>
  <si>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</si>
  <si>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</si>
  <si>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</si>
  <si>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</si>
  <si>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</si>
  <si>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</si>
  <si>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</si>
  <si>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</si>
  <si>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</si>
  <si>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</si>
  <si>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</si>
  <si>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</si>
  <si>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</si>
  <si>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</si>
  <si>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</si>
  <si>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</si>
  <si>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</si>
  <si>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</si>
  <si>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</si>
  <si>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</si>
  <si>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</si>
  <si>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</si>
  <si>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</si>
  <si>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</si>
  <si>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</si>
  <si>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</si>
  <si>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</si>
  <si>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</si>
  <si>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</si>
  <si>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</si>
  <si>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</si>
  <si>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</si>
  <si>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</si>
  <si>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</si>
  <si>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</si>
  <si>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</si>
  <si>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</si>
  <si>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</si>
  <si>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</si>
  <si>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</si>
  <si>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</si>
  <si>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</si>
  <si>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</si>
  <si>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</si>
  <si>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</si>
  <si>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</si>
  <si>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</si>
  <si>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</si>
  <si>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</si>
  <si>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</si>
  <si>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</si>
  <si>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</si>
  <si>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</si>
  <si>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</si>
  <si>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</si>
  <si>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</si>
  <si>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</si>
  <si>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</si>
  <si>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</si>
  <si>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</si>
  <si>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</si>
  <si>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</si>
  <si>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</si>
  <si>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</si>
  <si>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</si>
  <si>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</si>
  <si>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</si>
  <si>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</si>
  <si>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</si>
  <si>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</si>
  <si>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</si>
  <si>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</si>
  <si>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</si>
  <si>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</si>
  <si>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</si>
  <si>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</si>
  <si>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</si>
  <si>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</si>
  <si>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</si>
  <si>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</si>
  <si>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</si>
  <si>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</si>
  <si>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</si>
  <si>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</si>
  <si>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</si>
  <si>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</si>
  <si>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</si>
  <si>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</si>
  <si>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</si>
  <si>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</si>
  <si>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</si>
  <si>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</si>
  <si>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</si>
  <si>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</si>
  <si>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</si>
  <si>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</si>
  <si>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</si>
  <si>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</si>
  <si>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</si>
  <si>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</si>
  <si>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</si>
  <si>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</si>
  <si>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</si>
  <si>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</si>
  <si>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</si>
  <si>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</si>
  <si>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</si>
  <si>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</si>
  <si>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</si>
  <si>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</si>
  <si>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</si>
  <si>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</si>
  <si>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</si>
  <si>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</si>
  <si>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</si>
  <si>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</si>
  <si>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</si>
  <si>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</si>
  <si>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</si>
  <si>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</si>
  <si>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</si>
  <si>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</si>
  <si>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</si>
  <si>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</si>
  <si>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</si>
  <si>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</si>
  <si>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</si>
  <si>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</si>
  <si>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</si>
  <si>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</si>
  <si>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</si>
  <si>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</si>
  <si>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</si>
  <si>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</si>
  <si>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</si>
  <si>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</si>
  <si>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</si>
  <si>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</si>
  <si>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</si>
  <si>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</si>
  <si>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</si>
  <si>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</si>
  <si>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</si>
  <si>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</si>
  <si>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</si>
  <si>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</si>
  <si>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</si>
  <si>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</si>
  <si>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</si>
  <si>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</si>
  <si>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</si>
  <si>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</si>
  <si>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</si>
  <si>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</si>
  <si>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</si>
  <si>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</si>
  <si>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</si>
  <si>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</si>
  <si>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</si>
  <si>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</si>
  <si>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</si>
  <si>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</si>
  <si>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</si>
  <si>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</si>
  <si>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</si>
  <si>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</si>
  <si>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</si>
  <si>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</si>
  <si>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</si>
  <si>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</si>
  <si>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</si>
  <si>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</si>
  <si>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</si>
  <si>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</si>
  <si>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</si>
  <si>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</si>
  <si>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</si>
  <si>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</si>
  <si>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</si>
  <si>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</si>
  <si>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</si>
  <si>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</si>
  <si>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</si>
  <si>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</si>
  <si>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</si>
  <si>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</si>
  <si>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</si>
  <si>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</si>
  <si>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</si>
  <si>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</si>
  <si>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</si>
  <si>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</si>
  <si>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</si>
  <si>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</si>
  <si>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</si>
  <si>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</si>
  <si>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</si>
  <si>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</si>
  <si>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</si>
  <si>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</si>
  <si>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</si>
  <si>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</si>
  <si>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</si>
  <si>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</si>
  <si>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</si>
  <si>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</si>
  <si>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</si>
  <si>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</si>
  <si>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</si>
  <si>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</si>
  <si>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</si>
  <si>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</si>
  <si>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</si>
  <si>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</si>
  <si>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</si>
  <si>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</si>
  <si>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</si>
  <si>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</si>
  <si>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</si>
  <si>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</si>
  <si>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</si>
  <si>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</si>
  <si>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</si>
  <si>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</si>
  <si>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</si>
  <si>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</si>
  <si>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</si>
  <si>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</si>
  <si>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</si>
  <si>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</si>
  <si>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</si>
  <si>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</si>
  <si>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</si>
  <si>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</si>
  <si>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</si>
  <si>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</si>
  <si>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</si>
  <si>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</si>
  <si>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</si>
  <si>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</si>
  <si>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</si>
  <si>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</si>
  <si>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</si>
  <si>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</si>
  <si>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</si>
  <si>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</si>
  <si>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</si>
  <si>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</si>
  <si>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</si>
  <si>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</si>
  <si>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</si>
  <si>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</si>
  <si>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</si>
  <si>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</si>
  <si>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</si>
  <si>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</si>
  <si>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</si>
  <si>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</si>
  <si>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</si>
  <si>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</si>
  <si>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</si>
  <si>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</si>
  <si>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</si>
  <si>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</si>
  <si>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</si>
  <si>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</si>
  <si>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</si>
  <si>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</si>
  <si>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</si>
  <si>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</si>
  <si>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</si>
  <si>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</si>
  <si>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</si>
  <si>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</si>
  <si>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</si>
  <si>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</si>
  <si>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</si>
  <si>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</si>
  <si>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</si>
  <si>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</si>
  <si>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</si>
  <si>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</si>
  <si>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</si>
  <si>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</si>
  <si>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</si>
  <si>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</si>
  <si>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</si>
  <si>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</si>
  <si>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</si>
  <si>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</si>
  <si>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</si>
  <si>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</si>
  <si>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</si>
  <si>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</si>
  <si>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</si>
  <si>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</si>
  <si>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</si>
  <si>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</si>
  <si>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</si>
  <si>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</si>
  <si>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</si>
  <si>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</si>
  <si>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</si>
  <si>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</si>
  <si>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</si>
  <si>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</si>
  <si>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</si>
  <si>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</si>
  <si>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</si>
  <si>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</si>
  <si>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</si>
  <si>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</si>
  <si>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</si>
  <si>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</si>
  <si>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</si>
  <si>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</si>
  <si>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Quantidade de ações</t>
  </si>
  <si>
    <t>Resultado</t>
  </si>
  <si>
    <t>Nome da empresa</t>
  </si>
  <si>
    <t>Nome da Empresa</t>
  </si>
  <si>
    <t>Segmento</t>
  </si>
  <si>
    <t>Idade (em anos)</t>
  </si>
  <si>
    <t>Siderurgia</t>
  </si>
  <si>
    <t>Mineração</t>
  </si>
  <si>
    <t>Petróleo e Gás</t>
  </si>
  <si>
    <t>Papel e Celulose</t>
  </si>
  <si>
    <t>Energia</t>
  </si>
  <si>
    <t>Shopping Centers</t>
  </si>
  <si>
    <t>Serviços Financeiros</t>
  </si>
  <si>
    <t>Saúde</t>
  </si>
  <si>
    <t>Química</t>
  </si>
  <si>
    <t>Transporte Aéreo</t>
  </si>
  <si>
    <t>Educação</t>
  </si>
  <si>
    <t>Energia e Química</t>
  </si>
  <si>
    <t>Construção Civil</t>
  </si>
  <si>
    <t>Moda</t>
  </si>
  <si>
    <t>Alimentos</t>
  </si>
  <si>
    <t>Varejo</t>
  </si>
  <si>
    <t>Telecomunicações</t>
  </si>
  <si>
    <t>Transporte Ferroviário</t>
  </si>
  <si>
    <t>Holding</t>
  </si>
  <si>
    <t>Tecnologia</t>
  </si>
  <si>
    <t>Saúde/Varejo</t>
  </si>
  <si>
    <t>Transporte</t>
  </si>
  <si>
    <t>Bebidas</t>
  </si>
  <si>
    <t>Seguros</t>
  </si>
  <si>
    <t>Saneamento</t>
  </si>
  <si>
    <t>Indústria</t>
  </si>
  <si>
    <t>Agronegócio</t>
  </si>
  <si>
    <t>Infraestrutura</t>
  </si>
  <si>
    <t>Seguros/Resseguros</t>
  </si>
  <si>
    <t>Pet Shop</t>
  </si>
  <si>
    <t>Aeroespacial</t>
  </si>
  <si>
    <t>Cosméticos</t>
  </si>
  <si>
    <t>Farmacêutica</t>
  </si>
  <si>
    <t>Aluguel de Carros</t>
  </si>
  <si>
    <t>Turismo</t>
  </si>
  <si>
    <t>Idade</t>
  </si>
  <si>
    <t>Cat Idade</t>
  </si>
  <si>
    <t>Claro, aqui vai um questionário para testar seus conhecimentos sobre a aula:</t>
  </si>
  <si>
    <t>Qual é o foco da Imersão Python: Do Excel à Análise de Dados?</t>
  </si>
  <si>
    <t>a) Análise de dados de mercado financeiro</t>
  </si>
  <si>
    <t>b) Análise de dados de redes sociais</t>
  </si>
  <si>
    <t>c) Análise de dados de saúde</t>
  </si>
  <si>
    <t>d) Análise de dados de clima</t>
  </si>
  <si>
    <t>Quais são alguns dos conceitos abordados na aula?</t>
  </si>
  <si>
    <t>a) Cálculos de variação percentual</t>
  </si>
  <si>
    <t>b) Uso de fórmulas como PROC V e IF</t>
  </si>
  <si>
    <t>c) Utilização de assistentes de inteligência artificial, como o ChatGPT e Google Gemini</t>
  </si>
  <si>
    <t>d) Todas as alternativas anteriores</t>
  </si>
  <si>
    <t>O que é possível fazer com o Google Sheets?</t>
  </si>
  <si>
    <t>a) Criar gráficos</t>
  </si>
  <si>
    <t>b) Analisar séries temporais</t>
  </si>
  <si>
    <t>c) Manipular planilhas</t>
  </si>
  <si>
    <t>Qual é a função do ChatGPT na aula?</t>
  </si>
  <si>
    <t>a) Auxiliar na interpretação e criação de insights a partir dos dados</t>
  </si>
  <si>
    <t>b) Realizar cálculos complexos</t>
  </si>
  <si>
    <t>c) Criar planilhas automaticamente</t>
  </si>
  <si>
    <t>d) Nenhuma das alternativas anteriores</t>
  </si>
  <si>
    <t>O que é o Google Gemini?</t>
  </si>
  <si>
    <t>a) Uma ferramenta de análise de dados</t>
  </si>
  <si>
    <t>b) Um assistente de inteligência artificial</t>
  </si>
  <si>
    <t>c) Uma plataforma de criação de planilhas</t>
  </si>
  <si>
    <t>Espero que esse questionário ajude a fixar o conteúdo da aula!</t>
  </si>
  <si>
    <t>Fazer os cálculos com as colunas de porcentagem (variação semanal; mensal; anual e 12 meses);</t>
  </si>
  <si>
    <t>Pegar via Chat GPT as faixas de idade</t>
  </si>
  <si>
    <t>Pedir para o GPT gerar a fórmula IF para as faixas de idade</t>
  </si>
  <si>
    <t>Variação dia %</t>
  </si>
  <si>
    <t>Variação dia (R$)</t>
  </si>
  <si>
    <t>Valor Incial dia (R$)</t>
  </si>
  <si>
    <t>Valor Incial Sem. (R$)</t>
  </si>
  <si>
    <t>Variação Sem. %</t>
  </si>
  <si>
    <t>Variação Sem. (R$)</t>
  </si>
  <si>
    <t>Valor Incial Mês (R$)</t>
  </si>
  <si>
    <t>Variação Mês %</t>
  </si>
  <si>
    <t>Variação Mês (R$)</t>
  </si>
  <si>
    <t>Valor Incial Ano (R$)</t>
  </si>
  <si>
    <t>Variação Ano %</t>
  </si>
  <si>
    <t>Variação Ano (R$)</t>
  </si>
  <si>
    <t>Valor Incial 12M (R$)</t>
  </si>
  <si>
    <t>Variação 12M %</t>
  </si>
  <si>
    <t>Variação 12M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</si>
</sst>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8.75"/>
      <color rgb="FF0D0D0D"/>
      <name val="Segoe UI"/>
      <family val="2"/>
    </font>
    <font>
      <sz val="8.75"/>
      <color rgb="FF0D0D0D"/>
      <name val="Segoe UI"/>
      <family val="2"/>
    </font>
    <font>
      <sz val="12"/>
      <name val="Arial"/>
      <family val="2"/>
      <scheme val="minor"/>
    </font>
    <font>
      <b/>
      <sz val="11"/>
      <color theme="7"/>
      <name val="Arial"/>
      <family val="2"/>
    </font>
    <font>
      <b/>
      <sz val="11"/>
      <color theme="6"/>
      <name val="Arial"/>
      <family val="2"/>
    </font>
    <font>
      <b/>
      <sz val="11"/>
      <color theme="8"/>
      <name val="Arial"/>
      <family val="2"/>
    </font>
    <font>
      <b/>
      <sz val="11"/>
      <color theme="9"/>
      <name val="Arial"/>
      <family val="2"/>
    </font>
    <font>
      <b/>
      <sz val="11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ill="1"/>
    <xf numFmtId="0" fontId="2" fillId="0" borderId="0" xfId="0" applyFont="1" applyFill="1"/>
    <xf numFmtId="14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/>
    <xf numFmtId="0" fontId="5" fillId="0" borderId="0" xfId="0" applyFont="1" applyFill="1"/>
    <xf numFmtId="2" fontId="0" fillId="0" borderId="0" xfId="0" applyNumberFormat="1" applyFill="1"/>
    <xf numFmtId="3" fontId="0" fillId="0" borderId="0" xfId="0" applyNumberFormat="1" applyFill="1"/>
    <xf numFmtId="44" fontId="0" fillId="0" borderId="0" xfId="1" applyFont="1" applyFill="1"/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wrapText="1"/>
    </xf>
    <xf numFmtId="0" fontId="9" fillId="0" borderId="0" xfId="0" applyFont="1" applyAlignment="1">
      <alignment horizontal="left" vertical="center" indent="1"/>
    </xf>
    <xf numFmtId="0" fontId="1" fillId="0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topLeftCell="V58" workbookViewId="0">
      <selection activeCell="AE1" sqref="AE1:AE82"/>
    </sheetView>
  </sheetViews>
  <sheetFormatPr defaultColWidth="12.5703125" defaultRowHeight="15.75" customHeight="1"/>
  <cols>
    <col min="1" max="1" width="7.85546875" style="6" bestFit="1" customWidth="1"/>
    <col min="2" max="2" width="10.140625" style="6" bestFit="1" customWidth="1"/>
    <col min="3" max="3" width="12.140625" style="6" bestFit="1" customWidth="1"/>
    <col min="4" max="4" width="12.5703125" style="6" hidden="1" customWidth="1"/>
    <col min="5" max="5" width="14.42578125" style="6" hidden="1" customWidth="1"/>
    <col min="6" max="6" width="13.7109375" style="6" bestFit="1" customWidth="1"/>
    <col min="7" max="7" width="13.28515625" style="6" bestFit="1" customWidth="1"/>
    <col min="8" max="8" width="13.5703125" style="6" bestFit="1" customWidth="1"/>
    <col min="9" max="9" width="8.85546875" style="6" hidden="1" customWidth="1"/>
    <col min="10" max="10" width="9.28515625" style="6" hidden="1" customWidth="1"/>
    <col min="11" max="11" width="8.7109375" style="6" hidden="1" customWidth="1"/>
    <col min="12" max="12" width="13.28515625" style="6" hidden="1" customWidth="1"/>
    <col min="13" max="13" width="10.5703125" style="6" hidden="1" customWidth="1"/>
    <col min="14" max="14" width="20" style="6" hidden="1" customWidth="1"/>
    <col min="15" max="15" width="13.28515625" style="6" hidden="1" customWidth="1"/>
    <col min="16" max="16" width="10.5703125" style="6" hidden="1" customWidth="1"/>
    <col min="17" max="20" width="20" style="6" hidden="1" customWidth="1"/>
    <col min="21" max="26" width="20" style="6" customWidth="1"/>
    <col min="27" max="27" width="22.85546875" style="6" bestFit="1" customWidth="1"/>
    <col min="28" max="28" width="12.5703125" style="6"/>
    <col min="29" max="29" width="19.42578125" style="6" bestFit="1" customWidth="1"/>
    <col min="30" max="16384" width="12.5703125" style="6"/>
  </cols>
  <sheetData>
    <row r="1" spans="1:31" s="25" customFormat="1" ht="28.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2" t="s">
        <v>1084</v>
      </c>
      <c r="M1" s="22" t="s">
        <v>1082</v>
      </c>
      <c r="N1" s="22" t="s">
        <v>1083</v>
      </c>
      <c r="O1" s="23" t="s">
        <v>1085</v>
      </c>
      <c r="P1" s="23" t="s">
        <v>1086</v>
      </c>
      <c r="Q1" s="23" t="s">
        <v>1087</v>
      </c>
      <c r="R1" s="24" t="s">
        <v>1088</v>
      </c>
      <c r="S1" s="24" t="s">
        <v>1089</v>
      </c>
      <c r="T1" s="24" t="s">
        <v>1090</v>
      </c>
      <c r="U1" s="26" t="s">
        <v>1091</v>
      </c>
      <c r="V1" s="26" t="s">
        <v>1092</v>
      </c>
      <c r="W1" s="26" t="s">
        <v>1093</v>
      </c>
      <c r="X1" s="27" t="s">
        <v>1094</v>
      </c>
      <c r="Y1" s="27" t="s">
        <v>1095</v>
      </c>
      <c r="Z1" s="27" t="s">
        <v>1096</v>
      </c>
      <c r="AA1" s="22" t="s">
        <v>1011</v>
      </c>
      <c r="AB1" s="22" t="s">
        <v>1012</v>
      </c>
      <c r="AC1" s="22" t="s">
        <v>1013</v>
      </c>
      <c r="AD1" s="22" t="s">
        <v>1015</v>
      </c>
      <c r="AE1" s="22" t="s">
        <v>1052</v>
      </c>
    </row>
    <row r="2" spans="1:31" ht="12.75">
      <c r="A2" s="7" t="s">
        <v>11</v>
      </c>
      <c r="B2" s="8">
        <v>45317</v>
      </c>
      <c r="C2" s="9">
        <v>9.5</v>
      </c>
      <c r="D2" s="9">
        <v>5.2</v>
      </c>
      <c r="E2" s="9">
        <v>11.76</v>
      </c>
      <c r="F2" s="9">
        <v>2.2599999999999998</v>
      </c>
      <c r="G2" s="9">
        <v>2.2599999999999998</v>
      </c>
      <c r="H2" s="9">
        <v>15.97</v>
      </c>
      <c r="I2" s="9">
        <v>9.18</v>
      </c>
      <c r="J2" s="9">
        <v>9.56</v>
      </c>
      <c r="K2" s="7" t="s">
        <v>12</v>
      </c>
      <c r="L2" s="12">
        <f>C2/(1+M2)</f>
        <v>9.0304182509505697</v>
      </c>
      <c r="M2" s="6">
        <f>D2/100</f>
        <v>5.2000000000000005E-2</v>
      </c>
      <c r="N2" s="14">
        <f>(C2-L2)*AA2</f>
        <v>241889725.43155926</v>
      </c>
      <c r="O2" s="12">
        <f>$C2/(1+P2)</f>
        <v>8.5003579098067288</v>
      </c>
      <c r="P2" s="6">
        <f>E2/100</f>
        <v>0.1176</v>
      </c>
      <c r="Q2" s="14">
        <f>($C2-O2)*$AA2</f>
        <v>514933025.43414456</v>
      </c>
      <c r="R2" s="12">
        <f>$C2/(1+S2)</f>
        <v>9.2900449833757097</v>
      </c>
      <c r="S2" s="6">
        <f>F2/100</f>
        <v>2.2599999999999999E-2</v>
      </c>
      <c r="T2" s="14">
        <f>($C2-R2)*$AA2</f>
        <v>108151480.39086604</v>
      </c>
      <c r="U2" s="12">
        <f>$C2/(1+V2)</f>
        <v>9.2900449833757097</v>
      </c>
      <c r="V2" s="6">
        <f>G2/100</f>
        <v>2.2599999999999999E-2</v>
      </c>
      <c r="W2" s="14">
        <f>($C2-U2)*$AA2</f>
        <v>108151480.39086604</v>
      </c>
      <c r="X2" s="12">
        <f>$C2/(1+Y2)</f>
        <v>8.1917737345865316</v>
      </c>
      <c r="Y2" s="6">
        <f>H2/100</f>
        <v>0.15970000000000001</v>
      </c>
      <c r="Z2" s="14">
        <f>($C2-X2)*$AA2</f>
        <v>673890100.67745936</v>
      </c>
      <c r="AA2" s="13">
        <f>VLOOKUP(A2,Total_de_acoes!$A$1:$B$90,2,0)</f>
        <v>515117391</v>
      </c>
      <c r="AB2" s="6" t="str">
        <f>IF(N2&gt;0,"Subiu",IF(N2&lt;0,"Desceu","Não variou"))</f>
        <v>Subiu</v>
      </c>
      <c r="AC2" s="6" t="str">
        <f>VLOOKUP(A2,Ticker!$A$1:$B$536,2,0)</f>
        <v>Usiminas</v>
      </c>
      <c r="AD2" s="6" t="str">
        <f>VLOOKUP(AC2,Chatgpt!$A$1:$C$79,2,0)</f>
        <v>Siderurgia</v>
      </c>
      <c r="AE2" s="6">
        <f>VLOOKUP(AC2,Chatgpt!$A$1:$C$79,3,0)</f>
        <v>70</v>
      </c>
    </row>
    <row r="3" spans="1:31" ht="12.75">
      <c r="A3" s="7" t="s">
        <v>13</v>
      </c>
      <c r="B3" s="8">
        <v>45317</v>
      </c>
      <c r="C3" s="9">
        <v>6.82</v>
      </c>
      <c r="D3" s="9">
        <v>2.4</v>
      </c>
      <c r="E3" s="9">
        <v>2.4</v>
      </c>
      <c r="F3" s="9">
        <v>-12.11</v>
      </c>
      <c r="G3" s="9">
        <v>-12.11</v>
      </c>
      <c r="H3" s="9">
        <v>50.56</v>
      </c>
      <c r="I3" s="9">
        <v>6.66</v>
      </c>
      <c r="J3" s="9">
        <v>6.86</v>
      </c>
      <c r="K3" s="7" t="s">
        <v>14</v>
      </c>
      <c r="L3" s="12">
        <f>C3/(1+M3)</f>
        <v>6.66015625</v>
      </c>
      <c r="M3" s="6">
        <f t="shared" ref="M3:M66" si="0">D3/100</f>
        <v>2.4E-2</v>
      </c>
      <c r="N3" s="14">
        <f>(C3-L3)*AA3</f>
        <v>177515970.30234405</v>
      </c>
      <c r="O3" s="12">
        <f t="shared" ref="O3:O4" si="1">$C3/(1+P3)</f>
        <v>6.66015625</v>
      </c>
      <c r="P3" s="6">
        <f t="shared" ref="P3:P66" si="2">E3/100</f>
        <v>2.4E-2</v>
      </c>
      <c r="Q3" s="14">
        <f t="shared" ref="Q3:Q66" si="3">(C3-O3)*AA3</f>
        <v>177515970.30234405</v>
      </c>
      <c r="R3" s="12">
        <f t="shared" ref="R3:R66" si="4">$C3/(1+S3)</f>
        <v>7.7596996245306631</v>
      </c>
      <c r="S3" s="6">
        <f t="shared" ref="S3:S66" si="5">F3/100</f>
        <v>-0.1211</v>
      </c>
      <c r="T3" s="14">
        <f t="shared" ref="T3:T66" si="6">($C3-R3)*$AA3</f>
        <v>-1043592199.5155188</v>
      </c>
      <c r="U3" s="12">
        <f t="shared" ref="U3:U66" si="7">$C3/(1+V3)</f>
        <v>7.7596996245306631</v>
      </c>
      <c r="V3" s="6">
        <f t="shared" ref="V3:V66" si="8">G3/100</f>
        <v>-0.1211</v>
      </c>
      <c r="W3" s="14">
        <f t="shared" ref="W3:W66" si="9">($C3-U3)*$AA3</f>
        <v>-1043592199.5155188</v>
      </c>
      <c r="X3" s="12">
        <f t="shared" ref="X3:X66" si="10">$C3/(1+Y3)</f>
        <v>4.5297555791710948</v>
      </c>
      <c r="Y3" s="6">
        <f t="shared" ref="Y3:Y66" si="11">H3/100</f>
        <v>0.50560000000000005</v>
      </c>
      <c r="Z3" s="14">
        <f t="shared" ref="Z3:Z66" si="12">($C3-X3)*$AA3</f>
        <v>2543452343.8856535</v>
      </c>
      <c r="AA3" s="13">
        <f>VLOOKUP(A3,Total_de_acoes!$A$1:$B$90,2,0)</f>
        <v>1110559345</v>
      </c>
      <c r="AB3" s="6" t="str">
        <f>IF(N3&gt;0,"Subiu",IF(N3&lt;0,"Desceu","Não variou"))</f>
        <v>Subiu</v>
      </c>
      <c r="AC3" s="6" t="str">
        <f>VLOOKUP(A3,Ticker!$A$1:$B$536,2,0)</f>
        <v>CSN Mineração</v>
      </c>
      <c r="AD3" s="6" t="str">
        <f>VLOOKUP(AC3,Chatgpt!$A$1:$C$79,2,0)</f>
        <v>Mineração</v>
      </c>
      <c r="AE3" s="6">
        <f>VLOOKUP(AC3,Chatgpt!$A$1:$C$79,3,0)</f>
        <v>20</v>
      </c>
    </row>
    <row r="4" spans="1:31" ht="12.75">
      <c r="A4" s="7" t="s">
        <v>15</v>
      </c>
      <c r="B4" s="8">
        <v>45317</v>
      </c>
      <c r="C4" s="9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7" t="s">
        <v>16</v>
      </c>
      <c r="L4" s="12">
        <f>C4/(1+M4)</f>
        <v>41.060769155494668</v>
      </c>
      <c r="M4" s="6">
        <f t="shared" si="0"/>
        <v>2.1899999999999999E-2</v>
      </c>
      <c r="N4" s="14">
        <f>(C4-L4)*AA4</f>
        <v>2140059393.5250204</v>
      </c>
      <c r="O4" s="12">
        <f t="shared" si="1"/>
        <v>38.949224914137197</v>
      </c>
      <c r="P4" s="6">
        <f t="shared" si="2"/>
        <v>7.7300000000000008E-2</v>
      </c>
      <c r="Q4" s="14">
        <f t="shared" si="3"/>
        <v>7165276351.075593</v>
      </c>
      <c r="R4" s="12">
        <f t="shared" si="4"/>
        <v>38.981791155704201</v>
      </c>
      <c r="S4" s="6">
        <f t="shared" si="5"/>
        <v>7.6399999999999996E-2</v>
      </c>
      <c r="T4" s="14">
        <f t="shared" si="6"/>
        <v>7087772680.4629488</v>
      </c>
      <c r="U4" s="12">
        <f t="shared" si="7"/>
        <v>38.981791155704201</v>
      </c>
      <c r="V4" s="6">
        <f t="shared" si="8"/>
        <v>7.6399999999999996E-2</v>
      </c>
      <c r="W4" s="14">
        <f t="shared" si="9"/>
        <v>7087772680.4629488</v>
      </c>
      <c r="X4" s="12">
        <f t="shared" si="10"/>
        <v>23.632779498732752</v>
      </c>
      <c r="Y4" s="6">
        <f t="shared" si="11"/>
        <v>0.77549999999999997</v>
      </c>
      <c r="Z4" s="14">
        <f t="shared" si="12"/>
        <v>43616542549.223824</v>
      </c>
      <c r="AA4" s="13">
        <f>VLOOKUP(A4,Total_de_acoes!$A$1:$B$90,2,0)</f>
        <v>2379877655</v>
      </c>
      <c r="AB4" s="6" t="str">
        <f>IF(N4&gt;0,"Subiu",IF(N4&lt;0,"Desceu","Não variou"))</f>
        <v>Subiu</v>
      </c>
      <c r="AC4" s="6" t="str">
        <f>VLOOKUP(A4,Ticker!$A$1:$B$536,2,0)</f>
        <v>Petrobras</v>
      </c>
      <c r="AD4" s="6" t="str">
        <f>VLOOKUP(AC4,Chatgpt!$A$1:$C$79,2,0)</f>
        <v>Petróleo e Gás</v>
      </c>
      <c r="AE4" s="6">
        <f>VLOOKUP(AC4,Chatgpt!$A$1:$C$79,3,0)</f>
        <v>69</v>
      </c>
    </row>
    <row r="5" spans="1:31" ht="12.75">
      <c r="A5" s="7" t="s">
        <v>17</v>
      </c>
      <c r="B5" s="8">
        <v>45317</v>
      </c>
      <c r="C5" s="9">
        <v>52.91</v>
      </c>
      <c r="D5" s="9">
        <v>2.04</v>
      </c>
      <c r="E5" s="9">
        <v>2.14</v>
      </c>
      <c r="F5" s="9">
        <v>-4.8899999999999997</v>
      </c>
      <c r="G5" s="9">
        <v>-4.8899999999999997</v>
      </c>
      <c r="H5" s="9">
        <v>18.850000000000001</v>
      </c>
      <c r="I5" s="9">
        <v>51.89</v>
      </c>
      <c r="J5" s="9">
        <v>53.17</v>
      </c>
      <c r="K5" s="7" t="s">
        <v>18</v>
      </c>
      <c r="L5" s="12">
        <f>C5/(1+M5)</f>
        <v>51.85221481771854</v>
      </c>
      <c r="M5" s="6">
        <f t="shared" si="0"/>
        <v>2.0400000000000001E-2</v>
      </c>
      <c r="N5" s="14">
        <f>(C5-L5)*AA5</f>
        <v>722946282.7090385</v>
      </c>
      <c r="O5" s="12">
        <f t="shared" ref="O5:O66" si="13">C5/(1+P5)</f>
        <v>51.801448991580173</v>
      </c>
      <c r="P5" s="6">
        <f t="shared" si="2"/>
        <v>2.1400000000000002E-2</v>
      </c>
      <c r="Q5" s="14">
        <f t="shared" si="3"/>
        <v>757642330.55518818</v>
      </c>
      <c r="R5" s="12">
        <f t="shared" si="4"/>
        <v>55.630322784144667</v>
      </c>
      <c r="S5" s="6">
        <f t="shared" si="5"/>
        <v>-4.8899999999999999E-2</v>
      </c>
      <c r="T5" s="14">
        <f t="shared" si="6"/>
        <v>-1859212321.6590908</v>
      </c>
      <c r="U5" s="12">
        <f t="shared" si="7"/>
        <v>55.630322784144667</v>
      </c>
      <c r="V5" s="6">
        <f t="shared" si="8"/>
        <v>-4.8899999999999999E-2</v>
      </c>
      <c r="W5" s="14">
        <f t="shared" si="9"/>
        <v>-1859212321.6590908</v>
      </c>
      <c r="X5" s="12">
        <f t="shared" si="10"/>
        <v>44.518300378628524</v>
      </c>
      <c r="Y5" s="6">
        <f t="shared" si="11"/>
        <v>0.1885</v>
      </c>
      <c r="Z5" s="14">
        <f t="shared" si="12"/>
        <v>5735330905.0864592</v>
      </c>
      <c r="AA5" s="13">
        <f>VLOOKUP(A5,Total_de_acoes!$A$1:$B$90,2,0)</f>
        <v>683452836</v>
      </c>
      <c r="AB5" s="6" t="str">
        <f>IF(N5&gt;0,"Subiu",IF(N5&lt;0,"Desceu","Não variou"))</f>
        <v>Subiu</v>
      </c>
      <c r="AC5" s="6" t="str">
        <f>VLOOKUP(A5,Ticker!$A$1:$B$536,2,0)</f>
        <v>Suzano</v>
      </c>
      <c r="AD5" s="6" t="str">
        <f>VLOOKUP(AC5,Chatgpt!$A$1:$C$79,2,0)</f>
        <v>Papel e Celulose</v>
      </c>
      <c r="AE5" s="6">
        <f>VLOOKUP(AC5,Chatgpt!$A$1:$C$79,3,0)</f>
        <v>100</v>
      </c>
    </row>
    <row r="6" spans="1:31" ht="12.75">
      <c r="A6" s="7" t="s">
        <v>19</v>
      </c>
      <c r="B6" s="8">
        <v>45317</v>
      </c>
      <c r="C6" s="9">
        <v>37.1</v>
      </c>
      <c r="D6" s="9">
        <v>2.0299999999999998</v>
      </c>
      <c r="E6" s="9">
        <v>2.4900000000000002</v>
      </c>
      <c r="F6" s="9">
        <v>-3.66</v>
      </c>
      <c r="G6" s="9">
        <v>-3.66</v>
      </c>
      <c r="H6" s="9">
        <v>20.7</v>
      </c>
      <c r="I6" s="9">
        <v>36.369999999999997</v>
      </c>
      <c r="J6" s="9">
        <v>37.32</v>
      </c>
      <c r="K6" s="7" t="s">
        <v>20</v>
      </c>
      <c r="L6" s="12">
        <f>C6/(1+M6)</f>
        <v>36.3618543565618</v>
      </c>
      <c r="M6" s="6">
        <f t="shared" si="0"/>
        <v>2.0299999999999999E-2</v>
      </c>
      <c r="N6" s="14">
        <f>(C6-L6)*AA6</f>
        <v>138573955.05629665</v>
      </c>
      <c r="O6" s="12">
        <f t="shared" si="13"/>
        <v>36.198653527173384</v>
      </c>
      <c r="P6" s="6">
        <f t="shared" si="2"/>
        <v>2.4900000000000002E-2</v>
      </c>
      <c r="Q6" s="14">
        <f t="shared" si="3"/>
        <v>169212060.96108887</v>
      </c>
      <c r="R6" s="12">
        <f t="shared" si="4"/>
        <v>38.509445713099439</v>
      </c>
      <c r="S6" s="6">
        <f t="shared" si="5"/>
        <v>-3.6600000000000001E-2</v>
      </c>
      <c r="T6" s="14">
        <f t="shared" si="6"/>
        <v>-264598820.89337718</v>
      </c>
      <c r="U6" s="12">
        <f t="shared" si="7"/>
        <v>38.509445713099439</v>
      </c>
      <c r="V6" s="6">
        <f t="shared" si="8"/>
        <v>-3.6600000000000001E-2</v>
      </c>
      <c r="W6" s="14">
        <f t="shared" si="9"/>
        <v>-264598820.89337718</v>
      </c>
      <c r="X6" s="12">
        <f t="shared" si="10"/>
        <v>30.737365368682685</v>
      </c>
      <c r="Y6" s="6">
        <f t="shared" si="11"/>
        <v>0.20699999999999999</v>
      </c>
      <c r="Z6" s="14">
        <f t="shared" si="12"/>
        <v>1194473547.7038941</v>
      </c>
      <c r="AA6" s="13">
        <f>VLOOKUP(A6,Total_de_acoes!$A$1:$B$90,2,0)</f>
        <v>187732538</v>
      </c>
      <c r="AB6" s="6" t="str">
        <f>IF(N6&gt;0,"Subiu",IF(N6&lt;0,"Desceu","Não variou"))</f>
        <v>Subiu</v>
      </c>
      <c r="AC6" s="6" t="str">
        <f>VLOOKUP(A6,Ticker!$A$1:$B$536,2,0)</f>
        <v>CPFL Energia</v>
      </c>
      <c r="AD6" s="6" t="str">
        <f>VLOOKUP(AC6,Chatgpt!$A$1:$C$79,2,0)</f>
        <v>Energia</v>
      </c>
      <c r="AE6" s="6">
        <f>VLOOKUP(AC6,Chatgpt!$A$1:$C$79,3,0)</f>
        <v>108</v>
      </c>
    </row>
    <row r="7" spans="1:31" ht="12.75">
      <c r="A7" s="7" t="s">
        <v>21</v>
      </c>
      <c r="B7" s="8">
        <v>45317</v>
      </c>
      <c r="C7" s="9">
        <v>45.69</v>
      </c>
      <c r="D7" s="9">
        <v>1.98</v>
      </c>
      <c r="E7" s="9">
        <v>2.42</v>
      </c>
      <c r="F7" s="9">
        <v>-0.78</v>
      </c>
      <c r="G7" s="9">
        <v>-0.78</v>
      </c>
      <c r="H7" s="9">
        <v>8.08</v>
      </c>
      <c r="I7" s="9">
        <v>44.25</v>
      </c>
      <c r="J7" s="9">
        <v>45.69</v>
      </c>
      <c r="K7" s="7" t="s">
        <v>22</v>
      </c>
      <c r="L7" s="12">
        <f>C7/(1+M7)</f>
        <v>44.802902529907819</v>
      </c>
      <c r="M7" s="6">
        <f t="shared" si="0"/>
        <v>1.9799999999999998E-2</v>
      </c>
      <c r="N7" s="14">
        <f>(C7-L7)*AA7</f>
        <v>709687498.17798734</v>
      </c>
      <c r="O7" s="12">
        <f t="shared" si="13"/>
        <v>44.610427650849438</v>
      </c>
      <c r="P7" s="6">
        <f t="shared" si="2"/>
        <v>2.4199999999999999E-2</v>
      </c>
      <c r="Q7" s="14">
        <f t="shared" si="3"/>
        <v>863669467.45004356</v>
      </c>
      <c r="R7" s="12">
        <f t="shared" si="4"/>
        <v>46.049183632332188</v>
      </c>
      <c r="S7" s="6">
        <f t="shared" si="5"/>
        <v>-7.8000000000000005E-3</v>
      </c>
      <c r="T7" s="14">
        <f t="shared" si="6"/>
        <v>-287350761.34286141</v>
      </c>
      <c r="U7" s="12">
        <f t="shared" si="7"/>
        <v>46.049183632332188</v>
      </c>
      <c r="V7" s="6">
        <f t="shared" si="8"/>
        <v>-7.8000000000000005E-3</v>
      </c>
      <c r="W7" s="14">
        <f t="shared" si="9"/>
        <v>-287350761.34286141</v>
      </c>
      <c r="X7" s="12">
        <f t="shared" si="10"/>
        <v>42.274241302738709</v>
      </c>
      <c r="Y7" s="6">
        <f t="shared" si="11"/>
        <v>8.0799999999999997E-2</v>
      </c>
      <c r="Z7" s="14">
        <f t="shared" si="12"/>
        <v>2732643622.5628877</v>
      </c>
      <c r="AA7" s="13">
        <f>VLOOKUP(A7,Total_de_acoes!$A$1:$B$90,2,0)</f>
        <v>800010734</v>
      </c>
      <c r="AB7" s="6" t="str">
        <f>IF(N7&gt;0,"Subiu",IF(N7&lt;0,"Desceu","Não variou"))</f>
        <v>Subiu</v>
      </c>
      <c r="AC7" s="6" t="str">
        <f>VLOOKUP(A7,Ticker!$A$1:$B$536,2,0)</f>
        <v>PetroRio</v>
      </c>
      <c r="AD7" s="6" t="str">
        <f>VLOOKUP(AC7,Chatgpt!$A$1:$C$79,2,0)</f>
        <v>Petróleo e Gás</v>
      </c>
      <c r="AE7" s="6">
        <f>VLOOKUP(AC7,Chatgpt!$A$1:$C$79,3,0)</f>
        <v>13</v>
      </c>
    </row>
    <row r="8" spans="1:31" ht="12.75">
      <c r="A8" s="7" t="s">
        <v>23</v>
      </c>
      <c r="B8" s="8">
        <v>45317</v>
      </c>
      <c r="C8" s="9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38.909999999999997</v>
      </c>
      <c r="J8" s="9">
        <v>40.090000000000003</v>
      </c>
      <c r="K8" s="7" t="s">
        <v>24</v>
      </c>
      <c r="L8" s="12">
        <f>C8/(1+M8)</f>
        <v>39.280448245355352</v>
      </c>
      <c r="M8" s="6">
        <f t="shared" si="0"/>
        <v>1.7299999999999999E-2</v>
      </c>
      <c r="N8" s="14">
        <f>(C8-L8)*AA8</f>
        <v>3103136291.2163792</v>
      </c>
      <c r="O8" s="12">
        <f t="shared" si="13"/>
        <v>37.531699070160613</v>
      </c>
      <c r="P8" s="6">
        <f t="shared" si="2"/>
        <v>6.4699999999999994E-2</v>
      </c>
      <c r="Q8" s="14">
        <f t="shared" si="3"/>
        <v>11088704708.472816</v>
      </c>
      <c r="R8" s="12">
        <f t="shared" si="4"/>
        <v>37.241379310344833</v>
      </c>
      <c r="S8" s="6">
        <f t="shared" si="5"/>
        <v>7.2999999999999995E-2</v>
      </c>
      <c r="T8" s="14">
        <f t="shared" si="6"/>
        <v>12414434171.437222</v>
      </c>
      <c r="U8" s="12">
        <f t="shared" si="7"/>
        <v>37.241379310344833</v>
      </c>
      <c r="V8" s="6">
        <f t="shared" si="8"/>
        <v>7.2999999999999995E-2</v>
      </c>
      <c r="W8" s="14">
        <f t="shared" si="9"/>
        <v>12414434171.437222</v>
      </c>
      <c r="X8" s="12">
        <f t="shared" si="10"/>
        <v>20.491256858622634</v>
      </c>
      <c r="Y8" s="6">
        <f t="shared" si="11"/>
        <v>0.95010000000000006</v>
      </c>
      <c r="Z8" s="14">
        <f t="shared" si="12"/>
        <v>88902961361.59613</v>
      </c>
      <c r="AA8" s="13">
        <f>VLOOKUP(A8,Total_de_acoes!$A$1:$B$90,2,0)</f>
        <v>4566445852</v>
      </c>
      <c r="AB8" s="6" t="str">
        <f>IF(N8&gt;0,"Subiu",IF(N8&lt;0,"Desceu","Não variou"))</f>
        <v>Subiu</v>
      </c>
      <c r="AC8" s="6" t="str">
        <f>VLOOKUP(A8,Ticker!$A$1:$B$536,2,0)</f>
        <v>Petrobras</v>
      </c>
      <c r="AD8" s="6" t="str">
        <f>VLOOKUP(AC8,Chatgpt!$A$1:$C$79,2,0)</f>
        <v>Petróleo e Gás</v>
      </c>
      <c r="AE8" s="6">
        <f>VLOOKUP(AC8,Chatgpt!$A$1:$C$79,3,0)</f>
        <v>69</v>
      </c>
    </row>
    <row r="9" spans="1:31" ht="12.75">
      <c r="A9" s="7" t="s">
        <v>25</v>
      </c>
      <c r="B9" s="8">
        <v>45317</v>
      </c>
      <c r="C9" s="9">
        <v>69.5</v>
      </c>
      <c r="D9" s="9">
        <v>1.66</v>
      </c>
      <c r="E9" s="9">
        <v>2.06</v>
      </c>
      <c r="F9" s="9">
        <v>-9.9700000000000006</v>
      </c>
      <c r="G9" s="9">
        <v>-9.9700000000000006</v>
      </c>
      <c r="H9" s="9">
        <v>-23.49</v>
      </c>
      <c r="I9" s="9">
        <v>67.5</v>
      </c>
      <c r="J9" s="9">
        <v>69.81</v>
      </c>
      <c r="K9" s="7" t="s">
        <v>26</v>
      </c>
      <c r="L9" s="12">
        <f>C9/(1+M9)</f>
        <v>68.365138697619514</v>
      </c>
      <c r="M9" s="6">
        <f t="shared" si="0"/>
        <v>1.66E-2</v>
      </c>
      <c r="N9" s="14">
        <f>(C9-L9)*AA9</f>
        <v>4762926995.2480898</v>
      </c>
      <c r="O9" s="12">
        <f t="shared" si="13"/>
        <v>68.09719772682736</v>
      </c>
      <c r="P9" s="6">
        <f t="shared" si="2"/>
        <v>2.06E-2</v>
      </c>
      <c r="Q9" s="14">
        <f t="shared" si="3"/>
        <v>5887454970.818325</v>
      </c>
      <c r="R9" s="12">
        <f t="shared" si="4"/>
        <v>77.196490058869273</v>
      </c>
      <c r="S9" s="6">
        <f t="shared" si="5"/>
        <v>-9.9700000000000011E-2</v>
      </c>
      <c r="T9" s="14">
        <f t="shared" si="6"/>
        <v>-32301586275.920723</v>
      </c>
      <c r="U9" s="12">
        <f t="shared" si="7"/>
        <v>77.196490058869273</v>
      </c>
      <c r="V9" s="6">
        <f t="shared" si="8"/>
        <v>-9.9700000000000011E-2</v>
      </c>
      <c r="W9" s="14">
        <f t="shared" si="9"/>
        <v>-32301586275.920723</v>
      </c>
      <c r="X9" s="12">
        <f t="shared" si="10"/>
        <v>90.83779898052542</v>
      </c>
      <c r="Y9" s="6">
        <f t="shared" si="11"/>
        <v>-0.2349</v>
      </c>
      <c r="Z9" s="14">
        <f t="shared" si="12"/>
        <v>-89553127391.28714</v>
      </c>
      <c r="AA9" s="13">
        <f>VLOOKUP(A9,Total_de_acoes!$A$1:$B$90,2,0)</f>
        <v>4196924316</v>
      </c>
      <c r="AB9" s="6" t="str">
        <f>IF(N9&gt;0,"Subiu",IF(N9&lt;0,"Desceu","Não variou"))</f>
        <v>Subiu</v>
      </c>
      <c r="AC9" s="6" t="str">
        <f>VLOOKUP(A9,Ticker!$A$1:$B$536,2,0)</f>
        <v>Vale</v>
      </c>
      <c r="AD9" s="6" t="str">
        <f>VLOOKUP(AC9,Chatgpt!$A$1:$C$79,2,0)</f>
        <v>Mineração</v>
      </c>
      <c r="AE9" s="6">
        <f>VLOOKUP(AC9,Chatgpt!$A$1:$C$79,3,0)</f>
        <v>80</v>
      </c>
    </row>
    <row r="10" spans="1:31" ht="12.75">
      <c r="A10" s="7" t="s">
        <v>27</v>
      </c>
      <c r="B10" s="8">
        <v>45317</v>
      </c>
      <c r="C10" s="9">
        <v>28.19</v>
      </c>
      <c r="D10" s="9">
        <v>1.58</v>
      </c>
      <c r="E10" s="9">
        <v>2.0299999999999998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7" t="s">
        <v>28</v>
      </c>
      <c r="L10" s="12">
        <f>C10/(1+M10)</f>
        <v>27.751525890923411</v>
      </c>
      <c r="M10" s="6">
        <f t="shared" si="0"/>
        <v>1.5800000000000002E-2</v>
      </c>
      <c r="N10" s="14">
        <f>(C10-L10)*AA10</f>
        <v>117732680.07842509</v>
      </c>
      <c r="O10" s="12">
        <f t="shared" si="13"/>
        <v>27.629128687640893</v>
      </c>
      <c r="P10" s="6">
        <f t="shared" si="2"/>
        <v>2.0299999999999999E-2</v>
      </c>
      <c r="Q10" s="14">
        <f t="shared" si="3"/>
        <v>150596994.02138925</v>
      </c>
      <c r="R10" s="12">
        <f t="shared" si="4"/>
        <v>28.420203649561447</v>
      </c>
      <c r="S10" s="6">
        <f t="shared" si="5"/>
        <v>-8.1000000000000013E-3</v>
      </c>
      <c r="T10" s="14">
        <f t="shared" si="6"/>
        <v>-61810930.373472638</v>
      </c>
      <c r="U10" s="12">
        <f t="shared" si="7"/>
        <v>28.420203649561447</v>
      </c>
      <c r="V10" s="6">
        <f t="shared" si="8"/>
        <v>-8.1000000000000013E-3</v>
      </c>
      <c r="W10" s="14">
        <f t="shared" si="9"/>
        <v>-61810930.373472638</v>
      </c>
      <c r="X10" s="12">
        <f t="shared" si="10"/>
        <v>22.730204805676504</v>
      </c>
      <c r="Y10" s="6">
        <f t="shared" si="11"/>
        <v>0.2402</v>
      </c>
      <c r="Z10" s="14">
        <f t="shared" si="12"/>
        <v>1465984667.2833545</v>
      </c>
      <c r="AA10" s="13">
        <f>VLOOKUP(A10,Total_de_acoes!$A$1:$B$90,2,0)</f>
        <v>268505432</v>
      </c>
      <c r="AB10" s="6" t="str">
        <f>IF(N10&gt;0,"Subiu",IF(N10&lt;0,"Desceu","Não variou"))</f>
        <v>Subiu</v>
      </c>
      <c r="AC10" s="6" t="str">
        <f>VLOOKUP(A10,Ticker!$A$1:$B$536,2,0)</f>
        <v>Multiplan</v>
      </c>
      <c r="AD10" s="6" t="str">
        <f>VLOOKUP(AC10,Chatgpt!$A$1:$C$79,2,0)</f>
        <v>Shopping Centers</v>
      </c>
      <c r="AE10" s="6">
        <f>VLOOKUP(AC10,Chatgpt!$A$1:$C$79,3,0)</f>
        <v>50</v>
      </c>
    </row>
    <row r="11" spans="1:31" ht="12.75">
      <c r="A11" s="7" t="s">
        <v>29</v>
      </c>
      <c r="B11" s="8">
        <v>45317</v>
      </c>
      <c r="C11" s="9">
        <v>32.81</v>
      </c>
      <c r="D11" s="9">
        <v>1.48</v>
      </c>
      <c r="E11" s="9">
        <v>-0.39</v>
      </c>
      <c r="F11" s="9">
        <v>-3.36</v>
      </c>
      <c r="G11" s="9">
        <v>-3.36</v>
      </c>
      <c r="H11" s="9">
        <v>34.25</v>
      </c>
      <c r="I11" s="9">
        <v>32.35</v>
      </c>
      <c r="J11" s="9">
        <v>32.909999999999997</v>
      </c>
      <c r="K11" s="7" t="s">
        <v>30</v>
      </c>
      <c r="L11" s="12">
        <f>C11/(1+M11)</f>
        <v>32.331493890421761</v>
      </c>
      <c r="M11" s="6">
        <f t="shared" si="0"/>
        <v>1.4800000000000001E-2</v>
      </c>
      <c r="N11" s="14">
        <f>(C11-L11)*AA11</f>
        <v>2297591984.3251982</v>
      </c>
      <c r="O11" s="12">
        <f t="shared" si="13"/>
        <v>32.938459993976508</v>
      </c>
      <c r="P11" s="6">
        <f t="shared" si="2"/>
        <v>-3.9000000000000003E-3</v>
      </c>
      <c r="Q11" s="14">
        <f t="shared" si="3"/>
        <v>-616812714.73634779</v>
      </c>
      <c r="R11" s="12">
        <f t="shared" si="4"/>
        <v>33.950745033112582</v>
      </c>
      <c r="S11" s="6">
        <f t="shared" si="5"/>
        <v>-3.3599999999999998E-2</v>
      </c>
      <c r="T11" s="14">
        <f t="shared" si="6"/>
        <v>-5477394314.8780003</v>
      </c>
      <c r="U11" s="12">
        <f t="shared" si="7"/>
        <v>33.950745033112582</v>
      </c>
      <c r="V11" s="6">
        <f t="shared" si="8"/>
        <v>-3.3599999999999998E-2</v>
      </c>
      <c r="W11" s="14">
        <f t="shared" si="9"/>
        <v>-5477394314.8780003</v>
      </c>
      <c r="X11" s="12">
        <f t="shared" si="10"/>
        <v>24.439478584729983</v>
      </c>
      <c r="Y11" s="6">
        <f t="shared" si="11"/>
        <v>0.34250000000000003</v>
      </c>
      <c r="Z11" s="14">
        <f t="shared" si="12"/>
        <v>40191843998.184433</v>
      </c>
      <c r="AA11" s="13">
        <f>VLOOKUP(A11,Total_de_acoes!$A$1:$B$90,2,0)</f>
        <v>4801593832</v>
      </c>
      <c r="AB11" s="6" t="str">
        <f>IF(N11&gt;0,"Subiu",IF(N11&lt;0,"Desceu","Não variou"))</f>
        <v>Subiu</v>
      </c>
      <c r="AC11" s="6" t="str">
        <f>VLOOKUP(A11,Ticker!$A$1:$B$536,2,0)</f>
        <v>Itaú Unibanco</v>
      </c>
      <c r="AD11" s="6" t="str">
        <f>VLOOKUP(AC11,Chatgpt!$A$1:$C$79,2,0)</f>
        <v>Serviços Financeiros</v>
      </c>
      <c r="AE11" s="6">
        <f>VLOOKUP(AC11,Chatgpt!$A$1:$C$79,3,0)</f>
        <v>13</v>
      </c>
    </row>
    <row r="12" spans="1:31" ht="12.75">
      <c r="A12" s="7" t="s">
        <v>31</v>
      </c>
      <c r="B12" s="8">
        <v>45317</v>
      </c>
      <c r="C12" s="9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7" t="s">
        <v>32</v>
      </c>
      <c r="L12" s="12">
        <f>C12/(1+M12)</f>
        <v>27.171448289460709</v>
      </c>
      <c r="M12" s="6">
        <f t="shared" si="0"/>
        <v>1.43E-2</v>
      </c>
      <c r="N12" s="14">
        <f>(C12-L12)*AA12</f>
        <v>453917907.01323998</v>
      </c>
      <c r="O12" s="12">
        <f t="shared" si="13"/>
        <v>26.651194275215161</v>
      </c>
      <c r="P12" s="6">
        <f t="shared" si="2"/>
        <v>3.4099999999999998E-2</v>
      </c>
      <c r="Q12" s="14">
        <f t="shared" si="3"/>
        <v>1061694444.488286</v>
      </c>
      <c r="R12" s="12">
        <f t="shared" si="4"/>
        <v>28.759261191693621</v>
      </c>
      <c r="S12" s="6">
        <f t="shared" si="5"/>
        <v>-4.1700000000000001E-2</v>
      </c>
      <c r="T12" s="14">
        <f t="shared" si="6"/>
        <v>-1401013340.9018369</v>
      </c>
      <c r="U12" s="12">
        <f t="shared" si="7"/>
        <v>28.759261191693621</v>
      </c>
      <c r="V12" s="6">
        <f t="shared" si="8"/>
        <v>-4.1700000000000001E-2</v>
      </c>
      <c r="W12" s="14">
        <f t="shared" si="9"/>
        <v>-1401013340.9018369</v>
      </c>
      <c r="X12" s="12">
        <f t="shared" si="10"/>
        <v>29.322268326417703</v>
      </c>
      <c r="Y12" s="6">
        <f t="shared" si="11"/>
        <v>-6.0100000000000001E-2</v>
      </c>
      <c r="Z12" s="14">
        <f t="shared" si="12"/>
        <v>-2058735371.9611621</v>
      </c>
      <c r="AA12" s="13">
        <f>VLOOKUP(A12,Total_de_acoes!$A$1:$B$90,2,0)</f>
        <v>1168230366</v>
      </c>
      <c r="AB12" s="6" t="str">
        <f>IF(N12&gt;0,"Subiu",IF(N12&lt;0,"Desceu","Não variou"))</f>
        <v>Subiu</v>
      </c>
      <c r="AC12" s="6" t="str">
        <f>VLOOKUP(A12,Ticker!$A$1:$B$536,2,0)</f>
        <v>Rede D'Or</v>
      </c>
      <c r="AD12" s="6" t="str">
        <f>VLOOKUP(AC12,Chatgpt!$A$1:$C$79,2,0)</f>
        <v>Saúde</v>
      </c>
      <c r="AE12" s="6">
        <f>VLOOKUP(AC12,Chatgpt!$A$1:$C$79,3,0)</f>
        <v>50</v>
      </c>
    </row>
    <row r="13" spans="1:31" ht="12.75">
      <c r="A13" s="7" t="s">
        <v>33</v>
      </c>
      <c r="B13" s="8">
        <v>45317</v>
      </c>
      <c r="C13" s="9">
        <v>18.55</v>
      </c>
      <c r="D13" s="9">
        <v>1.42</v>
      </c>
      <c r="E13" s="9">
        <v>5.0999999999999996</v>
      </c>
      <c r="F13" s="9">
        <v>-15.14</v>
      </c>
      <c r="G13" s="9">
        <v>-15.14</v>
      </c>
      <c r="H13" s="9">
        <v>-18.39</v>
      </c>
      <c r="I13" s="9">
        <v>18.29</v>
      </c>
      <c r="J13" s="9">
        <v>18.73</v>
      </c>
      <c r="K13" s="7" t="s">
        <v>34</v>
      </c>
      <c r="L13" s="12">
        <f>C13/(1+M13)</f>
        <v>18.290278051666338</v>
      </c>
      <c r="M13" s="6">
        <f t="shared" si="0"/>
        <v>1.4199999999999999E-2</v>
      </c>
      <c r="N13" s="14">
        <f>(C13-L13)*AA13</f>
        <v>69054317.636038527</v>
      </c>
      <c r="O13" s="12">
        <f t="shared" si="13"/>
        <v>17.649857278782115</v>
      </c>
      <c r="P13" s="6">
        <f t="shared" si="2"/>
        <v>5.0999999999999997E-2</v>
      </c>
      <c r="Q13" s="14">
        <f t="shared" si="3"/>
        <v>239328026.71298718</v>
      </c>
      <c r="R13" s="12">
        <f t="shared" si="4"/>
        <v>21.859533349045488</v>
      </c>
      <c r="S13" s="6">
        <f t="shared" si="5"/>
        <v>-0.15140000000000001</v>
      </c>
      <c r="T13" s="14">
        <f t="shared" si="6"/>
        <v>-879931667.60958076</v>
      </c>
      <c r="U13" s="12">
        <f t="shared" si="7"/>
        <v>21.859533349045488</v>
      </c>
      <c r="V13" s="6">
        <f t="shared" si="8"/>
        <v>-0.15140000000000001</v>
      </c>
      <c r="W13" s="14">
        <f t="shared" si="9"/>
        <v>-879931667.60958076</v>
      </c>
      <c r="X13" s="12">
        <f t="shared" si="10"/>
        <v>22.730057590981495</v>
      </c>
      <c r="Y13" s="6">
        <f t="shared" si="11"/>
        <v>-0.18390000000000001</v>
      </c>
      <c r="Z13" s="14">
        <f t="shared" si="12"/>
        <v>-1111384796.2273183</v>
      </c>
      <c r="AA13" s="13">
        <f>VLOOKUP(A13,Total_de_acoes!$A$1:$B$90,2,0)</f>
        <v>265877867</v>
      </c>
      <c r="AB13" s="6" t="str">
        <f>IF(N13&gt;0,"Subiu",IF(N13&lt;0,"Desceu","Não variou"))</f>
        <v>Subiu</v>
      </c>
      <c r="AC13" s="6" t="str">
        <f>VLOOKUP(A13,Ticker!$A$1:$B$536,2,0)</f>
        <v>Braskem</v>
      </c>
      <c r="AD13" s="6" t="str">
        <f>VLOOKUP(AC13,Chatgpt!$A$1:$C$79,2,0)</f>
        <v>Química</v>
      </c>
      <c r="AE13" s="6">
        <f>VLOOKUP(AC13,Chatgpt!$A$1:$C$79,3,0)</f>
        <v>19</v>
      </c>
    </row>
    <row r="14" spans="1:31" ht="12.75">
      <c r="A14" s="7" t="s">
        <v>35</v>
      </c>
      <c r="B14" s="8">
        <v>45317</v>
      </c>
      <c r="C14" s="9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7" t="s">
        <v>36</v>
      </c>
      <c r="L14" s="12">
        <f>C14/(1+M14)</f>
        <v>14.070203115756261</v>
      </c>
      <c r="M14" s="6">
        <f t="shared" si="0"/>
        <v>1.4199999999999999E-2</v>
      </c>
      <c r="N14" s="14">
        <f>(C14-L14)*AA14</f>
        <v>65452205.552800186</v>
      </c>
      <c r="O14" s="12">
        <f t="shared" si="13"/>
        <v>13.109784106568672</v>
      </c>
      <c r="P14" s="6">
        <f t="shared" si="2"/>
        <v>8.8499999999999995E-2</v>
      </c>
      <c r="Q14" s="14">
        <f t="shared" si="3"/>
        <v>380079446.33337176</v>
      </c>
      <c r="R14" s="12">
        <f t="shared" si="4"/>
        <v>16.010322001570739</v>
      </c>
      <c r="S14" s="6">
        <f t="shared" si="5"/>
        <v>-0.10869999999999999</v>
      </c>
      <c r="T14" s="14">
        <f t="shared" si="6"/>
        <v>-570118567.19401419</v>
      </c>
      <c r="U14" s="12">
        <f t="shared" si="7"/>
        <v>16.010322001570739</v>
      </c>
      <c r="V14" s="6">
        <f t="shared" si="8"/>
        <v>-0.10869999999999999</v>
      </c>
      <c r="W14" s="14">
        <f t="shared" si="9"/>
        <v>-570118567.19401419</v>
      </c>
      <c r="X14" s="12">
        <f t="shared" si="10"/>
        <v>12.040161997975025</v>
      </c>
      <c r="Y14" s="6">
        <f t="shared" si="11"/>
        <v>0.1852</v>
      </c>
      <c r="Z14" s="14">
        <f t="shared" si="12"/>
        <v>730480937.22991908</v>
      </c>
      <c r="AA14" s="13">
        <f>VLOOKUP(A14,Total_de_acoes!$A$1:$B$90,2,0)</f>
        <v>327593725</v>
      </c>
      <c r="AB14" s="6" t="str">
        <f>IF(N14&gt;0,"Subiu",IF(N14&lt;0,"Desceu","Não variou"))</f>
        <v>Subiu</v>
      </c>
      <c r="AC14" s="6" t="str">
        <f>VLOOKUP(A14,Ticker!$A$1:$B$536,2,0)</f>
        <v>Azul</v>
      </c>
      <c r="AD14" s="6" t="str">
        <f>VLOOKUP(AC14,Chatgpt!$A$1:$C$79,2,0)</f>
        <v>Transporte Aéreo</v>
      </c>
      <c r="AE14" s="6">
        <f>VLOOKUP(AC14,Chatgpt!$A$1:$C$79,3,0)</f>
        <v>13</v>
      </c>
    </row>
    <row r="15" spans="1:31" ht="12.75">
      <c r="A15" s="7" t="s">
        <v>37</v>
      </c>
      <c r="B15" s="8">
        <v>45317</v>
      </c>
      <c r="C15" s="9">
        <v>28.75</v>
      </c>
      <c r="D15" s="9">
        <v>1.41</v>
      </c>
      <c r="E15" s="9">
        <v>-2.71</v>
      </c>
      <c r="F15" s="9">
        <v>9.4</v>
      </c>
      <c r="G15" s="9">
        <v>9.4</v>
      </c>
      <c r="H15" s="9">
        <v>-37.700000000000003</v>
      </c>
      <c r="I15" s="9">
        <v>28</v>
      </c>
      <c r="J15" s="9">
        <v>28.75</v>
      </c>
      <c r="K15" s="7" t="s">
        <v>38</v>
      </c>
      <c r="L15" s="12">
        <f>C15/(1+M15)</f>
        <v>28.350261315452126</v>
      </c>
      <c r="M15" s="6">
        <f t="shared" si="0"/>
        <v>1.41E-2</v>
      </c>
      <c r="N15" s="14">
        <f>(C15-L15)*AA15</f>
        <v>94204643.346070096</v>
      </c>
      <c r="O15" s="12">
        <f t="shared" si="13"/>
        <v>29.550827423167849</v>
      </c>
      <c r="P15" s="6">
        <f t="shared" si="2"/>
        <v>-2.7099999999999999E-2</v>
      </c>
      <c r="Q15" s="14">
        <f t="shared" si="3"/>
        <v>-188727447.94917268</v>
      </c>
      <c r="R15" s="12">
        <f t="shared" si="4"/>
        <v>26.279707495429616</v>
      </c>
      <c r="S15" s="6">
        <f t="shared" si="5"/>
        <v>9.4E-2</v>
      </c>
      <c r="T15" s="14">
        <f t="shared" si="6"/>
        <v>582162881.27513719</v>
      </c>
      <c r="U15" s="12">
        <f t="shared" si="7"/>
        <v>26.279707495429616</v>
      </c>
      <c r="V15" s="6">
        <f t="shared" si="8"/>
        <v>9.4E-2</v>
      </c>
      <c r="W15" s="14">
        <f t="shared" si="9"/>
        <v>582162881.27513719</v>
      </c>
      <c r="X15" s="12">
        <f t="shared" si="10"/>
        <v>46.147672552166931</v>
      </c>
      <c r="Y15" s="6">
        <f t="shared" si="11"/>
        <v>-0.377</v>
      </c>
      <c r="Z15" s="14">
        <f t="shared" si="12"/>
        <v>-4100032349.0890841</v>
      </c>
      <c r="AA15" s="13">
        <f>VLOOKUP(A15,Total_de_acoes!$A$1:$B$90,2,0)</f>
        <v>235665566</v>
      </c>
      <c r="AB15" s="6" t="str">
        <f>IF(N15&gt;0,"Subiu",IF(N15&lt;0,"Desceu","Não variou"))</f>
        <v>Subiu</v>
      </c>
      <c r="AC15" s="6" t="str">
        <f>VLOOKUP(A15,Ticker!$A$1:$B$536,2,0)</f>
        <v>3R Petroleum</v>
      </c>
      <c r="AD15" s="6" t="str">
        <f>VLOOKUP(AC15,Chatgpt!$A$1:$C$79,2,0)</f>
        <v>Petróleo e Gás</v>
      </c>
      <c r="AE15" s="6">
        <f>VLOOKUP(AC15,Chatgpt!$A$1:$C$79,3,0)</f>
        <v>6</v>
      </c>
    </row>
    <row r="16" spans="1:31" ht="12.75">
      <c r="A16" s="7" t="s">
        <v>39</v>
      </c>
      <c r="B16" s="8">
        <v>45317</v>
      </c>
      <c r="C16" s="9">
        <v>35.32</v>
      </c>
      <c r="D16" s="9">
        <v>1.34</v>
      </c>
      <c r="E16" s="9">
        <v>2.76</v>
      </c>
      <c r="F16" s="9">
        <v>-1.1200000000000001</v>
      </c>
      <c r="G16" s="9">
        <v>-1.1200000000000001</v>
      </c>
      <c r="H16" s="9">
        <v>28.01</v>
      </c>
      <c r="I16" s="9">
        <v>34.85</v>
      </c>
      <c r="J16" s="9">
        <v>35.76</v>
      </c>
      <c r="K16" s="7" t="s">
        <v>40</v>
      </c>
      <c r="L16" s="12">
        <f>C16/(1+M16)</f>
        <v>34.852970199328986</v>
      </c>
      <c r="M16" s="6">
        <f t="shared" si="0"/>
        <v>1.34E-2</v>
      </c>
      <c r="N16" s="14">
        <f>(C16-L16)*AA16</f>
        <v>511671895.45223427</v>
      </c>
      <c r="O16" s="12">
        <f t="shared" si="13"/>
        <v>34.37135072012456</v>
      </c>
      <c r="P16" s="6">
        <f t="shared" si="2"/>
        <v>2.76E-2</v>
      </c>
      <c r="Q16" s="14">
        <f t="shared" si="3"/>
        <v>1039328056.7018627</v>
      </c>
      <c r="R16" s="12">
        <f t="shared" si="4"/>
        <v>35.720064724919091</v>
      </c>
      <c r="S16" s="6">
        <f t="shared" si="5"/>
        <v>-1.1200000000000002E-2</v>
      </c>
      <c r="T16" s="14">
        <f t="shared" si="6"/>
        <v>-438305812.19617754</v>
      </c>
      <c r="U16" s="12">
        <f t="shared" si="7"/>
        <v>35.720064724919091</v>
      </c>
      <c r="V16" s="6">
        <f t="shared" si="8"/>
        <v>-1.1200000000000002E-2</v>
      </c>
      <c r="W16" s="14">
        <f t="shared" si="9"/>
        <v>-438305812.19617754</v>
      </c>
      <c r="X16" s="12">
        <f t="shared" si="10"/>
        <v>27.591594406686976</v>
      </c>
      <c r="Y16" s="6">
        <f t="shared" si="11"/>
        <v>0.28010000000000002</v>
      </c>
      <c r="Z16" s="14">
        <f t="shared" si="12"/>
        <v>8467142638.5908403</v>
      </c>
      <c r="AA16" s="13">
        <f>VLOOKUP(A16,Total_de_acoes!$A$1:$B$90,2,0)</f>
        <v>1095587251</v>
      </c>
      <c r="AB16" s="6" t="str">
        <f>IF(N16&gt;0,"Subiu",IF(N16&lt;0,"Desceu","Não variou"))</f>
        <v>Subiu</v>
      </c>
      <c r="AC16" s="6" t="str">
        <f>VLOOKUP(A16,Ticker!$A$1:$B$536,2,0)</f>
        <v>Equatorial Energia</v>
      </c>
      <c r="AD16" s="6" t="str">
        <f>VLOOKUP(AC16,Chatgpt!$A$1:$C$79,2,0)</f>
        <v>Energia</v>
      </c>
      <c r="AE16" s="6">
        <f>VLOOKUP(AC16,Chatgpt!$A$1:$C$79,3,0)</f>
        <v>24</v>
      </c>
    </row>
    <row r="17" spans="1:31" ht="12.75">
      <c r="A17" s="7" t="s">
        <v>41</v>
      </c>
      <c r="B17" s="8">
        <v>45317</v>
      </c>
      <c r="C17" s="9">
        <v>18.16</v>
      </c>
      <c r="D17" s="9">
        <v>1.33</v>
      </c>
      <c r="E17" s="9">
        <v>4.79</v>
      </c>
      <c r="F17" s="9">
        <v>-7.63</v>
      </c>
      <c r="G17" s="9">
        <v>-7.63</v>
      </c>
      <c r="H17" s="9">
        <v>12.45</v>
      </c>
      <c r="I17" s="9">
        <v>18</v>
      </c>
      <c r="J17" s="9">
        <v>18.489999999999998</v>
      </c>
      <c r="K17" s="7" t="s">
        <v>42</v>
      </c>
      <c r="L17" s="12">
        <f>C17/(1+M17)</f>
        <v>17.921642159281554</v>
      </c>
      <c r="M17" s="6">
        <f t="shared" si="0"/>
        <v>1.3300000000000001E-2</v>
      </c>
      <c r="N17" s="14">
        <f>(C17-L17)*AA17</f>
        <v>143220991.46267557</v>
      </c>
      <c r="O17" s="12">
        <f t="shared" si="13"/>
        <v>17.329897891020135</v>
      </c>
      <c r="P17" s="6">
        <f t="shared" si="2"/>
        <v>4.7899999999999998E-2</v>
      </c>
      <c r="Q17" s="14">
        <f t="shared" si="3"/>
        <v>498779678.08823788</v>
      </c>
      <c r="R17" s="12">
        <f t="shared" si="4"/>
        <v>19.660062790949443</v>
      </c>
      <c r="S17" s="6">
        <f t="shared" si="5"/>
        <v>-7.6299999999999993E-2</v>
      </c>
      <c r="T17" s="14">
        <f t="shared" si="6"/>
        <v>-901335905.41215551</v>
      </c>
      <c r="U17" s="12">
        <f t="shared" si="7"/>
        <v>19.660062790949443</v>
      </c>
      <c r="V17" s="6">
        <f t="shared" si="8"/>
        <v>-7.6299999999999993E-2</v>
      </c>
      <c r="W17" s="14">
        <f t="shared" si="9"/>
        <v>-901335905.41215551</v>
      </c>
      <c r="X17" s="12">
        <f t="shared" si="10"/>
        <v>16.149399733214761</v>
      </c>
      <c r="Y17" s="6">
        <f t="shared" si="11"/>
        <v>0.1245</v>
      </c>
      <c r="Z17" s="14">
        <f t="shared" si="12"/>
        <v>1208100236.0826333</v>
      </c>
      <c r="AA17" s="13">
        <f>VLOOKUP(A17,Total_de_acoes!$A$1:$B$90,2,0)</f>
        <v>600865451</v>
      </c>
      <c r="AB17" s="6" t="str">
        <f>IF(N17&gt;0,"Subiu",IF(N17&lt;0,"Desceu","Não variou"))</f>
        <v>Subiu</v>
      </c>
      <c r="AC17" s="6" t="str">
        <f>VLOOKUP(A17,Ticker!$A$1:$B$536,2,0)</f>
        <v>Siderúrgica Nacional</v>
      </c>
      <c r="AD17" s="6" t="str">
        <f>VLOOKUP(AC17,Chatgpt!$A$1:$C$79,2,0)</f>
        <v>Siderurgia</v>
      </c>
      <c r="AE17" s="6">
        <f>VLOOKUP(AC17,Chatgpt!$A$1:$C$79,3,0)</f>
        <v>80</v>
      </c>
    </row>
    <row r="18" spans="1:31" ht="12.75">
      <c r="A18" s="7" t="s">
        <v>43</v>
      </c>
      <c r="B18" s="8">
        <v>45317</v>
      </c>
      <c r="C18" s="9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18.989999999999998</v>
      </c>
      <c r="J18" s="9">
        <v>19.78</v>
      </c>
      <c r="K18" s="7" t="s">
        <v>44</v>
      </c>
      <c r="L18" s="12">
        <f>C18/(1+M18)</f>
        <v>19.520142180094787</v>
      </c>
      <c r="M18" s="6">
        <f t="shared" si="0"/>
        <v>1.2800000000000001E-2</v>
      </c>
      <c r="N18" s="14">
        <f>(C18-L18)*AA18</f>
        <v>72295838.986160949</v>
      </c>
      <c r="O18" s="12">
        <f t="shared" si="13"/>
        <v>21.009564293304994</v>
      </c>
      <c r="P18" s="6">
        <f t="shared" si="2"/>
        <v>-5.9000000000000004E-2</v>
      </c>
      <c r="Q18" s="14">
        <f t="shared" si="3"/>
        <v>-358665342.53668422</v>
      </c>
      <c r="R18" s="12">
        <f t="shared" si="4"/>
        <v>22.420049897936039</v>
      </c>
      <c r="S18" s="6">
        <f t="shared" si="5"/>
        <v>-0.1182</v>
      </c>
      <c r="T18" s="14">
        <f t="shared" si="6"/>
        <v>-766786409.9637059</v>
      </c>
      <c r="U18" s="12">
        <f t="shared" si="7"/>
        <v>22.420049897936039</v>
      </c>
      <c r="V18" s="6">
        <f t="shared" si="8"/>
        <v>-0.1182</v>
      </c>
      <c r="W18" s="14">
        <f t="shared" si="9"/>
        <v>-766786409.9637059</v>
      </c>
      <c r="X18" s="12">
        <f t="shared" si="10"/>
        <v>9.4842887982729653</v>
      </c>
      <c r="Y18" s="6">
        <f t="shared" si="11"/>
        <v>1.0845</v>
      </c>
      <c r="Z18" s="14">
        <f t="shared" si="12"/>
        <v>2976149080.2261505</v>
      </c>
      <c r="AA18" s="13">
        <f>VLOOKUP(A18,Total_de_acoes!$A$1:$B$90,2,0)</f>
        <v>289347914</v>
      </c>
      <c r="AB18" s="6" t="str">
        <f>IF(N18&gt;0,"Subiu",IF(N18&lt;0,"Desceu","Não variou"))</f>
        <v>Subiu</v>
      </c>
      <c r="AC18" s="6" t="str">
        <f>VLOOKUP(A18,Ticker!$A$1:$B$536,2,0)</f>
        <v>YDUQS</v>
      </c>
      <c r="AD18" s="6" t="str">
        <f>VLOOKUP(AC18,Chatgpt!$A$1:$C$79,2,0)</f>
        <v>Educação</v>
      </c>
      <c r="AE18" s="6">
        <f>VLOOKUP(AC18,Chatgpt!$A$1:$C$79,3,0)</f>
        <v>55</v>
      </c>
    </row>
    <row r="19" spans="1:31" ht="12.75">
      <c r="A19" s="7" t="s">
        <v>45</v>
      </c>
      <c r="B19" s="8">
        <v>45317</v>
      </c>
      <c r="C19" s="9">
        <v>28.31</v>
      </c>
      <c r="D19" s="9">
        <v>1.28</v>
      </c>
      <c r="E19" s="9">
        <v>2.35</v>
      </c>
      <c r="F19" s="9">
        <v>6.79</v>
      </c>
      <c r="G19" s="9">
        <v>6.79</v>
      </c>
      <c r="H19" s="9">
        <v>119.82</v>
      </c>
      <c r="I19" s="9">
        <v>27.84</v>
      </c>
      <c r="J19" s="9">
        <v>28.39</v>
      </c>
      <c r="K19" s="7" t="s">
        <v>46</v>
      </c>
      <c r="L19" s="12">
        <f>C19/(1+M19)</f>
        <v>27.952211690363349</v>
      </c>
      <c r="M19" s="6">
        <f t="shared" si="0"/>
        <v>1.2800000000000001E-2</v>
      </c>
      <c r="N19" s="14">
        <f>(C19-L19)*AA19</f>
        <v>388705223.95601785</v>
      </c>
      <c r="O19" s="12">
        <f t="shared" si="13"/>
        <v>27.659990229604297</v>
      </c>
      <c r="P19" s="6">
        <f t="shared" si="2"/>
        <v>2.35E-2</v>
      </c>
      <c r="Q19" s="14">
        <f t="shared" si="3"/>
        <v>706177889.46724069</v>
      </c>
      <c r="R19" s="12">
        <f t="shared" si="4"/>
        <v>26.509972843899238</v>
      </c>
      <c r="S19" s="6">
        <f t="shared" si="5"/>
        <v>6.7900000000000002E-2</v>
      </c>
      <c r="T19" s="14">
        <f t="shared" si="6"/>
        <v>1955569648.2917976</v>
      </c>
      <c r="U19" s="12">
        <f t="shared" si="7"/>
        <v>26.509972843899238</v>
      </c>
      <c r="V19" s="6">
        <f t="shared" si="8"/>
        <v>6.7900000000000002E-2</v>
      </c>
      <c r="W19" s="14">
        <f t="shared" si="9"/>
        <v>1955569648.2917976</v>
      </c>
      <c r="X19" s="12">
        <f t="shared" si="10"/>
        <v>12.878718951869711</v>
      </c>
      <c r="Y19" s="6">
        <f t="shared" si="11"/>
        <v>1.1981999999999999</v>
      </c>
      <c r="Z19" s="14">
        <f t="shared" si="12"/>
        <v>16764716437.586235</v>
      </c>
      <c r="AA19" s="13">
        <f>VLOOKUP(A19,Total_de_acoes!$A$1:$B$90,2,0)</f>
        <v>1086411192</v>
      </c>
      <c r="AB19" s="6" t="str">
        <f>IF(N19&gt;0,"Subiu",IF(N19&lt;0,"Desceu","Não variou"))</f>
        <v>Subiu</v>
      </c>
      <c r="AC19" s="6" t="str">
        <f>VLOOKUP(A19,Ticker!$A$1:$B$536,2,0)</f>
        <v>Ultrapar</v>
      </c>
      <c r="AD19" s="6" t="str">
        <f>VLOOKUP(AC19,Chatgpt!$A$1:$C$79,2,0)</f>
        <v>Energia e Química</v>
      </c>
      <c r="AE19" s="6">
        <f>VLOOKUP(AC19,Chatgpt!$A$1:$C$79,3,0)</f>
        <v>84</v>
      </c>
    </row>
    <row r="20" spans="1:31" ht="12.75">
      <c r="A20" s="7" t="s">
        <v>47</v>
      </c>
      <c r="B20" s="8">
        <v>45317</v>
      </c>
      <c r="C20" s="9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7" t="s">
        <v>48</v>
      </c>
      <c r="L20" s="12">
        <f>C20/(1+M20)</f>
        <v>7.9802469135802472</v>
      </c>
      <c r="M20" s="6">
        <f t="shared" si="0"/>
        <v>1.2500000000000001E-2</v>
      </c>
      <c r="N20" s="14">
        <f>(C20-L20)*AA20</f>
        <v>37525872.377283879</v>
      </c>
      <c r="O20" s="12">
        <f t="shared" si="13"/>
        <v>7.9700138094298678</v>
      </c>
      <c r="P20" s="6">
        <f t="shared" si="2"/>
        <v>1.38E-2</v>
      </c>
      <c r="Q20" s="14">
        <f t="shared" si="3"/>
        <v>41375439.083969258</v>
      </c>
      <c r="R20" s="12">
        <f t="shared" si="4"/>
        <v>11.23002084781098</v>
      </c>
      <c r="S20" s="6">
        <f t="shared" si="5"/>
        <v>-0.28050000000000003</v>
      </c>
      <c r="T20" s="14">
        <f t="shared" si="6"/>
        <v>-1184998725.9876027</v>
      </c>
      <c r="U20" s="12">
        <f t="shared" si="7"/>
        <v>11.23002084781098</v>
      </c>
      <c r="V20" s="6">
        <f t="shared" si="8"/>
        <v>-0.28050000000000003</v>
      </c>
      <c r="W20" s="14">
        <f t="shared" si="9"/>
        <v>-1184998725.9876027</v>
      </c>
      <c r="X20" s="12">
        <f t="shared" si="10"/>
        <v>7.0802663862600772</v>
      </c>
      <c r="Y20" s="6">
        <f t="shared" si="11"/>
        <v>0.14119999999999999</v>
      </c>
      <c r="Z20" s="14">
        <f t="shared" si="12"/>
        <v>376087370.79694355</v>
      </c>
      <c r="AA20" s="13">
        <f>VLOOKUP(A20,Total_de_acoes!$A$1:$B$90,2,0)</f>
        <v>376187582</v>
      </c>
      <c r="AB20" s="6" t="str">
        <f>IF(N20&gt;0,"Subiu",IF(N20&lt;0,"Desceu","Não variou"))</f>
        <v>Subiu</v>
      </c>
      <c r="AC20" s="6" t="str">
        <f>VLOOKUP(A20,Ticker!$A$1:$B$536,2,0)</f>
        <v>MRV</v>
      </c>
      <c r="AD20" s="6" t="str">
        <f>VLOOKUP(AC20,Chatgpt!$A$1:$C$79,2,0)</f>
        <v>Construção Civil</v>
      </c>
      <c r="AE20" s="6">
        <f>VLOOKUP(AC20,Chatgpt!$A$1:$C$79,3,0)</f>
        <v>40</v>
      </c>
    </row>
    <row r="21" spans="1:31" ht="12.75">
      <c r="A21" s="7" t="s">
        <v>49</v>
      </c>
      <c r="B21" s="8">
        <v>45317</v>
      </c>
      <c r="C21" s="9">
        <v>57.91</v>
      </c>
      <c r="D21" s="9">
        <v>1.1499999999999999</v>
      </c>
      <c r="E21" s="9">
        <v>-1.03</v>
      </c>
      <c r="F21" s="9">
        <v>-10.26</v>
      </c>
      <c r="G21" s="9">
        <v>-10.26</v>
      </c>
      <c r="H21" s="9">
        <v>-28.97</v>
      </c>
      <c r="I21" s="9">
        <v>56.22</v>
      </c>
      <c r="J21" s="9">
        <v>59.29</v>
      </c>
      <c r="K21" s="7" t="s">
        <v>50</v>
      </c>
      <c r="L21" s="12">
        <f>C21/(1+M21)</f>
        <v>57.251606524962916</v>
      </c>
      <c r="M21" s="6">
        <f t="shared" si="0"/>
        <v>1.15E-2</v>
      </c>
      <c r="N21" s="14">
        <f>(C21-L21)*AA21</f>
        <v>41021792.090771534</v>
      </c>
      <c r="O21" s="12">
        <f t="shared" si="13"/>
        <v>58.51268061028594</v>
      </c>
      <c r="P21" s="6">
        <f t="shared" si="2"/>
        <v>-1.03E-2</v>
      </c>
      <c r="Q21" s="14">
        <f t="shared" si="3"/>
        <v>-37550552.4122895</v>
      </c>
      <c r="R21" s="12">
        <f t="shared" si="4"/>
        <v>64.530866948963677</v>
      </c>
      <c r="S21" s="6">
        <f t="shared" si="5"/>
        <v>-0.1026</v>
      </c>
      <c r="T21" s="14">
        <f t="shared" si="6"/>
        <v>-412519014.44763362</v>
      </c>
      <c r="U21" s="12">
        <f t="shared" si="7"/>
        <v>64.530866948963677</v>
      </c>
      <c r="V21" s="6">
        <f t="shared" si="8"/>
        <v>-0.1026</v>
      </c>
      <c r="W21" s="14">
        <f t="shared" si="9"/>
        <v>-412519014.44763362</v>
      </c>
      <c r="X21" s="12">
        <f t="shared" si="10"/>
        <v>81.528931437420809</v>
      </c>
      <c r="Y21" s="6">
        <f t="shared" si="11"/>
        <v>-0.28970000000000001</v>
      </c>
      <c r="Z21" s="14">
        <f t="shared" si="12"/>
        <v>-1471598567.6764145</v>
      </c>
      <c r="AA21" s="13">
        <f>VLOOKUP(A21,Total_de_acoes!$A$1:$B$90,2,0)</f>
        <v>62305891</v>
      </c>
      <c r="AB21" s="6" t="str">
        <f>IF(N21&gt;0,"Subiu",IF(N21&lt;0,"Desceu","Não variou"))</f>
        <v>Subiu</v>
      </c>
      <c r="AC21" s="6" t="str">
        <f>VLOOKUP(A21,Ticker!$A$1:$B$536,2,0)</f>
        <v>Arezzo</v>
      </c>
      <c r="AD21" s="6" t="str">
        <f>VLOOKUP(AC21,Chatgpt!$A$1:$C$79,2,0)</f>
        <v>Moda</v>
      </c>
      <c r="AE21" s="6">
        <f>VLOOKUP(AC21,Chatgpt!$A$1:$C$79,3,0)</f>
        <v>50</v>
      </c>
    </row>
    <row r="22" spans="1:31" ht="12.75">
      <c r="A22" s="7" t="s">
        <v>51</v>
      </c>
      <c r="B22" s="8">
        <v>45317</v>
      </c>
      <c r="C22" s="9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7" t="s">
        <v>52</v>
      </c>
      <c r="L22" s="12">
        <f>C22/(1+M22)</f>
        <v>15.36025336500396</v>
      </c>
      <c r="M22" s="6">
        <f t="shared" si="0"/>
        <v>1.04E-2</v>
      </c>
      <c r="N22" s="14">
        <f>(C22-L22)*AA22</f>
        <v>822148336.41145825</v>
      </c>
      <c r="O22" s="12">
        <f t="shared" si="13"/>
        <v>15.640431321173033</v>
      </c>
      <c r="P22" s="6">
        <f t="shared" si="2"/>
        <v>-7.7000000000000002E-3</v>
      </c>
      <c r="Q22" s="14">
        <f t="shared" si="3"/>
        <v>-619809051.73181033</v>
      </c>
      <c r="R22" s="12">
        <f t="shared" si="4"/>
        <v>17.069951605807301</v>
      </c>
      <c r="S22" s="6">
        <f t="shared" si="5"/>
        <v>-9.0800000000000006E-2</v>
      </c>
      <c r="T22" s="14">
        <f t="shared" si="6"/>
        <v>-7976945080.9673109</v>
      </c>
      <c r="U22" s="12">
        <f t="shared" si="7"/>
        <v>17.069951605807301</v>
      </c>
      <c r="V22" s="6">
        <f t="shared" si="8"/>
        <v>-9.0800000000000006E-2</v>
      </c>
      <c r="W22" s="14">
        <f t="shared" si="9"/>
        <v>-7976945080.9673109</v>
      </c>
      <c r="X22" s="12">
        <f t="shared" si="10"/>
        <v>13.366635087417103</v>
      </c>
      <c r="Y22" s="6">
        <f t="shared" si="11"/>
        <v>0.16109999999999999</v>
      </c>
      <c r="Z22" s="14">
        <f t="shared" si="12"/>
        <v>11082458047.461975</v>
      </c>
      <c r="AA22" s="13">
        <f>VLOOKUP(A22,Total_de_acoes!$A$1:$B$90,2,0)</f>
        <v>5146576868</v>
      </c>
      <c r="AB22" s="6" t="str">
        <f>IF(N22&gt;0,"Subiu",IF(N22&lt;0,"Desceu","Não variou"))</f>
        <v>Subiu</v>
      </c>
      <c r="AC22" s="6" t="str">
        <f>VLOOKUP(A22,Ticker!$A$1:$B$536,2,0)</f>
        <v>Banco Bradesco</v>
      </c>
      <c r="AD22" s="6" t="str">
        <f>VLOOKUP(AC22,Chatgpt!$A$1:$C$79,2,0)</f>
        <v>Serviços Financeiros</v>
      </c>
      <c r="AE22" s="6">
        <f>VLOOKUP(AC22,Chatgpt!$A$1:$C$79,3,0)</f>
        <v>78</v>
      </c>
    </row>
    <row r="23" spans="1:31" ht="12.75">
      <c r="A23" s="7" t="s">
        <v>53</v>
      </c>
      <c r="B23" s="8">
        <v>45317</v>
      </c>
      <c r="C23" s="9">
        <v>7.19</v>
      </c>
      <c r="D23" s="9">
        <v>0.98</v>
      </c>
      <c r="E23" s="9">
        <v>6.05</v>
      </c>
      <c r="F23" s="9">
        <v>-3.75</v>
      </c>
      <c r="G23" s="9">
        <v>-3.75</v>
      </c>
      <c r="H23" s="9">
        <v>-48.31</v>
      </c>
      <c r="I23" s="9">
        <v>7.11</v>
      </c>
      <c r="J23" s="9">
        <v>7.24</v>
      </c>
      <c r="K23" s="7" t="s">
        <v>54</v>
      </c>
      <c r="L23" s="12">
        <f>C23/(1+M23)</f>
        <v>7.1202218261041796</v>
      </c>
      <c r="M23" s="6">
        <f t="shared" si="0"/>
        <v>9.7999999999999997E-3</v>
      </c>
      <c r="N23" s="14">
        <f>(C23-L23)*AA23</f>
        <v>18214628.100697115</v>
      </c>
      <c r="O23" s="12">
        <f t="shared" si="13"/>
        <v>6.7798208392267805</v>
      </c>
      <c r="P23" s="6">
        <f t="shared" si="2"/>
        <v>6.0499999999999998E-2</v>
      </c>
      <c r="Q23" s="14">
        <f t="shared" si="3"/>
        <v>107071602.0642055</v>
      </c>
      <c r="R23" s="12">
        <f t="shared" si="4"/>
        <v>7.4701298701298704</v>
      </c>
      <c r="S23" s="6">
        <f t="shared" si="5"/>
        <v>-3.7499999999999999E-2</v>
      </c>
      <c r="T23" s="14">
        <f t="shared" si="6"/>
        <v>-73124031.762857109</v>
      </c>
      <c r="U23" s="12">
        <f t="shared" si="7"/>
        <v>7.4701298701298704</v>
      </c>
      <c r="V23" s="6">
        <f t="shared" si="8"/>
        <v>-3.7499999999999999E-2</v>
      </c>
      <c r="W23" s="14">
        <f t="shared" si="9"/>
        <v>-73124031.762857109</v>
      </c>
      <c r="X23" s="12">
        <f t="shared" si="10"/>
        <v>13.909847165796094</v>
      </c>
      <c r="Y23" s="6">
        <f t="shared" si="11"/>
        <v>-0.48310000000000003</v>
      </c>
      <c r="Z23" s="14">
        <f t="shared" si="12"/>
        <v>-1754123247.7829332</v>
      </c>
      <c r="AA23" s="13">
        <f>VLOOKUP(A23,Total_de_acoes!$A$1:$B$90,2,0)</f>
        <v>261036182</v>
      </c>
      <c r="AB23" s="6" t="str">
        <f>IF(N23&gt;0,"Subiu",IF(N23&lt;0,"Desceu","Não variou"))</f>
        <v>Subiu</v>
      </c>
      <c r="AC23" s="6" t="str">
        <f>VLOOKUP(A23,Ticker!$A$1:$B$536,2,0)</f>
        <v>Minerva</v>
      </c>
      <c r="AD23" s="6" t="str">
        <f>VLOOKUP(AC23,Chatgpt!$A$1:$C$79,2,0)</f>
        <v>Alimentos</v>
      </c>
      <c r="AE23" s="6">
        <f>VLOOKUP(AC23,Chatgpt!$A$1:$C$79,3,0)</f>
        <v>28</v>
      </c>
    </row>
    <row r="24" spans="1:31" ht="12.75">
      <c r="A24" s="7" t="s">
        <v>55</v>
      </c>
      <c r="B24" s="8">
        <v>45317</v>
      </c>
      <c r="C24" s="9">
        <v>4.1399999999999997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7" t="s">
        <v>56</v>
      </c>
      <c r="L24" s="12">
        <f>C24/(1+M24)</f>
        <v>4.1002277904328013</v>
      </c>
      <c r="M24" s="6">
        <f t="shared" si="0"/>
        <v>9.7000000000000003E-3</v>
      </c>
      <c r="N24" s="14">
        <f>(C24-L24)*AA24</f>
        <v>6340916.223143544</v>
      </c>
      <c r="O24" s="12">
        <f t="shared" si="13"/>
        <v>4.4197715383794165</v>
      </c>
      <c r="P24" s="6">
        <f t="shared" si="2"/>
        <v>-6.3299999999999995E-2</v>
      </c>
      <c r="Q24" s="14">
        <f t="shared" si="3"/>
        <v>-44604207.455121122</v>
      </c>
      <c r="R24" s="12">
        <f t="shared" si="4"/>
        <v>4.0600176522506617</v>
      </c>
      <c r="S24" s="6">
        <f t="shared" si="5"/>
        <v>1.9699999999999999E-2</v>
      </c>
      <c r="T24" s="14">
        <f t="shared" si="6"/>
        <v>12751651.767096197</v>
      </c>
      <c r="U24" s="12">
        <f t="shared" si="7"/>
        <v>4.0600176522506617</v>
      </c>
      <c r="V24" s="6">
        <f t="shared" si="8"/>
        <v>1.9699999999999999E-2</v>
      </c>
      <c r="W24" s="14">
        <f t="shared" si="9"/>
        <v>12751651.767096197</v>
      </c>
      <c r="X24" s="12">
        <f t="shared" si="10"/>
        <v>8.4801310938140109</v>
      </c>
      <c r="Y24" s="6">
        <f t="shared" si="11"/>
        <v>-0.51180000000000003</v>
      </c>
      <c r="Z24" s="14">
        <f t="shared" si="12"/>
        <v>-691950685.23505127</v>
      </c>
      <c r="AA24" s="13">
        <f>VLOOKUP(A24,Total_de_acoes!$A$1:$B$90,2,0)</f>
        <v>159430826</v>
      </c>
      <c r="AB24" s="6" t="str">
        <f>IF(N24&gt;0,"Subiu",IF(N24&lt;0,"Desceu","Não variou"))</f>
        <v>Subiu</v>
      </c>
      <c r="AC24" s="6" t="str">
        <f>VLOOKUP(A24,Ticker!$A$1:$B$536,2,0)</f>
        <v>Grupo Pão de Açúcar</v>
      </c>
      <c r="AD24" s="6" t="str">
        <f>VLOOKUP(AC24,Chatgpt!$A$1:$C$79,2,0)</f>
        <v>Varejo</v>
      </c>
      <c r="AE24" s="6">
        <f>VLOOKUP(AC24,Chatgpt!$A$1:$C$79,3,0)</f>
        <v>72</v>
      </c>
    </row>
    <row r="25" spans="1:31" ht="12.75">
      <c r="A25" s="7" t="s">
        <v>57</v>
      </c>
      <c r="B25" s="8">
        <v>45317</v>
      </c>
      <c r="C25" s="9">
        <v>14.61</v>
      </c>
      <c r="D25" s="9">
        <v>0.96</v>
      </c>
      <c r="E25" s="9">
        <v>12.38</v>
      </c>
      <c r="F25" s="9">
        <v>5.79</v>
      </c>
      <c r="G25" s="9">
        <v>5.79</v>
      </c>
      <c r="H25" s="9">
        <v>78.17</v>
      </c>
      <c r="I25" s="9">
        <v>14.46</v>
      </c>
      <c r="J25" s="9">
        <v>14.93</v>
      </c>
      <c r="K25" s="7" t="s">
        <v>58</v>
      </c>
      <c r="L25" s="12">
        <f>C25/(1+M25)</f>
        <v>14.471077654516639</v>
      </c>
      <c r="M25" s="6">
        <f t="shared" si="0"/>
        <v>9.5999999999999992E-3</v>
      </c>
      <c r="N25" s="14">
        <f>(C25-L25)*AA25</f>
        <v>233045769.56633979</v>
      </c>
      <c r="O25" s="12">
        <f t="shared" si="13"/>
        <v>13.000533902829686</v>
      </c>
      <c r="P25" s="6">
        <f t="shared" si="2"/>
        <v>0.12380000000000001</v>
      </c>
      <c r="Q25" s="14">
        <f t="shared" si="3"/>
        <v>2699920332.47751</v>
      </c>
      <c r="R25" s="12">
        <f t="shared" si="4"/>
        <v>13.810379052840531</v>
      </c>
      <c r="S25" s="6">
        <f t="shared" si="5"/>
        <v>5.79E-2</v>
      </c>
      <c r="T25" s="14">
        <f t="shared" si="6"/>
        <v>1341384486.0146294</v>
      </c>
      <c r="U25" s="12">
        <f t="shared" si="7"/>
        <v>13.810379052840531</v>
      </c>
      <c r="V25" s="6">
        <f t="shared" si="8"/>
        <v>5.79E-2</v>
      </c>
      <c r="W25" s="14">
        <f t="shared" si="9"/>
        <v>1341384486.0146294</v>
      </c>
      <c r="X25" s="12">
        <f t="shared" si="10"/>
        <v>8.2000336757029793</v>
      </c>
      <c r="Y25" s="6">
        <f t="shared" si="11"/>
        <v>0.78170000000000006</v>
      </c>
      <c r="Z25" s="14">
        <f t="shared" si="12"/>
        <v>10752881617.011339</v>
      </c>
      <c r="AA25" s="13">
        <f>VLOOKUP(A25,Total_de_acoes!$A$1:$B$90,2,0)</f>
        <v>1677525446</v>
      </c>
      <c r="AB25" s="6" t="str">
        <f>IF(N25&gt;0,"Subiu",IF(N25&lt;0,"Desceu","Não variou"))</f>
        <v>Subiu</v>
      </c>
      <c r="AC25" s="6" t="str">
        <f>VLOOKUP(A25,Ticker!$A$1:$B$536,2,0)</f>
        <v>BRF</v>
      </c>
      <c r="AD25" s="6" t="str">
        <f>VLOOKUP(AC25,Chatgpt!$A$1:$C$79,2,0)</f>
        <v>Alimentos</v>
      </c>
      <c r="AE25" s="6">
        <f>VLOOKUP(AC25,Chatgpt!$A$1:$C$79,3,0)</f>
        <v>84</v>
      </c>
    </row>
    <row r="26" spans="1:31" ht="12.75">
      <c r="A26" s="7" t="s">
        <v>59</v>
      </c>
      <c r="B26" s="8">
        <v>45317</v>
      </c>
      <c r="C26" s="9">
        <v>51.2</v>
      </c>
      <c r="D26" s="9">
        <v>0.88</v>
      </c>
      <c r="E26" s="9">
        <v>1.0900000000000001</v>
      </c>
      <c r="F26" s="9">
        <v>-4.1900000000000004</v>
      </c>
      <c r="G26" s="9">
        <v>-4.1900000000000004</v>
      </c>
      <c r="H26" s="9">
        <v>32.78</v>
      </c>
      <c r="I26" s="9">
        <v>50.62</v>
      </c>
      <c r="J26" s="9">
        <v>51.26</v>
      </c>
      <c r="K26" s="7" t="s">
        <v>60</v>
      </c>
      <c r="L26" s="12">
        <f>C26/(1+M26)</f>
        <v>50.753370340999211</v>
      </c>
      <c r="M26" s="6">
        <f t="shared" si="0"/>
        <v>8.8000000000000005E-3</v>
      </c>
      <c r="N26" s="14">
        <f>(C26-L26)*AA26</f>
        <v>188965307.05662104</v>
      </c>
      <c r="O26" s="12">
        <f t="shared" si="13"/>
        <v>50.647937481452182</v>
      </c>
      <c r="P26" s="6">
        <f t="shared" si="2"/>
        <v>1.09E-2</v>
      </c>
      <c r="Q26" s="14">
        <f t="shared" si="3"/>
        <v>233573076.10342932</v>
      </c>
      <c r="R26" s="12">
        <f t="shared" si="4"/>
        <v>53.439098215217626</v>
      </c>
      <c r="S26" s="6">
        <f t="shared" si="5"/>
        <v>-4.1900000000000007E-2</v>
      </c>
      <c r="T26" s="14">
        <f t="shared" si="6"/>
        <v>-947343897.21256876</v>
      </c>
      <c r="U26" s="12">
        <f t="shared" si="7"/>
        <v>53.439098215217626</v>
      </c>
      <c r="V26" s="6">
        <f t="shared" si="8"/>
        <v>-4.1900000000000007E-2</v>
      </c>
      <c r="W26" s="14">
        <f t="shared" si="9"/>
        <v>-947343897.21256876</v>
      </c>
      <c r="X26" s="12">
        <f t="shared" si="10"/>
        <v>38.560024100015063</v>
      </c>
      <c r="Y26" s="6">
        <f t="shared" si="11"/>
        <v>0.32780000000000004</v>
      </c>
      <c r="Z26" s="14">
        <f t="shared" si="12"/>
        <v>5347869043.1633692</v>
      </c>
      <c r="AA26" s="13">
        <f>VLOOKUP(A26,Total_de_acoes!$A$1:$B$90,2,0)</f>
        <v>423091712</v>
      </c>
      <c r="AB26" s="6" t="str">
        <f>IF(N26&gt;0,"Subiu",IF(N26&lt;0,"Desceu","Não variou"))</f>
        <v>Subiu</v>
      </c>
      <c r="AC26" s="6" t="str">
        <f>VLOOKUP(A26,Ticker!$A$1:$B$536,2,0)</f>
        <v>Vivo</v>
      </c>
      <c r="AD26" s="6" t="str">
        <f>VLOOKUP(AC26,Chatgpt!$A$1:$C$79,2,0)</f>
        <v>Telecomunicações</v>
      </c>
      <c r="AE26" s="6">
        <f>VLOOKUP(AC26,Chatgpt!$A$1:$C$79,3,0)</f>
        <v>13</v>
      </c>
    </row>
    <row r="27" spans="1:31" ht="12.75">
      <c r="A27" s="7" t="s">
        <v>61</v>
      </c>
      <c r="B27" s="8">
        <v>45317</v>
      </c>
      <c r="C27" s="9">
        <v>22.64</v>
      </c>
      <c r="D27" s="9">
        <v>0.84</v>
      </c>
      <c r="E27" s="9">
        <v>1.07</v>
      </c>
      <c r="F27" s="9">
        <v>-1.35</v>
      </c>
      <c r="G27" s="9">
        <v>-1.35</v>
      </c>
      <c r="H27" s="9">
        <v>20.93</v>
      </c>
      <c r="I27" s="9">
        <v>22.32</v>
      </c>
      <c r="J27" s="9">
        <v>22.83</v>
      </c>
      <c r="K27" s="7" t="s">
        <v>62</v>
      </c>
      <c r="L27" s="12">
        <f>C27/(1+M27)</f>
        <v>22.451408171360573</v>
      </c>
      <c r="M27" s="6">
        <f t="shared" si="0"/>
        <v>8.3999999999999995E-3</v>
      </c>
      <c r="N27" s="14">
        <f>(C27-L27)*AA27</f>
        <v>229771333.63468358</v>
      </c>
      <c r="O27" s="12">
        <f t="shared" si="13"/>
        <v>22.40031661224894</v>
      </c>
      <c r="P27" s="6">
        <f t="shared" si="2"/>
        <v>1.0700000000000001E-2</v>
      </c>
      <c r="Q27" s="14">
        <f t="shared" si="3"/>
        <v>292018864.50199336</v>
      </c>
      <c r="R27" s="12">
        <f t="shared" si="4"/>
        <v>22.949822605169793</v>
      </c>
      <c r="S27" s="6">
        <f t="shared" si="5"/>
        <v>-1.3500000000000002E-2</v>
      </c>
      <c r="T27" s="14">
        <f t="shared" si="6"/>
        <v>-377473158.26785594</v>
      </c>
      <c r="U27" s="12">
        <f t="shared" si="7"/>
        <v>22.949822605169793</v>
      </c>
      <c r="V27" s="6">
        <f t="shared" si="8"/>
        <v>-1.3500000000000002E-2</v>
      </c>
      <c r="W27" s="14">
        <f t="shared" si="9"/>
        <v>-377473158.26785594</v>
      </c>
      <c r="X27" s="12">
        <f t="shared" si="10"/>
        <v>18.721574464566277</v>
      </c>
      <c r="Y27" s="6">
        <f t="shared" si="11"/>
        <v>0.20929999999999999</v>
      </c>
      <c r="Z27" s="14">
        <f t="shared" si="12"/>
        <v>4774023707.8149624</v>
      </c>
      <c r="AA27" s="13">
        <f>VLOOKUP(A27,Total_de_acoes!$A$1:$B$90,2,0)</f>
        <v>1218352541</v>
      </c>
      <c r="AB27" s="6" t="str">
        <f>IF(N27&gt;0,"Subiu",IF(N27&lt;0,"Desceu","Não variou"))</f>
        <v>Subiu</v>
      </c>
      <c r="AC27" s="6" t="str">
        <f>VLOOKUP(A27,Ticker!$A$1:$B$536,2,0)</f>
        <v>Rumo</v>
      </c>
      <c r="AD27" s="6" t="str">
        <f>VLOOKUP(AC27,Chatgpt!$A$1:$C$79,2,0)</f>
        <v>Transporte Ferroviário</v>
      </c>
      <c r="AE27" s="6">
        <f>VLOOKUP(AC27,Chatgpt!$A$1:$C$79,3,0)</f>
        <v>7</v>
      </c>
    </row>
    <row r="28" spans="1:31" ht="12.75">
      <c r="A28" s="7" t="s">
        <v>63</v>
      </c>
      <c r="B28" s="8">
        <v>45317</v>
      </c>
      <c r="C28" s="9">
        <v>4.9000000000000004</v>
      </c>
      <c r="D28" s="9">
        <v>0.82</v>
      </c>
      <c r="E28" s="9">
        <v>9.3800000000000008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7" t="s">
        <v>64</v>
      </c>
      <c r="L28" s="12">
        <f>C28/(1+M28)</f>
        <v>4.8601467962705813</v>
      </c>
      <c r="M28" s="6">
        <f t="shared" si="0"/>
        <v>8.199999999999999E-3</v>
      </c>
      <c r="N28" s="14">
        <f>(C28-L28)*AA28</f>
        <v>43657683.375540853</v>
      </c>
      <c r="O28" s="12">
        <f t="shared" si="13"/>
        <v>4.4797952093618578</v>
      </c>
      <c r="P28" s="6">
        <f t="shared" si="2"/>
        <v>9.3800000000000008E-2</v>
      </c>
      <c r="Q28" s="14">
        <f t="shared" si="3"/>
        <v>460318518.60941702</v>
      </c>
      <c r="R28" s="12">
        <f t="shared" si="4"/>
        <v>4.6300670887272046</v>
      </c>
      <c r="S28" s="6">
        <f t="shared" si="5"/>
        <v>5.8299999999999998E-2</v>
      </c>
      <c r="T28" s="14">
        <f t="shared" si="6"/>
        <v>295701335.65664715</v>
      </c>
      <c r="U28" s="12">
        <f t="shared" si="7"/>
        <v>4.6300670887272046</v>
      </c>
      <c r="V28" s="6">
        <f t="shared" si="8"/>
        <v>5.8299999999999998E-2</v>
      </c>
      <c r="W28" s="14">
        <f t="shared" si="9"/>
        <v>295701335.65664715</v>
      </c>
      <c r="X28" s="12">
        <f t="shared" si="10"/>
        <v>5.0097127083120343</v>
      </c>
      <c r="Y28" s="6">
        <f t="shared" si="11"/>
        <v>-2.1899999999999999E-2</v>
      </c>
      <c r="Z28" s="14">
        <f t="shared" si="12"/>
        <v>-120186138.96839836</v>
      </c>
      <c r="AA28" s="13">
        <f>VLOOKUP(A28,Total_de_acoes!$A$1:$B$90,2,0)</f>
        <v>1095462329</v>
      </c>
      <c r="AB28" s="6" t="str">
        <f>IF(N28&gt;0,"Subiu",IF(N28&lt;0,"Desceu","Não variou"))</f>
        <v>Subiu</v>
      </c>
      <c r="AC28" s="6" t="str">
        <f>VLOOKUP(A28,Ticker!$A$1:$B$536,2,0)</f>
        <v>Cielo</v>
      </c>
      <c r="AD28" s="6" t="str">
        <f>VLOOKUP(AC28,Chatgpt!$A$1:$C$79,2,0)</f>
        <v>Serviços Financeiros</v>
      </c>
      <c r="AE28" s="6">
        <f>VLOOKUP(AC28,Chatgpt!$A$1:$C$79,3,0)</f>
        <v>12</v>
      </c>
    </row>
    <row r="29" spans="1:31" ht="12.75">
      <c r="A29" s="7" t="s">
        <v>65</v>
      </c>
      <c r="B29" s="8">
        <v>45317</v>
      </c>
      <c r="C29" s="9">
        <v>7.81</v>
      </c>
      <c r="D29" s="9">
        <v>0.77</v>
      </c>
      <c r="E29" s="9">
        <v>3.17</v>
      </c>
      <c r="F29" s="9">
        <v>-3.22</v>
      </c>
      <c r="G29" s="9">
        <v>-3.22</v>
      </c>
      <c r="H29" s="9">
        <v>9.94</v>
      </c>
      <c r="I29" s="9">
        <v>7.7</v>
      </c>
      <c r="J29" s="9">
        <v>7.85</v>
      </c>
      <c r="K29" s="7" t="s">
        <v>66</v>
      </c>
      <c r="L29" s="12">
        <f>C29/(1+M29)</f>
        <v>7.7503225166220098</v>
      </c>
      <c r="M29" s="6">
        <f t="shared" si="0"/>
        <v>7.7000000000000002E-3</v>
      </c>
      <c r="N29" s="14">
        <f>(C29-L29)*AA29</f>
        <v>18068446.609983239</v>
      </c>
      <c r="O29" s="12">
        <f t="shared" si="13"/>
        <v>7.5700300474944262</v>
      </c>
      <c r="P29" s="6">
        <f t="shared" si="2"/>
        <v>3.1699999999999999E-2</v>
      </c>
      <c r="Q29" s="14">
        <f t="shared" si="3"/>
        <v>72655280.172996044</v>
      </c>
      <c r="R29" s="12">
        <f t="shared" si="4"/>
        <v>8.0698491423847898</v>
      </c>
      <c r="S29" s="6">
        <f t="shared" si="5"/>
        <v>-3.2199999999999999E-2</v>
      </c>
      <c r="T29" s="14">
        <f t="shared" si="6"/>
        <v>-78674067.505352318</v>
      </c>
      <c r="U29" s="12">
        <f t="shared" si="7"/>
        <v>8.0698491423847898</v>
      </c>
      <c r="V29" s="6">
        <f t="shared" si="8"/>
        <v>-3.2199999999999999E-2</v>
      </c>
      <c r="W29" s="14">
        <f t="shared" si="9"/>
        <v>-78674067.505352318</v>
      </c>
      <c r="X29" s="12">
        <f t="shared" si="10"/>
        <v>7.1038748408222672</v>
      </c>
      <c r="Y29" s="6">
        <f t="shared" si="11"/>
        <v>9.9399999999999988E-2</v>
      </c>
      <c r="Z29" s="14">
        <f t="shared" si="12"/>
        <v>213792271.66396189</v>
      </c>
      <c r="AA29" s="13">
        <f>VLOOKUP(A29,Total_de_acoes!$A$1:$B$90,2,0)</f>
        <v>302768240</v>
      </c>
      <c r="AB29" s="6" t="str">
        <f>IF(N29&gt;0,"Subiu",IF(N29&lt;0,"Desceu","Não variou"))</f>
        <v>Subiu</v>
      </c>
      <c r="AC29" s="6" t="str">
        <f>VLOOKUP(A29,Ticker!$A$1:$B$536,2,0)</f>
        <v>Dexco</v>
      </c>
      <c r="AD29" s="6" t="str">
        <f>VLOOKUP(AC29,Chatgpt!$A$1:$C$79,2,0)</f>
        <v>Energia</v>
      </c>
      <c r="AE29" s="6">
        <f>VLOOKUP(AC29,Chatgpt!$A$1:$C$79,3,0)</f>
        <v>15</v>
      </c>
    </row>
    <row r="30" spans="1:31" ht="12.75">
      <c r="A30" s="7" t="s">
        <v>67</v>
      </c>
      <c r="B30" s="8">
        <v>45317</v>
      </c>
      <c r="C30" s="9">
        <v>17.52</v>
      </c>
      <c r="D30" s="9">
        <v>0.74</v>
      </c>
      <c r="E30" s="9">
        <v>-0.56999999999999995</v>
      </c>
      <c r="F30" s="9">
        <v>-2.29</v>
      </c>
      <c r="G30" s="9">
        <v>-2.29</v>
      </c>
      <c r="H30" s="9">
        <v>56.87</v>
      </c>
      <c r="I30" s="9">
        <v>17.36</v>
      </c>
      <c r="J30" s="9">
        <v>17.579999999999998</v>
      </c>
      <c r="K30" s="7" t="s">
        <v>68</v>
      </c>
      <c r="L30" s="12">
        <f>C30/(1+M30)</f>
        <v>17.391304347826086</v>
      </c>
      <c r="M30" s="6">
        <f t="shared" si="0"/>
        <v>7.4000000000000003E-3</v>
      </c>
      <c r="N30" s="14">
        <f>(C30-L30)*AA30</f>
        <v>103972807.36695692</v>
      </c>
      <c r="O30" s="12">
        <f t="shared" si="13"/>
        <v>17.620436487981493</v>
      </c>
      <c r="P30" s="6">
        <f t="shared" si="2"/>
        <v>-5.6999999999999993E-3</v>
      </c>
      <c r="Q30" s="14">
        <f t="shared" si="3"/>
        <v>-81142318.649597988</v>
      </c>
      <c r="R30" s="12">
        <f t="shared" si="4"/>
        <v>17.930610991710164</v>
      </c>
      <c r="S30" s="6">
        <f t="shared" si="5"/>
        <v>-2.29E-2</v>
      </c>
      <c r="T30" s="14">
        <f t="shared" si="6"/>
        <v>-331731311.99602252</v>
      </c>
      <c r="U30" s="12">
        <f t="shared" si="7"/>
        <v>17.930610991710164</v>
      </c>
      <c r="V30" s="6">
        <f t="shared" si="8"/>
        <v>-2.29E-2</v>
      </c>
      <c r="W30" s="14">
        <f t="shared" si="9"/>
        <v>-331731311.99602252</v>
      </c>
      <c r="X30" s="12">
        <f t="shared" si="10"/>
        <v>11.168483457640084</v>
      </c>
      <c r="Y30" s="6">
        <f t="shared" si="11"/>
        <v>0.56869999999999998</v>
      </c>
      <c r="Z30" s="14">
        <f t="shared" si="12"/>
        <v>5131369978.640872</v>
      </c>
      <c r="AA30" s="13">
        <f>VLOOKUP(A30,Total_de_acoes!$A$1:$B$90,2,0)</f>
        <v>807896814</v>
      </c>
      <c r="AB30" s="6" t="str">
        <f>IF(N30&gt;0,"Subiu",IF(N30&lt;0,"Desceu","Não variou"))</f>
        <v>Subiu</v>
      </c>
      <c r="AC30" s="6" t="str">
        <f>VLOOKUP(A30,Ticker!$A$1:$B$536,2,0)</f>
        <v>TIM</v>
      </c>
      <c r="AD30" s="6" t="str">
        <f>VLOOKUP(AC30,Chatgpt!$A$1:$C$79,2,0)</f>
        <v>Telecomunicações</v>
      </c>
      <c r="AE30" s="6">
        <f>VLOOKUP(AC30,Chatgpt!$A$1:$C$79,3,0)</f>
        <v>27</v>
      </c>
    </row>
    <row r="31" spans="1:31" ht="12.75">
      <c r="A31" s="7" t="s">
        <v>69</v>
      </c>
      <c r="B31" s="8">
        <v>45317</v>
      </c>
      <c r="C31" s="9">
        <v>23.22</v>
      </c>
      <c r="D31" s="9">
        <v>0.73</v>
      </c>
      <c r="E31" s="9">
        <v>1.93</v>
      </c>
      <c r="F31" s="9">
        <v>-9.51</v>
      </c>
      <c r="G31" s="9">
        <v>-9.51</v>
      </c>
      <c r="H31" s="9">
        <v>-20.399999999999999</v>
      </c>
      <c r="I31" s="9">
        <v>22.69</v>
      </c>
      <c r="J31" s="9">
        <v>23.28</v>
      </c>
      <c r="K31" s="7" t="s">
        <v>70</v>
      </c>
      <c r="L31" s="12">
        <f>C31/(1+M31)</f>
        <v>23.051722426288094</v>
      </c>
      <c r="M31" s="6">
        <f t="shared" si="0"/>
        <v>7.3000000000000001E-3</v>
      </c>
      <c r="N31" s="14">
        <f>(C31-L31)*AA31</f>
        <v>42238249.539986439</v>
      </c>
      <c r="O31" s="12">
        <f t="shared" si="13"/>
        <v>22.780339448641222</v>
      </c>
      <c r="P31" s="6">
        <f t="shared" si="2"/>
        <v>1.9299999999999998E-2</v>
      </c>
      <c r="Q31" s="14">
        <f t="shared" si="3"/>
        <v>110356309.94402866</v>
      </c>
      <c r="R31" s="12">
        <f t="shared" si="4"/>
        <v>25.660293955133163</v>
      </c>
      <c r="S31" s="6">
        <f t="shared" si="5"/>
        <v>-9.5100000000000004E-2</v>
      </c>
      <c r="T31" s="14">
        <f t="shared" si="6"/>
        <v>-612522172.46904194</v>
      </c>
      <c r="U31" s="12">
        <f t="shared" si="7"/>
        <v>25.660293955133163</v>
      </c>
      <c r="V31" s="6">
        <f t="shared" si="8"/>
        <v>-9.5100000000000004E-2</v>
      </c>
      <c r="W31" s="14">
        <f t="shared" si="9"/>
        <v>-612522172.46904194</v>
      </c>
      <c r="X31" s="12">
        <f t="shared" si="10"/>
        <v>29.170854271356781</v>
      </c>
      <c r="Y31" s="6">
        <f t="shared" si="11"/>
        <v>-0.20399999999999999</v>
      </c>
      <c r="Z31" s="14">
        <f t="shared" si="12"/>
        <v>-1493684881.1475372</v>
      </c>
      <c r="AA31" s="13">
        <f>VLOOKUP(A31,Total_de_acoes!$A$1:$B$90,2,0)</f>
        <v>251003438</v>
      </c>
      <c r="AB31" s="6" t="str">
        <f>IF(N31&gt;0,"Subiu",IF(N31&lt;0,"Desceu","Não variou"))</f>
        <v>Subiu</v>
      </c>
      <c r="AC31" s="6" t="str">
        <f>VLOOKUP(A31,Ticker!$A$1:$B$536,2,0)</f>
        <v>Bradespar</v>
      </c>
      <c r="AD31" s="6" t="str">
        <f>VLOOKUP(AC31,Chatgpt!$A$1:$C$79,2,0)</f>
        <v>Holding</v>
      </c>
      <c r="AE31" s="6">
        <f>VLOOKUP(AC31,Chatgpt!$A$1:$C$79,3,0)</f>
        <v>21</v>
      </c>
    </row>
    <row r="32" spans="1:31" ht="12.75">
      <c r="A32" s="7" t="s">
        <v>71</v>
      </c>
      <c r="B32" s="8">
        <v>45317</v>
      </c>
      <c r="C32" s="9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7" t="s">
        <v>72</v>
      </c>
      <c r="L32" s="12">
        <f>C32/(1+M32)</f>
        <v>5.510325655281969</v>
      </c>
      <c r="M32" s="6">
        <f t="shared" si="0"/>
        <v>7.1999999999999998E-3</v>
      </c>
      <c r="N32" s="14">
        <f>(C32-L32)*AA32</f>
        <v>15598886.650556229</v>
      </c>
      <c r="O32" s="12">
        <f t="shared" si="13"/>
        <v>5.7602490918526206</v>
      </c>
      <c r="P32" s="6">
        <f t="shared" si="2"/>
        <v>-3.6499999999999998E-2</v>
      </c>
      <c r="Q32" s="14">
        <f t="shared" si="3"/>
        <v>-82664295.41559422</v>
      </c>
      <c r="R32" s="12">
        <f t="shared" si="4"/>
        <v>6.0097455332972389</v>
      </c>
      <c r="S32" s="6">
        <f t="shared" si="5"/>
        <v>-7.6499999999999999E-2</v>
      </c>
      <c r="T32" s="14">
        <f t="shared" si="6"/>
        <v>-180759594.4677045</v>
      </c>
      <c r="U32" s="12">
        <f t="shared" si="7"/>
        <v>6.0097455332972389</v>
      </c>
      <c r="V32" s="6">
        <f t="shared" si="8"/>
        <v>-7.6499999999999999E-2</v>
      </c>
      <c r="W32" s="14">
        <f t="shared" si="9"/>
        <v>-180759594.4677045</v>
      </c>
      <c r="X32" s="12">
        <f t="shared" si="10"/>
        <v>6.4557403745492614</v>
      </c>
      <c r="Y32" s="6">
        <f t="shared" si="11"/>
        <v>-0.14029999999999998</v>
      </c>
      <c r="Z32" s="14">
        <f t="shared" si="12"/>
        <v>-356112786.18056887</v>
      </c>
      <c r="AA32" s="13">
        <f>VLOOKUP(A32,Total_de_acoes!$A$1:$B$90,2,0)</f>
        <v>393173139</v>
      </c>
      <c r="AB32" s="6" t="str">
        <f>IF(N32&gt;0,"Subiu",IF(N32&lt;0,"Desceu","Não variou"))</f>
        <v>Subiu</v>
      </c>
      <c r="AC32" s="6" t="str">
        <f>VLOOKUP(A32,Ticker!$A$1:$B$536,2,0)</f>
        <v>Locaweb</v>
      </c>
      <c r="AD32" s="6" t="str">
        <f>VLOOKUP(AC32,Chatgpt!$A$1:$C$79,2,0)</f>
        <v>Tecnologia</v>
      </c>
      <c r="AE32" s="6">
        <f>VLOOKUP(AC32,Chatgpt!$A$1:$C$79,3,0)</f>
        <v>24</v>
      </c>
    </row>
    <row r="33" spans="1:31" ht="12.75">
      <c r="A33" s="7" t="s">
        <v>73</v>
      </c>
      <c r="B33" s="8">
        <v>45317</v>
      </c>
      <c r="C33" s="9">
        <v>23.83</v>
      </c>
      <c r="D33" s="9">
        <v>0.71</v>
      </c>
      <c r="E33" s="9">
        <v>1.49</v>
      </c>
      <c r="F33" s="9">
        <v>9.7100000000000009</v>
      </c>
      <c r="G33" s="9">
        <v>9.7100000000000009</v>
      </c>
      <c r="H33" s="9">
        <v>-26.61</v>
      </c>
      <c r="I33" s="9">
        <v>23.36</v>
      </c>
      <c r="J33" s="9">
        <v>23.99</v>
      </c>
      <c r="K33" s="7" t="s">
        <v>74</v>
      </c>
      <c r="L33" s="12">
        <f>C33/(1+M33)</f>
        <v>23.661999801409983</v>
      </c>
      <c r="M33" s="6">
        <f t="shared" si="0"/>
        <v>7.0999999999999995E-3</v>
      </c>
      <c r="N33" s="14">
        <f>(C33-L33)*AA33</f>
        <v>46201005.997378685</v>
      </c>
      <c r="O33" s="12">
        <f t="shared" si="13"/>
        <v>23.480145827175093</v>
      </c>
      <c r="P33" s="6">
        <f t="shared" si="2"/>
        <v>1.49E-2</v>
      </c>
      <c r="Q33" s="14">
        <f t="shared" si="3"/>
        <v>96211878.751029626</v>
      </c>
      <c r="R33" s="12">
        <f t="shared" si="4"/>
        <v>21.720900556011301</v>
      </c>
      <c r="S33" s="6">
        <f t="shared" si="5"/>
        <v>9.7100000000000006E-2</v>
      </c>
      <c r="T33" s="14">
        <f t="shared" si="6"/>
        <v>580014290.92704296</v>
      </c>
      <c r="U33" s="12">
        <f t="shared" si="7"/>
        <v>21.720900556011301</v>
      </c>
      <c r="V33" s="6">
        <f t="shared" si="8"/>
        <v>9.7100000000000006E-2</v>
      </c>
      <c r="W33" s="14">
        <f t="shared" si="9"/>
        <v>580014290.92704296</v>
      </c>
      <c r="X33" s="12">
        <f t="shared" si="10"/>
        <v>32.47036380978335</v>
      </c>
      <c r="Y33" s="6">
        <f t="shared" si="11"/>
        <v>-0.2661</v>
      </c>
      <c r="Z33" s="14">
        <f t="shared" si="12"/>
        <v>-2376148978.0706768</v>
      </c>
      <c r="AA33" s="13">
        <f>VLOOKUP(A33,Total_de_acoes!$A$1:$B$90,2,0)</f>
        <v>275005663</v>
      </c>
      <c r="AB33" s="6" t="str">
        <f>IF(N33&gt;0,"Subiu",IF(N33&lt;0,"Desceu","Não variou"))</f>
        <v>Subiu</v>
      </c>
      <c r="AC33" s="6" t="str">
        <f>VLOOKUP(A33,Ticker!$A$1:$B$536,2,0)</f>
        <v>PetroRecôncavo</v>
      </c>
      <c r="AD33" s="6" t="str">
        <f>VLOOKUP(AC33,Chatgpt!$A$1:$C$79,2,0)</f>
        <v>Petróleo e Gás</v>
      </c>
      <c r="AE33" s="6">
        <f>VLOOKUP(AC33,Chatgpt!$A$1:$C$79,3,0)</f>
        <v>13</v>
      </c>
    </row>
    <row r="34" spans="1:31" ht="12.75">
      <c r="A34" s="7" t="s">
        <v>75</v>
      </c>
      <c r="B34" s="8">
        <v>45317</v>
      </c>
      <c r="C34" s="9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</v>
      </c>
      <c r="I34" s="9">
        <v>9.93</v>
      </c>
      <c r="J34" s="9">
        <v>10.06</v>
      </c>
      <c r="K34" s="7" t="s">
        <v>76</v>
      </c>
      <c r="L34" s="12">
        <f>C34/(1+M34)</f>
        <v>9.9404170804369425</v>
      </c>
      <c r="M34" s="6">
        <f t="shared" si="0"/>
        <v>6.9999999999999993E-3</v>
      </c>
      <c r="N34" s="14">
        <f>(C34-L34)*AA34</f>
        <v>373853994.88377655</v>
      </c>
      <c r="O34" s="12">
        <f t="shared" si="13"/>
        <v>10.04012036108325</v>
      </c>
      <c r="P34" s="6">
        <f t="shared" si="2"/>
        <v>-3.0000000000000001E-3</v>
      </c>
      <c r="Q34" s="14">
        <f t="shared" si="3"/>
        <v>-161830193.2288208</v>
      </c>
      <c r="R34" s="12">
        <f t="shared" si="4"/>
        <v>10.369833212472805</v>
      </c>
      <c r="S34" s="6">
        <f t="shared" si="5"/>
        <v>-3.4700000000000002E-2</v>
      </c>
      <c r="T34" s="14">
        <f t="shared" si="6"/>
        <v>-1933306116.2073274</v>
      </c>
      <c r="U34" s="12">
        <f t="shared" si="7"/>
        <v>10.369833212472805</v>
      </c>
      <c r="V34" s="6">
        <f t="shared" si="8"/>
        <v>-3.4700000000000002E-2</v>
      </c>
      <c r="W34" s="14">
        <f t="shared" si="9"/>
        <v>-1933306116.2073274</v>
      </c>
      <c r="X34" s="12">
        <f t="shared" si="10"/>
        <v>7.7596899224806197</v>
      </c>
      <c r="Y34" s="6">
        <f t="shared" si="11"/>
        <v>0.28999999999999998</v>
      </c>
      <c r="Z34" s="14">
        <f t="shared" si="12"/>
        <v>12090429914.275892</v>
      </c>
      <c r="AA34" s="13">
        <f>VLOOKUP(A34,Total_de_acoes!$A$1:$B$90,2,0)</f>
        <v>5372783971</v>
      </c>
      <c r="AB34" s="6" t="str">
        <f>IF(N34&gt;0,"Subiu",IF(N34&lt;0,"Desceu","Não variou"))</f>
        <v>Subiu</v>
      </c>
      <c r="AC34" s="6" t="str">
        <f>VLOOKUP(A34,Ticker!$A$1:$B$536,2,0)</f>
        <v>Itaúsa</v>
      </c>
      <c r="AD34" s="6" t="str">
        <f>VLOOKUP(AC34,Chatgpt!$A$1:$C$79,2,0)</f>
        <v>Holding</v>
      </c>
      <c r="AE34" s="6">
        <f>VLOOKUP(AC34,Chatgpt!$A$1:$C$79,3,0)</f>
        <v>55</v>
      </c>
    </row>
    <row r="35" spans="1:31" ht="12.75">
      <c r="A35" s="7" t="s">
        <v>77</v>
      </c>
      <c r="B35" s="8">
        <v>45317</v>
      </c>
      <c r="C35" s="9">
        <v>56.97</v>
      </c>
      <c r="D35" s="9">
        <v>0.68</v>
      </c>
      <c r="E35" s="9">
        <v>1.88</v>
      </c>
      <c r="F35" s="9">
        <v>2.85</v>
      </c>
      <c r="G35" s="9">
        <v>2.85</v>
      </c>
      <c r="H35" s="9">
        <v>52.87</v>
      </c>
      <c r="I35" s="9">
        <v>56.55</v>
      </c>
      <c r="J35" s="9">
        <v>56.99</v>
      </c>
      <c r="K35" s="7" t="s">
        <v>78</v>
      </c>
      <c r="L35" s="12">
        <f>C35/(1+M35)</f>
        <v>56.585220500595952</v>
      </c>
      <c r="M35" s="6">
        <f t="shared" si="0"/>
        <v>6.8000000000000005E-3</v>
      </c>
      <c r="N35" s="14">
        <f>(C35-L35)*AA35</f>
        <v>546752087.99398506</v>
      </c>
      <c r="O35" s="12">
        <f t="shared" si="13"/>
        <v>55.918727915194346</v>
      </c>
      <c r="P35" s="6">
        <f t="shared" si="2"/>
        <v>1.8799999999999997E-2</v>
      </c>
      <c r="Q35" s="14">
        <f t="shared" si="3"/>
        <v>1493804135.3749816</v>
      </c>
      <c r="R35" s="12">
        <f t="shared" si="4"/>
        <v>55.391346621293145</v>
      </c>
      <c r="S35" s="6">
        <f t="shared" si="5"/>
        <v>2.8500000000000001E-2</v>
      </c>
      <c r="T35" s="14">
        <f t="shared" si="6"/>
        <v>2243186116.629303</v>
      </c>
      <c r="U35" s="12">
        <f t="shared" si="7"/>
        <v>55.391346621293145</v>
      </c>
      <c r="V35" s="6">
        <f t="shared" si="8"/>
        <v>2.8500000000000001E-2</v>
      </c>
      <c r="W35" s="14">
        <f t="shared" si="9"/>
        <v>2243186116.629303</v>
      </c>
      <c r="X35" s="12">
        <f t="shared" si="10"/>
        <v>37.266958853928173</v>
      </c>
      <c r="Y35" s="6">
        <f t="shared" si="11"/>
        <v>0.52869999999999995</v>
      </c>
      <c r="Z35" s="14">
        <f t="shared" si="12"/>
        <v>27997018820.210224</v>
      </c>
      <c r="AA35" s="13">
        <f>VLOOKUP(A35,Total_de_acoes!$A$1:$B$90,2,0)</f>
        <v>1420949112</v>
      </c>
      <c r="AB35" s="6" t="str">
        <f>IF(N35&gt;0,"Subiu",IF(N35&lt;0,"Desceu","Não variou"))</f>
        <v>Subiu</v>
      </c>
      <c r="AC35" s="6" t="str">
        <f>VLOOKUP(A35,Ticker!$A$1:$B$536,2,0)</f>
        <v>Banco do Brasil</v>
      </c>
      <c r="AD35" s="6" t="str">
        <f>VLOOKUP(AC35,Chatgpt!$A$1:$C$79,2,0)</f>
        <v>Serviços Financeiros</v>
      </c>
      <c r="AE35" s="6">
        <f>VLOOKUP(AC35,Chatgpt!$A$1:$C$79,3,0)</f>
        <v>213</v>
      </c>
    </row>
    <row r="36" spans="1:31" ht="12.75">
      <c r="A36" s="7" t="s">
        <v>79</v>
      </c>
      <c r="B36" s="8">
        <v>45317</v>
      </c>
      <c r="C36" s="9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7" t="s">
        <v>80</v>
      </c>
      <c r="L36" s="12">
        <f>C36/(1+M36)</f>
        <v>26.001391511778152</v>
      </c>
      <c r="M36" s="6">
        <f t="shared" si="0"/>
        <v>6.0999999999999995E-3</v>
      </c>
      <c r="N36" s="14">
        <f>(C36-L36)*AA36</f>
        <v>202352473.73982856</v>
      </c>
      <c r="O36" s="12">
        <f t="shared" si="13"/>
        <v>26.899742930591259</v>
      </c>
      <c r="P36" s="6">
        <f t="shared" si="2"/>
        <v>-2.75E-2</v>
      </c>
      <c r="Q36" s="14">
        <f t="shared" si="3"/>
        <v>-943762932.3300761</v>
      </c>
      <c r="R36" s="12">
        <f t="shared" si="4"/>
        <v>29.399865138233309</v>
      </c>
      <c r="S36" s="6">
        <f t="shared" si="5"/>
        <v>-0.11019999999999999</v>
      </c>
      <c r="T36" s="14">
        <f t="shared" si="6"/>
        <v>-4133415132.1583257</v>
      </c>
      <c r="U36" s="12">
        <f t="shared" si="7"/>
        <v>29.399865138233309</v>
      </c>
      <c r="V36" s="6">
        <f t="shared" si="8"/>
        <v>-0.11019999999999999</v>
      </c>
      <c r="W36" s="14">
        <f t="shared" si="9"/>
        <v>-4133415132.1583257</v>
      </c>
      <c r="X36" s="12">
        <f t="shared" si="10"/>
        <v>23.766693922049605</v>
      </c>
      <c r="Y36" s="6">
        <f t="shared" si="11"/>
        <v>0.1007</v>
      </c>
      <c r="Z36" s="14">
        <f t="shared" si="12"/>
        <v>3053376340.1895885</v>
      </c>
      <c r="AA36" s="13">
        <f>VLOOKUP(A36,Total_de_acoes!$A$1:$B$90,2,0)</f>
        <v>1275798515</v>
      </c>
      <c r="AB36" s="6" t="str">
        <f>IF(N36&gt;0,"Subiu",IF(N36&lt;0,"Desceu","Não variou"))</f>
        <v>Subiu</v>
      </c>
      <c r="AC36" s="6" t="str">
        <f>VLOOKUP(A36,Ticker!$A$1:$B$536,2,0)</f>
        <v>RaiaDrogasil</v>
      </c>
      <c r="AD36" s="6" t="str">
        <f>VLOOKUP(AC36,Chatgpt!$A$1:$C$79,2,0)</f>
        <v>Saúde/Varejo</v>
      </c>
      <c r="AE36" s="6">
        <f>VLOOKUP(AC36,Chatgpt!$A$1:$C$79,3,0)</f>
        <v>117</v>
      </c>
    </row>
    <row r="37" spans="1:31" ht="12.75">
      <c r="A37" s="7" t="s">
        <v>81</v>
      </c>
      <c r="B37" s="8">
        <v>45317</v>
      </c>
      <c r="C37" s="9">
        <v>10.08</v>
      </c>
      <c r="D37" s="9">
        <v>0.59</v>
      </c>
      <c r="E37" s="9">
        <v>3.28</v>
      </c>
      <c r="F37" s="9">
        <v>-7.18</v>
      </c>
      <c r="G37" s="9">
        <v>-7.18</v>
      </c>
      <c r="H37" s="9">
        <v>-21.14</v>
      </c>
      <c r="I37" s="9">
        <v>10.029999999999999</v>
      </c>
      <c r="J37" s="9">
        <v>10.14</v>
      </c>
      <c r="K37" s="7" t="s">
        <v>82</v>
      </c>
      <c r="L37" s="12">
        <f>C37/(1+M37)</f>
        <v>10.020876826722338</v>
      </c>
      <c r="M37" s="6">
        <f t="shared" si="0"/>
        <v>5.8999999999999999E-3</v>
      </c>
      <c r="N37" s="14">
        <f>(C37-L37)*AA37</f>
        <v>39045606.935449012</v>
      </c>
      <c r="O37" s="12">
        <f t="shared" si="13"/>
        <v>9.7598760650658409</v>
      </c>
      <c r="P37" s="6">
        <f t="shared" si="2"/>
        <v>3.2799999999999996E-2</v>
      </c>
      <c r="Q37" s="14">
        <f t="shared" si="3"/>
        <v>211413438.10094473</v>
      </c>
      <c r="R37" s="12">
        <f t="shared" si="4"/>
        <v>10.859728506787331</v>
      </c>
      <c r="S37" s="6">
        <f t="shared" si="5"/>
        <v>-7.1800000000000003E-2</v>
      </c>
      <c r="T37" s="14">
        <f t="shared" si="6"/>
        <v>-514941453.65647089</v>
      </c>
      <c r="U37" s="12">
        <f t="shared" si="7"/>
        <v>10.859728506787331</v>
      </c>
      <c r="V37" s="6">
        <f t="shared" si="8"/>
        <v>-7.1800000000000003E-2</v>
      </c>
      <c r="W37" s="14">
        <f t="shared" si="9"/>
        <v>-514941453.65647089</v>
      </c>
      <c r="X37" s="12">
        <f t="shared" si="10"/>
        <v>12.78214557443571</v>
      </c>
      <c r="Y37" s="6">
        <f t="shared" si="11"/>
        <v>-0.2114</v>
      </c>
      <c r="Z37" s="14">
        <f t="shared" si="12"/>
        <v>-1784527252.7285421</v>
      </c>
      <c r="AA37" s="13">
        <f>VLOOKUP(A37,Total_de_acoes!$A$1:$B$90,2,0)</f>
        <v>660411219</v>
      </c>
      <c r="AB37" s="6" t="str">
        <f>IF(N37&gt;0,"Subiu",IF(N37&lt;0,"Desceu","Não variou"))</f>
        <v>Subiu</v>
      </c>
      <c r="AC37" s="6" t="str">
        <f>VLOOKUP(A37,Ticker!$A$1:$B$536,2,0)</f>
        <v>Metalúrgica Gerdau</v>
      </c>
      <c r="AD37" s="6" t="str">
        <f>VLOOKUP(AC37,Chatgpt!$A$1:$C$79,2,0)</f>
        <v>Siderurgia</v>
      </c>
      <c r="AE37" s="6">
        <f>VLOOKUP(AC37,Chatgpt!$A$1:$C$79,3,0)</f>
        <v>120</v>
      </c>
    </row>
    <row r="38" spans="1:31" ht="12.75">
      <c r="A38" s="7" t="s">
        <v>83</v>
      </c>
      <c r="B38" s="8">
        <v>45317</v>
      </c>
      <c r="C38" s="9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7" t="s">
        <v>84</v>
      </c>
      <c r="L38" s="12">
        <f>C38/(1+M38)</f>
        <v>18.461079630181928</v>
      </c>
      <c r="M38" s="6">
        <f t="shared" si="0"/>
        <v>5.8999999999999999E-3</v>
      </c>
      <c r="N38" s="14">
        <f>(C38-L38)*AA38</f>
        <v>127229653.18222687</v>
      </c>
      <c r="O38" s="12">
        <f t="shared" si="13"/>
        <v>18.090599123234291</v>
      </c>
      <c r="P38" s="6">
        <f t="shared" si="2"/>
        <v>2.6499999999999999E-2</v>
      </c>
      <c r="Q38" s="14">
        <f t="shared" si="3"/>
        <v>559987148.29956675</v>
      </c>
      <c r="R38" s="12">
        <f t="shared" si="4"/>
        <v>19.359883236030026</v>
      </c>
      <c r="S38" s="6">
        <f t="shared" si="5"/>
        <v>-4.0800000000000003E-2</v>
      </c>
      <c r="T38" s="14">
        <f t="shared" si="6"/>
        <v>-922660934.24409556</v>
      </c>
      <c r="U38" s="12">
        <f t="shared" si="7"/>
        <v>19.359883236030026</v>
      </c>
      <c r="V38" s="6">
        <f t="shared" si="8"/>
        <v>-4.0800000000000003E-2</v>
      </c>
      <c r="W38" s="14">
        <f t="shared" si="9"/>
        <v>-922660934.24409556</v>
      </c>
      <c r="X38" s="12">
        <f t="shared" si="10"/>
        <v>16.382884869872079</v>
      </c>
      <c r="Y38" s="6">
        <f t="shared" si="11"/>
        <v>0.13350000000000001</v>
      </c>
      <c r="Z38" s="14">
        <f t="shared" si="12"/>
        <v>2554764549.0054641</v>
      </c>
      <c r="AA38" s="13">
        <f>VLOOKUP(A38,Total_de_acoes!$A$1:$B$90,2,0)</f>
        <v>1168097881</v>
      </c>
      <c r="AB38" s="6" t="str">
        <f>IF(N38&gt;0,"Subiu",IF(N38&lt;0,"Desceu","Não variou"))</f>
        <v>Subiu</v>
      </c>
      <c r="AC38" s="6" t="str">
        <f>VLOOKUP(A38,Ticker!$A$1:$B$536,2,0)</f>
        <v>Cosan</v>
      </c>
      <c r="AD38" s="6" t="str">
        <f>VLOOKUP(AC38,Chatgpt!$A$1:$C$79,2,0)</f>
        <v>Energia</v>
      </c>
      <c r="AE38" s="6">
        <f>VLOOKUP(AC38,Chatgpt!$A$1:$C$79,3,0)</f>
        <v>26</v>
      </c>
    </row>
    <row r="39" spans="1:31" ht="12.75">
      <c r="A39" s="7" t="s">
        <v>85</v>
      </c>
      <c r="B39" s="8">
        <v>45317</v>
      </c>
      <c r="C39" s="9">
        <v>24.34</v>
      </c>
      <c r="D39" s="9">
        <v>0.56999999999999995</v>
      </c>
      <c r="E39" s="9">
        <v>2.48</v>
      </c>
      <c r="F39" s="9">
        <v>-2.29</v>
      </c>
      <c r="G39" s="9">
        <v>-2.29</v>
      </c>
      <c r="H39" s="9">
        <v>17.29</v>
      </c>
      <c r="I39" s="9">
        <v>24.17</v>
      </c>
      <c r="J39" s="9">
        <v>24.56</v>
      </c>
      <c r="K39" s="7" t="s">
        <v>86</v>
      </c>
      <c r="L39" s="12">
        <f>C39/(1+M39)</f>
        <v>24.202048324550063</v>
      </c>
      <c r="M39" s="6">
        <f t="shared" si="0"/>
        <v>5.6999999999999993E-3</v>
      </c>
      <c r="N39" s="14">
        <f>(C39-L39)*AA39</f>
        <v>156573285.42541304</v>
      </c>
      <c r="O39" s="12">
        <f t="shared" si="13"/>
        <v>23.75097580015613</v>
      </c>
      <c r="P39" s="6">
        <f t="shared" si="2"/>
        <v>2.4799999999999999E-2</v>
      </c>
      <c r="Q39" s="14">
        <f t="shared" si="3"/>
        <v>668534498.50341654</v>
      </c>
      <c r="R39" s="12">
        <f t="shared" si="4"/>
        <v>24.910449288711494</v>
      </c>
      <c r="S39" s="6">
        <f t="shared" si="5"/>
        <v>-2.29E-2</v>
      </c>
      <c r="T39" s="14">
        <f t="shared" si="6"/>
        <v>-647452225.64956772</v>
      </c>
      <c r="U39" s="12">
        <f t="shared" si="7"/>
        <v>24.910449288711494</v>
      </c>
      <c r="V39" s="6">
        <f t="shared" si="8"/>
        <v>-2.29E-2</v>
      </c>
      <c r="W39" s="14">
        <f t="shared" si="9"/>
        <v>-647452225.64956772</v>
      </c>
      <c r="X39" s="12">
        <f t="shared" si="10"/>
        <v>20.751982266177848</v>
      </c>
      <c r="Y39" s="6">
        <f t="shared" si="11"/>
        <v>0.1729</v>
      </c>
      <c r="Z39" s="14">
        <f t="shared" si="12"/>
        <v>4072351589.1842394</v>
      </c>
      <c r="AA39" s="13">
        <f>VLOOKUP(A39,Total_de_acoes!$A$1:$B$90,2,0)</f>
        <v>1134986472</v>
      </c>
      <c r="AB39" s="6" t="str">
        <f>IF(N39&gt;0,"Subiu",IF(N39&lt;0,"Desceu","Não variou"))</f>
        <v>Subiu</v>
      </c>
      <c r="AC39" s="6" t="str">
        <f>VLOOKUP(A39,Ticker!$A$1:$B$536,2,0)</f>
        <v>JBS</v>
      </c>
      <c r="AD39" s="6" t="str">
        <f>VLOOKUP(AC39,Chatgpt!$A$1:$C$79,2,0)</f>
        <v>Alimentos</v>
      </c>
      <c r="AE39" s="6">
        <f>VLOOKUP(AC39,Chatgpt!$A$1:$C$79,3,0)</f>
        <v>68</v>
      </c>
    </row>
    <row r="40" spans="1:31" ht="12.75">
      <c r="A40" s="7" t="s">
        <v>87</v>
      </c>
      <c r="B40" s="8">
        <v>45317</v>
      </c>
      <c r="C40" s="9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7" t="s">
        <v>88</v>
      </c>
      <c r="L40" s="12">
        <f>C40/(1+M40)</f>
        <v>2.0700636942675161</v>
      </c>
      <c r="M40" s="6">
        <f t="shared" si="0"/>
        <v>4.7999999999999996E-3</v>
      </c>
      <c r="N40" s="14">
        <f>(C40-L40)*AA40</f>
        <v>28493619.274394516</v>
      </c>
      <c r="O40" s="12">
        <f t="shared" si="13"/>
        <v>2.0300605114190904</v>
      </c>
      <c r="P40" s="6">
        <f t="shared" si="2"/>
        <v>2.46E-2</v>
      </c>
      <c r="Q40" s="14">
        <f t="shared" si="3"/>
        <v>143207829.21669352</v>
      </c>
      <c r="R40" s="12">
        <f t="shared" si="4"/>
        <v>2.1599169262720666</v>
      </c>
      <c r="S40" s="6">
        <f t="shared" si="5"/>
        <v>-3.7000000000000005E-2</v>
      </c>
      <c r="T40" s="14">
        <f t="shared" si="6"/>
        <v>-229171940.96913818</v>
      </c>
      <c r="U40" s="12">
        <f t="shared" si="7"/>
        <v>2.1599169262720666</v>
      </c>
      <c r="V40" s="6">
        <f t="shared" si="8"/>
        <v>-3.7000000000000005E-2</v>
      </c>
      <c r="W40" s="14">
        <f t="shared" si="9"/>
        <v>-229171940.96913818</v>
      </c>
      <c r="X40" s="12">
        <f t="shared" si="10"/>
        <v>4.2798353909465021</v>
      </c>
      <c r="Y40" s="6">
        <f t="shared" si="11"/>
        <v>-0.51400000000000001</v>
      </c>
      <c r="Z40" s="14">
        <f t="shared" si="12"/>
        <v>-6308307512.2225513</v>
      </c>
      <c r="AA40" s="13">
        <f>VLOOKUP(A40,Total_de_acoes!$A$1:$B$90,2,0)</f>
        <v>2867627068</v>
      </c>
      <c r="AB40" s="6" t="str">
        <f>IF(N40&gt;0,"Subiu",IF(N40&lt;0,"Desceu","Não variou"))</f>
        <v>Subiu</v>
      </c>
      <c r="AC40" s="6" t="str">
        <f>VLOOKUP(A40,Ticker!$A$1:$B$536,2,0)</f>
        <v>Magazine Luiza</v>
      </c>
      <c r="AD40" s="6" t="str">
        <f>VLOOKUP(AC40,Chatgpt!$A$1:$C$79,2,0)</f>
        <v>Varejo</v>
      </c>
      <c r="AE40" s="6">
        <f>VLOOKUP(AC40,Chatgpt!$A$1:$C$79,3,0)</f>
        <v>64</v>
      </c>
    </row>
    <row r="41" spans="1:31" ht="12.75">
      <c r="A41" s="7" t="s">
        <v>89</v>
      </c>
      <c r="B41" s="8">
        <v>45317</v>
      </c>
      <c r="C41" s="9">
        <v>13.75</v>
      </c>
      <c r="D41" s="9">
        <v>0.36</v>
      </c>
      <c r="E41" s="9">
        <v>-0.72</v>
      </c>
      <c r="F41" s="9">
        <v>-9.9499999999999993</v>
      </c>
      <c r="G41" s="9">
        <v>-9.9499999999999993</v>
      </c>
      <c r="H41" s="9">
        <v>15.78</v>
      </c>
      <c r="I41" s="9">
        <v>13.67</v>
      </c>
      <c r="J41" s="9">
        <v>13.9</v>
      </c>
      <c r="K41" s="7" t="s">
        <v>90</v>
      </c>
      <c r="L41" s="12">
        <f>C41/(1+M41)</f>
        <v>13.700677560781187</v>
      </c>
      <c r="M41" s="6">
        <f t="shared" si="0"/>
        <v>3.5999999999999999E-3</v>
      </c>
      <c r="N41" s="14">
        <f>(C41-L41)*AA41</f>
        <v>74019610.052810252</v>
      </c>
      <c r="O41" s="12">
        <f t="shared" si="13"/>
        <v>13.849717969379533</v>
      </c>
      <c r="P41" s="6">
        <f t="shared" si="2"/>
        <v>-7.1999999999999998E-3</v>
      </c>
      <c r="Q41" s="14">
        <f t="shared" si="3"/>
        <v>-149649638.69661641</v>
      </c>
      <c r="R41" s="12">
        <f t="shared" si="4"/>
        <v>15.269294836202111</v>
      </c>
      <c r="S41" s="6">
        <f t="shared" si="5"/>
        <v>-9.9499999999999991E-2</v>
      </c>
      <c r="T41" s="14">
        <f t="shared" si="6"/>
        <v>-2280049671.3478632</v>
      </c>
      <c r="U41" s="12">
        <f t="shared" si="7"/>
        <v>15.269294836202111</v>
      </c>
      <c r="V41" s="6">
        <f t="shared" si="8"/>
        <v>-9.9499999999999991E-2</v>
      </c>
      <c r="W41" s="14">
        <f t="shared" si="9"/>
        <v>-2280049671.3478632</v>
      </c>
      <c r="X41" s="12">
        <f t="shared" si="10"/>
        <v>11.875971670409397</v>
      </c>
      <c r="Y41" s="6">
        <f t="shared" si="11"/>
        <v>0.1578</v>
      </c>
      <c r="Z41" s="14">
        <f t="shared" si="12"/>
        <v>2812408477.3833995</v>
      </c>
      <c r="AA41" s="13">
        <f>VLOOKUP(A41,Total_de_acoes!$A$1:$B$90,2,0)</f>
        <v>1500728902</v>
      </c>
      <c r="AB41" s="6" t="str">
        <f>IF(N41&gt;0,"Subiu",IF(N41&lt;0,"Desceu","Não variou"))</f>
        <v>Subiu</v>
      </c>
      <c r="AC41" s="6" t="str">
        <f>VLOOKUP(A41,Ticker!$A$1:$B$536,2,0)</f>
        <v>Banco Bradesco</v>
      </c>
      <c r="AD41" s="6" t="str">
        <f>VLOOKUP(AC41,Chatgpt!$A$1:$C$79,2,0)</f>
        <v>Serviços Financeiros</v>
      </c>
      <c r="AE41" s="6">
        <f>VLOOKUP(AC41,Chatgpt!$A$1:$C$79,3,0)</f>
        <v>78</v>
      </c>
    </row>
    <row r="42" spans="1:31" ht="12.75">
      <c r="A42" s="7" t="s">
        <v>91</v>
      </c>
      <c r="B42" s="8">
        <v>45317</v>
      </c>
      <c r="C42" s="9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7" t="s">
        <v>92</v>
      </c>
      <c r="L42" s="12">
        <f>C42/(1+M42)</f>
        <v>21.781190784880824</v>
      </c>
      <c r="M42" s="6">
        <f t="shared" si="0"/>
        <v>2.7000000000000001E-3</v>
      </c>
      <c r="N42" s="14">
        <f>(C42-L42)*AA42</f>
        <v>65779607.098639093</v>
      </c>
      <c r="O42" s="12">
        <f t="shared" si="13"/>
        <v>21.070911722141823</v>
      </c>
      <c r="P42" s="6">
        <f t="shared" si="2"/>
        <v>3.6499999999999998E-2</v>
      </c>
      <c r="Q42" s="14">
        <f t="shared" si="3"/>
        <v>860244855.14998639</v>
      </c>
      <c r="R42" s="12">
        <f t="shared" si="4"/>
        <v>23.759791122715406</v>
      </c>
      <c r="S42" s="6">
        <f t="shared" si="5"/>
        <v>-8.0799999999999997E-2</v>
      </c>
      <c r="T42" s="14">
        <f t="shared" si="6"/>
        <v>-2147335336.9495575</v>
      </c>
      <c r="U42" s="12">
        <f t="shared" si="7"/>
        <v>23.759791122715406</v>
      </c>
      <c r="V42" s="6">
        <f t="shared" si="8"/>
        <v>-8.0799999999999997E-2</v>
      </c>
      <c r="W42" s="14">
        <f t="shared" si="9"/>
        <v>-2147335336.9495575</v>
      </c>
      <c r="X42" s="12">
        <f t="shared" si="10"/>
        <v>29.553450608930987</v>
      </c>
      <c r="Y42" s="6">
        <f t="shared" si="11"/>
        <v>-0.26100000000000001</v>
      </c>
      <c r="Z42" s="14">
        <f t="shared" si="12"/>
        <v>-8627691245.3605404</v>
      </c>
      <c r="AA42" s="13">
        <f>VLOOKUP(A42,Total_de_acoes!$A$1:$B$90,2,0)</f>
        <v>1118525506</v>
      </c>
      <c r="AB42" s="6" t="str">
        <f>IF(N42&gt;0,"Subiu",IF(N42&lt;0,"Desceu","Não variou"))</f>
        <v>Subiu</v>
      </c>
      <c r="AC42" s="6" t="str">
        <f>VLOOKUP(A42,Ticker!$A$1:$B$536,2,0)</f>
        <v>Gerdau</v>
      </c>
      <c r="AD42" s="6" t="str">
        <f>VLOOKUP(AC42,Chatgpt!$A$1:$C$79,2,0)</f>
        <v>Siderurgia</v>
      </c>
      <c r="AE42" s="6">
        <f>VLOOKUP(AC42,Chatgpt!$A$1:$C$79,3,0)</f>
        <v>120</v>
      </c>
    </row>
    <row r="43" spans="1:31" ht="12.75">
      <c r="A43" s="7" t="s">
        <v>93</v>
      </c>
      <c r="B43" s="8">
        <v>45317</v>
      </c>
      <c r="C43" s="9">
        <v>3.74</v>
      </c>
      <c r="D43" s="9">
        <v>0.26</v>
      </c>
      <c r="E43" s="9">
        <v>0</v>
      </c>
      <c r="F43" s="9">
        <v>-7.2</v>
      </c>
      <c r="G43" s="9">
        <v>-7.2</v>
      </c>
      <c r="H43" s="9">
        <v>15.46</v>
      </c>
      <c r="I43" s="9">
        <v>3.71</v>
      </c>
      <c r="J43" s="9">
        <v>3.78</v>
      </c>
      <c r="K43" s="7" t="s">
        <v>94</v>
      </c>
      <c r="L43" s="12">
        <f>C43/(1+M43)</f>
        <v>3.7303012168362262</v>
      </c>
      <c r="M43" s="6">
        <f t="shared" si="0"/>
        <v>2.5999999999999999E-3</v>
      </c>
      <c r="N43" s="14">
        <f>(C43-L43)*AA43</f>
        <v>11571106.417007603</v>
      </c>
      <c r="O43" s="12">
        <f t="shared" si="13"/>
        <v>3.74</v>
      </c>
      <c r="P43" s="6">
        <f t="shared" si="2"/>
        <v>0</v>
      </c>
      <c r="Q43" s="14">
        <f t="shared" si="3"/>
        <v>0</v>
      </c>
      <c r="R43" s="12">
        <f t="shared" si="4"/>
        <v>4.0301724137931041</v>
      </c>
      <c r="S43" s="6">
        <f t="shared" si="5"/>
        <v>-7.2000000000000008E-2</v>
      </c>
      <c r="T43" s="14">
        <f t="shared" si="6"/>
        <v>-346189395.36879361</v>
      </c>
      <c r="U43" s="12">
        <f t="shared" si="7"/>
        <v>4.0301724137931041</v>
      </c>
      <c r="V43" s="6">
        <f t="shared" si="8"/>
        <v>-7.2000000000000008E-2</v>
      </c>
      <c r="W43" s="14">
        <f t="shared" si="9"/>
        <v>-346189395.36879361</v>
      </c>
      <c r="X43" s="12">
        <f t="shared" si="10"/>
        <v>3.2392170448640223</v>
      </c>
      <c r="Y43" s="6">
        <f t="shared" si="11"/>
        <v>0.15460000000000002</v>
      </c>
      <c r="Z43" s="14">
        <f t="shared" si="12"/>
        <v>597457718.95854163</v>
      </c>
      <c r="AA43" s="13">
        <f>VLOOKUP(A43,Total_de_acoes!$A$1:$B$90,2,0)</f>
        <v>1193047233</v>
      </c>
      <c r="AB43" s="6" t="str">
        <f>IF(N43&gt;0,"Subiu",IF(N43&lt;0,"Desceu","Não variou"))</f>
        <v>Subiu</v>
      </c>
      <c r="AC43" s="6" t="str">
        <f>VLOOKUP(A43,Ticker!$A$1:$B$536,2,0)</f>
        <v>Raízen</v>
      </c>
      <c r="AD43" s="6" t="str">
        <f>VLOOKUP(AC43,Chatgpt!$A$1:$C$79,2,0)</f>
        <v>Energia</v>
      </c>
      <c r="AE43" s="6">
        <f>VLOOKUP(AC43,Chatgpt!$A$1:$C$79,3,0)</f>
        <v>10</v>
      </c>
    </row>
    <row r="44" spans="1:31" ht="12.75">
      <c r="A44" s="7" t="s">
        <v>95</v>
      </c>
      <c r="B44" s="8">
        <v>45317</v>
      </c>
      <c r="C44" s="9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9.9600000000000009</v>
      </c>
      <c r="J44" s="9">
        <v>10.130000000000001</v>
      </c>
      <c r="K44" s="7" t="s">
        <v>96</v>
      </c>
      <c r="L44" s="12">
        <f>C44/(1+M44)</f>
        <v>10.050903283760855</v>
      </c>
      <c r="M44" s="6">
        <f t="shared" si="0"/>
        <v>1.9E-3</v>
      </c>
      <c r="N44" s="14">
        <f>(C44-L44)*AA44</f>
        <v>32069789.503513202</v>
      </c>
      <c r="O44" s="12">
        <f t="shared" si="13"/>
        <v>9.9801783944499523</v>
      </c>
      <c r="P44" s="6">
        <f t="shared" si="2"/>
        <v>9.0000000000000011E-3</v>
      </c>
      <c r="Q44" s="14">
        <f t="shared" si="3"/>
        <v>150840592.00465551</v>
      </c>
      <c r="R44" s="12">
        <f t="shared" si="4"/>
        <v>10.360082304526749</v>
      </c>
      <c r="S44" s="6">
        <f t="shared" si="5"/>
        <v>-2.7999999999999997E-2</v>
      </c>
      <c r="T44" s="14">
        <f t="shared" si="6"/>
        <v>-487145450.99629575</v>
      </c>
      <c r="U44" s="12">
        <f t="shared" si="7"/>
        <v>10.360082304526749</v>
      </c>
      <c r="V44" s="6">
        <f t="shared" si="8"/>
        <v>-2.7999999999999997E-2</v>
      </c>
      <c r="W44" s="14">
        <f t="shared" si="9"/>
        <v>-487145450.99629575</v>
      </c>
      <c r="X44" s="12">
        <f t="shared" si="10"/>
        <v>7.6241671714112664</v>
      </c>
      <c r="Y44" s="6">
        <f t="shared" si="11"/>
        <v>0.32079999999999997</v>
      </c>
      <c r="Z44" s="14">
        <f t="shared" si="12"/>
        <v>4107373382.4895816</v>
      </c>
      <c r="AA44" s="13">
        <f>VLOOKUP(A44,Total_de_acoes!$A$1:$B$90,2,0)</f>
        <v>1679335290</v>
      </c>
      <c r="AB44" s="6" t="str">
        <f>IF(N44&gt;0,"Subiu",IF(N44&lt;0,"Desceu","Não variou"))</f>
        <v>Subiu</v>
      </c>
      <c r="AC44" s="6" t="str">
        <f>VLOOKUP(A44,Ticker!$A$1:$B$536,2,0)</f>
        <v>Copel</v>
      </c>
      <c r="AD44" s="6" t="str">
        <f>VLOOKUP(AC44,Chatgpt!$A$1:$C$79,2,0)</f>
        <v>Energia</v>
      </c>
      <c r="AE44" s="6">
        <f>VLOOKUP(AC44,Chatgpt!$A$1:$C$79,3,0)</f>
        <v>66</v>
      </c>
    </row>
    <row r="45" spans="1:31" ht="12.75">
      <c r="A45" s="7" t="s">
        <v>97</v>
      </c>
      <c r="B45" s="8">
        <v>45317</v>
      </c>
      <c r="C45" s="9">
        <v>8.18</v>
      </c>
      <c r="D45" s="9">
        <v>0.12</v>
      </c>
      <c r="E45" s="9">
        <v>-3.76</v>
      </c>
      <c r="F45" s="9">
        <v>-18.77</v>
      </c>
      <c r="G45" s="9">
        <v>-18.77</v>
      </c>
      <c r="H45" s="9">
        <v>-40.74</v>
      </c>
      <c r="I45" s="9">
        <v>8.11</v>
      </c>
      <c r="J45" s="9">
        <v>8.27</v>
      </c>
      <c r="K45" s="7" t="s">
        <v>98</v>
      </c>
      <c r="L45" s="12">
        <f>C45/(1+M45)</f>
        <v>8.1701957650819015</v>
      </c>
      <c r="M45" s="6">
        <f t="shared" si="0"/>
        <v>1.1999999999999999E-3</v>
      </c>
      <c r="N45" s="14">
        <f>(C45-L45)*AA45</f>
        <v>4131341.1578905098</v>
      </c>
      <c r="O45" s="12">
        <f t="shared" si="13"/>
        <v>8.4995843724023263</v>
      </c>
      <c r="P45" s="6">
        <f t="shared" si="2"/>
        <v>-3.7599999999999995E-2</v>
      </c>
      <c r="Q45" s="14">
        <f t="shared" si="3"/>
        <v>-134667527.05885249</v>
      </c>
      <c r="R45" s="12">
        <f t="shared" si="4"/>
        <v>10.070171119044687</v>
      </c>
      <c r="S45" s="6">
        <f t="shared" si="5"/>
        <v>-0.18770000000000001</v>
      </c>
      <c r="T45" s="14">
        <f t="shared" si="6"/>
        <v>-796486600.41287684</v>
      </c>
      <c r="U45" s="12">
        <f t="shared" si="7"/>
        <v>10.070171119044687</v>
      </c>
      <c r="V45" s="6">
        <f t="shared" si="8"/>
        <v>-0.18770000000000001</v>
      </c>
      <c r="W45" s="14">
        <f t="shared" si="9"/>
        <v>-796486600.41287684</v>
      </c>
      <c r="X45" s="12">
        <f t="shared" si="10"/>
        <v>13.803577455281808</v>
      </c>
      <c r="Y45" s="6">
        <f t="shared" si="11"/>
        <v>-0.40740000000000004</v>
      </c>
      <c r="Z45" s="14">
        <f t="shared" si="12"/>
        <v>-2369681794.6195741</v>
      </c>
      <c r="AA45" s="13">
        <f>VLOOKUP(A45,Total_de_acoes!$A$1:$B$90,2,0)</f>
        <v>421383330</v>
      </c>
      <c r="AB45" s="6" t="str">
        <f>IF(N45&gt;0,"Subiu",IF(N45&lt;0,"Desceu","Não variou"))</f>
        <v>Subiu</v>
      </c>
      <c r="AC45" s="6" t="str">
        <f>VLOOKUP(A45,Ticker!$A$1:$B$536,2,0)</f>
        <v>Grupo Vamos</v>
      </c>
      <c r="AD45" s="6" t="str">
        <f>VLOOKUP(AC45,Chatgpt!$A$1:$C$79,2,0)</f>
        <v>Transporte</v>
      </c>
      <c r="AE45" s="6">
        <f>VLOOKUP(AC45,Chatgpt!$A$1:$C$79,3,0)</f>
        <v>45</v>
      </c>
    </row>
    <row r="46" spans="1:31" ht="12.75">
      <c r="A46" s="7" t="s">
        <v>99</v>
      </c>
      <c r="B46" s="8">
        <v>45317</v>
      </c>
      <c r="C46" s="9">
        <v>9.74</v>
      </c>
      <c r="D46" s="9">
        <v>0</v>
      </c>
      <c r="E46" s="9">
        <v>5.3</v>
      </c>
      <c r="F46" s="9">
        <v>0.41</v>
      </c>
      <c r="G46" s="9">
        <v>0.41</v>
      </c>
      <c r="H46" s="9">
        <v>17.989999999999998</v>
      </c>
      <c r="I46" s="9">
        <v>9.61</v>
      </c>
      <c r="J46" s="9">
        <v>9.86</v>
      </c>
      <c r="K46" s="7" t="s">
        <v>100</v>
      </c>
      <c r="L46" s="12">
        <f>C46/(1+M46)</f>
        <v>9.74</v>
      </c>
      <c r="M46" s="6">
        <f t="shared" si="0"/>
        <v>0</v>
      </c>
      <c r="N46" s="14">
        <f>(C46-L46)*AA46</f>
        <v>0</v>
      </c>
      <c r="O46" s="12">
        <f t="shared" si="13"/>
        <v>9.2497625830959169</v>
      </c>
      <c r="P46" s="6">
        <f t="shared" si="2"/>
        <v>5.2999999999999999E-2</v>
      </c>
      <c r="Q46" s="14">
        <f t="shared" si="3"/>
        <v>162660621.48446333</v>
      </c>
      <c r="R46" s="12">
        <f t="shared" si="4"/>
        <v>9.7002290608505124</v>
      </c>
      <c r="S46" s="6">
        <f t="shared" si="5"/>
        <v>4.0999999999999995E-3</v>
      </c>
      <c r="T46" s="14">
        <f t="shared" si="6"/>
        <v>13195985.161496103</v>
      </c>
      <c r="U46" s="12">
        <f t="shared" si="7"/>
        <v>9.7002290608505124</v>
      </c>
      <c r="V46" s="6">
        <f t="shared" si="8"/>
        <v>4.0999999999999995E-3</v>
      </c>
      <c r="W46" s="14">
        <f t="shared" si="9"/>
        <v>13195985.161496103</v>
      </c>
      <c r="X46" s="12">
        <f t="shared" si="10"/>
        <v>8.2549368590558529</v>
      </c>
      <c r="Y46" s="6">
        <f t="shared" si="11"/>
        <v>0.17989999999999998</v>
      </c>
      <c r="Z46" s="14">
        <f t="shared" si="12"/>
        <v>492743485.34050494</v>
      </c>
      <c r="AA46" s="13">
        <f>VLOOKUP(A46,Total_de_acoes!$A$1:$B$90,2,0)</f>
        <v>331799687</v>
      </c>
      <c r="AB46" s="6" t="str">
        <f>IF(N46&gt;0,"Subiu",IF(N46&lt;0,"Desceu","Não variou"))</f>
        <v>Não variou</v>
      </c>
      <c r="AC46" s="6" t="str">
        <f>VLOOKUP(A46,Ticker!$A$1:$B$536,2,0)</f>
        <v>Marfrig</v>
      </c>
      <c r="AD46" s="6" t="str">
        <f>VLOOKUP(AC46,Chatgpt!$A$1:$C$79,2,0)</f>
        <v>Alimentos</v>
      </c>
      <c r="AE46" s="6">
        <f>VLOOKUP(AC46,Chatgpt!$A$1:$C$79,3,0)</f>
        <v>14</v>
      </c>
    </row>
    <row r="47" spans="1:31" ht="12.75">
      <c r="A47" s="7" t="s">
        <v>101</v>
      </c>
      <c r="B47" s="8">
        <v>45317</v>
      </c>
      <c r="C47" s="9">
        <v>13.2</v>
      </c>
      <c r="D47" s="9">
        <v>0</v>
      </c>
      <c r="E47" s="9">
        <v>-1.1200000000000001</v>
      </c>
      <c r="F47" s="9">
        <v>-3.86</v>
      </c>
      <c r="G47" s="9">
        <v>-3.86</v>
      </c>
      <c r="H47" s="9">
        <v>0.3</v>
      </c>
      <c r="I47" s="9">
        <v>13.15</v>
      </c>
      <c r="J47" s="9">
        <v>13.29</v>
      </c>
      <c r="K47" s="7" t="s">
        <v>102</v>
      </c>
      <c r="L47" s="12">
        <f>C47/(1+M47)</f>
        <v>13.2</v>
      </c>
      <c r="M47" s="6">
        <f t="shared" si="0"/>
        <v>0</v>
      </c>
      <c r="N47" s="14">
        <f>(C47-L47)*AA47</f>
        <v>0</v>
      </c>
      <c r="O47" s="12">
        <f t="shared" si="13"/>
        <v>13.349514563106796</v>
      </c>
      <c r="P47" s="6">
        <f t="shared" si="2"/>
        <v>-1.1200000000000002E-2</v>
      </c>
      <c r="Q47" s="14">
        <f t="shared" si="3"/>
        <v>-657003752.78252673</v>
      </c>
      <c r="R47" s="12">
        <f t="shared" si="4"/>
        <v>13.729977116704804</v>
      </c>
      <c r="S47" s="6">
        <f t="shared" si="5"/>
        <v>-3.8599999999999995E-2</v>
      </c>
      <c r="T47" s="14">
        <f t="shared" si="6"/>
        <v>-2328849761.0443897</v>
      </c>
      <c r="U47" s="12">
        <f t="shared" si="7"/>
        <v>13.729977116704804</v>
      </c>
      <c r="V47" s="6">
        <f t="shared" si="8"/>
        <v>-3.8599999999999995E-2</v>
      </c>
      <c r="W47" s="14">
        <f t="shared" si="9"/>
        <v>-2328849761.0443897</v>
      </c>
      <c r="X47" s="12">
        <f t="shared" si="10"/>
        <v>13.160518444666003</v>
      </c>
      <c r="Y47" s="6">
        <f t="shared" si="11"/>
        <v>3.0000000000000001E-3</v>
      </c>
      <c r="Z47" s="14">
        <f t="shared" si="12"/>
        <v>173491661.82292238</v>
      </c>
      <c r="AA47" s="13">
        <f>VLOOKUP(A47,Total_de_acoes!$A$1:$B$90,2,0)</f>
        <v>4394245879</v>
      </c>
      <c r="AB47" s="6" t="str">
        <f>IF(N47&gt;0,"Subiu",IF(N47&lt;0,"Desceu","Não variou"))</f>
        <v>Não variou</v>
      </c>
      <c r="AC47" s="6" t="str">
        <f>VLOOKUP(A47,Ticker!$A$1:$B$536,2,0)</f>
        <v>Ambev</v>
      </c>
      <c r="AD47" s="6" t="str">
        <f>VLOOKUP(AC47,Chatgpt!$A$1:$C$79,2,0)</f>
        <v>Bebidas</v>
      </c>
      <c r="AE47" s="6">
        <f>VLOOKUP(AC47,Chatgpt!$A$1:$C$79,3,0)</f>
        <v>26</v>
      </c>
    </row>
    <row r="48" spans="1:31" ht="12.75">
      <c r="A48" s="7" t="s">
        <v>103</v>
      </c>
      <c r="B48" s="8">
        <v>45317</v>
      </c>
      <c r="C48" s="9">
        <v>33.729999999999997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33.729999999999997</v>
      </c>
      <c r="J48" s="9">
        <v>34.03</v>
      </c>
      <c r="K48" s="7" t="s">
        <v>104</v>
      </c>
      <c r="L48" s="12">
        <f>C48/(1+M48)</f>
        <v>33.736747349469887</v>
      </c>
      <c r="M48" s="6">
        <f t="shared" si="0"/>
        <v>-2.0000000000000001E-4</v>
      </c>
      <c r="N48" s="14">
        <f>(C48-L48)*AA48</f>
        <v>-4532537.1883631321</v>
      </c>
      <c r="O48" s="12">
        <f t="shared" si="13"/>
        <v>34.54880671924613</v>
      </c>
      <c r="P48" s="6">
        <f t="shared" si="2"/>
        <v>-2.3700000000000002E-2</v>
      </c>
      <c r="Q48" s="14">
        <f t="shared" si="3"/>
        <v>-550034042.49715042</v>
      </c>
      <c r="R48" s="12">
        <f t="shared" si="4"/>
        <v>33.649241819632877</v>
      </c>
      <c r="S48" s="6">
        <f t="shared" si="5"/>
        <v>2.3999999999999998E-3</v>
      </c>
      <c r="T48" s="14">
        <f t="shared" si="6"/>
        <v>54249369.683895245</v>
      </c>
      <c r="U48" s="12">
        <f t="shared" si="7"/>
        <v>33.649241819632877</v>
      </c>
      <c r="V48" s="6">
        <f t="shared" si="8"/>
        <v>2.3999999999999998E-3</v>
      </c>
      <c r="W48" s="14">
        <f t="shared" si="9"/>
        <v>54249369.683895245</v>
      </c>
      <c r="X48" s="12">
        <f t="shared" si="10"/>
        <v>33.425824992567627</v>
      </c>
      <c r="Y48" s="6">
        <f t="shared" si="11"/>
        <v>9.1000000000000004E-3</v>
      </c>
      <c r="Z48" s="14">
        <f t="shared" si="12"/>
        <v>204329794.84910035</v>
      </c>
      <c r="AA48" s="13">
        <f>VLOOKUP(A48,Total_de_acoes!$A$1:$B$90,2,0)</f>
        <v>671750768</v>
      </c>
      <c r="AB48" s="6" t="str">
        <f>IF(N48&gt;0,"Subiu",IF(N48&lt;0,"Desceu","Não variou"))</f>
        <v>Desceu</v>
      </c>
      <c r="AC48" s="6" t="str">
        <f>VLOOKUP(A48,Ticker!$A$1:$B$536,2,0)</f>
        <v>BB Seguridade</v>
      </c>
      <c r="AD48" s="6" t="str">
        <f>VLOOKUP(AC48,Chatgpt!$A$1:$C$79,2,0)</f>
        <v>Seguros</v>
      </c>
      <c r="AE48" s="6">
        <f>VLOOKUP(AC48,Chatgpt!$A$1:$C$79,3,0)</f>
        <v>9</v>
      </c>
    </row>
    <row r="49" spans="1:31" ht="12.75">
      <c r="A49" s="7" t="s">
        <v>105</v>
      </c>
      <c r="B49" s="8">
        <v>45317</v>
      </c>
      <c r="C49" s="9">
        <v>77.040000000000006</v>
      </c>
      <c r="D49" s="9">
        <v>-0.06</v>
      </c>
      <c r="E49" s="9">
        <v>1.37</v>
      </c>
      <c r="F49" s="9">
        <v>2.2200000000000002</v>
      </c>
      <c r="G49" s="9">
        <v>2.2200000000000002</v>
      </c>
      <c r="H49" s="9">
        <v>45.92</v>
      </c>
      <c r="I49" s="9">
        <v>76.52</v>
      </c>
      <c r="J49" s="9">
        <v>77.69</v>
      </c>
      <c r="K49" s="7" t="s">
        <v>106</v>
      </c>
      <c r="L49" s="12">
        <f>C49/(1+M49)</f>
        <v>77.086251751050639</v>
      </c>
      <c r="M49" s="6">
        <f t="shared" si="0"/>
        <v>-5.9999999999999995E-4</v>
      </c>
      <c r="N49" s="14">
        <f>(C49-L49)*AA49</f>
        <v>-15725678.564115381</v>
      </c>
      <c r="O49" s="12">
        <f t="shared" si="13"/>
        <v>75.998816217815929</v>
      </c>
      <c r="P49" s="6">
        <f t="shared" si="2"/>
        <v>1.37E-2</v>
      </c>
      <c r="Q49" s="14">
        <f t="shared" si="3"/>
        <v>354004359.03221059</v>
      </c>
      <c r="R49" s="12">
        <f t="shared" si="4"/>
        <v>75.366855801213077</v>
      </c>
      <c r="S49" s="6">
        <f t="shared" si="5"/>
        <v>2.2200000000000001E-2</v>
      </c>
      <c r="T49" s="14">
        <f t="shared" si="6"/>
        <v>568872037.57396948</v>
      </c>
      <c r="U49" s="12">
        <f t="shared" si="7"/>
        <v>75.366855801213077</v>
      </c>
      <c r="V49" s="6">
        <f t="shared" si="8"/>
        <v>2.2200000000000001E-2</v>
      </c>
      <c r="W49" s="14">
        <f t="shared" si="9"/>
        <v>568872037.57396948</v>
      </c>
      <c r="X49" s="12">
        <f t="shared" si="10"/>
        <v>52.796052631578952</v>
      </c>
      <c r="Y49" s="6">
        <f t="shared" si="11"/>
        <v>0.4592</v>
      </c>
      <c r="Z49" s="14">
        <f t="shared" si="12"/>
        <v>8242985720.1244745</v>
      </c>
      <c r="AA49" s="13">
        <f>VLOOKUP(A49,Total_de_acoes!$A$1:$B$90,2,0)</f>
        <v>340001799</v>
      </c>
      <c r="AB49" s="6" t="str">
        <f>IF(N49&gt;0,"Subiu",IF(N49&lt;0,"Desceu","Não variou"))</f>
        <v>Desceu</v>
      </c>
      <c r="AC49" s="6" t="str">
        <f>VLOOKUP(A49,Ticker!$A$1:$B$536,2,0)</f>
        <v>Sabesp</v>
      </c>
      <c r="AD49" s="6" t="str">
        <f>VLOOKUP(AC49,Chatgpt!$A$1:$C$79,2,0)</f>
        <v>Saneamento</v>
      </c>
      <c r="AE49" s="6">
        <f>VLOOKUP(AC49,Chatgpt!$A$1:$C$79,3,0)</f>
        <v>47</v>
      </c>
    </row>
    <row r="50" spans="1:31" ht="12.75">
      <c r="A50" s="7" t="s">
        <v>107</v>
      </c>
      <c r="B50" s="8">
        <v>45317</v>
      </c>
      <c r="C50" s="9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7" t="s">
        <v>108</v>
      </c>
      <c r="L50" s="12">
        <f>C50/(1+M50)</f>
        <v>30.898539123474084</v>
      </c>
      <c r="M50" s="6">
        <f t="shared" si="0"/>
        <v>-5.9999999999999995E-4</v>
      </c>
      <c r="N50" s="14">
        <f>(C50-L50)*AA50</f>
        <v>-9531377.7459757738</v>
      </c>
      <c r="O50" s="12">
        <f t="shared" si="13"/>
        <v>31.720595788392398</v>
      </c>
      <c r="P50" s="6">
        <f t="shared" si="2"/>
        <v>-2.6499999999999999E-2</v>
      </c>
      <c r="Q50" s="14">
        <f t="shared" si="3"/>
        <v>-432169082.96899861</v>
      </c>
      <c r="R50" s="12">
        <f t="shared" si="4"/>
        <v>33.689722888937375</v>
      </c>
      <c r="S50" s="6">
        <f t="shared" si="5"/>
        <v>-8.3400000000000002E-2</v>
      </c>
      <c r="T50" s="14">
        <f t="shared" si="6"/>
        <v>-1444541337.3189957</v>
      </c>
      <c r="U50" s="12">
        <f t="shared" si="7"/>
        <v>33.689722888937375</v>
      </c>
      <c r="V50" s="6">
        <f t="shared" si="8"/>
        <v>-8.3400000000000002E-2</v>
      </c>
      <c r="W50" s="14">
        <f t="shared" si="9"/>
        <v>-1444541337.3189957</v>
      </c>
      <c r="X50" s="12">
        <f t="shared" si="10"/>
        <v>29.162338275568988</v>
      </c>
      <c r="Y50" s="6">
        <f t="shared" si="11"/>
        <v>5.8899999999999994E-2</v>
      </c>
      <c r="Z50" s="14">
        <f t="shared" si="12"/>
        <v>883088283.98718548</v>
      </c>
      <c r="AA50" s="13">
        <f>VLOOKUP(A50,Total_de_acoes!$A$1:$B$90,2,0)</f>
        <v>514122351</v>
      </c>
      <c r="AB50" s="6" t="str">
        <f>IF(N50&gt;0,"Subiu",IF(N50&lt;0,"Desceu","Não variou"))</f>
        <v>Desceu</v>
      </c>
      <c r="AC50" s="6" t="str">
        <f>VLOOKUP(A50,Ticker!$A$1:$B$536,2,0)</f>
        <v>Totvs</v>
      </c>
      <c r="AD50" s="6" t="str">
        <f>VLOOKUP(AC50,Chatgpt!$A$1:$C$79,2,0)</f>
        <v>Tecnologia</v>
      </c>
      <c r="AE50" s="6">
        <f>VLOOKUP(AC50,Chatgpt!$A$1:$C$79,3,0)</f>
        <v>40</v>
      </c>
    </row>
    <row r="51" spans="1:31" ht="12.75">
      <c r="A51" s="7" t="s">
        <v>109</v>
      </c>
      <c r="B51" s="8">
        <v>45317</v>
      </c>
      <c r="C51" s="9">
        <v>11.64</v>
      </c>
      <c r="D51" s="9">
        <v>-0.17</v>
      </c>
      <c r="E51" s="9">
        <v>0.95</v>
      </c>
      <c r="F51" s="9">
        <v>1.39</v>
      </c>
      <c r="G51" s="9">
        <v>1.39</v>
      </c>
      <c r="H51" s="9">
        <v>12.26</v>
      </c>
      <c r="I51" s="9">
        <v>11.64</v>
      </c>
      <c r="J51" s="9">
        <v>11.8</v>
      </c>
      <c r="K51" s="7" t="s">
        <v>110</v>
      </c>
      <c r="L51" s="12">
        <f>C51/(1+M51)</f>
        <v>11.659821696884705</v>
      </c>
      <c r="M51" s="6">
        <f t="shared" si="0"/>
        <v>-1.7000000000000001E-3</v>
      </c>
      <c r="N51" s="14">
        <f>(C51-L51)*AA51</f>
        <v>-28492019.828986604</v>
      </c>
      <c r="O51" s="12">
        <f t="shared" si="13"/>
        <v>11.530460624071322</v>
      </c>
      <c r="P51" s="6">
        <f t="shared" si="2"/>
        <v>9.4999999999999998E-3</v>
      </c>
      <c r="Q51" s="14">
        <f t="shared" si="3"/>
        <v>157453627.16261613</v>
      </c>
      <c r="R51" s="12">
        <f t="shared" si="4"/>
        <v>11.480422132360193</v>
      </c>
      <c r="S51" s="6">
        <f t="shared" si="5"/>
        <v>1.3899999999999999E-2</v>
      </c>
      <c r="T51" s="14">
        <f t="shared" si="6"/>
        <v>229379744.60547724</v>
      </c>
      <c r="U51" s="12">
        <f t="shared" si="7"/>
        <v>11.480422132360193</v>
      </c>
      <c r="V51" s="6">
        <f t="shared" si="8"/>
        <v>1.3899999999999999E-2</v>
      </c>
      <c r="W51" s="14">
        <f t="shared" si="9"/>
        <v>229379744.60547724</v>
      </c>
      <c r="X51" s="12">
        <f t="shared" si="10"/>
        <v>10.36878674505612</v>
      </c>
      <c r="Y51" s="6">
        <f t="shared" si="11"/>
        <v>0.1226</v>
      </c>
      <c r="Z51" s="14">
        <f t="shared" si="12"/>
        <v>1827261988.5878572</v>
      </c>
      <c r="AA51" s="13">
        <f>VLOOKUP(A51,Total_de_acoes!$A$1:$B$90,2,0)</f>
        <v>1437415777</v>
      </c>
      <c r="AB51" s="6" t="str">
        <f>IF(N51&gt;0,"Subiu",IF(N51&lt;0,"Desceu","Não variou"))</f>
        <v>Desceu</v>
      </c>
      <c r="AC51" s="6" t="str">
        <f>VLOOKUP(A51,Ticker!$A$1:$B$536,2,0)</f>
        <v>CEMIG</v>
      </c>
      <c r="AD51" s="6" t="str">
        <f>VLOOKUP(AC51,Chatgpt!$A$1:$C$79,2,0)</f>
        <v>Energia</v>
      </c>
      <c r="AE51" s="6">
        <f>VLOOKUP(AC51,Chatgpt!$A$1:$C$79,3,0)</f>
        <v>69</v>
      </c>
    </row>
    <row r="52" spans="1:31" ht="12.75">
      <c r="A52" s="7" t="s">
        <v>111</v>
      </c>
      <c r="B52" s="8">
        <v>45317</v>
      </c>
      <c r="C52" s="9">
        <v>46.04</v>
      </c>
      <c r="D52" s="9">
        <v>-0.19</v>
      </c>
      <c r="E52" s="9">
        <v>-1.41</v>
      </c>
      <c r="F52" s="9">
        <v>-2</v>
      </c>
      <c r="G52" s="9">
        <v>-2</v>
      </c>
      <c r="H52" s="9">
        <v>7.43</v>
      </c>
      <c r="I52" s="9">
        <v>45.91</v>
      </c>
      <c r="J52" s="9">
        <v>46.42</v>
      </c>
      <c r="K52" s="7" t="s">
        <v>112</v>
      </c>
      <c r="L52" s="12">
        <f>C52/(1+M52)</f>
        <v>46.1276425207895</v>
      </c>
      <c r="M52" s="6">
        <f t="shared" si="0"/>
        <v>-1.9E-3</v>
      </c>
      <c r="N52" s="14">
        <f>(C52-L52)*AA52</f>
        <v>-23535874.329891067</v>
      </c>
      <c r="O52" s="12">
        <f t="shared" si="13"/>
        <v>46.698448118470431</v>
      </c>
      <c r="P52" s="6">
        <f t="shared" si="2"/>
        <v>-1.41E-2</v>
      </c>
      <c r="Q52" s="14">
        <f t="shared" si="3"/>
        <v>-176822300.74479723</v>
      </c>
      <c r="R52" s="12">
        <f t="shared" si="4"/>
        <v>46.979591836734691</v>
      </c>
      <c r="S52" s="6">
        <f t="shared" si="5"/>
        <v>-0.02</v>
      </c>
      <c r="T52" s="14">
        <f t="shared" si="6"/>
        <v>-252321763.35836691</v>
      </c>
      <c r="U52" s="12">
        <f t="shared" si="7"/>
        <v>46.979591836734691</v>
      </c>
      <c r="V52" s="6">
        <f t="shared" si="8"/>
        <v>-0.02</v>
      </c>
      <c r="W52" s="14">
        <f t="shared" si="9"/>
        <v>-252321763.35836691</v>
      </c>
      <c r="X52" s="12">
        <f t="shared" si="10"/>
        <v>42.855813087591919</v>
      </c>
      <c r="Y52" s="6">
        <f t="shared" si="11"/>
        <v>7.4299999999999991E-2</v>
      </c>
      <c r="Z52" s="14">
        <f t="shared" si="12"/>
        <v>855094334.78433228</v>
      </c>
      <c r="AA52" s="13">
        <f>VLOOKUP(A52,Total_de_acoes!$A$1:$B$90,2,0)</f>
        <v>268544014</v>
      </c>
      <c r="AB52" s="6" t="str">
        <f>IF(N52&gt;0,"Subiu",IF(N52&lt;0,"Desceu","Não variou"))</f>
        <v>Desceu</v>
      </c>
      <c r="AC52" s="6" t="str">
        <f>VLOOKUP(A52,Ticker!$A$1:$B$536,2,0)</f>
        <v>Eletrobras</v>
      </c>
      <c r="AD52" s="6" t="str">
        <f>VLOOKUP(AC52,Chatgpt!$A$1:$C$79,2,0)</f>
        <v>Energia</v>
      </c>
      <c r="AE52" s="6">
        <f>VLOOKUP(AC52,Chatgpt!$A$1:$C$79,3,0)</f>
        <v>60</v>
      </c>
    </row>
    <row r="53" spans="1:31" ht="12.75">
      <c r="A53" s="7" t="s">
        <v>113</v>
      </c>
      <c r="B53" s="8">
        <v>45317</v>
      </c>
      <c r="C53" s="9">
        <v>12.87</v>
      </c>
      <c r="D53" s="9">
        <v>-0.23</v>
      </c>
      <c r="E53" s="9">
        <v>1.42</v>
      </c>
      <c r="F53" s="9">
        <v>-5.44</v>
      </c>
      <c r="G53" s="9">
        <v>-5.44</v>
      </c>
      <c r="H53" s="9">
        <v>6.36</v>
      </c>
      <c r="I53" s="9">
        <v>12.84</v>
      </c>
      <c r="J53" s="9">
        <v>13.09</v>
      </c>
      <c r="K53" s="7" t="s">
        <v>114</v>
      </c>
      <c r="L53" s="12">
        <f>C53/(1+M53)</f>
        <v>12.899669239250274</v>
      </c>
      <c r="M53" s="6">
        <f t="shared" si="0"/>
        <v>-2.3E-3</v>
      </c>
      <c r="N53" s="14">
        <f>(C53-L53)*AA53</f>
        <v>-46851590.76171875</v>
      </c>
      <c r="O53" s="12">
        <f t="shared" si="13"/>
        <v>12.689804772234273</v>
      </c>
      <c r="P53" s="6">
        <f t="shared" si="2"/>
        <v>1.4199999999999999E-2</v>
      </c>
      <c r="Q53" s="14">
        <f t="shared" si="3"/>
        <v>284551720.29448873</v>
      </c>
      <c r="R53" s="12">
        <f t="shared" si="4"/>
        <v>13.610406091370558</v>
      </c>
      <c r="S53" s="6">
        <f t="shared" si="5"/>
        <v>-5.4400000000000004E-2</v>
      </c>
      <c r="T53" s="14">
        <f t="shared" si="6"/>
        <v>-1169197595.4542146</v>
      </c>
      <c r="U53" s="12">
        <f t="shared" si="7"/>
        <v>13.610406091370558</v>
      </c>
      <c r="V53" s="6">
        <f t="shared" si="8"/>
        <v>-5.4400000000000004E-2</v>
      </c>
      <c r="W53" s="14">
        <f t="shared" si="9"/>
        <v>-1169197595.4542146</v>
      </c>
      <c r="X53" s="12">
        <f t="shared" si="10"/>
        <v>12.1004136893569</v>
      </c>
      <c r="Y53" s="6">
        <f t="shared" si="11"/>
        <v>6.3600000000000004E-2</v>
      </c>
      <c r="Z53" s="14">
        <f t="shared" si="12"/>
        <v>1215276960.0163374</v>
      </c>
      <c r="AA53" s="13">
        <f>VLOOKUP(A53,Total_de_acoes!$A$1:$B$90,2,0)</f>
        <v>1579130168</v>
      </c>
      <c r="AB53" s="6" t="str">
        <f>IF(N53&gt;0,"Subiu",IF(N53&lt;0,"Desceu","Não variou"))</f>
        <v>Desceu</v>
      </c>
      <c r="AC53" s="6" t="str">
        <f>VLOOKUP(A53,Ticker!$A$1:$B$536,2,0)</f>
        <v>Eneva</v>
      </c>
      <c r="AD53" s="6" t="str">
        <f>VLOOKUP(AC53,Chatgpt!$A$1:$C$79,2,0)</f>
        <v>Energia</v>
      </c>
      <c r="AE53" s="6">
        <f>VLOOKUP(AC53,Chatgpt!$A$1:$C$79,3,0)</f>
        <v>9</v>
      </c>
    </row>
    <row r="54" spans="1:31" ht="12.75">
      <c r="A54" s="7" t="s">
        <v>115</v>
      </c>
      <c r="B54" s="8">
        <v>45317</v>
      </c>
      <c r="C54" s="9">
        <v>33.17</v>
      </c>
      <c r="D54" s="9">
        <v>-0.24</v>
      </c>
      <c r="E54" s="9">
        <v>-0.93</v>
      </c>
      <c r="F54" s="9">
        <v>-10.130000000000001</v>
      </c>
      <c r="G54" s="9">
        <v>-10.130000000000001</v>
      </c>
      <c r="H54" s="9">
        <v>-11.84</v>
      </c>
      <c r="I54" s="9">
        <v>33.04</v>
      </c>
      <c r="J54" s="9">
        <v>33.5</v>
      </c>
      <c r="K54" s="7" t="s">
        <v>116</v>
      </c>
      <c r="L54" s="12">
        <f>C54/(1+M54)</f>
        <v>33.249799518845229</v>
      </c>
      <c r="M54" s="6">
        <f t="shared" si="0"/>
        <v>-2.3999999999999998E-3</v>
      </c>
      <c r="N54" s="14">
        <f>(C54-L54)*AA54</f>
        <v>-118230410.43964578</v>
      </c>
      <c r="O54" s="12">
        <f t="shared" si="13"/>
        <v>33.481376804279805</v>
      </c>
      <c r="P54" s="6">
        <f t="shared" si="2"/>
        <v>-9.300000000000001E-3</v>
      </c>
      <c r="Q54" s="14">
        <f t="shared" si="3"/>
        <v>-461333701.05636925</v>
      </c>
      <c r="R54" s="12">
        <f t="shared" si="4"/>
        <v>36.908868365416716</v>
      </c>
      <c r="S54" s="6">
        <f t="shared" si="5"/>
        <v>-0.1013</v>
      </c>
      <c r="T54" s="14">
        <f t="shared" si="6"/>
        <v>-5539481287.8556862</v>
      </c>
      <c r="U54" s="12">
        <f t="shared" si="7"/>
        <v>36.908868365416716</v>
      </c>
      <c r="V54" s="6">
        <f t="shared" si="8"/>
        <v>-0.1013</v>
      </c>
      <c r="W54" s="14">
        <f t="shared" si="9"/>
        <v>-5539481287.8556862</v>
      </c>
      <c r="X54" s="12">
        <f t="shared" si="10"/>
        <v>37.624773139745919</v>
      </c>
      <c r="Y54" s="6">
        <f t="shared" si="11"/>
        <v>-0.11840000000000001</v>
      </c>
      <c r="Z54" s="14">
        <f t="shared" si="12"/>
        <v>-6600160807.3501282</v>
      </c>
      <c r="AA54" s="13">
        <f>VLOOKUP(A54,Total_de_acoes!$A$1:$B$90,2,0)</f>
        <v>1481593024</v>
      </c>
      <c r="AB54" s="6" t="str">
        <f>IF(N54&gt;0,"Subiu",IF(N54&lt;0,"Desceu","Não variou"))</f>
        <v>Desceu</v>
      </c>
      <c r="AC54" s="6" t="str">
        <f>VLOOKUP(A54,Ticker!$A$1:$B$536,2,0)</f>
        <v>WEG</v>
      </c>
      <c r="AD54" s="6" t="str">
        <f>VLOOKUP(AC54,Chatgpt!$A$1:$C$79,2,0)</f>
        <v>Indústria</v>
      </c>
      <c r="AE54" s="6">
        <f>VLOOKUP(AC54,Chatgpt!$A$1:$C$79,3,0)</f>
        <v>60</v>
      </c>
    </row>
    <row r="55" spans="1:31" ht="12.75">
      <c r="A55" s="7" t="s">
        <v>117</v>
      </c>
      <c r="B55" s="8">
        <v>45317</v>
      </c>
      <c r="C55" s="9">
        <v>19.3</v>
      </c>
      <c r="D55" s="9">
        <v>-0.25</v>
      </c>
      <c r="E55" s="9">
        <v>2.0099999999999998</v>
      </c>
      <c r="F55" s="9">
        <v>2.5499999999999998</v>
      </c>
      <c r="G55" s="9">
        <v>2.5499999999999998</v>
      </c>
      <c r="H55" s="9">
        <v>-10.11</v>
      </c>
      <c r="I55" s="9">
        <v>19.100000000000001</v>
      </c>
      <c r="J55" s="9">
        <v>19.510000000000002</v>
      </c>
      <c r="K55" s="7" t="s">
        <v>118</v>
      </c>
      <c r="L55" s="12">
        <f>C55/(1+M55)</f>
        <v>19.348370927318296</v>
      </c>
      <c r="M55" s="6">
        <f t="shared" si="0"/>
        <v>-2.5000000000000001E-3</v>
      </c>
      <c r="N55" s="14">
        <f>(C55-L55)*AA55</f>
        <v>-9468663.6817041729</v>
      </c>
      <c r="O55" s="12">
        <f t="shared" si="13"/>
        <v>18.919713753553573</v>
      </c>
      <c r="P55" s="6">
        <f t="shared" si="2"/>
        <v>2.0099999999999996E-2</v>
      </c>
      <c r="Q55" s="14">
        <f t="shared" si="3"/>
        <v>74441462.465346694</v>
      </c>
      <c r="R55" s="12">
        <f t="shared" si="4"/>
        <v>18.820087762067285</v>
      </c>
      <c r="S55" s="6">
        <f t="shared" si="5"/>
        <v>2.5499999999999998E-2</v>
      </c>
      <c r="T55" s="14">
        <f t="shared" si="6"/>
        <v>93943362.876157999</v>
      </c>
      <c r="U55" s="12">
        <f t="shared" si="7"/>
        <v>18.820087762067285</v>
      </c>
      <c r="V55" s="6">
        <f t="shared" si="8"/>
        <v>2.5499999999999998E-2</v>
      </c>
      <c r="W55" s="14">
        <f t="shared" si="9"/>
        <v>93943362.876157999</v>
      </c>
      <c r="X55" s="12">
        <f t="shared" si="10"/>
        <v>21.470686394482144</v>
      </c>
      <c r="Y55" s="6">
        <f t="shared" si="11"/>
        <v>-0.1011</v>
      </c>
      <c r="Z55" s="14">
        <f t="shared" si="12"/>
        <v>-424914314.59550524</v>
      </c>
      <c r="AA55" s="13">
        <f>VLOOKUP(A55,Total_de_acoes!$A$1:$B$90,2,0)</f>
        <v>195751130</v>
      </c>
      <c r="AB55" s="6" t="str">
        <f>IF(N55&gt;0,"Subiu",IF(N55&lt;0,"Desceu","Não variou"))</f>
        <v>Desceu</v>
      </c>
      <c r="AC55" s="6" t="str">
        <f>VLOOKUP(A55,Ticker!$A$1:$B$536,2,0)</f>
        <v>SLC Agrícola</v>
      </c>
      <c r="AD55" s="6" t="str">
        <f>VLOOKUP(AC55,Chatgpt!$A$1:$C$79,2,0)</f>
        <v>Agronegócio</v>
      </c>
      <c r="AE55" s="6">
        <f>VLOOKUP(AC55,Chatgpt!$A$1:$C$79,3,0)</f>
        <v>46</v>
      </c>
    </row>
    <row r="56" spans="1:31" ht="12.75">
      <c r="A56" s="7" t="s">
        <v>119</v>
      </c>
      <c r="B56" s="8">
        <v>45317</v>
      </c>
      <c r="C56" s="9">
        <v>24.62</v>
      </c>
      <c r="D56" s="9">
        <v>-0.28000000000000003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7" t="s">
        <v>120</v>
      </c>
      <c r="L56" s="12">
        <f>C56/(1+M56)</f>
        <v>24.689129562775772</v>
      </c>
      <c r="M56" s="6">
        <f t="shared" si="0"/>
        <v>-2.8000000000000004E-3</v>
      </c>
      <c r="N56" s="14">
        <f>(C56-L56)*AA56</f>
        <v>-36819552.339469947</v>
      </c>
      <c r="O56" s="12">
        <f t="shared" si="13"/>
        <v>24.490201929772205</v>
      </c>
      <c r="P56" s="6">
        <f t="shared" si="2"/>
        <v>5.3E-3</v>
      </c>
      <c r="Q56" s="14">
        <f t="shared" si="3"/>
        <v>69132606.20229964</v>
      </c>
      <c r="R56" s="12">
        <f t="shared" si="4"/>
        <v>26.55019950393616</v>
      </c>
      <c r="S56" s="6">
        <f t="shared" si="5"/>
        <v>-7.2700000000000001E-2</v>
      </c>
      <c r="T56" s="14">
        <f t="shared" si="6"/>
        <v>-1028056287.4571658</v>
      </c>
      <c r="U56" s="12">
        <f t="shared" si="7"/>
        <v>26.55019950393616</v>
      </c>
      <c r="V56" s="6">
        <f t="shared" si="8"/>
        <v>-7.2700000000000001E-2</v>
      </c>
      <c r="W56" s="14">
        <f t="shared" si="9"/>
        <v>-1028056287.4571658</v>
      </c>
      <c r="X56" s="12">
        <f t="shared" si="10"/>
        <v>17.608353597482477</v>
      </c>
      <c r="Y56" s="6">
        <f t="shared" si="11"/>
        <v>0.3982</v>
      </c>
      <c r="Z56" s="14">
        <f t="shared" si="12"/>
        <v>3734519232.252883</v>
      </c>
      <c r="AA56" s="13">
        <f>VLOOKUP(A56,Total_de_acoes!$A$1:$B$90,2,0)</f>
        <v>532616595</v>
      </c>
      <c r="AB56" s="6" t="str">
        <f>IF(N56&gt;0,"Subiu",IF(N56&lt;0,"Desceu","Não variou"))</f>
        <v>Desceu</v>
      </c>
      <c r="AC56" s="6" t="str">
        <f>VLOOKUP(A56,Ticker!$A$1:$B$536,2,0)</f>
        <v>ALOS3</v>
      </c>
      <c r="AD56" s="6" t="str">
        <f>VLOOKUP(AC56,Chatgpt!$A$1:$C$79,2,0)</f>
        <v>Telecomunicações</v>
      </c>
      <c r="AE56" s="6">
        <f>VLOOKUP(AC56,Chatgpt!$A$1:$C$79,3,0)</f>
        <v>16</v>
      </c>
    </row>
    <row r="57" spans="1:31" ht="12.75">
      <c r="A57" s="7" t="s">
        <v>121</v>
      </c>
      <c r="B57" s="8">
        <v>45317</v>
      </c>
      <c r="C57" s="9">
        <v>13.27</v>
      </c>
      <c r="D57" s="9">
        <v>-0.3</v>
      </c>
      <c r="E57" s="9">
        <v>-1.78</v>
      </c>
      <c r="F57" s="9">
        <v>-6.42</v>
      </c>
      <c r="G57" s="9">
        <v>-6.42</v>
      </c>
      <c r="H57" s="9">
        <v>13.59</v>
      </c>
      <c r="I57" s="9">
        <v>13.23</v>
      </c>
      <c r="J57" s="9">
        <v>13.41</v>
      </c>
      <c r="K57" s="7" t="s">
        <v>122</v>
      </c>
      <c r="L57" s="12">
        <f>C57/(1+M57)</f>
        <v>13.309929789368104</v>
      </c>
      <c r="M57" s="6">
        <f t="shared" si="0"/>
        <v>-3.0000000000000001E-3</v>
      </c>
      <c r="N57" s="14">
        <f>(C57-L57)*AA57</f>
        <v>-39743554.314914532</v>
      </c>
      <c r="O57" s="12">
        <f t="shared" si="13"/>
        <v>13.510486662594177</v>
      </c>
      <c r="P57" s="6">
        <f t="shared" si="2"/>
        <v>-1.78E-2</v>
      </c>
      <c r="Q57" s="14">
        <f t="shared" si="3"/>
        <v>-239365017.6491785</v>
      </c>
      <c r="R57" s="12">
        <f t="shared" si="4"/>
        <v>14.180380423167344</v>
      </c>
      <c r="S57" s="6">
        <f t="shared" si="5"/>
        <v>-6.4199999999999993E-2</v>
      </c>
      <c r="T57" s="14">
        <f t="shared" si="6"/>
        <v>-906134351.51972556</v>
      </c>
      <c r="U57" s="12">
        <f t="shared" si="7"/>
        <v>14.180380423167344</v>
      </c>
      <c r="V57" s="6">
        <f t="shared" si="8"/>
        <v>-6.4199999999999993E-2</v>
      </c>
      <c r="W57" s="14">
        <f t="shared" si="9"/>
        <v>-906134351.51972556</v>
      </c>
      <c r="X57" s="12">
        <f t="shared" si="10"/>
        <v>11.682366405493442</v>
      </c>
      <c r="Y57" s="6">
        <f t="shared" si="11"/>
        <v>0.13589999999999999</v>
      </c>
      <c r="Z57" s="14">
        <f t="shared" si="12"/>
        <v>1580228771.4008629</v>
      </c>
      <c r="AA57" s="13">
        <f>VLOOKUP(A57,Total_de_acoes!$A$1:$B$90,2,0)</f>
        <v>995335937</v>
      </c>
      <c r="AB57" s="6" t="str">
        <f>IF(N57&gt;0,"Subiu",IF(N57&lt;0,"Desceu","Não variou"))</f>
        <v>Desceu</v>
      </c>
      <c r="AC57" s="6" t="str">
        <f>VLOOKUP(A57,Ticker!$A$1:$B$536,2,0)</f>
        <v>Grupo CCR</v>
      </c>
      <c r="AD57" s="6" t="str">
        <f>VLOOKUP(AC57,Chatgpt!$A$1:$C$79,2,0)</f>
        <v>Infraestrutura</v>
      </c>
      <c r="AE57" s="6">
        <f>VLOOKUP(AC57,Chatgpt!$A$1:$C$79,3,0)</f>
        <v>24</v>
      </c>
    </row>
    <row r="58" spans="1:31" ht="12.75">
      <c r="A58" s="7" t="s">
        <v>123</v>
      </c>
      <c r="B58" s="8">
        <v>45317</v>
      </c>
      <c r="C58" s="9">
        <v>3.03</v>
      </c>
      <c r="D58" s="9">
        <v>-0.32</v>
      </c>
      <c r="E58" s="9">
        <v>-5.0199999999999996</v>
      </c>
      <c r="F58" s="9">
        <v>-13.18</v>
      </c>
      <c r="G58" s="9">
        <v>-13.18</v>
      </c>
      <c r="H58" s="9">
        <v>37.729999999999997</v>
      </c>
      <c r="I58" s="9">
        <v>2.97</v>
      </c>
      <c r="J58" s="9">
        <v>3.06</v>
      </c>
      <c r="K58" s="7" t="s">
        <v>124</v>
      </c>
      <c r="L58" s="12">
        <f>C58/(1+M58)</f>
        <v>3.0397271268057784</v>
      </c>
      <c r="M58" s="6">
        <f t="shared" si="0"/>
        <v>-3.2000000000000002E-3</v>
      </c>
      <c r="N58" s="14">
        <f>(C58-L58)*AA58</f>
        <v>-17653966.514927939</v>
      </c>
      <c r="O58" s="12">
        <f t="shared" si="13"/>
        <v>3.1901452937460517</v>
      </c>
      <c r="P58" s="6">
        <f t="shared" si="2"/>
        <v>-5.0199999999999995E-2</v>
      </c>
      <c r="Q58" s="14">
        <f t="shared" si="3"/>
        <v>-290651053.4679724</v>
      </c>
      <c r="R58" s="12">
        <f t="shared" si="4"/>
        <v>3.4899792674498964</v>
      </c>
      <c r="S58" s="6">
        <f t="shared" si="5"/>
        <v>-0.1318</v>
      </c>
      <c r="T58" s="14">
        <f t="shared" si="6"/>
        <v>-834826022.85984838</v>
      </c>
      <c r="U58" s="12">
        <f t="shared" si="7"/>
        <v>3.4899792674498964</v>
      </c>
      <c r="V58" s="6">
        <f t="shared" si="8"/>
        <v>-0.1318</v>
      </c>
      <c r="W58" s="14">
        <f t="shared" si="9"/>
        <v>-834826022.85984838</v>
      </c>
      <c r="X58" s="12">
        <f t="shared" si="10"/>
        <v>2.1999564365062079</v>
      </c>
      <c r="Y58" s="6">
        <f t="shared" si="11"/>
        <v>0.37729999999999997</v>
      </c>
      <c r="Z58" s="14">
        <f t="shared" si="12"/>
        <v>1506463477.6988451</v>
      </c>
      <c r="AA58" s="13">
        <f>VLOOKUP(A58,Total_de_acoes!$A$1:$B$90,2,0)</f>
        <v>1814920980</v>
      </c>
      <c r="AB58" s="6" t="str">
        <f>IF(N58&gt;0,"Subiu",IF(N58&lt;0,"Desceu","Não variou"))</f>
        <v>Desceu</v>
      </c>
      <c r="AC58" s="6" t="str">
        <f>VLOOKUP(A58,Ticker!$A$1:$B$536,2,0)</f>
        <v>Cogna</v>
      </c>
      <c r="AD58" s="6" t="str">
        <f>VLOOKUP(AC58,Chatgpt!$A$1:$C$79,2,0)</f>
        <v>Educação</v>
      </c>
      <c r="AE58" s="6">
        <f>VLOOKUP(AC58,Chatgpt!$A$1:$C$79,3,0)</f>
        <v>16</v>
      </c>
    </row>
    <row r="59" spans="1:31" ht="12.75">
      <c r="A59" s="7" t="s">
        <v>125</v>
      </c>
      <c r="B59" s="8">
        <v>45317</v>
      </c>
      <c r="C59" s="9">
        <v>26.12</v>
      </c>
      <c r="D59" s="9">
        <v>-0.41</v>
      </c>
      <c r="E59" s="9">
        <v>-1.25</v>
      </c>
      <c r="F59" s="9">
        <v>-1.43</v>
      </c>
      <c r="G59" s="9">
        <v>-1.43</v>
      </c>
      <c r="H59" s="9">
        <v>22.81</v>
      </c>
      <c r="I59" s="9">
        <v>26.09</v>
      </c>
      <c r="J59" s="9">
        <v>26.4</v>
      </c>
      <c r="K59" s="7" t="s">
        <v>126</v>
      </c>
      <c r="L59" s="12">
        <f>C59/(1+M59)</f>
        <v>26.227532884827795</v>
      </c>
      <c r="M59" s="6">
        <f t="shared" si="0"/>
        <v>-4.0999999999999995E-3</v>
      </c>
      <c r="N59" s="14">
        <f>(C59-L59)*AA59</f>
        <v>-42561628.079172671</v>
      </c>
      <c r="O59" s="12">
        <f t="shared" si="13"/>
        <v>26.450632911392404</v>
      </c>
      <c r="P59" s="6">
        <f t="shared" si="2"/>
        <v>-1.2500000000000001E-2</v>
      </c>
      <c r="Q59" s="14">
        <f t="shared" si="3"/>
        <v>-130864851.50987257</v>
      </c>
      <c r="R59" s="12">
        <f t="shared" si="4"/>
        <v>26.498934767170539</v>
      </c>
      <c r="S59" s="6">
        <f t="shared" si="5"/>
        <v>-1.43E-2</v>
      </c>
      <c r="T59" s="14">
        <f t="shared" si="6"/>
        <v>-149982776.45399582</v>
      </c>
      <c r="U59" s="12">
        <f t="shared" si="7"/>
        <v>26.498934767170539</v>
      </c>
      <c r="V59" s="6">
        <f t="shared" si="8"/>
        <v>-1.43E-2</v>
      </c>
      <c r="W59" s="14">
        <f t="shared" si="9"/>
        <v>-149982776.45399582</v>
      </c>
      <c r="X59" s="12">
        <f t="shared" si="10"/>
        <v>21.268626333360476</v>
      </c>
      <c r="Y59" s="6">
        <f t="shared" si="11"/>
        <v>0.2281</v>
      </c>
      <c r="Z59" s="14">
        <f t="shared" si="12"/>
        <v>1920178762.0900319</v>
      </c>
      <c r="AA59" s="13">
        <f>VLOOKUP(A59,Total_de_acoes!$A$1:$B$90,2,0)</f>
        <v>395801044</v>
      </c>
      <c r="AB59" s="6" t="str">
        <f>IF(N59&gt;0,"Subiu",IF(N59&lt;0,"Desceu","Não variou"))</f>
        <v>Desceu</v>
      </c>
      <c r="AC59" s="6" t="str">
        <f>VLOOKUP(A59,Ticker!$A$1:$B$536,2,0)</f>
        <v>Transmissão Paulista</v>
      </c>
      <c r="AD59" s="6" t="str">
        <f>VLOOKUP(AC59,Chatgpt!$A$1:$C$79,2,0)</f>
        <v>Energia</v>
      </c>
      <c r="AE59" s="6">
        <f>VLOOKUP(AC59,Chatgpt!$A$1:$C$79,3,0)</f>
        <v>22</v>
      </c>
    </row>
    <row r="60" spans="1:31" ht="12.75">
      <c r="A60" s="7" t="s">
        <v>127</v>
      </c>
      <c r="B60" s="8">
        <v>45317</v>
      </c>
      <c r="C60" s="9">
        <v>41.04</v>
      </c>
      <c r="D60" s="9">
        <v>-0.46</v>
      </c>
      <c r="E60" s="9">
        <v>0.56000000000000005</v>
      </c>
      <c r="F60" s="9">
        <v>-9.4600000000000009</v>
      </c>
      <c r="G60" s="9">
        <v>-9.4600000000000009</v>
      </c>
      <c r="H60" s="9">
        <v>13.41</v>
      </c>
      <c r="I60" s="9">
        <v>40.92</v>
      </c>
      <c r="J60" s="9">
        <v>41.59</v>
      </c>
      <c r="K60" s="7" t="s">
        <v>128</v>
      </c>
      <c r="L60" s="12">
        <f>C60/(1+M60)</f>
        <v>41.229656419529839</v>
      </c>
      <c r="M60" s="6">
        <f t="shared" si="0"/>
        <v>-4.5999999999999999E-3</v>
      </c>
      <c r="N60" s="14">
        <f>(C60-L60)*AA60</f>
        <v>-48407328.154937305</v>
      </c>
      <c r="O60" s="12">
        <f t="shared" si="13"/>
        <v>40.811455847255367</v>
      </c>
      <c r="P60" s="6">
        <f t="shared" si="2"/>
        <v>5.6000000000000008E-3</v>
      </c>
      <c r="Q60" s="14">
        <f t="shared" si="3"/>
        <v>58332915.000859775</v>
      </c>
      <c r="R60" s="12">
        <f t="shared" si="4"/>
        <v>45.328031809145131</v>
      </c>
      <c r="S60" s="6">
        <f t="shared" si="5"/>
        <v>-9.4600000000000004E-2</v>
      </c>
      <c r="T60" s="14">
        <f t="shared" si="6"/>
        <v>-1094464207.6375353</v>
      </c>
      <c r="U60" s="12">
        <f t="shared" si="7"/>
        <v>45.328031809145131</v>
      </c>
      <c r="V60" s="6">
        <f t="shared" si="8"/>
        <v>-9.4600000000000004E-2</v>
      </c>
      <c r="W60" s="14">
        <f t="shared" si="9"/>
        <v>-1094464207.6375353</v>
      </c>
      <c r="X60" s="12">
        <f t="shared" si="10"/>
        <v>36.187285071863144</v>
      </c>
      <c r="Y60" s="6">
        <f t="shared" si="11"/>
        <v>0.1341</v>
      </c>
      <c r="Z60" s="14">
        <f t="shared" si="12"/>
        <v>1238592210.8569844</v>
      </c>
      <c r="AA60" s="13">
        <f>VLOOKUP(A60,Total_de_acoes!$A$1:$B$90,2,0)</f>
        <v>255236961</v>
      </c>
      <c r="AB60" s="6" t="str">
        <f>IF(N60&gt;0,"Subiu",IF(N60&lt;0,"Desceu","Não variou"))</f>
        <v>Desceu</v>
      </c>
      <c r="AC60" s="6" t="str">
        <f>VLOOKUP(A60,Ticker!$A$1:$B$536,2,0)</f>
        <v>Engie</v>
      </c>
      <c r="AD60" s="6" t="str">
        <f>VLOOKUP(AC60,Chatgpt!$A$1:$C$79,2,0)</f>
        <v>Energia</v>
      </c>
      <c r="AE60" s="6">
        <f>VLOOKUP(AC60,Chatgpt!$A$1:$C$79,3,0)</f>
        <v>12</v>
      </c>
    </row>
    <row r="61" spans="1:31" ht="12.75">
      <c r="A61" s="7" t="s">
        <v>129</v>
      </c>
      <c r="B61" s="8">
        <v>45317</v>
      </c>
      <c r="C61" s="9">
        <v>23.23</v>
      </c>
      <c r="D61" s="9">
        <v>-0.47</v>
      </c>
      <c r="E61" s="9">
        <v>2.4300000000000002</v>
      </c>
      <c r="F61" s="9">
        <v>2.0699999999999998</v>
      </c>
      <c r="G61" s="9">
        <v>2.0699999999999998</v>
      </c>
      <c r="H61" s="9">
        <v>50.65</v>
      </c>
      <c r="I61" s="9">
        <v>22.97</v>
      </c>
      <c r="J61" s="9">
        <v>23.4</v>
      </c>
      <c r="K61" s="7" t="s">
        <v>130</v>
      </c>
      <c r="L61" s="12">
        <f>C61/(1+M61)</f>
        <v>23.339696573897317</v>
      </c>
      <c r="M61" s="6">
        <f t="shared" si="0"/>
        <v>-4.6999999999999993E-3</v>
      </c>
      <c r="N61" s="14">
        <f>(C61-L61)*AA61</f>
        <v>-122247236.66863392</v>
      </c>
      <c r="O61" s="12">
        <f t="shared" si="13"/>
        <v>22.678902665234794</v>
      </c>
      <c r="P61" s="6">
        <f t="shared" si="2"/>
        <v>2.4300000000000002E-2</v>
      </c>
      <c r="Q61" s="14">
        <f t="shared" si="3"/>
        <v>614149776.21414506</v>
      </c>
      <c r="R61" s="12">
        <f t="shared" si="4"/>
        <v>22.758890957186246</v>
      </c>
      <c r="S61" s="6">
        <f t="shared" si="5"/>
        <v>2.07E-2</v>
      </c>
      <c r="T61" s="14">
        <f t="shared" si="6"/>
        <v>525009821.25017262</v>
      </c>
      <c r="U61" s="12">
        <f t="shared" si="7"/>
        <v>22.758890957186246</v>
      </c>
      <c r="V61" s="6">
        <f t="shared" si="8"/>
        <v>2.07E-2</v>
      </c>
      <c r="W61" s="14">
        <f t="shared" si="9"/>
        <v>525009821.25017262</v>
      </c>
      <c r="X61" s="12">
        <f t="shared" si="10"/>
        <v>15.419847328244275</v>
      </c>
      <c r="Y61" s="6">
        <f t="shared" si="11"/>
        <v>0.50649999999999995</v>
      </c>
      <c r="Z61" s="14">
        <f t="shared" si="12"/>
        <v>8703732014.2378635</v>
      </c>
      <c r="AA61" s="13">
        <f>VLOOKUP(A61,Total_de_acoes!$A$1:$B$90,2,0)</f>
        <v>1114412532</v>
      </c>
      <c r="AB61" s="6" t="str">
        <f>IF(N61&gt;0,"Subiu",IF(N61&lt;0,"Desceu","Não variou"))</f>
        <v>Desceu</v>
      </c>
      <c r="AC61" s="6" t="str">
        <f>VLOOKUP(A61,Ticker!$A$1:$B$536,2,0)</f>
        <v>Vibra Energia</v>
      </c>
      <c r="AD61" s="6" t="str">
        <f>VLOOKUP(AC61,Chatgpt!$A$1:$C$79,2,0)</f>
        <v>Energia</v>
      </c>
      <c r="AE61" s="6">
        <f>VLOOKUP(AC61,Chatgpt!$A$1:$C$79,3,0)</f>
        <v>11</v>
      </c>
    </row>
    <row r="62" spans="1:31" ht="12.75">
      <c r="A62" s="7" t="s">
        <v>131</v>
      </c>
      <c r="B62" s="8">
        <v>45317</v>
      </c>
      <c r="C62" s="9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40.090000000000003</v>
      </c>
      <c r="J62" s="9">
        <v>41.4</v>
      </c>
      <c r="K62" s="7" t="s">
        <v>132</v>
      </c>
      <c r="L62" s="12">
        <f>C62/(1+M62)</f>
        <v>40.915953699043783</v>
      </c>
      <c r="M62" s="6">
        <f t="shared" si="0"/>
        <v>-6.5000000000000006E-3</v>
      </c>
      <c r="N62" s="14">
        <f>(C62-L62)*AA62</f>
        <v>-21765343.021313515</v>
      </c>
      <c r="O62" s="12">
        <f t="shared" si="13"/>
        <v>38.549075391180651</v>
      </c>
      <c r="P62" s="6">
        <f t="shared" si="2"/>
        <v>5.45E-2</v>
      </c>
      <c r="Q62" s="14">
        <f t="shared" si="3"/>
        <v>171937239.21600303</v>
      </c>
      <c r="R62" s="12">
        <f t="shared" si="4"/>
        <v>44.300348735832607</v>
      </c>
      <c r="S62" s="6">
        <f t="shared" si="5"/>
        <v>-8.2400000000000001E-2</v>
      </c>
      <c r="T62" s="14">
        <f t="shared" si="6"/>
        <v>-298740317.0870533</v>
      </c>
      <c r="U62" s="12">
        <f t="shared" si="7"/>
        <v>44.300348735832607</v>
      </c>
      <c r="V62" s="6">
        <f t="shared" si="8"/>
        <v>-8.2400000000000001E-2</v>
      </c>
      <c r="W62" s="14">
        <f t="shared" si="9"/>
        <v>-298740317.0870533</v>
      </c>
      <c r="X62" s="12">
        <f t="shared" si="10"/>
        <v>23.429394812680115</v>
      </c>
      <c r="Y62" s="6">
        <f t="shared" si="11"/>
        <v>0.73499999999999999</v>
      </c>
      <c r="Z62" s="14">
        <f t="shared" si="12"/>
        <v>1409314404.2900574</v>
      </c>
      <c r="AA62" s="13">
        <f>VLOOKUP(A62,Total_de_acoes!$A$1:$B$90,2,0)</f>
        <v>81838843</v>
      </c>
      <c r="AB62" s="6" t="str">
        <f>IF(N62&gt;0,"Subiu",IF(N62&lt;0,"Desceu","Não variou"))</f>
        <v>Desceu</v>
      </c>
      <c r="AC62" s="6" t="str">
        <f>VLOOKUP(A62,Ticker!$A$1:$B$536,2,0)</f>
        <v>IRB Brasil RE</v>
      </c>
      <c r="AD62" s="6" t="str">
        <f>VLOOKUP(AC62,Chatgpt!$A$1:$C$79,2,0)</f>
        <v>Seguros/Resseguros</v>
      </c>
      <c r="AE62" s="6">
        <f>VLOOKUP(AC62,Chatgpt!$A$1:$C$79,3,0)</f>
        <v>83</v>
      </c>
    </row>
    <row r="63" spans="1:31" ht="12.75">
      <c r="A63" s="7" t="s">
        <v>133</v>
      </c>
      <c r="B63" s="8">
        <v>45317</v>
      </c>
      <c r="C63" s="9">
        <v>40.86</v>
      </c>
      <c r="D63" s="9">
        <v>-0.65</v>
      </c>
      <c r="E63" s="9">
        <v>-2.04</v>
      </c>
      <c r="F63" s="9">
        <v>-3.7</v>
      </c>
      <c r="G63" s="9">
        <v>-3.7</v>
      </c>
      <c r="H63" s="9">
        <v>-3.64</v>
      </c>
      <c r="I63" s="9">
        <v>40.86</v>
      </c>
      <c r="J63" s="9">
        <v>41.44</v>
      </c>
      <c r="K63" s="7" t="s">
        <v>134</v>
      </c>
      <c r="L63" s="12">
        <f>C63/(1+M63)</f>
        <v>41.127327629592351</v>
      </c>
      <c r="M63" s="6">
        <f t="shared" si="0"/>
        <v>-6.5000000000000006E-3</v>
      </c>
      <c r="N63" s="14">
        <f>(C63-L63)*AA63</f>
        <v>-529460651.3402741</v>
      </c>
      <c r="O63" s="12">
        <f t="shared" si="13"/>
        <v>41.710902409146591</v>
      </c>
      <c r="P63" s="6">
        <f t="shared" si="2"/>
        <v>-2.0400000000000001E-2</v>
      </c>
      <c r="Q63" s="14">
        <f t="shared" si="3"/>
        <v>-1685270409.4251721</v>
      </c>
      <c r="R63" s="12">
        <f t="shared" si="4"/>
        <v>42.429906542056074</v>
      </c>
      <c r="S63" s="6">
        <f t="shared" si="5"/>
        <v>-3.7000000000000005E-2</v>
      </c>
      <c r="T63" s="14">
        <f t="shared" si="6"/>
        <v>-3109307263.0310268</v>
      </c>
      <c r="U63" s="12">
        <f t="shared" si="7"/>
        <v>42.429906542056074</v>
      </c>
      <c r="V63" s="6">
        <f t="shared" si="8"/>
        <v>-3.7000000000000005E-2</v>
      </c>
      <c r="W63" s="14">
        <f t="shared" si="9"/>
        <v>-3109307263.0310268</v>
      </c>
      <c r="X63" s="12">
        <f t="shared" si="10"/>
        <v>42.403486924034866</v>
      </c>
      <c r="Y63" s="6">
        <f t="shared" si="11"/>
        <v>-3.6400000000000002E-2</v>
      </c>
      <c r="Z63" s="14">
        <f t="shared" si="12"/>
        <v>-3056981402.8608656</v>
      </c>
      <c r="AA63" s="13">
        <f>VLOOKUP(A63,Total_de_acoes!$A$1:$B$90,2,0)</f>
        <v>1980568384</v>
      </c>
      <c r="AB63" s="6" t="str">
        <f>IF(N63&gt;0,"Subiu",IF(N63&lt;0,"Desceu","Não variou"))</f>
        <v>Desceu</v>
      </c>
      <c r="AC63" s="6" t="str">
        <f>VLOOKUP(A63,Ticker!$A$1:$B$536,2,0)</f>
        <v>Eletrobras</v>
      </c>
      <c r="AD63" s="6" t="str">
        <f>VLOOKUP(AC63,Chatgpt!$A$1:$C$79,2,0)</f>
        <v>Energia</v>
      </c>
      <c r="AE63" s="6">
        <f>VLOOKUP(AC63,Chatgpt!$A$1:$C$79,3,0)</f>
        <v>60</v>
      </c>
    </row>
    <row r="64" spans="1:31" ht="12.75">
      <c r="A64" s="7" t="s">
        <v>135</v>
      </c>
      <c r="B64" s="8">
        <v>45317</v>
      </c>
      <c r="C64" s="9">
        <v>3.4</v>
      </c>
      <c r="D64" s="9">
        <v>-0.87</v>
      </c>
      <c r="E64" s="9">
        <v>-4.2300000000000004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7" t="s">
        <v>136</v>
      </c>
      <c r="L64" s="12">
        <f>C64/(1+M64)</f>
        <v>3.4298396045596693</v>
      </c>
      <c r="M64" s="6">
        <f t="shared" si="0"/>
        <v>-8.6999999999999994E-3</v>
      </c>
      <c r="N64" s="14">
        <f>(C64-L64)*AA64</f>
        <v>-9242203.6520125903</v>
      </c>
      <c r="O64" s="12">
        <f t="shared" si="13"/>
        <v>3.550172287772789</v>
      </c>
      <c r="P64" s="6">
        <f t="shared" si="2"/>
        <v>-4.2300000000000004E-2</v>
      </c>
      <c r="Q64" s="14">
        <f t="shared" si="3"/>
        <v>-46512776.79331737</v>
      </c>
      <c r="R64" s="12">
        <f t="shared" si="4"/>
        <v>3.949814126394052</v>
      </c>
      <c r="S64" s="6">
        <f t="shared" si="5"/>
        <v>-0.13919999999999999</v>
      </c>
      <c r="T64" s="14">
        <f t="shared" si="6"/>
        <v>-170293614.87434947</v>
      </c>
      <c r="U64" s="12">
        <f t="shared" si="7"/>
        <v>3.949814126394052</v>
      </c>
      <c r="V64" s="6">
        <f t="shared" si="8"/>
        <v>-0.13919999999999999</v>
      </c>
      <c r="W64" s="14">
        <f t="shared" si="9"/>
        <v>-170293614.87434947</v>
      </c>
      <c r="X64" s="12">
        <f t="shared" si="10"/>
        <v>6.3706201986134534</v>
      </c>
      <c r="Y64" s="6">
        <f t="shared" si="11"/>
        <v>-0.46630000000000005</v>
      </c>
      <c r="Z64" s="14">
        <f t="shared" si="12"/>
        <v>-920088494.92179132</v>
      </c>
      <c r="AA64" s="13">
        <f>VLOOKUP(A64,Total_de_acoes!$A$1:$B$90,2,0)</f>
        <v>309729428</v>
      </c>
      <c r="AB64" s="6" t="str">
        <f>IF(N64&gt;0,"Subiu",IF(N64&lt;0,"Desceu","Não variou"))</f>
        <v>Desceu</v>
      </c>
      <c r="AC64" s="6" t="str">
        <f>VLOOKUP(A64,Ticker!$A$1:$B$536,2,0)</f>
        <v>Petz</v>
      </c>
      <c r="AD64" s="6" t="str">
        <f>VLOOKUP(AC64,Chatgpt!$A$1:$C$79,2,0)</f>
        <v>Pet Shop</v>
      </c>
      <c r="AE64" s="6">
        <f>VLOOKUP(AC64,Chatgpt!$A$1:$C$79,3,0)</f>
        <v>9</v>
      </c>
    </row>
    <row r="65" spans="1:31" ht="12.75">
      <c r="A65" s="7" t="s">
        <v>137</v>
      </c>
      <c r="B65" s="8">
        <v>45317</v>
      </c>
      <c r="C65" s="9">
        <v>15.91</v>
      </c>
      <c r="D65" s="9">
        <v>-0.93</v>
      </c>
      <c r="E65" s="9">
        <v>-2.39</v>
      </c>
      <c r="F65" s="9">
        <v>-14.92</v>
      </c>
      <c r="G65" s="9">
        <v>-14.92</v>
      </c>
      <c r="H65" s="9">
        <v>8.93</v>
      </c>
      <c r="I65" s="9">
        <v>15.85</v>
      </c>
      <c r="J65" s="9">
        <v>16.309999999999999</v>
      </c>
      <c r="K65" s="7" t="s">
        <v>138</v>
      </c>
      <c r="L65" s="12">
        <f>C65/(1+M65)</f>
        <v>16.059351973352175</v>
      </c>
      <c r="M65" s="6">
        <f t="shared" si="0"/>
        <v>-9.300000000000001E-3</v>
      </c>
      <c r="N65" s="14">
        <f>(C65-L65)*AA65</f>
        <v>-13667842.34040677</v>
      </c>
      <c r="O65" s="12">
        <f t="shared" si="13"/>
        <v>16.29955947136564</v>
      </c>
      <c r="P65" s="6">
        <f t="shared" si="2"/>
        <v>-2.3900000000000001E-2</v>
      </c>
      <c r="Q65" s="14">
        <f t="shared" si="3"/>
        <v>-35650265.057312891</v>
      </c>
      <c r="R65" s="12">
        <f t="shared" si="4"/>
        <v>18.700047014574519</v>
      </c>
      <c r="S65" s="6">
        <f t="shared" si="5"/>
        <v>-0.1492</v>
      </c>
      <c r="T65" s="14">
        <f t="shared" si="6"/>
        <v>-255329219.03620601</v>
      </c>
      <c r="U65" s="12">
        <f t="shared" si="7"/>
        <v>18.700047014574519</v>
      </c>
      <c r="V65" s="6">
        <f t="shared" si="8"/>
        <v>-0.1492</v>
      </c>
      <c r="W65" s="14">
        <f t="shared" si="9"/>
        <v>-255329219.03620601</v>
      </c>
      <c r="X65" s="12">
        <f t="shared" si="10"/>
        <v>14.605710089048014</v>
      </c>
      <c r="Y65" s="6">
        <f t="shared" si="11"/>
        <v>8.929999999999999E-2</v>
      </c>
      <c r="Z65" s="14">
        <f t="shared" si="12"/>
        <v>119361187.32786275</v>
      </c>
      <c r="AA65" s="13">
        <f>VLOOKUP(A65,Total_de_acoes!$A$1:$B$90,2,0)</f>
        <v>91514307</v>
      </c>
      <c r="AB65" s="6" t="str">
        <f>IF(N65&gt;0,"Subiu",IF(N65&lt;0,"Desceu","Não variou"))</f>
        <v>Desceu</v>
      </c>
      <c r="AC65" s="6" t="str">
        <f>VLOOKUP(A65,Ticker!$A$1:$B$536,2,0)</f>
        <v>EZTEC</v>
      </c>
      <c r="AD65" s="6" t="str">
        <f>VLOOKUP(AC65,Chatgpt!$A$1:$C$79,2,0)</f>
        <v>Construção Civil</v>
      </c>
      <c r="AE65" s="6">
        <f>VLOOKUP(AC65,Chatgpt!$A$1:$C$79,3,0)</f>
        <v>41</v>
      </c>
    </row>
    <row r="66" spans="1:31" ht="12.75">
      <c r="A66" s="7" t="s">
        <v>139</v>
      </c>
      <c r="B66" s="8">
        <v>45317</v>
      </c>
      <c r="C66" s="9">
        <v>16.489999999999998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16.399999999999999</v>
      </c>
      <c r="J66" s="9">
        <v>16.71</v>
      </c>
      <c r="K66" s="7" t="s">
        <v>82</v>
      </c>
      <c r="L66" s="12">
        <f>C66/(1+M66)</f>
        <v>16.668351359547152</v>
      </c>
      <c r="M66" s="6">
        <f t="shared" si="0"/>
        <v>-1.0700000000000001E-2</v>
      </c>
      <c r="N66" s="14">
        <f>(C66-L66)*AA66</f>
        <v>-42951047.215599783</v>
      </c>
      <c r="O66" s="12">
        <f t="shared" si="13"/>
        <v>16.320269200316705</v>
      </c>
      <c r="P66" s="6">
        <f t="shared" si="2"/>
        <v>1.04E-2</v>
      </c>
      <c r="Q66" s="14">
        <f t="shared" si="3"/>
        <v>40875021.136080652</v>
      </c>
      <c r="R66" s="12">
        <f t="shared" si="4"/>
        <v>18.039601794114429</v>
      </c>
      <c r="S66" s="6">
        <f t="shared" si="5"/>
        <v>-8.5900000000000004E-2</v>
      </c>
      <c r="T66" s="14">
        <f t="shared" si="6"/>
        <v>-373179212.0529933</v>
      </c>
      <c r="U66" s="12">
        <f t="shared" si="7"/>
        <v>18.039601794114429</v>
      </c>
      <c r="V66" s="6">
        <f t="shared" si="8"/>
        <v>-8.5900000000000004E-2</v>
      </c>
      <c r="W66" s="14">
        <f t="shared" si="9"/>
        <v>-373179212.0529933</v>
      </c>
      <c r="X66" s="12">
        <f t="shared" si="10"/>
        <v>14.074769545920109</v>
      </c>
      <c r="Y66" s="6">
        <f t="shared" si="11"/>
        <v>0.1716</v>
      </c>
      <c r="Z66" s="14">
        <f t="shared" si="12"/>
        <v>581642200.72745275</v>
      </c>
      <c r="AA66" s="13">
        <f>VLOOKUP(A66,Total_de_acoes!$A$1:$B$90,2,0)</f>
        <v>240822651</v>
      </c>
      <c r="AB66" s="6" t="str">
        <f>IF(N66&gt;0,"Subiu",IF(N66&lt;0,"Desceu","Não variou"))</f>
        <v>Desceu</v>
      </c>
      <c r="AC66" s="6" t="str">
        <f>VLOOKUP(A66,Ticker!$A$1:$B$536,2,0)</f>
        <v>Fleury</v>
      </c>
      <c r="AD66" s="6" t="str">
        <f>VLOOKUP(AC66,Chatgpt!$A$1:$C$79,2,0)</f>
        <v>Saúde</v>
      </c>
      <c r="AE66" s="6">
        <f>VLOOKUP(AC66,Chatgpt!$A$1:$C$79,3,0)</f>
        <v>95</v>
      </c>
    </row>
    <row r="67" spans="1:31" ht="12.75">
      <c r="A67" s="7" t="s">
        <v>140</v>
      </c>
      <c r="B67" s="8">
        <v>45317</v>
      </c>
      <c r="C67" s="9">
        <v>6.95</v>
      </c>
      <c r="D67" s="9">
        <v>-1.27</v>
      </c>
      <c r="E67" s="9">
        <v>-0.43</v>
      </c>
      <c r="F67" s="9">
        <v>-6.71</v>
      </c>
      <c r="G67" s="9">
        <v>-6.71</v>
      </c>
      <c r="H67" s="9">
        <v>-30.01</v>
      </c>
      <c r="I67" s="9">
        <v>6.87</v>
      </c>
      <c r="J67" s="9">
        <v>7.14</v>
      </c>
      <c r="K67" s="7" t="s">
        <v>141</v>
      </c>
      <c r="L67" s="12">
        <f>C67/(1+M67)</f>
        <v>7.0394003848880793</v>
      </c>
      <c r="M67" s="6">
        <f t="shared" ref="M67:M82" si="14">D67/100</f>
        <v>-1.2699999999999999E-2</v>
      </c>
      <c r="N67" s="14">
        <f>(C67-L67)*AA67</f>
        <v>-44345269.965821177</v>
      </c>
      <c r="O67" s="12">
        <f t="shared" ref="O67:O82" si="15">C67/(1+P67)</f>
        <v>6.9800140604599781</v>
      </c>
      <c r="P67" s="6">
        <f t="shared" ref="P67:P82" si="16">E67/100</f>
        <v>-4.3E-3</v>
      </c>
      <c r="Q67" s="14">
        <f t="shared" ref="Q67:Q82" si="17">(C67-O67)*AA67</f>
        <v>-14887873.419498842</v>
      </c>
      <c r="R67" s="12">
        <f t="shared" ref="R67:R82" si="18">$C67/(1+S67)</f>
        <v>7.4498874477435946</v>
      </c>
      <c r="S67" s="6">
        <f t="shared" ref="S67:S82" si="19">F67/100</f>
        <v>-6.7099999999999993E-2</v>
      </c>
      <c r="T67" s="14">
        <f t="shared" ref="T67:T82" si="20">($C67-R67)*$AA67</f>
        <v>-247959154.20796934</v>
      </c>
      <c r="U67" s="12">
        <f t="shared" ref="U67:U82" si="21">$C67/(1+V67)</f>
        <v>7.4498874477435946</v>
      </c>
      <c r="V67" s="6">
        <f t="shared" ref="V67:V82" si="22">G67/100</f>
        <v>-6.7099999999999993E-2</v>
      </c>
      <c r="W67" s="14">
        <f t="shared" ref="W67:W82" si="23">($C67-U67)*$AA67</f>
        <v>-247959154.20796934</v>
      </c>
      <c r="X67" s="12">
        <f t="shared" ref="X67:X82" si="24">$C67/(1+Y67)</f>
        <v>9.9299899985712248</v>
      </c>
      <c r="Y67" s="6">
        <f t="shared" ref="Y67:Y82" si="25">H67/100</f>
        <v>-0.30010000000000003</v>
      </c>
      <c r="Z67" s="14">
        <f t="shared" ref="Z67:Z82" si="26">($C67-X67)*$AA67</f>
        <v>-1478164340.6516147</v>
      </c>
      <c r="AA67" s="13">
        <f>VLOOKUP(A67,Total_de_acoes!$A$1:$B$90,2,0)</f>
        <v>496029967</v>
      </c>
      <c r="AB67" s="6" t="str">
        <f>IF(N67&gt;0,"Subiu",IF(N67&lt;0,"Desceu","Não variou"))</f>
        <v>Desceu</v>
      </c>
      <c r="AC67" s="6" t="str">
        <f>VLOOKUP(A67,Ticker!$A$1:$B$536,2,0)</f>
        <v>Grupo Soma</v>
      </c>
      <c r="AD67" s="6" t="str">
        <f>VLOOKUP(AC67,Chatgpt!$A$1:$C$79,2,0)</f>
        <v>Varejo</v>
      </c>
      <c r="AE67" s="6">
        <f>VLOOKUP(AC67,Chatgpt!$A$1:$C$79,3,0)</f>
        <v>12</v>
      </c>
    </row>
    <row r="68" spans="1:31" ht="12.75">
      <c r="A68" s="7" t="s">
        <v>142</v>
      </c>
      <c r="B68" s="8">
        <v>45317</v>
      </c>
      <c r="C68" s="9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-34.520000000000003</v>
      </c>
      <c r="I68" s="9">
        <v>8.6199999999999992</v>
      </c>
      <c r="J68" s="9">
        <v>8.8000000000000007</v>
      </c>
      <c r="K68" s="7" t="s">
        <v>143</v>
      </c>
      <c r="L68" s="12">
        <f>C68/(1+M68)</f>
        <v>8.7895377128953776</v>
      </c>
      <c r="M68" s="6">
        <f t="shared" si="14"/>
        <v>-1.3600000000000001E-2</v>
      </c>
      <c r="N68" s="14">
        <f>(C68-L68)*AA68</f>
        <v>-21126374.325644854</v>
      </c>
      <c r="O68" s="12">
        <f t="shared" si="15"/>
        <v>8.3301306687163716</v>
      </c>
      <c r="P68" s="6">
        <f t="shared" si="16"/>
        <v>4.0800000000000003E-2</v>
      </c>
      <c r="Q68" s="14">
        <f t="shared" si="17"/>
        <v>60066455.519262157</v>
      </c>
      <c r="R68" s="12">
        <f t="shared" si="18"/>
        <v>10.120228784872184</v>
      </c>
      <c r="S68" s="6">
        <f t="shared" si="19"/>
        <v>-0.14330000000000001</v>
      </c>
      <c r="T68" s="14">
        <f t="shared" si="20"/>
        <v>-256304687.65827948</v>
      </c>
      <c r="U68" s="12">
        <f t="shared" si="21"/>
        <v>10.120228784872184</v>
      </c>
      <c r="V68" s="6">
        <f t="shared" si="22"/>
        <v>-0.14330000000000001</v>
      </c>
      <c r="W68" s="14">
        <f t="shared" si="23"/>
        <v>-256304687.65827948</v>
      </c>
      <c r="X68" s="12">
        <f t="shared" si="24"/>
        <v>13.240684178375075</v>
      </c>
      <c r="Y68" s="6">
        <f t="shared" si="25"/>
        <v>-0.34520000000000001</v>
      </c>
      <c r="Z68" s="14">
        <f t="shared" si="26"/>
        <v>-807795151.31904674</v>
      </c>
      <c r="AA68" s="13">
        <f>VLOOKUP(A68,Total_de_acoes!$A$1:$B$90,2,0)</f>
        <v>176733968</v>
      </c>
      <c r="AB68" s="6" t="str">
        <f>IF(N68&gt;0,"Subiu",IF(N68&lt;0,"Desceu","Não variou"))</f>
        <v>Desceu</v>
      </c>
      <c r="AC68" s="6" t="str">
        <f>VLOOKUP(A68,Ticker!$A$1:$B$536,2,0)</f>
        <v>Alpargatas</v>
      </c>
      <c r="AD68" s="6" t="str">
        <f>VLOOKUP(AC68,Chatgpt!$A$1:$C$79,2,0)</f>
        <v>Moda</v>
      </c>
      <c r="AE68" s="6">
        <f>VLOOKUP(AC68,Chatgpt!$A$1:$C$79,3,0)</f>
        <v>113</v>
      </c>
    </row>
    <row r="69" spans="1:31" ht="12.75">
      <c r="A69" s="7" t="s">
        <v>144</v>
      </c>
      <c r="B69" s="8">
        <v>45317</v>
      </c>
      <c r="C69" s="9">
        <v>22.84</v>
      </c>
      <c r="D69" s="9">
        <v>-1.38</v>
      </c>
      <c r="E69" s="9">
        <v>2.38</v>
      </c>
      <c r="F69" s="9">
        <v>-5.15</v>
      </c>
      <c r="G69" s="9">
        <v>-5.15</v>
      </c>
      <c r="H69" s="9">
        <v>60.09</v>
      </c>
      <c r="I69" s="9">
        <v>22.62</v>
      </c>
      <c r="J69" s="9">
        <v>23.34</v>
      </c>
      <c r="K69" s="7" t="s">
        <v>145</v>
      </c>
      <c r="L69" s="12">
        <f>C69/(1+M69)</f>
        <v>23.1596025147029</v>
      </c>
      <c r="M69" s="6">
        <f t="shared" si="14"/>
        <v>-1.38E-2</v>
      </c>
      <c r="N69" s="14">
        <f>(C69-L69)*AA69</f>
        <v>-84945431.642944753</v>
      </c>
      <c r="O69" s="12">
        <f t="shared" si="15"/>
        <v>22.309044735299864</v>
      </c>
      <c r="P69" s="6">
        <f t="shared" si="16"/>
        <v>2.3799999999999998E-2</v>
      </c>
      <c r="Q69" s="14">
        <f t="shared" si="17"/>
        <v>141119741.14150402</v>
      </c>
      <c r="R69" s="12">
        <f t="shared" si="18"/>
        <v>24.080126515550869</v>
      </c>
      <c r="S69" s="6">
        <f t="shared" si="19"/>
        <v>-5.1500000000000004E-2</v>
      </c>
      <c r="T69" s="14">
        <f t="shared" si="20"/>
        <v>-329606549.72710592</v>
      </c>
      <c r="U69" s="12">
        <f t="shared" si="21"/>
        <v>24.080126515550869</v>
      </c>
      <c r="V69" s="6">
        <f t="shared" si="22"/>
        <v>-5.1500000000000004E-2</v>
      </c>
      <c r="W69" s="14">
        <f t="shared" si="23"/>
        <v>-329606549.72710592</v>
      </c>
      <c r="X69" s="12">
        <f t="shared" si="24"/>
        <v>14.266974826660004</v>
      </c>
      <c r="Y69" s="6">
        <f t="shared" si="25"/>
        <v>0.60089999999999999</v>
      </c>
      <c r="Z69" s="14">
        <f t="shared" si="26"/>
        <v>2278578203.6545043</v>
      </c>
      <c r="AA69" s="13">
        <f>VLOOKUP(A69,Total_de_acoes!$A$1:$B$90,2,0)</f>
        <v>265784616</v>
      </c>
      <c r="AB69" s="6" t="str">
        <f>IF(N69&gt;0,"Subiu",IF(N69&lt;0,"Desceu","Não variou"))</f>
        <v>Desceu</v>
      </c>
      <c r="AC69" s="6" t="str">
        <f>VLOOKUP(A69,Ticker!$A$1:$B$536,2,0)</f>
        <v>Cyrela</v>
      </c>
      <c r="AD69" s="6" t="str">
        <f>VLOOKUP(AC69,Chatgpt!$A$1:$C$79,2,0)</f>
        <v>Construção Civil</v>
      </c>
      <c r="AE69" s="6">
        <f>VLOOKUP(AC69,Chatgpt!$A$1:$C$79,3,0)</f>
        <v>56</v>
      </c>
    </row>
    <row r="70" spans="1:31" ht="12.75">
      <c r="A70" s="7" t="s">
        <v>146</v>
      </c>
      <c r="B70" s="8">
        <v>45317</v>
      </c>
      <c r="C70" s="9">
        <v>22.4</v>
      </c>
      <c r="D70" s="9">
        <v>-1.4</v>
      </c>
      <c r="E70" s="9">
        <v>5.0199999999999996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7" t="s">
        <v>147</v>
      </c>
      <c r="L70" s="12">
        <f>C70/(1+M70)</f>
        <v>22.718052738336713</v>
      </c>
      <c r="M70" s="6">
        <f t="shared" si="14"/>
        <v>-1.3999999999999999E-2</v>
      </c>
      <c r="N70" s="14">
        <f>(C70-L70)*AA70</f>
        <v>-233651943.49695757</v>
      </c>
      <c r="O70" s="12">
        <f t="shared" si="15"/>
        <v>21.329270615120926</v>
      </c>
      <c r="P70" s="6">
        <f t="shared" si="16"/>
        <v>5.0199999999999995E-2</v>
      </c>
      <c r="Q70" s="14">
        <f t="shared" si="17"/>
        <v>786592824.33669925</v>
      </c>
      <c r="R70" s="12">
        <f t="shared" si="18"/>
        <v>22.391043582566972</v>
      </c>
      <c r="S70" s="6">
        <f t="shared" si="19"/>
        <v>4.0000000000000002E-4</v>
      </c>
      <c r="T70" s="14">
        <f t="shared" si="20"/>
        <v>6579677.1659332905</v>
      </c>
      <c r="U70" s="12">
        <f t="shared" si="21"/>
        <v>22.391043582566972</v>
      </c>
      <c r="V70" s="6">
        <f t="shared" si="22"/>
        <v>4.0000000000000002E-4</v>
      </c>
      <c r="W70" s="14">
        <f t="shared" si="23"/>
        <v>6579677.1659332905</v>
      </c>
      <c r="X70" s="12">
        <f t="shared" si="24"/>
        <v>16.680318713232555</v>
      </c>
      <c r="Y70" s="6">
        <f t="shared" si="25"/>
        <v>0.34289999999999998</v>
      </c>
      <c r="Z70" s="14">
        <f t="shared" si="26"/>
        <v>4201864935.4358473</v>
      </c>
      <c r="AA70" s="13">
        <f>VLOOKUP(A70,Total_de_acoes!$A$1:$B$90,2,0)</f>
        <v>734632705</v>
      </c>
      <c r="AB70" s="6" t="str">
        <f>IF(N70&gt;0,"Subiu",IF(N70&lt;0,"Desceu","Não variou"))</f>
        <v>Desceu</v>
      </c>
      <c r="AC70" s="6" t="str">
        <f>VLOOKUP(A70,Ticker!$A$1:$B$536,2,0)</f>
        <v>Embraer</v>
      </c>
      <c r="AD70" s="6" t="str">
        <f>VLOOKUP(AC70,Chatgpt!$A$1:$C$79,2,0)</f>
        <v>Aeroespacial</v>
      </c>
      <c r="AE70" s="6">
        <f>VLOOKUP(AC70,Chatgpt!$A$1:$C$79,3,0)</f>
        <v>52</v>
      </c>
    </row>
    <row r="71" spans="1:31" ht="12.75">
      <c r="A71" s="7" t="s">
        <v>148</v>
      </c>
      <c r="B71" s="8">
        <v>45317</v>
      </c>
      <c r="C71" s="9">
        <v>15.97</v>
      </c>
      <c r="D71" s="9">
        <v>-1.41</v>
      </c>
      <c r="E71" s="9">
        <v>-7.37</v>
      </c>
      <c r="F71" s="9">
        <v>-5.45</v>
      </c>
      <c r="G71" s="9">
        <v>-5.45</v>
      </c>
      <c r="H71" s="9">
        <v>23.51</v>
      </c>
      <c r="I71" s="9">
        <v>15.84</v>
      </c>
      <c r="J71" s="9">
        <v>16.43</v>
      </c>
      <c r="K71" s="7" t="s">
        <v>149</v>
      </c>
      <c r="L71" s="12">
        <f>C71/(1+M71)</f>
        <v>16.198397403387769</v>
      </c>
      <c r="M71" s="6">
        <f t="shared" si="14"/>
        <v>-1.41E-2</v>
      </c>
      <c r="N71" s="14">
        <f>(C71-L71)*AA71</f>
        <v>-193280001.20849475</v>
      </c>
      <c r="O71" s="12">
        <f t="shared" si="15"/>
        <v>17.240634783547446</v>
      </c>
      <c r="P71" s="6">
        <f t="shared" si="16"/>
        <v>-7.3700000000000002E-2</v>
      </c>
      <c r="Q71" s="14">
        <f t="shared" si="17"/>
        <v>-1075267445.5000286</v>
      </c>
      <c r="R71" s="12">
        <f t="shared" si="18"/>
        <v>16.890534108937072</v>
      </c>
      <c r="S71" s="6">
        <f t="shared" si="19"/>
        <v>-5.45E-2</v>
      </c>
      <c r="T71" s="14">
        <f t="shared" si="20"/>
        <v>-778996744.48464346</v>
      </c>
      <c r="U71" s="12">
        <f t="shared" si="21"/>
        <v>16.890534108937072</v>
      </c>
      <c r="V71" s="6">
        <f t="shared" si="22"/>
        <v>-5.45E-2</v>
      </c>
      <c r="W71" s="14">
        <f t="shared" si="23"/>
        <v>-778996744.48464346</v>
      </c>
      <c r="X71" s="12">
        <f t="shared" si="24"/>
        <v>12.930127115213343</v>
      </c>
      <c r="Y71" s="6">
        <f t="shared" si="25"/>
        <v>0.2351</v>
      </c>
      <c r="Z71" s="14">
        <f t="shared" si="26"/>
        <v>2572475107.5550113</v>
      </c>
      <c r="AA71" s="13">
        <f>VLOOKUP(A71,Total_de_acoes!$A$1:$B$90,2,0)</f>
        <v>846244302</v>
      </c>
      <c r="AB71" s="6" t="str">
        <f>IF(N71&gt;0,"Subiu",IF(N71&lt;0,"Desceu","Não variou"))</f>
        <v>Desceu</v>
      </c>
      <c r="AC71" s="6" t="str">
        <f>VLOOKUP(A71,Ticker!$A$1:$B$536,2,0)</f>
        <v>Natura</v>
      </c>
      <c r="AD71" s="6" t="str">
        <f>VLOOKUP(AC71,Chatgpt!$A$1:$C$79,2,0)</f>
        <v>Cosméticos</v>
      </c>
      <c r="AE71" s="6">
        <f>VLOOKUP(AC71,Chatgpt!$A$1:$C$79,3,0)</f>
        <v>55</v>
      </c>
    </row>
    <row r="72" spans="1:31" ht="12.75">
      <c r="A72" s="7" t="s">
        <v>150</v>
      </c>
      <c r="B72" s="8">
        <v>45317</v>
      </c>
      <c r="C72" s="9">
        <v>13.8</v>
      </c>
      <c r="D72" s="9">
        <v>-1.42</v>
      </c>
      <c r="E72" s="9">
        <v>-3.5</v>
      </c>
      <c r="F72" s="9">
        <v>2</v>
      </c>
      <c r="G72" s="9">
        <v>2</v>
      </c>
      <c r="H72" s="9">
        <v>-34.020000000000003</v>
      </c>
      <c r="I72" s="9">
        <v>13.63</v>
      </c>
      <c r="J72" s="9">
        <v>14</v>
      </c>
      <c r="K72" s="7" t="s">
        <v>151</v>
      </c>
      <c r="L72" s="12">
        <f>C72/(1+M72)</f>
        <v>13.998782714546561</v>
      </c>
      <c r="M72" s="6">
        <f t="shared" si="14"/>
        <v>-1.4199999999999999E-2</v>
      </c>
      <c r="N72" s="14">
        <f>(C72-L72)*AA72</f>
        <v>-268201195.08654764</v>
      </c>
      <c r="O72" s="12">
        <f t="shared" si="15"/>
        <v>14.300518134715027</v>
      </c>
      <c r="P72" s="6">
        <f t="shared" si="16"/>
        <v>-3.5000000000000003E-2</v>
      </c>
      <c r="Q72" s="14">
        <f t="shared" si="17"/>
        <v>-675308022.62797976</v>
      </c>
      <c r="R72" s="12">
        <f t="shared" si="18"/>
        <v>13.529411764705882</v>
      </c>
      <c r="S72" s="6">
        <f t="shared" si="19"/>
        <v>0.02</v>
      </c>
      <c r="T72" s="14">
        <f t="shared" si="20"/>
        <v>365082488.42353052</v>
      </c>
      <c r="U72" s="12">
        <f t="shared" si="21"/>
        <v>13.529411764705882</v>
      </c>
      <c r="V72" s="6">
        <f t="shared" si="22"/>
        <v>0.02</v>
      </c>
      <c r="W72" s="14">
        <f t="shared" si="23"/>
        <v>365082488.42353052</v>
      </c>
      <c r="X72" s="12">
        <f t="shared" si="24"/>
        <v>20.915428917853898</v>
      </c>
      <c r="Y72" s="6">
        <f t="shared" si="25"/>
        <v>-0.34020000000000006</v>
      </c>
      <c r="Z72" s="14">
        <f t="shared" si="26"/>
        <v>-9600264005.2226772</v>
      </c>
      <c r="AA72" s="13">
        <f>VLOOKUP(A72,Total_de_acoes!$A$1:$B$90,2,0)</f>
        <v>1349217892</v>
      </c>
      <c r="AB72" s="6" t="str">
        <f>IF(N72&gt;0,"Subiu",IF(N72&lt;0,"Desceu","Não variou"))</f>
        <v>Desceu</v>
      </c>
      <c r="AC72" s="6" t="str">
        <f>VLOOKUP(A72,Ticker!$A$1:$B$536,2,0)</f>
        <v>Assaí</v>
      </c>
      <c r="AD72" s="6" t="str">
        <f>VLOOKUP(AC72,Chatgpt!$A$1:$C$79,2,0)</f>
        <v>Varejo</v>
      </c>
      <c r="AE72" s="6">
        <f>VLOOKUP(AC72,Chatgpt!$A$1:$C$79,3,0)</f>
        <v>54</v>
      </c>
    </row>
    <row r="73" spans="1:31" ht="12.75">
      <c r="A73" s="7" t="s">
        <v>152</v>
      </c>
      <c r="B73" s="8">
        <v>45317</v>
      </c>
      <c r="C73" s="9">
        <v>13.22</v>
      </c>
      <c r="D73" s="9">
        <v>-1.56</v>
      </c>
      <c r="E73" s="9">
        <v>-4.13</v>
      </c>
      <c r="F73" s="9">
        <v>-8.58</v>
      </c>
      <c r="G73" s="9">
        <v>-8.58</v>
      </c>
      <c r="H73" s="9">
        <v>3.88</v>
      </c>
      <c r="I73" s="9">
        <v>13.18</v>
      </c>
      <c r="J73" s="9">
        <v>13.42</v>
      </c>
      <c r="K73" s="7" t="s">
        <v>153</v>
      </c>
      <c r="L73" s="12">
        <f>C73/(1+M73)</f>
        <v>13.429500203169443</v>
      </c>
      <c r="M73" s="6">
        <f t="shared" si="14"/>
        <v>-1.5600000000000001E-2</v>
      </c>
      <c r="N73" s="14">
        <f>(C73-L73)*AA73</f>
        <v>-1173785666.3607426</v>
      </c>
      <c r="O73" s="12">
        <f t="shared" si="15"/>
        <v>13.789506623552729</v>
      </c>
      <c r="P73" s="6">
        <f t="shared" si="16"/>
        <v>-4.1299999999999996E-2</v>
      </c>
      <c r="Q73" s="14">
        <f t="shared" si="17"/>
        <v>-3190826078.0207186</v>
      </c>
      <c r="R73" s="12">
        <f t="shared" si="18"/>
        <v>14.460730693502516</v>
      </c>
      <c r="S73" s="6">
        <f t="shared" si="19"/>
        <v>-8.5800000000000001E-2</v>
      </c>
      <c r="T73" s="14">
        <f t="shared" si="20"/>
        <v>-6951553658.7293329</v>
      </c>
      <c r="U73" s="12">
        <f t="shared" si="21"/>
        <v>14.460730693502516</v>
      </c>
      <c r="V73" s="6">
        <f t="shared" si="22"/>
        <v>-8.5800000000000001E-2</v>
      </c>
      <c r="W73" s="14">
        <f t="shared" si="23"/>
        <v>-6951553658.7293329</v>
      </c>
      <c r="X73" s="12">
        <f t="shared" si="24"/>
        <v>12.726222564497498</v>
      </c>
      <c r="Y73" s="6">
        <f t="shared" si="25"/>
        <v>3.8800000000000001E-2</v>
      </c>
      <c r="Z73" s="14">
        <f t="shared" si="26"/>
        <v>2766531332.1745872</v>
      </c>
      <c r="AA73" s="13">
        <f>VLOOKUP(A73,Total_de_acoes!$A$1:$B$90,2,0)</f>
        <v>5602790110</v>
      </c>
      <c r="AB73" s="6" t="str">
        <f>IF(N73&gt;0,"Subiu",IF(N73&lt;0,"Desceu","Não variou"))</f>
        <v>Desceu</v>
      </c>
      <c r="AC73" s="6" t="str">
        <f>VLOOKUP(A73,Ticker!$A$1:$B$536,2,0)</f>
        <v>B3</v>
      </c>
      <c r="AD73" s="6" t="str">
        <f>VLOOKUP(AC73,Chatgpt!$A$1:$C$79,2,0)</f>
        <v>Serviços Financeiros</v>
      </c>
      <c r="AE73" s="6">
        <f>VLOOKUP(AC73,Chatgpt!$A$1:$C$79,3,0)</f>
        <v>3</v>
      </c>
    </row>
    <row r="74" spans="1:31" ht="12.75">
      <c r="A74" s="7" t="s">
        <v>154</v>
      </c>
      <c r="B74" s="8">
        <v>45317</v>
      </c>
      <c r="C74" s="9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7" t="s">
        <v>155</v>
      </c>
      <c r="L74" s="12">
        <f>C74/(1+M74)</f>
        <v>31.588576074804347</v>
      </c>
      <c r="M74" s="6">
        <f t="shared" si="14"/>
        <v>-1.61E-2</v>
      </c>
      <c r="N74" s="14">
        <f>(C74-L74)*AA74</f>
        <v>-208257014.19914994</v>
      </c>
      <c r="O74" s="12">
        <f t="shared" si="15"/>
        <v>32.809036208170589</v>
      </c>
      <c r="P74" s="6">
        <f t="shared" si="16"/>
        <v>-5.2699999999999997E-2</v>
      </c>
      <c r="Q74" s="14">
        <f t="shared" si="17"/>
        <v>-708023707.74982405</v>
      </c>
      <c r="R74" s="12">
        <f t="shared" si="18"/>
        <v>35.748792270531403</v>
      </c>
      <c r="S74" s="6">
        <f t="shared" si="19"/>
        <v>-0.13059999999999999</v>
      </c>
      <c r="T74" s="14">
        <f t="shared" si="20"/>
        <v>-1911825558.351306</v>
      </c>
      <c r="U74" s="12">
        <f t="shared" si="21"/>
        <v>35.748792270531403</v>
      </c>
      <c r="V74" s="6">
        <f t="shared" si="22"/>
        <v>-0.13059999999999999</v>
      </c>
      <c r="W74" s="14">
        <f t="shared" si="23"/>
        <v>-1911825558.351306</v>
      </c>
      <c r="X74" s="12">
        <f t="shared" si="24"/>
        <v>42.880794701986751</v>
      </c>
      <c r="Y74" s="6">
        <f t="shared" si="25"/>
        <v>-0.2752</v>
      </c>
      <c r="Z74" s="14">
        <f t="shared" si="26"/>
        <v>-4832312001.2249002</v>
      </c>
      <c r="AA74" s="13">
        <f>VLOOKUP(A74,Total_de_acoes!$A$1:$B$90,2,0)</f>
        <v>409490388</v>
      </c>
      <c r="AB74" s="6" t="str">
        <f>IF(N74&gt;0,"Subiu",IF(N74&lt;0,"Desceu","Não variou"))</f>
        <v>Desceu</v>
      </c>
      <c r="AC74" s="6" t="str">
        <f>VLOOKUP(A74,Ticker!$A$1:$B$536,2,0)</f>
        <v>Hypera</v>
      </c>
      <c r="AD74" s="6" t="str">
        <f>VLOOKUP(AC74,Chatgpt!$A$1:$C$79,2,0)</f>
        <v>Farmacêutica</v>
      </c>
      <c r="AE74" s="6">
        <f>VLOOKUP(AC74,Chatgpt!$A$1:$C$79,3,0)</f>
        <v>20</v>
      </c>
    </row>
    <row r="75" spans="1:31" ht="12.75">
      <c r="A75" s="7" t="s">
        <v>156</v>
      </c>
      <c r="B75" s="8">
        <v>45317</v>
      </c>
      <c r="C75" s="9">
        <v>28.2</v>
      </c>
      <c r="D75" s="9">
        <v>-1.94</v>
      </c>
      <c r="E75" s="9">
        <v>0.36</v>
      </c>
      <c r="F75" s="9">
        <v>-3.79</v>
      </c>
      <c r="G75" s="9">
        <v>-3.79</v>
      </c>
      <c r="H75" s="9">
        <v>17.100000000000001</v>
      </c>
      <c r="I75" s="9">
        <v>28.13</v>
      </c>
      <c r="J75" s="9">
        <v>28.97</v>
      </c>
      <c r="K75" s="7" t="s">
        <v>157</v>
      </c>
      <c r="L75" s="12">
        <f>C75/(1+M75)</f>
        <v>28.757903324495206</v>
      </c>
      <c r="M75" s="6">
        <f t="shared" si="14"/>
        <v>-1.9400000000000001E-2</v>
      </c>
      <c r="N75" s="14">
        <f>(C75-L75)*AA75</f>
        <v>-79432785.73975119</v>
      </c>
      <c r="O75" s="12">
        <f t="shared" si="15"/>
        <v>28.098844161020324</v>
      </c>
      <c r="P75" s="6">
        <f t="shared" si="16"/>
        <v>3.5999999999999999E-3</v>
      </c>
      <c r="Q75" s="14">
        <f t="shared" si="17"/>
        <v>14402298.267836107</v>
      </c>
      <c r="R75" s="12">
        <f t="shared" si="18"/>
        <v>29.310882444652325</v>
      </c>
      <c r="S75" s="6">
        <f t="shared" si="19"/>
        <v>-3.7900000000000003E-2</v>
      </c>
      <c r="T75" s="14">
        <f t="shared" si="20"/>
        <v>-158164476.41347092</v>
      </c>
      <c r="U75" s="12">
        <f t="shared" si="21"/>
        <v>29.310882444652325</v>
      </c>
      <c r="V75" s="6">
        <f t="shared" si="22"/>
        <v>-3.7900000000000003E-2</v>
      </c>
      <c r="W75" s="14">
        <f t="shared" si="23"/>
        <v>-158164476.41347092</v>
      </c>
      <c r="X75" s="12">
        <f t="shared" si="24"/>
        <v>24.08198121263877</v>
      </c>
      <c r="Y75" s="6">
        <f t="shared" si="25"/>
        <v>0.17100000000000001</v>
      </c>
      <c r="Z75" s="14">
        <f t="shared" si="26"/>
        <v>586312519.83432961</v>
      </c>
      <c r="AA75" s="13">
        <f>VLOOKUP(A75,Total_de_acoes!$A$1:$B$90,2,0)</f>
        <v>142377330</v>
      </c>
      <c r="AB75" s="6" t="str">
        <f>IF(N75&gt;0,"Subiu",IF(N75&lt;0,"Desceu","Não variou"))</f>
        <v>Desceu</v>
      </c>
      <c r="AC75" s="6" t="str">
        <f>VLOOKUP(A75,Ticker!$A$1:$B$536,2,0)</f>
        <v>São Martinho</v>
      </c>
      <c r="AD75" s="6" t="str">
        <f>VLOOKUP(AC75,Chatgpt!$A$1:$C$79,2,0)</f>
        <v>Agronegócio</v>
      </c>
      <c r="AE75" s="6">
        <f>VLOOKUP(AC75,Chatgpt!$A$1:$C$79,3,0)</f>
        <v>82</v>
      </c>
    </row>
    <row r="76" spans="1:31" ht="12.75">
      <c r="A76" s="7" t="s">
        <v>158</v>
      </c>
      <c r="B76" s="8">
        <v>45317</v>
      </c>
      <c r="C76" s="9">
        <v>3.93</v>
      </c>
      <c r="D76" s="9">
        <v>-1.99</v>
      </c>
      <c r="E76" s="9">
        <v>-2.2400000000000002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4.0599999999999996</v>
      </c>
      <c r="K76" s="7" t="s">
        <v>159</v>
      </c>
      <c r="L76" s="12">
        <f>C76/(1+M76)</f>
        <v>4.0097949188858282</v>
      </c>
      <c r="M76" s="6">
        <f t="shared" si="14"/>
        <v>-1.9900000000000001E-2</v>
      </c>
      <c r="N76" s="14">
        <f>(C76-L76)*AA76</f>
        <v>-350645389.91464359</v>
      </c>
      <c r="O76" s="12">
        <f t="shared" si="15"/>
        <v>4.0200490998363341</v>
      </c>
      <c r="P76" s="6">
        <f t="shared" si="16"/>
        <v>-2.2400000000000003E-2</v>
      </c>
      <c r="Q76" s="14">
        <f t="shared" si="17"/>
        <v>-395705668.5370214</v>
      </c>
      <c r="R76" s="12">
        <f t="shared" si="18"/>
        <v>4.4502321367908504</v>
      </c>
      <c r="S76" s="6">
        <f t="shared" si="19"/>
        <v>-0.11689999999999999</v>
      </c>
      <c r="T76" s="14">
        <f t="shared" si="20"/>
        <v>-2286072885.3194442</v>
      </c>
      <c r="U76" s="12">
        <f t="shared" si="21"/>
        <v>4.4502321367908504</v>
      </c>
      <c r="V76" s="6">
        <f t="shared" si="22"/>
        <v>-0.11689999999999999</v>
      </c>
      <c r="W76" s="14">
        <f t="shared" si="23"/>
        <v>-2286072885.3194442</v>
      </c>
      <c r="X76" s="12">
        <f t="shared" si="24"/>
        <v>4.4401762512710432</v>
      </c>
      <c r="Y76" s="6">
        <f t="shared" si="25"/>
        <v>-0.1149</v>
      </c>
      <c r="Z76" s="14">
        <f t="shared" si="26"/>
        <v>-2241883982.7143178</v>
      </c>
      <c r="AA76" s="13">
        <f>VLOOKUP(A76,Total_de_acoes!$A$1:$B$90,2,0)</f>
        <v>4394332306</v>
      </c>
      <c r="AB76" s="6" t="str">
        <f>IF(N76&gt;0,"Subiu",IF(N76&lt;0,"Desceu","Não variou"))</f>
        <v>Desceu</v>
      </c>
      <c r="AC76" s="6" t="str">
        <f>VLOOKUP(A76,Ticker!$A$1:$B$536,2,0)</f>
        <v>Hapvida</v>
      </c>
      <c r="AD76" s="6" t="str">
        <f>VLOOKUP(AC76,Chatgpt!$A$1:$C$79,2,0)</f>
        <v>Saúde</v>
      </c>
      <c r="AE76" s="6">
        <f>VLOOKUP(AC76,Chatgpt!$A$1:$C$79,3,0)</f>
        <v>45</v>
      </c>
    </row>
    <row r="77" spans="1:31" ht="12.75">
      <c r="A77" s="7" t="s">
        <v>160</v>
      </c>
      <c r="B77" s="8">
        <v>45317</v>
      </c>
      <c r="C77" s="9">
        <v>15.78</v>
      </c>
      <c r="D77" s="9">
        <v>-2.29</v>
      </c>
      <c r="E77" s="9">
        <v>-5.62</v>
      </c>
      <c r="F77" s="9">
        <v>-9.41</v>
      </c>
      <c r="G77" s="9">
        <v>-9.41</v>
      </c>
      <c r="H77" s="9">
        <v>-24.94</v>
      </c>
      <c r="I77" s="9">
        <v>15.7</v>
      </c>
      <c r="J77" s="9">
        <v>16.23</v>
      </c>
      <c r="K77" s="7" t="s">
        <v>161</v>
      </c>
      <c r="L77" s="12">
        <f>C77/(1+M77)</f>
        <v>16.149831132944428</v>
      </c>
      <c r="M77" s="6">
        <f t="shared" si="14"/>
        <v>-2.29E-2</v>
      </c>
      <c r="N77" s="14">
        <f>(C77-L77)*AA77</f>
        <v>-351831366.6428625</v>
      </c>
      <c r="O77" s="12">
        <f t="shared" si="15"/>
        <v>16.719643992371264</v>
      </c>
      <c r="P77" s="6">
        <f t="shared" si="16"/>
        <v>-5.62E-2</v>
      </c>
      <c r="Q77" s="14">
        <f t="shared" si="17"/>
        <v>-893911303.14443684</v>
      </c>
      <c r="R77" s="12">
        <f t="shared" si="18"/>
        <v>17.419141185561319</v>
      </c>
      <c r="S77" s="6">
        <f t="shared" si="19"/>
        <v>-9.4100000000000003E-2</v>
      </c>
      <c r="T77" s="14">
        <f t="shared" si="20"/>
        <v>-1559363807.0575776</v>
      </c>
      <c r="U77" s="12">
        <f t="shared" si="21"/>
        <v>17.419141185561319</v>
      </c>
      <c r="V77" s="6">
        <f t="shared" si="22"/>
        <v>-9.4100000000000003E-2</v>
      </c>
      <c r="W77" s="14">
        <f t="shared" si="23"/>
        <v>-1559363807.0575776</v>
      </c>
      <c r="X77" s="12">
        <f t="shared" si="24"/>
        <v>21.023181454836131</v>
      </c>
      <c r="Y77" s="6">
        <f t="shared" si="25"/>
        <v>-0.24940000000000001</v>
      </c>
      <c r="Z77" s="14">
        <f t="shared" si="26"/>
        <v>-4987994607.4975224</v>
      </c>
      <c r="AA77" s="13">
        <f>VLOOKUP(A77,Total_de_acoes!$A$1:$B$90,2,0)</f>
        <v>951329770</v>
      </c>
      <c r="AB77" s="6" t="str">
        <f>IF(N77&gt;0,"Subiu",IF(N77&lt;0,"Desceu","Não variou"))</f>
        <v>Desceu</v>
      </c>
      <c r="AC77" s="6" t="str">
        <f>VLOOKUP(A77,Ticker!$A$1:$B$536,2,0)</f>
        <v>Lojas Renner</v>
      </c>
      <c r="AD77" s="6" t="str">
        <f>VLOOKUP(AC77,Chatgpt!$A$1:$C$79,2,0)</f>
        <v>Varejo</v>
      </c>
      <c r="AE77" s="6">
        <f>VLOOKUP(AC77,Chatgpt!$A$1:$C$79,3,0)</f>
        <v>58</v>
      </c>
    </row>
    <row r="78" spans="1:31" ht="12.75">
      <c r="A78" s="7" t="s">
        <v>162</v>
      </c>
      <c r="B78" s="8">
        <v>45317</v>
      </c>
      <c r="C78" s="9">
        <v>10.71</v>
      </c>
      <c r="D78" s="9">
        <v>-2.4500000000000002</v>
      </c>
      <c r="E78" s="9">
        <v>-9.4700000000000006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7" t="s">
        <v>163</v>
      </c>
      <c r="L78" s="12">
        <f>C78/(1+M78)</f>
        <v>10.978985135827781</v>
      </c>
      <c r="M78" s="6">
        <f t="shared" si="14"/>
        <v>-2.4500000000000001E-2</v>
      </c>
      <c r="N78" s="14">
        <f>(C78-L78)*AA78</f>
        <v>-143635530.57495093</v>
      </c>
      <c r="O78" s="12">
        <f t="shared" si="15"/>
        <v>11.830332486468574</v>
      </c>
      <c r="P78" s="6">
        <f t="shared" si="16"/>
        <v>-9.4700000000000006E-2</v>
      </c>
      <c r="Q78" s="14">
        <f t="shared" si="17"/>
        <v>-598247002.08452296</v>
      </c>
      <c r="R78" s="12">
        <f t="shared" si="18"/>
        <v>12.450592885375496</v>
      </c>
      <c r="S78" s="6">
        <f t="shared" si="19"/>
        <v>-0.13980000000000001</v>
      </c>
      <c r="T78" s="14">
        <f t="shared" si="20"/>
        <v>-929460216.58968437</v>
      </c>
      <c r="U78" s="12">
        <f t="shared" si="21"/>
        <v>12.450592885375496</v>
      </c>
      <c r="V78" s="6">
        <f t="shared" si="22"/>
        <v>-0.13980000000000001</v>
      </c>
      <c r="W78" s="14">
        <f t="shared" si="23"/>
        <v>-929460216.58968437</v>
      </c>
      <c r="X78" s="12">
        <f t="shared" si="24"/>
        <v>15.918549346016647</v>
      </c>
      <c r="Y78" s="6">
        <f t="shared" si="25"/>
        <v>-0.32719999999999999</v>
      </c>
      <c r="Z78" s="14">
        <f t="shared" si="26"/>
        <v>-2781316322.6978951</v>
      </c>
      <c r="AA78" s="13">
        <f>VLOOKUP(A78,Total_de_acoes!$A$1:$B$90,2,0)</f>
        <v>533990587</v>
      </c>
      <c r="AB78" s="6" t="str">
        <f>IF(N78&gt;0,"Subiu",IF(N78&lt;0,"Desceu","Não variou"))</f>
        <v>Desceu</v>
      </c>
      <c r="AC78" s="6" t="str">
        <f>VLOOKUP(A78,Ticker!$A$1:$B$536,2,0)</f>
        <v>Carrefour Brasil</v>
      </c>
      <c r="AD78" s="6" t="str">
        <f>VLOOKUP(AC78,Chatgpt!$A$1:$C$79,2,0)</f>
        <v>Varejo</v>
      </c>
      <c r="AE78" s="6">
        <f>VLOOKUP(AC78,Chatgpt!$A$1:$C$79,3,0)</f>
        <v>47</v>
      </c>
    </row>
    <row r="79" spans="1:31" ht="12.75">
      <c r="A79" s="7" t="s">
        <v>164</v>
      </c>
      <c r="B79" s="8">
        <v>45317</v>
      </c>
      <c r="C79" s="9">
        <v>8.6999999999999993</v>
      </c>
      <c r="D79" s="9">
        <v>-2.46</v>
      </c>
      <c r="E79" s="9">
        <v>-6.95</v>
      </c>
      <c r="F79" s="9">
        <v>-23.55</v>
      </c>
      <c r="G79" s="9">
        <v>-23.55</v>
      </c>
      <c r="H79" s="9">
        <v>-85.74</v>
      </c>
      <c r="I79" s="9">
        <v>8.67</v>
      </c>
      <c r="J79" s="9">
        <v>8.9499999999999993</v>
      </c>
      <c r="K79" s="7" t="s">
        <v>165</v>
      </c>
      <c r="L79" s="12">
        <f>C79/(1+M79)</f>
        <v>8.9194176748000817</v>
      </c>
      <c r="M79" s="6">
        <f t="shared" si="14"/>
        <v>-2.46E-2</v>
      </c>
      <c r="N79" s="14">
        <f>(C79-L79)*AA79</f>
        <v>-20810240.843694936</v>
      </c>
      <c r="O79" s="12">
        <f t="shared" si="15"/>
        <v>9.3498119290703912</v>
      </c>
      <c r="P79" s="6">
        <f t="shared" si="16"/>
        <v>-6.9500000000000006E-2</v>
      </c>
      <c r="Q79" s="14">
        <f t="shared" si="17"/>
        <v>-61630143.329983845</v>
      </c>
      <c r="R79" s="12">
        <f t="shared" si="18"/>
        <v>11.379986919555265</v>
      </c>
      <c r="S79" s="6">
        <f t="shared" si="19"/>
        <v>-0.23550000000000001</v>
      </c>
      <c r="T79" s="14">
        <f t="shared" si="20"/>
        <v>-254178125.37076524</v>
      </c>
      <c r="U79" s="12">
        <f t="shared" si="21"/>
        <v>11.379986919555265</v>
      </c>
      <c r="V79" s="6">
        <f t="shared" si="22"/>
        <v>-0.23550000000000001</v>
      </c>
      <c r="W79" s="14">
        <f t="shared" si="23"/>
        <v>-254178125.37076524</v>
      </c>
      <c r="X79" s="12">
        <f t="shared" si="24"/>
        <v>61.009817671809223</v>
      </c>
      <c r="Y79" s="6">
        <f t="shared" si="25"/>
        <v>-0.85739999999999994</v>
      </c>
      <c r="Z79" s="14">
        <f t="shared" si="26"/>
        <v>-4961222496.0088329</v>
      </c>
      <c r="AA79" s="13">
        <f>VLOOKUP(A79,Total_de_acoes!$A$1:$B$90,2,0)</f>
        <v>94843047</v>
      </c>
      <c r="AB79" s="6" t="str">
        <f>IF(N79&gt;0,"Subiu",IF(N79&lt;0,"Desceu","Não variou"))</f>
        <v>Desceu</v>
      </c>
      <c r="AC79" s="6" t="str">
        <f>VLOOKUP(A79,Ticker!$A$1:$B$536,2,0)</f>
        <v>Casas Bahia</v>
      </c>
      <c r="AD79" s="6" t="str">
        <f>VLOOKUP(AC79,Chatgpt!$A$1:$C$79,2,0)</f>
        <v>Varejo</v>
      </c>
      <c r="AE79" s="6">
        <f>VLOOKUP(AC79,Chatgpt!$A$1:$C$79,3,0)</f>
        <v>63</v>
      </c>
    </row>
    <row r="80" spans="1:31" ht="12.75">
      <c r="A80" s="7" t="s">
        <v>166</v>
      </c>
      <c r="B80" s="8">
        <v>45317</v>
      </c>
      <c r="C80" s="9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7" t="s">
        <v>167</v>
      </c>
      <c r="L80" s="12">
        <f>C80/(1+M80)</f>
        <v>58.358410293659851</v>
      </c>
      <c r="M80" s="6">
        <f t="shared" si="14"/>
        <v>-3.6299999999999999E-2</v>
      </c>
      <c r="N80" s="14">
        <f>(C80-L80)*AA80</f>
        <v>-1807432634.4595425</v>
      </c>
      <c r="O80" s="12">
        <f t="shared" si="15"/>
        <v>60.09189015920505</v>
      </c>
      <c r="P80" s="6">
        <f t="shared" si="16"/>
        <v>-6.4100000000000004E-2</v>
      </c>
      <c r="Q80" s="14">
        <f t="shared" si="17"/>
        <v>-3286441724.2199507</v>
      </c>
      <c r="R80" s="12">
        <f t="shared" si="18"/>
        <v>63.59832635983264</v>
      </c>
      <c r="S80" s="6">
        <f t="shared" si="19"/>
        <v>-0.1157</v>
      </c>
      <c r="T80" s="14">
        <f t="shared" si="20"/>
        <v>-6278141320.2011738</v>
      </c>
      <c r="U80" s="12">
        <f t="shared" si="21"/>
        <v>63.59832635983264</v>
      </c>
      <c r="V80" s="6">
        <f t="shared" si="22"/>
        <v>-0.1157</v>
      </c>
      <c r="W80" s="14">
        <f t="shared" si="23"/>
        <v>-6278141320.2011738</v>
      </c>
      <c r="X80" s="12">
        <f t="shared" si="24"/>
        <v>57.842229764475981</v>
      </c>
      <c r="Y80" s="6">
        <f t="shared" si="25"/>
        <v>-2.7699999999999999E-2</v>
      </c>
      <c r="Z80" s="14">
        <f t="shared" si="26"/>
        <v>-1367026195.4841623</v>
      </c>
      <c r="AA80" s="13">
        <f>VLOOKUP(A80,Total_de_acoes!$A$1:$B$90,2,0)</f>
        <v>853202347</v>
      </c>
      <c r="AB80" s="6" t="str">
        <f>IF(N80&gt;0,"Subiu",IF(N80&lt;0,"Desceu","Não variou"))</f>
        <v>Desceu</v>
      </c>
      <c r="AC80" s="6" t="str">
        <f>VLOOKUP(A80,Ticker!$A$1:$B$536,2,0)</f>
        <v>Localiza</v>
      </c>
      <c r="AD80" s="6" t="str">
        <f>VLOOKUP(AC80,Chatgpt!$A$1:$C$79,2,0)</f>
        <v>Aluguel de Carros</v>
      </c>
      <c r="AE80" s="6">
        <f>VLOOKUP(AC80,Chatgpt!$A$1:$C$79,3,0)</f>
        <v>48</v>
      </c>
    </row>
    <row r="81" spans="1:31" ht="12.75">
      <c r="A81" s="7" t="s">
        <v>168</v>
      </c>
      <c r="B81" s="8">
        <v>45317</v>
      </c>
      <c r="C81" s="9">
        <v>3.07</v>
      </c>
      <c r="D81" s="9">
        <v>-4.3600000000000003</v>
      </c>
      <c r="E81" s="9">
        <v>-5.54</v>
      </c>
      <c r="F81" s="9">
        <v>-12.29</v>
      </c>
      <c r="G81" s="9">
        <v>-12.29</v>
      </c>
      <c r="H81" s="9">
        <v>-36.83</v>
      </c>
      <c r="I81" s="9">
        <v>3.05</v>
      </c>
      <c r="J81" s="9">
        <v>3.23</v>
      </c>
      <c r="K81" s="7" t="s">
        <v>169</v>
      </c>
      <c r="L81" s="12">
        <f>C81/(1+M81)</f>
        <v>3.2099539941447093</v>
      </c>
      <c r="M81" s="6">
        <f t="shared" si="14"/>
        <v>-4.36E-2</v>
      </c>
      <c r="N81" s="14">
        <f>(C81-L81)*AA81</f>
        <v>-73557408.055094168</v>
      </c>
      <c r="O81" s="12">
        <f t="shared" si="15"/>
        <v>3.2500529324581833</v>
      </c>
      <c r="P81" s="6">
        <f t="shared" si="16"/>
        <v>-5.5399999999999998E-2</v>
      </c>
      <c r="Q81" s="14">
        <f t="shared" si="17"/>
        <v>-94632719.16804789</v>
      </c>
      <c r="R81" s="12">
        <f t="shared" si="18"/>
        <v>3.5001710181279213</v>
      </c>
      <c r="S81" s="6">
        <f t="shared" si="19"/>
        <v>-0.1229</v>
      </c>
      <c r="T81" s="14">
        <f t="shared" si="20"/>
        <v>-226090475.71156418</v>
      </c>
      <c r="U81" s="12">
        <f t="shared" si="21"/>
        <v>3.5001710181279213</v>
      </c>
      <c r="V81" s="6">
        <f t="shared" si="22"/>
        <v>-0.1229</v>
      </c>
      <c r="W81" s="14">
        <f t="shared" si="23"/>
        <v>-226090475.71156418</v>
      </c>
      <c r="X81" s="12">
        <f t="shared" si="24"/>
        <v>4.859901852145005</v>
      </c>
      <c r="Y81" s="6">
        <f t="shared" si="25"/>
        <v>-0.36829999999999996</v>
      </c>
      <c r="Z81" s="14">
        <f t="shared" si="26"/>
        <v>-940741575.26840413</v>
      </c>
      <c r="AA81" s="13">
        <f>VLOOKUP(A81,Total_de_acoes!$A$1:$B$90,2,0)</f>
        <v>525582771</v>
      </c>
      <c r="AB81" s="6" t="str">
        <f>IF(N81&gt;0,"Subiu",IF(N81&lt;0,"Desceu","Não variou"))</f>
        <v>Desceu</v>
      </c>
      <c r="AC81" s="6" t="str">
        <f>VLOOKUP(A81,Ticker!$A$1:$B$536,2,0)</f>
        <v>CVC</v>
      </c>
      <c r="AD81" s="6" t="str">
        <f>VLOOKUP(AC81,Chatgpt!$A$1:$C$79,2,0)</f>
        <v>Turismo</v>
      </c>
      <c r="AE81" s="6">
        <f>VLOOKUP(AC81,Chatgpt!$A$1:$C$79,3,0)</f>
        <v>49</v>
      </c>
    </row>
    <row r="82" spans="1:31" ht="12.75">
      <c r="A82" s="7" t="s">
        <v>170</v>
      </c>
      <c r="B82" s="8">
        <v>45317</v>
      </c>
      <c r="C82" s="9">
        <v>5.92</v>
      </c>
      <c r="D82" s="9">
        <v>-8.07</v>
      </c>
      <c r="E82" s="9">
        <v>-15.91</v>
      </c>
      <c r="F82" s="9">
        <v>-34</v>
      </c>
      <c r="G82" s="9">
        <v>-34</v>
      </c>
      <c r="H82" s="9">
        <v>-25.44</v>
      </c>
      <c r="I82" s="9">
        <v>5.51</v>
      </c>
      <c r="J82" s="9">
        <v>6.02</v>
      </c>
      <c r="K82" s="7" t="s">
        <v>171</v>
      </c>
      <c r="L82" s="12">
        <f>C82/(1+M82)</f>
        <v>6.4396823670183831</v>
      </c>
      <c r="M82" s="6">
        <f t="shared" si="14"/>
        <v>-8.0700000000000008E-2</v>
      </c>
      <c r="N82" s="14">
        <f>(C82-L82)*AA82</f>
        <v>-102993202.61644287</v>
      </c>
      <c r="O82" s="12">
        <f t="shared" si="15"/>
        <v>7.0400761089309078</v>
      </c>
      <c r="P82" s="6">
        <f t="shared" si="16"/>
        <v>-0.15909999999999999</v>
      </c>
      <c r="Q82" s="14">
        <f t="shared" si="17"/>
        <v>-221982181.72154608</v>
      </c>
      <c r="R82" s="12">
        <f t="shared" si="18"/>
        <v>8.9696969696969706</v>
      </c>
      <c r="S82" s="6">
        <f t="shared" si="19"/>
        <v>-0.34</v>
      </c>
      <c r="T82" s="14">
        <f t="shared" si="20"/>
        <v>-604403916.4169699</v>
      </c>
      <c r="U82" s="12">
        <f t="shared" si="21"/>
        <v>8.9696969696969706</v>
      </c>
      <c r="V82" s="6">
        <f t="shared" si="22"/>
        <v>-0.34</v>
      </c>
      <c r="W82" s="14">
        <f t="shared" si="23"/>
        <v>-604403916.4169699</v>
      </c>
      <c r="X82" s="12">
        <f t="shared" si="24"/>
        <v>7.939914163090128</v>
      </c>
      <c r="Y82" s="6">
        <f t="shared" si="25"/>
        <v>-0.25440000000000002</v>
      </c>
      <c r="Z82" s="14">
        <f t="shared" si="26"/>
        <v>-400316504.59982818</v>
      </c>
      <c r="AA82" s="13">
        <f>VLOOKUP(A82,Total_de_acoes!$A$1:$B$90,2,0)</f>
        <v>198184909</v>
      </c>
      <c r="AB82" s="6" t="str">
        <f>IF(N82&gt;0,"Subiu",IF(N82&lt;0,"Desceu","Não variou"))</f>
        <v>Desceu</v>
      </c>
      <c r="AC82" s="6" t="str">
        <f>VLOOKUP(A82,Ticker!$A$1:$B$536,2,0)</f>
        <v>GOL</v>
      </c>
      <c r="AD82" s="6" t="str">
        <f>VLOOKUP(AC82,Chatgpt!$A$1:$C$79,2,0)</f>
        <v>Transporte Aéreo</v>
      </c>
      <c r="AE82" s="6">
        <f>VLOOKUP(AC82,Chatgpt!$A$1:$C$79,3,0)</f>
        <v>20</v>
      </c>
    </row>
    <row r="83" spans="1:31" ht="14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spans="1:31" ht="14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spans="1:31" ht="14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spans="1:31" ht="14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spans="1:31" ht="14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spans="1:31" ht="14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spans="1:31" ht="14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spans="1:31" ht="14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spans="1:31" ht="14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31" ht="14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spans="1:31" ht="14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spans="1:31" ht="14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31" ht="14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1:31" ht="14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14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ht="14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1:11" ht="14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spans="1:11" ht="14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 ht="14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 ht="14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 ht="14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 ht="14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 ht="14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 ht="14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 ht="14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 ht="14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 ht="14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 ht="14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 ht="14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 ht="14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 ht="14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 ht="14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 ht="14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 ht="14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 ht="14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 ht="14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 ht="14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 ht="14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 ht="14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 ht="14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 ht="14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 ht="14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 ht="14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 ht="14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 ht="14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 ht="14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 ht="14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 ht="14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 ht="14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 ht="14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 ht="14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 ht="14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ht="14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 ht="14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 ht="14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 ht="14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 ht="14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 ht="14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 ht="14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 ht="14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 ht="14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 ht="14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 ht="14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 ht="14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 ht="14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 ht="14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 ht="14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 ht="14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 ht="14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 ht="14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 ht="14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 ht="14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 ht="14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 ht="14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 ht="14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 ht="14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 ht="14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 ht="14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 ht="14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 ht="14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 ht="14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 ht="14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 ht="14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 ht="14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 ht="14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1:11" ht="14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1:11" ht="14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1:11" ht="14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1:11" ht="14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1:11" ht="14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1:11" ht="14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1:11" ht="14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11" ht="14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 ht="14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1:11" ht="14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1:11" ht="14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1:11" ht="14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1:11" ht="14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1:11" ht="14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ht="14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1:11" ht="14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 ht="14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 ht="14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1:11" ht="14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1:11" ht="14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 ht="14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1:11" ht="14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 ht="14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ht="14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 ht="14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ht="14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1:11" ht="14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1:11" ht="14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 ht="14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 ht="14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1" ht="14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1:11" ht="14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1" ht="14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 ht="14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1" ht="14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 ht="14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1:11" ht="14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1:11" ht="14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1:11" ht="14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1:11" ht="14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1:11" ht="14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1:11" ht="14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1:11" ht="14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1:11" ht="14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1:11" ht="14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1:11" ht="14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1:11" ht="14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1:11" ht="14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1:11" ht="14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1:11" ht="14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1:11" ht="14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1:11" ht="14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1:11" ht="14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1:11" ht="14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1:11" ht="14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1:11" ht="14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1:11" ht="14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1:11" ht="14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1:11" ht="14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1:11" ht="14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1:11" ht="14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1:11" ht="14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1:11" ht="14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1:11" ht="14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1:11" ht="14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1:11" ht="14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1:11" ht="14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1:11" ht="14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1:11" ht="14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1:11" ht="14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1:11" ht="14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1:11" ht="14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1:11" ht="14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1:11" ht="14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1:11" ht="14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1:11" ht="14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1:11" ht="14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1:11" ht="14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1:11" ht="14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1:11" ht="14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1:11" ht="14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1:11" ht="14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1:11" ht="14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1:11" ht="14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1:11" ht="14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1:11" ht="14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1:11" ht="14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1:11" ht="14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1:11" ht="14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1:11" ht="14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1:11" ht="14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1:11" ht="14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1:11" ht="14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1:11" ht="14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1:11" ht="14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1:11" ht="14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1:11" ht="14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1:11" ht="14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1:11" ht="14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1:11" ht="14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1:11" ht="14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1:11" ht="14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1:11" ht="14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1:11" ht="14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1:11" ht="14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1:11" ht="14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1:11" ht="14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1:11" ht="14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1:11" ht="14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1:11" ht="14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1:11" ht="14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1:11" ht="14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1:11" ht="14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1:11" ht="14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1:11" ht="14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1:11" ht="14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1:11" ht="14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1:11" ht="14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1:11" ht="14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1:11" ht="14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1:11" ht="14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1:11" ht="14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1:11" ht="14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1:11" ht="14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1:11" ht="14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1:11" ht="14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1:11" ht="14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1:11" ht="14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1:11" ht="14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1:11" ht="14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1:11" ht="14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1:11" ht="14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1:11" ht="14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1:11" ht="14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1:11" ht="14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1:11" ht="14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1:11" ht="14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1:11" ht="14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1:11" ht="14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1:11" ht="14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1:11" ht="14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1:11" ht="14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1:11" ht="14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1:11" ht="14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1:11" ht="14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1:11" ht="14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1:11" ht="14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1:11" ht="14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1:11" ht="14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1:11" ht="14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1:11" ht="14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1:11" ht="14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1:11" ht="14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1:11" ht="14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1:11" ht="14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1:11" ht="14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1:11" ht="14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1:11" ht="14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1:11" ht="14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1:11" ht="14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1:11" ht="14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1:11" ht="14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1:11" ht="14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1:11" ht="14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1:11" ht="14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1:11" ht="14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1:11" ht="14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1:11" ht="14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1:11" ht="14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1:11" ht="14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1:11" ht="14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1:11" ht="14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1:11" ht="14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1:11" ht="14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1:11" ht="14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1:11" ht="14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1:11" ht="14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1:11" ht="14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1:11" ht="14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1:11" ht="14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1:11" ht="14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1:11" ht="14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1:11" ht="14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1:11" ht="14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1:11" ht="14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1:11" ht="14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1:11" ht="14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1:11" ht="14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1:11" ht="14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1:11" ht="14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1:11" ht="14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1:11" ht="14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1:11" ht="14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1:11" ht="14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1:11" ht="14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1:11" ht="14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1:11" ht="14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1:11" ht="14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1:11" ht="14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1:11" ht="14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1:11" ht="14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1:11" ht="14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1:11" ht="14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1:11" ht="14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1:11" ht="14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1:11" ht="14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1:11" ht="14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1:11" ht="14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1:11" ht="14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1:11" ht="14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1:11" ht="14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1:11" ht="14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1:11" ht="14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1:11" ht="14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1:11" ht="14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1:11" ht="14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1:11" ht="14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1:11" ht="14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1:11" ht="14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1:11" ht="14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1:11" ht="14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1:11" ht="14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1:11" ht="14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1:11" ht="14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1:11" ht="14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1:11" ht="14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1:11" ht="14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1:11" ht="14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1:11" ht="14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1:11" ht="14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1:11" ht="14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1:11" ht="14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1:11" ht="14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1:11" ht="14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1:11" ht="14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1:11" ht="14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1:11" ht="14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1:11" ht="14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1:11" ht="14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1:11" ht="14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1:11" ht="14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1:11" ht="14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1:11" ht="14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1:11" ht="14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1:11" ht="14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1:11" ht="14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1:11" ht="14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1:11" ht="14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1:11" ht="14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1:11" ht="14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1:11" ht="14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1:11" ht="14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1:11" ht="14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1:11" ht="14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1:11" ht="14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1:11" ht="14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1:11" ht="14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1:11" ht="14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1:11" ht="14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1:11" ht="14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1:11" ht="14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1:11" ht="14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1:11" ht="14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1:11" ht="14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1:11" ht="14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1:11" ht="14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1:11" ht="14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1:11" ht="14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1:11" ht="14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1:11" ht="14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1:11" ht="14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1:11" ht="14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1:11" ht="14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1:11" ht="14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1:11" ht="14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1:11" ht="14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1:11" ht="14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1:11" ht="14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1:11" ht="14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1:11" ht="14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1:11" ht="14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1:11" ht="14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1:11" ht="14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1:11" ht="14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1:11" ht="14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1:11" ht="14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1:11" ht="14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1:11" ht="14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1:11" ht="14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1:11" ht="14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1:11" ht="14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1:11" ht="14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1:11" ht="14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1:11" ht="14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1:11" ht="14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1:11" ht="14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1:11" ht="14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1:11" ht="14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1:11" ht="14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1:11" ht="14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1:11" ht="14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1:11" ht="14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1:11" ht="14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1:11" ht="14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1:11" ht="14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1:11" ht="14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1:11" ht="14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1:11" ht="14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1:11" ht="14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1:11" ht="14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1:11" ht="14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1:11" ht="14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1:11" ht="14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1:11" ht="14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1:11" ht="14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1:11" ht="14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1:11" ht="14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1:11" ht="14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1:11" ht="14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1:11" ht="14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1:11" ht="14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1:11" ht="14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1:11" ht="14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1:11" ht="14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1:11" ht="14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1:11" ht="14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1:11" ht="14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1:11" ht="14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1:11" ht="14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1:11" ht="14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1:11" ht="14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1:11" ht="14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1:11" ht="14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1:11" ht="14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1:11" ht="14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1:11" ht="14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1:11" ht="14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1:11" ht="14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1:11" ht="14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1:11" ht="14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1:11" ht="14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1:11" ht="14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1:11" ht="14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1:11" ht="14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1:11" ht="14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1:11" ht="14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1:11" ht="14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1:11" ht="14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1:11" ht="14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1:11" ht="14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1:11" ht="14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1:11" ht="14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1:11" ht="14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1:11" ht="14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1:11" ht="14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1:11" ht="14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1:11" ht="14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1:11" ht="14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1:11" ht="14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1:11" ht="14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1:11" ht="14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1:11" ht="14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1:11" ht="14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1:11" ht="14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1:11" ht="14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1:11" ht="14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1:11" ht="14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1:11" ht="14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1:11" ht="14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1:11" ht="14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1:11" ht="14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1:11" ht="14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1:11" ht="14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1:11" ht="14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1:11" ht="14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1:11" ht="14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1:11" ht="14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1:11" ht="14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1:11" ht="14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1:11" ht="14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1:11" ht="14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1:11" ht="14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1:11" ht="14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1:11" ht="14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1:11" ht="14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1:11" ht="14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1:11" ht="14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1:11" ht="14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1:11" ht="14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1:11" ht="14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1:11" ht="14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1:11" ht="14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1:11" ht="14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1:11" ht="14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1:11" ht="14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1:11" ht="14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1:11" ht="14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1:11" ht="14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1:11" ht="14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1:11" ht="14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1:11" ht="14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1:11" ht="14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1:11" ht="14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1:11" ht="14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1:11" ht="14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1:11" ht="14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1:11" ht="14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1:11" ht="14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1:11" ht="14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1:11" ht="14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1:11" ht="14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1:11" ht="14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1:11" ht="14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1:11" ht="14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1:11" ht="14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1:11" ht="14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1:11" ht="14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1:11" ht="14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1:11" ht="14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1:11" ht="14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1:11" ht="14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1:11" ht="14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1:11" ht="14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1:11" ht="14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1:11" ht="14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1:11" ht="14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1:11" ht="14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1:11" ht="14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1:11" ht="14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1:11" ht="14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1:11" ht="14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1:11" ht="14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1:11" ht="14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1:11" ht="14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1:11" ht="14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1:11" ht="14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1:11" ht="14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1:11" ht="14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1:11" ht="14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1:11" ht="14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1:11" ht="14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1:11" ht="14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</row>
    <row r="610" spans="1:11" ht="14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 spans="1:11" ht="14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</row>
    <row r="612" spans="1:11" ht="14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</row>
    <row r="613" spans="1:11" ht="14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</row>
    <row r="614" spans="1:11" ht="14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 spans="1:11" ht="14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</row>
    <row r="616" spans="1:11" ht="14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</row>
    <row r="617" spans="1:11" ht="14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</row>
    <row r="618" spans="1:11" ht="14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</row>
    <row r="619" spans="1:11" ht="14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</row>
    <row r="620" spans="1:11" ht="14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</row>
    <row r="621" spans="1:11" ht="14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</row>
    <row r="622" spans="1:11" ht="14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</row>
    <row r="623" spans="1:11" ht="14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</row>
    <row r="624" spans="1:11" ht="14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</row>
    <row r="625" spans="1:11" ht="14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 spans="1:11" ht="14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 spans="1:11" ht="14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</row>
    <row r="628" spans="1:11" ht="14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 spans="1:11" ht="14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</row>
    <row r="630" spans="1:11" ht="14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 spans="1:11" ht="14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</row>
    <row r="632" spans="1:11" ht="14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</row>
    <row r="633" spans="1:11" ht="14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</row>
    <row r="634" spans="1:11" ht="14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</row>
    <row r="635" spans="1:11" ht="14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</row>
    <row r="636" spans="1:11" ht="14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</row>
    <row r="637" spans="1:11" ht="14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</row>
    <row r="638" spans="1:11" ht="14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</row>
    <row r="639" spans="1:11" ht="14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</row>
    <row r="640" spans="1:11" ht="14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</row>
    <row r="641" spans="1:11" ht="14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</row>
    <row r="642" spans="1:11" ht="14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</row>
    <row r="643" spans="1:11" ht="14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</row>
    <row r="644" spans="1:11" ht="14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</row>
    <row r="645" spans="1:11" ht="14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</row>
    <row r="646" spans="1:11" ht="14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</row>
    <row r="647" spans="1:11" ht="14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</row>
    <row r="648" spans="1:11" ht="14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</row>
    <row r="649" spans="1:11" ht="14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</row>
    <row r="650" spans="1:11" ht="14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</row>
    <row r="651" spans="1:11" ht="14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</row>
    <row r="652" spans="1:11" ht="14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 spans="1:11" ht="14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</row>
    <row r="654" spans="1:11" ht="14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 spans="1:11" ht="14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</row>
    <row r="656" spans="1:11" ht="14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</row>
    <row r="657" spans="1:11" ht="14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</row>
    <row r="658" spans="1:11" ht="14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 spans="1:11" ht="14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</row>
    <row r="660" spans="1:11" ht="14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</row>
    <row r="661" spans="1:11" ht="14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</row>
    <row r="662" spans="1:11" ht="14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</row>
    <row r="663" spans="1:11" ht="14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</row>
    <row r="664" spans="1:11" ht="14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</row>
    <row r="665" spans="1:11" ht="14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</row>
    <row r="666" spans="1:11" ht="14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</row>
    <row r="667" spans="1:11" ht="14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</row>
    <row r="668" spans="1:11" ht="14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</row>
    <row r="669" spans="1:11" ht="14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</row>
    <row r="670" spans="1:11" ht="14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</row>
    <row r="671" spans="1:11" ht="14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</row>
    <row r="672" spans="1:11" ht="14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 spans="1:11" ht="14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</row>
    <row r="674" spans="1:11" ht="14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</row>
    <row r="675" spans="1:11" ht="14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</row>
    <row r="676" spans="1:11" ht="14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</row>
    <row r="677" spans="1:11" ht="14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</row>
    <row r="678" spans="1:11" ht="14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</row>
    <row r="679" spans="1:11" ht="14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</row>
    <row r="680" spans="1:11" ht="14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</row>
    <row r="681" spans="1:11" ht="14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</row>
    <row r="682" spans="1:11" ht="14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 spans="1:11" ht="14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</row>
    <row r="684" spans="1:11" ht="14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</row>
    <row r="685" spans="1:11" ht="14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</row>
    <row r="686" spans="1:11" ht="14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</row>
    <row r="687" spans="1:11" ht="14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</row>
    <row r="688" spans="1:11" ht="14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</row>
    <row r="689" spans="1:11" ht="14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</row>
    <row r="690" spans="1:11" ht="14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</row>
    <row r="691" spans="1:11" ht="14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</row>
    <row r="692" spans="1:11" ht="14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</row>
    <row r="693" spans="1:11" ht="14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</row>
    <row r="694" spans="1:11" ht="14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</row>
    <row r="695" spans="1:11" ht="14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</row>
    <row r="696" spans="1:11" ht="14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</row>
    <row r="697" spans="1:11" ht="14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</row>
    <row r="698" spans="1:11" ht="14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</row>
    <row r="699" spans="1:11" ht="14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</row>
    <row r="700" spans="1:11" ht="14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 spans="1:11" ht="14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</row>
    <row r="702" spans="1:11" ht="14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 spans="1:11" ht="14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</row>
    <row r="704" spans="1:11" ht="14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 spans="1:11" ht="14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 spans="1:11" ht="14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</row>
    <row r="707" spans="1:11" ht="14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</row>
    <row r="708" spans="1:11" ht="14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 spans="1:11" ht="14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</row>
    <row r="710" spans="1:11" ht="14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</row>
    <row r="711" spans="1:11" ht="14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</row>
    <row r="712" spans="1:11" ht="14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 spans="1:11" ht="14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</row>
    <row r="714" spans="1:11" ht="14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</row>
    <row r="715" spans="1:11" ht="14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</row>
    <row r="716" spans="1:11" ht="14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</row>
    <row r="717" spans="1:11" ht="14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</row>
    <row r="718" spans="1:11" ht="14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</row>
    <row r="719" spans="1:11" ht="14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</row>
    <row r="720" spans="1:11" ht="14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</row>
    <row r="721" spans="1:11" ht="14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</row>
    <row r="722" spans="1:11" ht="14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</row>
    <row r="723" spans="1:11" ht="14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</row>
    <row r="724" spans="1:11" ht="14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</row>
    <row r="725" spans="1:11" ht="14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</row>
    <row r="726" spans="1:11" ht="14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 spans="1:11" ht="14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</row>
    <row r="728" spans="1:11" ht="14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</row>
    <row r="729" spans="1:11" ht="14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</row>
    <row r="730" spans="1:11" ht="14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</row>
    <row r="731" spans="1:11" ht="14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</row>
    <row r="732" spans="1:11" ht="14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</row>
    <row r="733" spans="1:11" ht="14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</row>
    <row r="734" spans="1:11" ht="14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</row>
    <row r="735" spans="1:11" ht="14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</row>
    <row r="736" spans="1:11" ht="14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</row>
    <row r="737" spans="1:11" ht="14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</row>
    <row r="738" spans="1:11" ht="14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</row>
    <row r="739" spans="1:11" ht="14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</row>
    <row r="740" spans="1:11" ht="14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</row>
    <row r="741" spans="1:11" ht="14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</row>
    <row r="742" spans="1:11" ht="14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</row>
    <row r="743" spans="1:11" ht="14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</row>
    <row r="744" spans="1:11" ht="14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</row>
    <row r="745" spans="1:11" ht="14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</row>
    <row r="746" spans="1:11" ht="14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 spans="1:11" ht="14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</row>
    <row r="748" spans="1:11" ht="14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</row>
    <row r="749" spans="1:11" ht="14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</row>
    <row r="750" spans="1:11" ht="14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</row>
    <row r="751" spans="1:11" ht="14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</row>
    <row r="752" spans="1:11" ht="14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</row>
    <row r="753" spans="1:11" ht="14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</row>
    <row r="754" spans="1:11" ht="14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</row>
    <row r="755" spans="1:11" ht="14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</row>
    <row r="756" spans="1:11" ht="14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</row>
    <row r="757" spans="1:11" ht="14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</row>
    <row r="758" spans="1:11" ht="14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</row>
    <row r="759" spans="1:11" ht="14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</row>
    <row r="760" spans="1:11" ht="14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</row>
    <row r="761" spans="1:11" ht="14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</row>
    <row r="762" spans="1:11" ht="14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</row>
    <row r="763" spans="1:11" ht="14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</row>
    <row r="764" spans="1:11" ht="14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</row>
    <row r="765" spans="1:11" ht="14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</row>
    <row r="766" spans="1:11" ht="14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</row>
    <row r="767" spans="1:11" ht="14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</row>
    <row r="768" spans="1:11" ht="14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</row>
    <row r="769" spans="1:11" ht="14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</row>
    <row r="770" spans="1:11" ht="14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</row>
    <row r="771" spans="1:11" ht="14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</row>
    <row r="772" spans="1:11" ht="14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</row>
    <row r="773" spans="1:11" ht="14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</row>
    <row r="774" spans="1:11" ht="14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</row>
    <row r="775" spans="1:11" ht="14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</row>
    <row r="776" spans="1:11" ht="14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</row>
    <row r="777" spans="1:11" ht="14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</row>
    <row r="778" spans="1:11" ht="14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</row>
    <row r="779" spans="1:11" ht="14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</row>
    <row r="780" spans="1:11" ht="14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</row>
    <row r="781" spans="1:11" ht="14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</row>
    <row r="782" spans="1:11" ht="14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</row>
    <row r="783" spans="1:11" ht="14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</row>
    <row r="784" spans="1:11" ht="14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</row>
    <row r="785" spans="1:11" ht="14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</row>
    <row r="786" spans="1:11" ht="14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</row>
    <row r="787" spans="1:11" ht="14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</row>
    <row r="788" spans="1:11" ht="14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</row>
    <row r="789" spans="1:11" ht="14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</row>
    <row r="790" spans="1:11" ht="14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</row>
    <row r="791" spans="1:11" ht="14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</row>
    <row r="792" spans="1:11" ht="14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</row>
    <row r="793" spans="1:11" ht="14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</row>
    <row r="794" spans="1:11" ht="14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</row>
    <row r="795" spans="1:11" ht="14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</row>
    <row r="796" spans="1:11" ht="14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</row>
    <row r="797" spans="1:11" ht="14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</row>
    <row r="798" spans="1:11" ht="14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</row>
    <row r="799" spans="1:11" ht="14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</row>
    <row r="800" spans="1:11" ht="14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</row>
    <row r="801" spans="1:11" ht="14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</row>
    <row r="802" spans="1:11" ht="14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</row>
    <row r="803" spans="1:11" ht="14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</row>
    <row r="804" spans="1:11" ht="14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</row>
    <row r="805" spans="1:11" ht="14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</row>
    <row r="806" spans="1:11" ht="14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</row>
    <row r="807" spans="1:11" ht="14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</row>
    <row r="808" spans="1:11" ht="14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</row>
    <row r="809" spans="1:11" ht="14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</row>
    <row r="810" spans="1:11" ht="14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</row>
    <row r="811" spans="1:11" ht="14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</row>
    <row r="812" spans="1:11" ht="14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</row>
    <row r="813" spans="1:11" ht="14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</row>
    <row r="814" spans="1:11" ht="14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</row>
    <row r="815" spans="1:11" ht="14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</row>
    <row r="816" spans="1:11" ht="14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</row>
    <row r="817" spans="1:11" ht="14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</row>
    <row r="818" spans="1:11" ht="14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</row>
    <row r="819" spans="1:11" ht="14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</row>
    <row r="820" spans="1:11" ht="14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</row>
    <row r="821" spans="1:11" ht="14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</row>
    <row r="822" spans="1:11" ht="14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</row>
    <row r="823" spans="1:11" ht="14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</row>
    <row r="824" spans="1:11" ht="14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</row>
    <row r="825" spans="1:11" ht="14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</row>
    <row r="826" spans="1:11" ht="14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</row>
    <row r="827" spans="1:11" ht="14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</row>
    <row r="828" spans="1:11" ht="14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</row>
    <row r="829" spans="1:11" ht="14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</row>
    <row r="830" spans="1:11" ht="14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</row>
    <row r="831" spans="1:11" ht="14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</row>
    <row r="832" spans="1:11" ht="14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</row>
    <row r="833" spans="1:11" ht="14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</row>
    <row r="834" spans="1:11" ht="14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</row>
    <row r="835" spans="1:11" ht="14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</row>
    <row r="836" spans="1:11" ht="14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</row>
    <row r="837" spans="1:11" ht="14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</row>
    <row r="838" spans="1:11" ht="14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</row>
    <row r="839" spans="1:11" ht="14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</row>
    <row r="840" spans="1:11" ht="14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</row>
    <row r="841" spans="1:11" ht="14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</row>
    <row r="842" spans="1:11" ht="14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</row>
    <row r="843" spans="1:11" ht="14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</row>
    <row r="844" spans="1:11" ht="14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</row>
    <row r="845" spans="1:11" ht="14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</row>
    <row r="846" spans="1:11" ht="14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</row>
    <row r="847" spans="1:11" ht="14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</row>
    <row r="848" spans="1:11" ht="14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</row>
    <row r="849" spans="1:11" ht="14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</row>
    <row r="850" spans="1:11" ht="14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</row>
    <row r="851" spans="1:11" ht="14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</row>
    <row r="852" spans="1:11" ht="14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</row>
    <row r="853" spans="1:11" ht="14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</row>
    <row r="854" spans="1:11" ht="14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</row>
    <row r="855" spans="1:11" ht="14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</row>
    <row r="856" spans="1:11" ht="14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</row>
    <row r="857" spans="1:11" ht="14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</row>
    <row r="858" spans="1:11" ht="14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</row>
    <row r="859" spans="1:11" ht="14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</row>
    <row r="860" spans="1:11" ht="14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</row>
    <row r="861" spans="1:11" ht="14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</row>
    <row r="862" spans="1:11" ht="14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</row>
    <row r="863" spans="1:11" ht="14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</row>
    <row r="864" spans="1:11" ht="14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</row>
    <row r="865" spans="1:11" ht="14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</row>
    <row r="866" spans="1:11" ht="14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</row>
    <row r="867" spans="1:11" ht="14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</row>
    <row r="868" spans="1:11" ht="14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</row>
    <row r="869" spans="1:11" ht="14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</row>
    <row r="870" spans="1:11" ht="14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</row>
    <row r="871" spans="1:11" ht="14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</row>
    <row r="872" spans="1:11" ht="14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</row>
    <row r="873" spans="1:11" ht="14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</row>
    <row r="874" spans="1:11" ht="14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</row>
    <row r="875" spans="1:11" ht="14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</row>
    <row r="876" spans="1:11" ht="14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</row>
    <row r="877" spans="1:11" ht="14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</row>
    <row r="878" spans="1:11" ht="14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</row>
    <row r="879" spans="1:11" ht="14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</row>
    <row r="880" spans="1:11" ht="14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</row>
    <row r="881" spans="1:11" ht="14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</row>
    <row r="882" spans="1:11" ht="14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</row>
    <row r="883" spans="1:11" ht="14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</row>
    <row r="884" spans="1:11" ht="14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</row>
    <row r="885" spans="1:11" ht="14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</row>
    <row r="886" spans="1:11" ht="14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</row>
    <row r="887" spans="1:11" ht="14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</row>
    <row r="888" spans="1:11" ht="14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</row>
    <row r="889" spans="1:11" ht="14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</row>
    <row r="890" spans="1:11" ht="14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</row>
    <row r="891" spans="1:11" ht="14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</row>
    <row r="892" spans="1:11" ht="14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</row>
    <row r="893" spans="1:11" ht="14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</row>
    <row r="894" spans="1:11" ht="14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</row>
    <row r="895" spans="1:11" ht="14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</row>
    <row r="896" spans="1:11" ht="14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</row>
    <row r="897" spans="1:11" ht="14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</row>
    <row r="898" spans="1:11" ht="14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</row>
    <row r="899" spans="1:11" ht="14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</row>
    <row r="900" spans="1:11" ht="14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</row>
    <row r="901" spans="1:11" ht="14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</row>
    <row r="902" spans="1:11" ht="14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</row>
    <row r="903" spans="1:11" ht="14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</row>
    <row r="904" spans="1:11" ht="14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</row>
    <row r="905" spans="1:11" ht="14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</row>
    <row r="906" spans="1:11" ht="14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</row>
    <row r="907" spans="1:11" ht="14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</row>
    <row r="908" spans="1:11" ht="14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</row>
    <row r="909" spans="1:11" ht="14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</row>
    <row r="910" spans="1:11" ht="14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</row>
    <row r="911" spans="1:11" ht="14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</row>
    <row r="912" spans="1:11" ht="14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</row>
    <row r="913" spans="1:11" ht="14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</row>
    <row r="914" spans="1:11" ht="14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</row>
    <row r="915" spans="1:11" ht="14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</row>
    <row r="916" spans="1:11" ht="14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</row>
    <row r="917" spans="1:11" ht="14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</row>
    <row r="918" spans="1:11" ht="14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</row>
    <row r="919" spans="1:11" ht="14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</row>
    <row r="920" spans="1:11" ht="14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</row>
    <row r="921" spans="1:11" ht="14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</row>
    <row r="922" spans="1:11" ht="14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</row>
    <row r="923" spans="1:11" ht="14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</row>
    <row r="924" spans="1:11" ht="14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</row>
    <row r="925" spans="1:11" ht="14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</row>
    <row r="926" spans="1:11" ht="14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</row>
    <row r="927" spans="1:11" ht="14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</row>
    <row r="928" spans="1:11" ht="14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</row>
    <row r="929" spans="1:11" ht="14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</row>
    <row r="930" spans="1:11" ht="14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</row>
    <row r="931" spans="1:11" ht="14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</row>
    <row r="932" spans="1:11" ht="14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</row>
    <row r="933" spans="1:11" ht="14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</row>
    <row r="934" spans="1:11" ht="14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</row>
    <row r="935" spans="1:11" ht="14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</row>
    <row r="936" spans="1:11" ht="14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</row>
    <row r="937" spans="1:11" ht="14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</row>
    <row r="938" spans="1:11" ht="14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</row>
    <row r="939" spans="1:11" ht="14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</row>
    <row r="940" spans="1:11" ht="14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</row>
    <row r="941" spans="1:11" ht="14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</row>
    <row r="942" spans="1:11" ht="14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</row>
    <row r="943" spans="1:11" ht="14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</row>
    <row r="944" spans="1:11" ht="14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</row>
    <row r="945" spans="1:11" ht="14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</row>
    <row r="946" spans="1:11" ht="14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</row>
    <row r="947" spans="1:11" ht="14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</row>
    <row r="948" spans="1:11" ht="14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</row>
    <row r="949" spans="1:11" ht="14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</row>
    <row r="950" spans="1:11" ht="14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</row>
    <row r="951" spans="1:11" ht="14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</row>
    <row r="952" spans="1:11" ht="14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</row>
    <row r="953" spans="1:11" ht="14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</row>
    <row r="954" spans="1:11" ht="14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</row>
    <row r="955" spans="1:11" ht="14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</row>
    <row r="956" spans="1:11" ht="14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</row>
    <row r="957" spans="1:11" ht="14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</row>
    <row r="958" spans="1:11" ht="14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</row>
    <row r="959" spans="1:11" ht="14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</row>
    <row r="960" spans="1:11" ht="14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</row>
    <row r="961" spans="1:11" ht="14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</row>
    <row r="962" spans="1:11" ht="14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</row>
    <row r="963" spans="1:11" ht="14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</row>
    <row r="964" spans="1:11" ht="14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</row>
    <row r="965" spans="1:11" ht="14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</row>
    <row r="966" spans="1:11" ht="14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</row>
    <row r="967" spans="1:11" ht="14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</row>
    <row r="968" spans="1:11" ht="14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</row>
    <row r="969" spans="1:11" ht="14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</row>
    <row r="970" spans="1:11" ht="14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</row>
    <row r="971" spans="1:11" ht="14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</row>
    <row r="972" spans="1:11" ht="14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</row>
    <row r="973" spans="1:11" ht="14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</row>
    <row r="974" spans="1:11" ht="14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</row>
    <row r="975" spans="1:11" ht="14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</row>
    <row r="976" spans="1:11" ht="14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</row>
    <row r="977" spans="1:11" ht="14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</row>
    <row r="978" spans="1:11" ht="14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</row>
    <row r="979" spans="1:11" ht="14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</row>
    <row r="980" spans="1:11" ht="14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</row>
    <row r="981" spans="1:11" ht="14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</row>
    <row r="982" spans="1:11" ht="14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</row>
    <row r="983" spans="1:11" ht="14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</row>
    <row r="984" spans="1:11" ht="14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</row>
    <row r="985" spans="1:11" ht="14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</row>
    <row r="986" spans="1:11" ht="14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</row>
    <row r="987" spans="1:11" ht="14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</row>
    <row r="988" spans="1:11" ht="14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</row>
    <row r="989" spans="1:11" ht="14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</row>
    <row r="990" spans="1:11" ht="14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</row>
    <row r="991" spans="1:11" ht="14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</row>
    <row r="992" spans="1:11" ht="14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</row>
    <row r="993" spans="1:11" ht="14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</row>
    <row r="994" spans="1:11" ht="14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</row>
    <row r="995" spans="1:11" ht="14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</row>
    <row r="996" spans="1:11" ht="14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</row>
    <row r="997" spans="1:11" ht="14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</row>
    <row r="998" spans="1:11" ht="14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</row>
    <row r="999" spans="1:11" ht="14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</row>
    <row r="1000" spans="1:11" ht="14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8286-AE3B-41A5-A36B-DD1BF7FA32F6}">
  <dimension ref="A1:D79"/>
  <sheetViews>
    <sheetView topLeftCell="A40" workbookViewId="0">
      <selection activeCell="E8" sqref="E8"/>
    </sheetView>
  </sheetViews>
  <sheetFormatPr defaultRowHeight="12.75"/>
  <cols>
    <col min="1" max="1" width="21.85546875" customWidth="1"/>
    <col min="2" max="2" width="21.140625" customWidth="1"/>
    <col min="3" max="3" width="15.28515625" customWidth="1"/>
    <col min="4" max="4" width="16.42578125" bestFit="1" customWidth="1"/>
  </cols>
  <sheetData>
    <row r="1" spans="1:4" ht="24.75" thickBot="1">
      <c r="A1" s="15" t="s">
        <v>1014</v>
      </c>
      <c r="B1" s="15" t="s">
        <v>1015</v>
      </c>
      <c r="C1" s="16" t="s">
        <v>1016</v>
      </c>
      <c r="D1" s="19" t="s">
        <v>1053</v>
      </c>
    </row>
    <row r="2" spans="1:4" ht="13.5" thickBot="1">
      <c r="A2" s="17" t="s">
        <v>188</v>
      </c>
      <c r="B2" s="17" t="s">
        <v>1017</v>
      </c>
      <c r="C2" s="18">
        <v>70</v>
      </c>
      <c r="D2" t="str">
        <f>IF(C2&gt;10,"Mais de 100 anos",IF(C2&lt;50,"Menos de 50 anos","Entre 50 e 100 anos"))</f>
        <v>Mais de 100 anos</v>
      </c>
    </row>
    <row r="3" spans="1:4" ht="13.5" thickBot="1">
      <c r="A3" s="17" t="s">
        <v>239</v>
      </c>
      <c r="B3" s="17" t="s">
        <v>1018</v>
      </c>
      <c r="C3" s="18">
        <v>20</v>
      </c>
      <c r="D3" t="str">
        <f t="shared" ref="D3:D66" si="0">IF(C3&gt;10,"Mais de 100 anos",IF(C3&lt;50,"Menos de 50 anos","Entre 50 e 100 anos"))</f>
        <v>Mais de 100 anos</v>
      </c>
    </row>
    <row r="4" spans="1:4" ht="13.5" thickBot="1">
      <c r="A4" s="17" t="s">
        <v>186</v>
      </c>
      <c r="B4" s="17" t="s">
        <v>1019</v>
      </c>
      <c r="C4" s="18">
        <v>69</v>
      </c>
      <c r="D4" t="str">
        <f t="shared" si="0"/>
        <v>Mais de 100 anos</v>
      </c>
    </row>
    <row r="5" spans="1:4" ht="13.5" thickBot="1">
      <c r="A5" s="17" t="s">
        <v>270</v>
      </c>
      <c r="B5" s="17" t="s">
        <v>1020</v>
      </c>
      <c r="C5" s="18">
        <v>100</v>
      </c>
      <c r="D5" t="str">
        <f t="shared" si="0"/>
        <v>Mais de 100 anos</v>
      </c>
    </row>
    <row r="6" spans="1:4" ht="13.5" thickBot="1">
      <c r="A6" s="17" t="s">
        <v>312</v>
      </c>
      <c r="B6" s="17" t="s">
        <v>1021</v>
      </c>
      <c r="C6" s="18">
        <v>108</v>
      </c>
      <c r="D6" t="str">
        <f t="shared" si="0"/>
        <v>Mais de 100 anos</v>
      </c>
    </row>
    <row r="7" spans="1:4" ht="13.5" thickBot="1">
      <c r="A7" s="17" t="s">
        <v>217</v>
      </c>
      <c r="B7" s="17" t="s">
        <v>1019</v>
      </c>
      <c r="C7" s="18">
        <v>13</v>
      </c>
      <c r="D7" t="str">
        <f t="shared" si="0"/>
        <v>Mais de 100 anos</v>
      </c>
    </row>
    <row r="8" spans="1:4" ht="13.5" thickBot="1">
      <c r="A8" s="17" t="s">
        <v>191</v>
      </c>
      <c r="B8" s="17" t="s">
        <v>1018</v>
      </c>
      <c r="C8" s="18">
        <v>80</v>
      </c>
      <c r="D8" t="str">
        <f t="shared" si="0"/>
        <v>Mais de 100 anos</v>
      </c>
    </row>
    <row r="9" spans="1:4" ht="13.5" thickBot="1">
      <c r="A9" s="17" t="s">
        <v>254</v>
      </c>
      <c r="B9" s="17" t="s">
        <v>1022</v>
      </c>
      <c r="C9" s="18">
        <v>50</v>
      </c>
      <c r="D9" t="str">
        <f t="shared" si="0"/>
        <v>Mais de 100 anos</v>
      </c>
    </row>
    <row r="10" spans="1:4" ht="13.5" thickBot="1">
      <c r="A10" s="17" t="s">
        <v>197</v>
      </c>
      <c r="B10" s="17" t="s">
        <v>1023</v>
      </c>
      <c r="C10" s="18">
        <v>13</v>
      </c>
      <c r="D10" t="str">
        <f t="shared" si="0"/>
        <v>Mais de 100 anos</v>
      </c>
    </row>
    <row r="11" spans="1:4" ht="13.5" thickBot="1">
      <c r="A11" s="17" t="s">
        <v>289</v>
      </c>
      <c r="B11" s="17" t="s">
        <v>1024</v>
      </c>
      <c r="C11" s="18">
        <v>50</v>
      </c>
      <c r="D11" t="str">
        <f t="shared" si="0"/>
        <v>Mais de 100 anos</v>
      </c>
    </row>
    <row r="12" spans="1:4" ht="13.5" thickBot="1">
      <c r="A12" s="17" t="s">
        <v>304</v>
      </c>
      <c r="B12" s="17" t="s">
        <v>1025</v>
      </c>
      <c r="C12" s="18">
        <v>19</v>
      </c>
      <c r="D12" t="str">
        <f t="shared" si="0"/>
        <v>Mais de 100 anos</v>
      </c>
    </row>
    <row r="13" spans="1:4" ht="13.5" thickBot="1">
      <c r="A13" s="17" t="s">
        <v>194</v>
      </c>
      <c r="B13" s="17" t="s">
        <v>1026</v>
      </c>
      <c r="C13" s="18">
        <v>13</v>
      </c>
      <c r="D13" t="str">
        <f t="shared" si="0"/>
        <v>Mais de 100 anos</v>
      </c>
    </row>
    <row r="14" spans="1:4" ht="13.5" thickBot="1">
      <c r="A14" s="17" t="s">
        <v>286</v>
      </c>
      <c r="B14" s="17" t="s">
        <v>1019</v>
      </c>
      <c r="C14" s="18">
        <v>6</v>
      </c>
      <c r="D14" t="str">
        <f t="shared" si="0"/>
        <v>Menos de 50 anos</v>
      </c>
    </row>
    <row r="15" spans="1:4" ht="13.5" thickBot="1">
      <c r="A15" s="17" t="s">
        <v>202</v>
      </c>
      <c r="B15" s="17" t="s">
        <v>1021</v>
      </c>
      <c r="C15" s="18">
        <v>24</v>
      </c>
      <c r="D15" t="str">
        <f t="shared" si="0"/>
        <v>Mais de 100 anos</v>
      </c>
    </row>
    <row r="16" spans="1:4" ht="13.5" thickBot="1">
      <c r="A16" s="17" t="s">
        <v>227</v>
      </c>
      <c r="B16" s="17" t="s">
        <v>1017</v>
      </c>
      <c r="C16" s="18">
        <v>80</v>
      </c>
      <c r="D16" t="str">
        <f t="shared" si="0"/>
        <v>Mais de 100 anos</v>
      </c>
    </row>
    <row r="17" spans="1:4" ht="13.5" thickBot="1">
      <c r="A17" s="17" t="s">
        <v>266</v>
      </c>
      <c r="B17" s="17" t="s">
        <v>1027</v>
      </c>
      <c r="C17" s="18">
        <v>55</v>
      </c>
      <c r="D17" t="str">
        <f t="shared" si="0"/>
        <v>Mais de 100 anos</v>
      </c>
    </row>
    <row r="18" spans="1:4" ht="13.5" thickBot="1">
      <c r="A18" s="17" t="s">
        <v>253</v>
      </c>
      <c r="B18" s="17" t="s">
        <v>1028</v>
      </c>
      <c r="C18" s="18">
        <v>84</v>
      </c>
      <c r="D18" t="str">
        <f t="shared" si="0"/>
        <v>Mais de 100 anos</v>
      </c>
    </row>
    <row r="19" spans="1:4" ht="13.5" thickBot="1">
      <c r="A19" s="17" t="s">
        <v>199</v>
      </c>
      <c r="B19" s="17" t="s">
        <v>1029</v>
      </c>
      <c r="C19" s="18">
        <v>40</v>
      </c>
      <c r="D19" t="str">
        <f t="shared" si="0"/>
        <v>Mais de 100 anos</v>
      </c>
    </row>
    <row r="20" spans="1:4" ht="13.5" thickBot="1">
      <c r="A20" s="17" t="s">
        <v>260</v>
      </c>
      <c r="B20" s="17" t="s">
        <v>1030</v>
      </c>
      <c r="C20" s="18">
        <v>50</v>
      </c>
      <c r="D20" t="str">
        <f t="shared" si="0"/>
        <v>Mais de 100 anos</v>
      </c>
    </row>
    <row r="21" spans="1:4" ht="13.5" thickBot="1">
      <c r="A21" s="17" t="s">
        <v>193</v>
      </c>
      <c r="B21" s="17" t="s">
        <v>1023</v>
      </c>
      <c r="C21" s="18">
        <v>78</v>
      </c>
      <c r="D21" t="str">
        <f t="shared" si="0"/>
        <v>Mais de 100 anos</v>
      </c>
    </row>
    <row r="22" spans="1:4" ht="13.5" thickBot="1">
      <c r="A22" s="17" t="s">
        <v>228</v>
      </c>
      <c r="B22" s="17" t="s">
        <v>1031</v>
      </c>
      <c r="C22" s="18">
        <v>28</v>
      </c>
      <c r="D22" t="str">
        <f t="shared" si="0"/>
        <v>Mais de 100 anos</v>
      </c>
    </row>
    <row r="23" spans="1:4" ht="13.5" thickBot="1">
      <c r="A23" s="17" t="s">
        <v>234</v>
      </c>
      <c r="B23" s="17" t="s">
        <v>1032</v>
      </c>
      <c r="C23" s="18">
        <v>72</v>
      </c>
      <c r="D23" t="str">
        <f t="shared" si="0"/>
        <v>Mais de 100 anos</v>
      </c>
    </row>
    <row r="24" spans="1:4" ht="13.5" thickBot="1">
      <c r="A24" s="17" t="s">
        <v>219</v>
      </c>
      <c r="B24" s="17" t="s">
        <v>1031</v>
      </c>
      <c r="C24" s="18">
        <v>84</v>
      </c>
      <c r="D24" t="str">
        <f t="shared" si="0"/>
        <v>Mais de 100 anos</v>
      </c>
    </row>
    <row r="25" spans="1:4" ht="13.5" thickBot="1">
      <c r="A25" s="17" t="s">
        <v>339</v>
      </c>
      <c r="B25" s="17" t="s">
        <v>1033</v>
      </c>
      <c r="C25" s="18">
        <v>13</v>
      </c>
      <c r="D25" t="str">
        <f t="shared" si="0"/>
        <v>Mais de 100 anos</v>
      </c>
    </row>
    <row r="26" spans="1:4" ht="13.5" thickBot="1">
      <c r="A26" s="17" t="s">
        <v>216</v>
      </c>
      <c r="B26" s="17" t="s">
        <v>1034</v>
      </c>
      <c r="C26" s="18">
        <v>7</v>
      </c>
      <c r="D26" t="str">
        <f t="shared" si="0"/>
        <v>Menos de 50 anos</v>
      </c>
    </row>
    <row r="27" spans="1:4" ht="13.5" thickBot="1">
      <c r="A27" s="17" t="s">
        <v>190</v>
      </c>
      <c r="B27" s="17" t="s">
        <v>1023</v>
      </c>
      <c r="C27" s="18">
        <v>12</v>
      </c>
      <c r="D27" t="str">
        <f t="shared" si="0"/>
        <v>Mais de 100 anos</v>
      </c>
    </row>
    <row r="28" spans="1:4" ht="13.5" thickBot="1">
      <c r="A28" s="17" t="s">
        <v>285</v>
      </c>
      <c r="B28" s="17" t="s">
        <v>1021</v>
      </c>
      <c r="C28" s="18">
        <v>15</v>
      </c>
      <c r="D28" t="str">
        <f t="shared" si="0"/>
        <v>Mais de 100 anos</v>
      </c>
    </row>
    <row r="29" spans="1:4" ht="13.5" thickBot="1">
      <c r="A29" s="17" t="s">
        <v>256</v>
      </c>
      <c r="B29" s="17" t="s">
        <v>1033</v>
      </c>
      <c r="C29" s="18">
        <v>27</v>
      </c>
      <c r="D29" t="str">
        <f t="shared" si="0"/>
        <v>Mais de 100 anos</v>
      </c>
    </row>
    <row r="30" spans="1:4" ht="13.5" thickBot="1">
      <c r="A30" s="17" t="s">
        <v>273</v>
      </c>
      <c r="B30" s="17" t="s">
        <v>1035</v>
      </c>
      <c r="C30" s="18">
        <v>21</v>
      </c>
      <c r="D30" t="str">
        <f t="shared" si="0"/>
        <v>Mais de 100 anos</v>
      </c>
    </row>
    <row r="31" spans="1:4" ht="13.5" thickBot="1">
      <c r="A31" s="17" t="s">
        <v>208</v>
      </c>
      <c r="B31" s="17" t="s">
        <v>1036</v>
      </c>
      <c r="C31" s="18">
        <v>24</v>
      </c>
      <c r="D31" t="str">
        <f t="shared" si="0"/>
        <v>Mais de 100 anos</v>
      </c>
    </row>
    <row r="32" spans="1:4" ht="13.5" thickBot="1">
      <c r="A32" s="17" t="s">
        <v>299</v>
      </c>
      <c r="B32" s="17" t="s">
        <v>1019</v>
      </c>
      <c r="C32" s="18">
        <v>13</v>
      </c>
      <c r="D32" t="str">
        <f t="shared" si="0"/>
        <v>Mais de 100 anos</v>
      </c>
    </row>
    <row r="33" spans="1:4" ht="13.5" thickBot="1">
      <c r="A33" s="17" t="s">
        <v>196</v>
      </c>
      <c r="B33" s="17" t="s">
        <v>1035</v>
      </c>
      <c r="C33" s="18">
        <v>55</v>
      </c>
      <c r="D33" t="str">
        <f t="shared" si="0"/>
        <v>Mais de 100 anos</v>
      </c>
    </row>
    <row r="34" spans="1:4" ht="13.5" thickBot="1">
      <c r="A34" s="17" t="s">
        <v>213</v>
      </c>
      <c r="B34" s="17" t="s">
        <v>1023</v>
      </c>
      <c r="C34" s="18">
        <v>213</v>
      </c>
      <c r="D34" t="str">
        <f t="shared" si="0"/>
        <v>Mais de 100 anos</v>
      </c>
    </row>
    <row r="35" spans="1:4" ht="13.5" thickBot="1">
      <c r="A35" s="17" t="s">
        <v>251</v>
      </c>
      <c r="B35" s="17" t="s">
        <v>1037</v>
      </c>
      <c r="C35" s="18">
        <v>117</v>
      </c>
      <c r="D35" t="str">
        <f t="shared" si="0"/>
        <v>Mais de 100 anos</v>
      </c>
    </row>
    <row r="36" spans="1:4" ht="13.5" thickBot="1">
      <c r="A36" s="17" t="s">
        <v>255</v>
      </c>
      <c r="B36" s="17" t="s">
        <v>1017</v>
      </c>
      <c r="C36" s="18">
        <v>120</v>
      </c>
      <c r="D36" t="str">
        <f t="shared" si="0"/>
        <v>Mais de 100 anos</v>
      </c>
    </row>
    <row r="37" spans="1:4" ht="13.5" thickBot="1">
      <c r="A37" s="17" t="s">
        <v>303</v>
      </c>
      <c r="B37" s="17" t="s">
        <v>1021</v>
      </c>
      <c r="C37" s="18">
        <v>26</v>
      </c>
      <c r="D37" t="str">
        <f t="shared" si="0"/>
        <v>Mais de 100 anos</v>
      </c>
    </row>
    <row r="38" spans="1:4" ht="13.5" thickBot="1">
      <c r="A38" s="17" t="s">
        <v>321</v>
      </c>
      <c r="B38" s="17" t="s">
        <v>1031</v>
      </c>
      <c r="C38" s="18">
        <v>68</v>
      </c>
      <c r="D38" t="str">
        <f t="shared" si="0"/>
        <v>Mais de 100 anos</v>
      </c>
    </row>
    <row r="39" spans="1:4" ht="13.5" thickBot="1">
      <c r="A39" s="17" t="s">
        <v>184</v>
      </c>
      <c r="B39" s="17" t="s">
        <v>1032</v>
      </c>
      <c r="C39" s="18">
        <v>64</v>
      </c>
      <c r="D39" t="str">
        <f t="shared" si="0"/>
        <v>Mais de 100 anos</v>
      </c>
    </row>
    <row r="40" spans="1:4" ht="13.5" thickBot="1">
      <c r="A40" s="17" t="s">
        <v>236</v>
      </c>
      <c r="B40" s="17" t="s">
        <v>1017</v>
      </c>
      <c r="C40" s="18">
        <v>120</v>
      </c>
      <c r="D40" t="str">
        <f t="shared" si="0"/>
        <v>Mais de 100 anos</v>
      </c>
    </row>
    <row r="41" spans="1:4" ht="13.5" thickBot="1">
      <c r="A41" s="17" t="s">
        <v>233</v>
      </c>
      <c r="B41" s="17" t="s">
        <v>1021</v>
      </c>
      <c r="C41" s="18">
        <v>10</v>
      </c>
      <c r="D41" t="str">
        <f t="shared" si="0"/>
        <v>Menos de 50 anos</v>
      </c>
    </row>
    <row r="42" spans="1:4" ht="13.5" thickBot="1">
      <c r="A42" s="17" t="s">
        <v>209</v>
      </c>
      <c r="B42" s="17" t="s">
        <v>1021</v>
      </c>
      <c r="C42" s="18">
        <v>66</v>
      </c>
      <c r="D42" t="str">
        <f t="shared" si="0"/>
        <v>Mais de 100 anos</v>
      </c>
    </row>
    <row r="43" spans="1:4" ht="13.5" thickBot="1">
      <c r="A43" s="17" t="s">
        <v>235</v>
      </c>
      <c r="B43" s="17" t="s">
        <v>1038</v>
      </c>
      <c r="C43" s="18">
        <v>45</v>
      </c>
      <c r="D43" t="str">
        <f t="shared" si="0"/>
        <v>Mais de 100 anos</v>
      </c>
    </row>
    <row r="44" spans="1:4" ht="13.5" thickBot="1">
      <c r="A44" s="17" t="s">
        <v>248</v>
      </c>
      <c r="B44" s="17" t="s">
        <v>1031</v>
      </c>
      <c r="C44" s="18">
        <v>14</v>
      </c>
      <c r="D44" t="str">
        <f t="shared" si="0"/>
        <v>Mais de 100 anos</v>
      </c>
    </row>
    <row r="45" spans="1:4" ht="13.5" thickBot="1">
      <c r="A45" s="17" t="s">
        <v>220</v>
      </c>
      <c r="B45" s="17" t="s">
        <v>1039</v>
      </c>
      <c r="C45" s="18">
        <v>26</v>
      </c>
      <c r="D45" t="str">
        <f t="shared" si="0"/>
        <v>Mais de 100 anos</v>
      </c>
    </row>
    <row r="46" spans="1:4" ht="13.5" thickBot="1">
      <c r="A46" s="17" t="s">
        <v>276</v>
      </c>
      <c r="B46" s="17" t="s">
        <v>1040</v>
      </c>
      <c r="C46" s="18">
        <v>9</v>
      </c>
      <c r="D46" t="str">
        <f t="shared" si="0"/>
        <v>Menos de 50 anos</v>
      </c>
    </row>
    <row r="47" spans="1:4" ht="13.5" thickBot="1">
      <c r="A47" s="17" t="s">
        <v>322</v>
      </c>
      <c r="B47" s="17" t="s">
        <v>1041</v>
      </c>
      <c r="C47" s="18">
        <v>47</v>
      </c>
      <c r="D47" t="str">
        <f t="shared" si="0"/>
        <v>Mais de 100 anos</v>
      </c>
    </row>
    <row r="48" spans="1:4" ht="13.5" thickBot="1">
      <c r="A48" s="17" t="s">
        <v>332</v>
      </c>
      <c r="B48" s="17" t="s">
        <v>1036</v>
      </c>
      <c r="C48" s="18">
        <v>40</v>
      </c>
      <c r="D48" t="str">
        <f t="shared" si="0"/>
        <v>Mais de 100 anos</v>
      </c>
    </row>
    <row r="49" spans="1:4" ht="13.5" thickBot="1">
      <c r="A49" s="17" t="s">
        <v>230</v>
      </c>
      <c r="B49" s="17" t="s">
        <v>1021</v>
      </c>
      <c r="C49" s="18">
        <v>69</v>
      </c>
      <c r="D49" t="str">
        <f t="shared" si="0"/>
        <v>Mais de 100 anos</v>
      </c>
    </row>
    <row r="50" spans="1:4" ht="13.5" thickBot="1">
      <c r="A50" s="17" t="s">
        <v>288</v>
      </c>
      <c r="B50" s="17" t="s">
        <v>1021</v>
      </c>
      <c r="C50" s="18">
        <v>60</v>
      </c>
      <c r="D50" t="str">
        <f t="shared" si="0"/>
        <v>Mais de 100 anos</v>
      </c>
    </row>
    <row r="51" spans="1:4" ht="13.5" thickBot="1">
      <c r="A51" s="17" t="s">
        <v>298</v>
      </c>
      <c r="B51" s="17" t="s">
        <v>1021</v>
      </c>
      <c r="C51" s="18">
        <v>9</v>
      </c>
      <c r="D51" t="str">
        <f t="shared" si="0"/>
        <v>Menos de 50 anos</v>
      </c>
    </row>
    <row r="52" spans="1:4" ht="13.5" thickBot="1">
      <c r="A52" s="17" t="s">
        <v>252</v>
      </c>
      <c r="B52" s="17" t="s">
        <v>1042</v>
      </c>
      <c r="C52" s="18">
        <v>60</v>
      </c>
      <c r="D52" t="str">
        <f t="shared" si="0"/>
        <v>Mais de 100 anos</v>
      </c>
    </row>
    <row r="53" spans="1:4" ht="13.5" thickBot="1">
      <c r="A53" s="17" t="s">
        <v>326</v>
      </c>
      <c r="B53" s="17" t="s">
        <v>1043</v>
      </c>
      <c r="C53" s="18">
        <v>46</v>
      </c>
      <c r="D53" t="str">
        <f t="shared" si="0"/>
        <v>Mais de 100 anos</v>
      </c>
    </row>
    <row r="54" spans="1:4" ht="13.5" thickBot="1">
      <c r="A54" s="17" t="s">
        <v>119</v>
      </c>
      <c r="B54" s="17" t="s">
        <v>1033</v>
      </c>
      <c r="C54" s="18">
        <v>16</v>
      </c>
      <c r="D54" t="str">
        <f t="shared" si="0"/>
        <v>Mais de 100 anos</v>
      </c>
    </row>
    <row r="55" spans="1:4" ht="13.5" thickBot="1">
      <c r="A55" s="17" t="s">
        <v>302</v>
      </c>
      <c r="B55" s="17" t="s">
        <v>1044</v>
      </c>
      <c r="C55" s="18">
        <v>24</v>
      </c>
      <c r="D55" t="str">
        <f t="shared" si="0"/>
        <v>Mais de 100 anos</v>
      </c>
    </row>
    <row r="56" spans="1:4" ht="13.5" thickBot="1">
      <c r="A56" s="17" t="s">
        <v>195</v>
      </c>
      <c r="B56" s="17" t="s">
        <v>1027</v>
      </c>
      <c r="C56" s="18">
        <v>16</v>
      </c>
      <c r="D56" t="str">
        <f t="shared" si="0"/>
        <v>Mais de 100 anos</v>
      </c>
    </row>
    <row r="57" spans="1:4" ht="13.5" thickBot="1">
      <c r="A57" s="17" t="s">
        <v>356</v>
      </c>
      <c r="B57" s="17" t="s">
        <v>1021</v>
      </c>
      <c r="C57" s="18">
        <v>22</v>
      </c>
      <c r="D57" t="str">
        <f t="shared" si="0"/>
        <v>Mais de 100 anos</v>
      </c>
    </row>
    <row r="58" spans="1:4" ht="13.5" thickBot="1">
      <c r="A58" s="17" t="s">
        <v>357</v>
      </c>
      <c r="B58" s="17" t="s">
        <v>1021</v>
      </c>
      <c r="C58" s="18">
        <v>12</v>
      </c>
      <c r="D58" t="str">
        <f t="shared" si="0"/>
        <v>Mais de 100 anos</v>
      </c>
    </row>
    <row r="59" spans="1:4" ht="13.5" thickBot="1">
      <c r="A59" s="17" t="s">
        <v>295</v>
      </c>
      <c r="B59" s="17" t="s">
        <v>1021</v>
      </c>
      <c r="C59" s="18">
        <v>11</v>
      </c>
      <c r="D59" t="str">
        <f t="shared" si="0"/>
        <v>Mais de 100 anos</v>
      </c>
    </row>
    <row r="60" spans="1:4" ht="13.5" thickBot="1">
      <c r="A60" s="17" t="s">
        <v>316</v>
      </c>
      <c r="B60" s="17" t="s">
        <v>1045</v>
      </c>
      <c r="C60" s="18">
        <v>83</v>
      </c>
      <c r="D60" t="str">
        <f t="shared" si="0"/>
        <v>Mais de 100 anos</v>
      </c>
    </row>
    <row r="61" spans="1:4" ht="13.5" thickBot="1">
      <c r="A61" s="17" t="s">
        <v>198</v>
      </c>
      <c r="B61" s="17" t="s">
        <v>1046</v>
      </c>
      <c r="C61" s="18">
        <v>9</v>
      </c>
      <c r="D61" t="str">
        <f t="shared" si="0"/>
        <v>Menos de 50 anos</v>
      </c>
    </row>
    <row r="62" spans="1:4" ht="13.5" thickBot="1">
      <c r="A62" s="17" t="s">
        <v>331</v>
      </c>
      <c r="B62" s="17" t="s">
        <v>1029</v>
      </c>
      <c r="C62" s="18">
        <v>41</v>
      </c>
      <c r="D62" t="str">
        <f t="shared" si="0"/>
        <v>Mais de 100 anos</v>
      </c>
    </row>
    <row r="63" spans="1:4" ht="13.5" thickBot="1">
      <c r="A63" s="17" t="s">
        <v>307</v>
      </c>
      <c r="B63" s="17" t="s">
        <v>1024</v>
      </c>
      <c r="C63" s="18">
        <v>95</v>
      </c>
      <c r="D63" t="str">
        <f t="shared" si="0"/>
        <v>Mais de 100 anos</v>
      </c>
    </row>
    <row r="64" spans="1:4" ht="13.5" thickBot="1">
      <c r="A64" s="17" t="s">
        <v>212</v>
      </c>
      <c r="B64" s="17" t="s">
        <v>1032</v>
      </c>
      <c r="C64" s="18">
        <v>12</v>
      </c>
      <c r="D64" t="str">
        <f t="shared" si="0"/>
        <v>Mais de 100 anos</v>
      </c>
    </row>
    <row r="65" spans="1:4" ht="13.5" thickBot="1">
      <c r="A65" s="17" t="s">
        <v>325</v>
      </c>
      <c r="B65" s="17" t="s">
        <v>1030</v>
      </c>
      <c r="C65" s="18">
        <v>113</v>
      </c>
      <c r="D65" t="str">
        <f t="shared" si="0"/>
        <v>Mais de 100 anos</v>
      </c>
    </row>
    <row r="66" spans="1:4" ht="13.5" thickBot="1">
      <c r="A66" s="17" t="s">
        <v>244</v>
      </c>
      <c r="B66" s="17" t="s">
        <v>1029</v>
      </c>
      <c r="C66" s="18">
        <v>56</v>
      </c>
      <c r="D66" t="str">
        <f t="shared" si="0"/>
        <v>Mais de 100 anos</v>
      </c>
    </row>
    <row r="67" spans="1:4" ht="13.5" thickBot="1">
      <c r="A67" s="17" t="s">
        <v>287</v>
      </c>
      <c r="B67" s="17" t="s">
        <v>1047</v>
      </c>
      <c r="C67" s="18">
        <v>52</v>
      </c>
      <c r="D67" t="str">
        <f t="shared" ref="D67:D79" si="1">IF(C67&gt;10,"Mais de 100 anos",IF(C67&lt;50,"Menos de 50 anos","Entre 50 e 100 anos"))</f>
        <v>Mais de 100 anos</v>
      </c>
    </row>
    <row r="68" spans="1:4" ht="13.5" thickBot="1">
      <c r="A68" s="17" t="s">
        <v>200</v>
      </c>
      <c r="B68" s="17" t="s">
        <v>1048</v>
      </c>
      <c r="C68" s="18">
        <v>55</v>
      </c>
      <c r="D68" t="str">
        <f t="shared" si="1"/>
        <v>Mais de 100 anos</v>
      </c>
    </row>
    <row r="69" spans="1:4" ht="13.5" thickBot="1">
      <c r="A69" s="17" t="s">
        <v>229</v>
      </c>
      <c r="B69" s="17" t="s">
        <v>1032</v>
      </c>
      <c r="C69" s="18">
        <v>54</v>
      </c>
      <c r="D69" t="str">
        <f t="shared" si="1"/>
        <v>Mais de 100 anos</v>
      </c>
    </row>
    <row r="70" spans="1:4" ht="13.5" thickBot="1">
      <c r="A70" s="17" t="s">
        <v>187</v>
      </c>
      <c r="B70" s="17" t="s">
        <v>1023</v>
      </c>
      <c r="C70" s="18">
        <v>3</v>
      </c>
      <c r="D70" t="str">
        <f t="shared" si="1"/>
        <v>Menos de 50 anos</v>
      </c>
    </row>
    <row r="71" spans="1:4" ht="13.5" thickBot="1">
      <c r="A71" s="17" t="s">
        <v>263</v>
      </c>
      <c r="B71" s="17" t="s">
        <v>1049</v>
      </c>
      <c r="C71" s="18">
        <v>20</v>
      </c>
      <c r="D71" t="str">
        <f t="shared" si="1"/>
        <v>Mais de 100 anos</v>
      </c>
    </row>
    <row r="72" spans="1:4" ht="13.5" thickBot="1">
      <c r="A72" s="17" t="s">
        <v>290</v>
      </c>
      <c r="B72" s="17" t="s">
        <v>1043</v>
      </c>
      <c r="C72" s="18">
        <v>82</v>
      </c>
      <c r="D72" t="str">
        <f t="shared" si="1"/>
        <v>Mais de 100 anos</v>
      </c>
    </row>
    <row r="73" spans="1:4" ht="13.5" thickBot="1">
      <c r="A73" s="17" t="s">
        <v>185</v>
      </c>
      <c r="B73" s="17" t="s">
        <v>1024</v>
      </c>
      <c r="C73" s="18">
        <v>45</v>
      </c>
      <c r="D73" t="str">
        <f t="shared" si="1"/>
        <v>Mais de 100 anos</v>
      </c>
    </row>
    <row r="74" spans="1:4" ht="13.5" thickBot="1">
      <c r="A74" s="17" t="s">
        <v>201</v>
      </c>
      <c r="B74" s="17" t="s">
        <v>1032</v>
      </c>
      <c r="C74" s="18">
        <v>58</v>
      </c>
      <c r="D74" t="str">
        <f t="shared" si="1"/>
        <v>Mais de 100 anos</v>
      </c>
    </row>
    <row r="75" spans="1:4" ht="13.5" thickBot="1">
      <c r="A75" s="17" t="s">
        <v>259</v>
      </c>
      <c r="B75" s="17" t="s">
        <v>1032</v>
      </c>
      <c r="C75" s="18">
        <v>47</v>
      </c>
      <c r="D75" t="str">
        <f t="shared" si="1"/>
        <v>Mais de 100 anos</v>
      </c>
    </row>
    <row r="76" spans="1:4" ht="13.5" thickBot="1">
      <c r="A76" s="17" t="s">
        <v>269</v>
      </c>
      <c r="B76" s="17" t="s">
        <v>1032</v>
      </c>
      <c r="C76" s="18">
        <v>63</v>
      </c>
      <c r="D76" t="str">
        <f t="shared" si="1"/>
        <v>Mais de 100 anos</v>
      </c>
    </row>
    <row r="77" spans="1:4" ht="13.5" thickBot="1">
      <c r="A77" s="17" t="s">
        <v>203</v>
      </c>
      <c r="B77" s="17" t="s">
        <v>1050</v>
      </c>
      <c r="C77" s="18">
        <v>48</v>
      </c>
      <c r="D77" t="str">
        <f t="shared" si="1"/>
        <v>Mais de 100 anos</v>
      </c>
    </row>
    <row r="78" spans="1:4" ht="13.5" thickBot="1">
      <c r="A78" s="17" t="s">
        <v>189</v>
      </c>
      <c r="B78" s="17" t="s">
        <v>1051</v>
      </c>
      <c r="C78" s="18">
        <v>49</v>
      </c>
      <c r="D78" t="str">
        <f t="shared" si="1"/>
        <v>Mais de 100 anos</v>
      </c>
    </row>
    <row r="79" spans="1:4" ht="13.5" thickBot="1">
      <c r="A79" s="17" t="s">
        <v>192</v>
      </c>
      <c r="B79" s="17" t="s">
        <v>1026</v>
      </c>
      <c r="C79" s="18">
        <v>20</v>
      </c>
      <c r="D79" t="str">
        <f t="shared" si="1"/>
        <v>Mais de 100 anos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D3D2-5A56-4007-8E6A-36EB052254FE}">
  <dimension ref="A1:A28"/>
  <sheetViews>
    <sheetView topLeftCell="A13" workbookViewId="0">
      <selection activeCell="K14" sqref="K14"/>
    </sheetView>
  </sheetViews>
  <sheetFormatPr defaultRowHeight="12.75"/>
  <cols>
    <col min="1" max="1" width="80.7109375" customWidth="1"/>
  </cols>
  <sheetData>
    <row r="1" spans="1:1">
      <c r="A1" t="s">
        <v>1054</v>
      </c>
    </row>
    <row r="2" spans="1:1">
      <c r="A2" t="s">
        <v>1055</v>
      </c>
    </row>
    <row r="3" spans="1:1">
      <c r="A3" t="s">
        <v>1056</v>
      </c>
    </row>
    <row r="4" spans="1:1">
      <c r="A4" t="s">
        <v>1057</v>
      </c>
    </row>
    <row r="5" spans="1:1">
      <c r="A5" t="s">
        <v>1058</v>
      </c>
    </row>
    <row r="6" spans="1:1">
      <c r="A6" t="s">
        <v>1059</v>
      </c>
    </row>
    <row r="7" spans="1:1">
      <c r="A7" t="s">
        <v>1060</v>
      </c>
    </row>
    <row r="8" spans="1:1">
      <c r="A8" t="s">
        <v>1061</v>
      </c>
    </row>
    <row r="9" spans="1:1">
      <c r="A9" t="s">
        <v>1062</v>
      </c>
    </row>
    <row r="10" spans="1:1">
      <c r="A10" t="s">
        <v>1063</v>
      </c>
    </row>
    <row r="11" spans="1:1">
      <c r="A11" t="s">
        <v>1064</v>
      </c>
    </row>
    <row r="12" spans="1:1">
      <c r="A12" t="s">
        <v>1065</v>
      </c>
    </row>
    <row r="13" spans="1:1">
      <c r="A13" t="s">
        <v>1066</v>
      </c>
    </row>
    <row r="14" spans="1:1">
      <c r="A14" t="s">
        <v>1067</v>
      </c>
    </row>
    <row r="15" spans="1:1">
      <c r="A15" t="s">
        <v>1068</v>
      </c>
    </row>
    <row r="16" spans="1:1">
      <c r="A16" t="s">
        <v>1064</v>
      </c>
    </row>
    <row r="17" spans="1:1">
      <c r="A17" t="s">
        <v>1069</v>
      </c>
    </row>
    <row r="18" spans="1:1">
      <c r="A18" t="s">
        <v>1070</v>
      </c>
    </row>
    <row r="19" spans="1:1">
      <c r="A19" t="s">
        <v>1071</v>
      </c>
    </row>
    <row r="20" spans="1:1">
      <c r="A20" t="s">
        <v>1072</v>
      </c>
    </row>
    <row r="21" spans="1:1">
      <c r="A21" t="s">
        <v>1073</v>
      </c>
    </row>
    <row r="22" spans="1:1">
      <c r="A22" t="s">
        <v>1074</v>
      </c>
    </row>
    <row r="23" spans="1:1">
      <c r="A23" t="s">
        <v>1075</v>
      </c>
    </row>
    <row r="24" spans="1:1">
      <c r="A24" t="s">
        <v>1076</v>
      </c>
    </row>
    <row r="25" spans="1:1">
      <c r="A25" t="s">
        <v>1077</v>
      </c>
    </row>
    <row r="26" spans="1:1">
      <c r="A26" t="s">
        <v>1073</v>
      </c>
    </row>
    <row r="28" spans="1:1">
      <c r="A28" t="s">
        <v>1078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FD38-6D6F-460C-A01B-6F765FFD7374}">
  <dimension ref="A1:A3"/>
  <sheetViews>
    <sheetView workbookViewId="0">
      <selection activeCell="A3" sqref="A3"/>
    </sheetView>
  </sheetViews>
  <sheetFormatPr defaultRowHeight="12.75"/>
  <sheetData>
    <row r="1" spans="1:1" ht="15">
      <c r="A1" s="20" t="s">
        <v>1079</v>
      </c>
    </row>
    <row r="2" spans="1:1" ht="15">
      <c r="A2" s="20" t="s">
        <v>1080</v>
      </c>
    </row>
    <row r="3" spans="1:1" ht="15">
      <c r="A3" s="20" t="s">
        <v>1081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1" t="s">
        <v>172</v>
      </c>
      <c r="B1" s="1" t="s">
        <v>173</v>
      </c>
    </row>
    <row r="2" spans="1:2">
      <c r="A2" s="2" t="s">
        <v>37</v>
      </c>
      <c r="B2" s="3">
        <v>235665566</v>
      </c>
    </row>
    <row r="3" spans="1:2">
      <c r="A3" s="2" t="s">
        <v>119</v>
      </c>
      <c r="B3" s="3">
        <v>532616595</v>
      </c>
    </row>
    <row r="4" spans="1:2">
      <c r="A4" s="2" t="s">
        <v>142</v>
      </c>
      <c r="B4" s="3">
        <v>176733968</v>
      </c>
    </row>
    <row r="5" spans="1:2">
      <c r="A5" s="2" t="s">
        <v>101</v>
      </c>
      <c r="B5" s="3">
        <v>4394245879</v>
      </c>
    </row>
    <row r="6" spans="1:2">
      <c r="A6" s="2" t="s">
        <v>49</v>
      </c>
      <c r="B6" s="3">
        <v>62305891</v>
      </c>
    </row>
    <row r="7" spans="1:2">
      <c r="A7" s="2" t="s">
        <v>150</v>
      </c>
      <c r="B7" s="3">
        <v>1349217892</v>
      </c>
    </row>
    <row r="8" spans="1:2">
      <c r="A8" s="2" t="s">
        <v>35</v>
      </c>
      <c r="B8" s="3">
        <v>327593725</v>
      </c>
    </row>
    <row r="9" spans="1:2">
      <c r="A9" s="2" t="s">
        <v>152</v>
      </c>
      <c r="B9" s="3">
        <v>5602790110</v>
      </c>
    </row>
    <row r="10" spans="1:2">
      <c r="A10" s="2" t="s">
        <v>103</v>
      </c>
      <c r="B10" s="3">
        <v>671750768</v>
      </c>
    </row>
    <row r="11" spans="1:2">
      <c r="A11" s="2" t="s">
        <v>89</v>
      </c>
      <c r="B11" s="3">
        <v>1500728902</v>
      </c>
    </row>
    <row r="12" spans="1:2">
      <c r="A12" s="2" t="s">
        <v>51</v>
      </c>
      <c r="B12" s="3">
        <v>5146576868</v>
      </c>
    </row>
    <row r="13" spans="1:2">
      <c r="A13" s="2" t="s">
        <v>69</v>
      </c>
      <c r="B13" s="3">
        <v>251003438</v>
      </c>
    </row>
    <row r="14" spans="1:2">
      <c r="A14" s="2" t="s">
        <v>77</v>
      </c>
      <c r="B14" s="3">
        <v>1420949112</v>
      </c>
    </row>
    <row r="15" spans="1:2">
      <c r="A15" s="2" t="s">
        <v>33</v>
      </c>
      <c r="B15" s="3">
        <v>265877867</v>
      </c>
    </row>
    <row r="16" spans="1:2">
      <c r="A16" s="2" t="s">
        <v>57</v>
      </c>
      <c r="B16" s="3">
        <v>1677525446</v>
      </c>
    </row>
    <row r="17" spans="1:2">
      <c r="A17" s="2" t="s">
        <v>174</v>
      </c>
      <c r="B17" s="3">
        <v>1150645866</v>
      </c>
    </row>
    <row r="18" spans="1:2">
      <c r="A18" s="2" t="s">
        <v>162</v>
      </c>
      <c r="B18" s="3">
        <v>533990587</v>
      </c>
    </row>
    <row r="19" spans="1:2">
      <c r="A19" s="2" t="s">
        <v>164</v>
      </c>
      <c r="B19" s="3">
        <v>94843047</v>
      </c>
    </row>
    <row r="20" spans="1:2">
      <c r="A20" s="2" t="s">
        <v>121</v>
      </c>
      <c r="B20" s="3">
        <v>995335937</v>
      </c>
    </row>
    <row r="21" spans="1:2">
      <c r="A21" s="2" t="s">
        <v>109</v>
      </c>
      <c r="B21" s="3">
        <v>1437415777</v>
      </c>
    </row>
    <row r="22" spans="1:2">
      <c r="A22" s="2" t="s">
        <v>63</v>
      </c>
      <c r="B22" s="3">
        <v>1095462329</v>
      </c>
    </row>
    <row r="23" spans="1:2">
      <c r="A23" s="2" t="s">
        <v>123</v>
      </c>
      <c r="B23" s="3">
        <v>1814920980</v>
      </c>
    </row>
    <row r="24" spans="1:2">
      <c r="A24" s="2" t="s">
        <v>95</v>
      </c>
      <c r="B24" s="3">
        <v>1679335290</v>
      </c>
    </row>
    <row r="25" spans="1:2">
      <c r="A25" s="2" t="s">
        <v>83</v>
      </c>
      <c r="B25" s="3">
        <v>1168097881</v>
      </c>
    </row>
    <row r="26" spans="1:2">
      <c r="A26" s="2" t="s">
        <v>19</v>
      </c>
      <c r="B26" s="3">
        <v>187732538</v>
      </c>
    </row>
    <row r="27" spans="1:2">
      <c r="A27" s="2" t="s">
        <v>13</v>
      </c>
      <c r="B27" s="3">
        <v>1110559345</v>
      </c>
    </row>
    <row r="28" spans="1:2">
      <c r="A28" s="2" t="s">
        <v>168</v>
      </c>
      <c r="B28" s="3">
        <v>525582771</v>
      </c>
    </row>
    <row r="29" spans="1:2">
      <c r="A29" s="2" t="s">
        <v>144</v>
      </c>
      <c r="B29" s="3">
        <v>265784616</v>
      </c>
    </row>
    <row r="30" spans="1:2">
      <c r="A30" s="2" t="s">
        <v>65</v>
      </c>
      <c r="B30" s="3">
        <v>302768240</v>
      </c>
    </row>
    <row r="31" spans="1:2">
      <c r="A31" s="2" t="s">
        <v>133</v>
      </c>
      <c r="B31" s="3">
        <v>1980568384</v>
      </c>
    </row>
    <row r="32" spans="1:2">
      <c r="A32" s="2" t="s">
        <v>111</v>
      </c>
      <c r="B32" s="3">
        <v>268544014</v>
      </c>
    </row>
    <row r="33" spans="1:2">
      <c r="A33" s="2" t="s">
        <v>146</v>
      </c>
      <c r="B33" s="3">
        <v>734632705</v>
      </c>
    </row>
    <row r="34" spans="1:2">
      <c r="A34" s="2" t="s">
        <v>175</v>
      </c>
      <c r="B34" s="3">
        <v>290386402</v>
      </c>
    </row>
    <row r="35" spans="1:2">
      <c r="A35" s="2" t="s">
        <v>113</v>
      </c>
      <c r="B35" s="3">
        <v>1579130168</v>
      </c>
    </row>
    <row r="36" spans="1:2">
      <c r="A36" s="2" t="s">
        <v>127</v>
      </c>
      <c r="B36" s="3">
        <v>255236961</v>
      </c>
    </row>
    <row r="37" spans="1:2">
      <c r="A37" s="2" t="s">
        <v>39</v>
      </c>
      <c r="B37" s="3">
        <v>1095587251</v>
      </c>
    </row>
    <row r="38" spans="1:2">
      <c r="A38" s="2" t="s">
        <v>137</v>
      </c>
      <c r="B38" s="3">
        <v>91514307</v>
      </c>
    </row>
    <row r="39" spans="1:2">
      <c r="A39" s="2" t="s">
        <v>139</v>
      </c>
      <c r="B39" s="3">
        <v>240822651</v>
      </c>
    </row>
    <row r="40" spans="1:2">
      <c r="A40" s="2" t="s">
        <v>91</v>
      </c>
      <c r="B40" s="3">
        <v>1118525506</v>
      </c>
    </row>
    <row r="41" spans="1:2">
      <c r="A41" s="2" t="s">
        <v>81</v>
      </c>
      <c r="B41" s="3">
        <v>660411219</v>
      </c>
    </row>
    <row r="42" spans="1:2">
      <c r="A42" s="2" t="s">
        <v>170</v>
      </c>
      <c r="B42" s="3">
        <v>198184909</v>
      </c>
    </row>
    <row r="43" spans="1:2">
      <c r="A43" s="2" t="s">
        <v>148</v>
      </c>
      <c r="B43" s="3">
        <v>846244302</v>
      </c>
    </row>
    <row r="44" spans="1:2">
      <c r="A44" s="2" t="s">
        <v>140</v>
      </c>
      <c r="B44" s="3">
        <v>496029967</v>
      </c>
    </row>
    <row r="45" spans="1:2">
      <c r="A45" s="2" t="s">
        <v>158</v>
      </c>
      <c r="B45" s="3">
        <v>4394332306</v>
      </c>
    </row>
    <row r="46" spans="1:2">
      <c r="A46" s="2" t="s">
        <v>154</v>
      </c>
      <c r="B46" s="3">
        <v>409490388</v>
      </c>
    </row>
    <row r="47" spans="1:2">
      <c r="A47" s="2" t="s">
        <v>176</v>
      </c>
      <c r="B47" s="3">
        <v>217622138</v>
      </c>
    </row>
    <row r="48" spans="1:2">
      <c r="A48" s="2" t="s">
        <v>131</v>
      </c>
      <c r="B48" s="3">
        <v>81838843</v>
      </c>
    </row>
    <row r="49" spans="1:2">
      <c r="A49" s="2" t="s">
        <v>75</v>
      </c>
      <c r="B49" s="3">
        <v>5372783971</v>
      </c>
    </row>
    <row r="50" spans="1:2">
      <c r="A50" s="2" t="s">
        <v>29</v>
      </c>
      <c r="B50" s="3">
        <v>4801593832</v>
      </c>
    </row>
    <row r="51" spans="1:2">
      <c r="A51" s="2" t="s">
        <v>85</v>
      </c>
      <c r="B51" s="3">
        <v>1134986472</v>
      </c>
    </row>
    <row r="52" spans="1:2">
      <c r="A52" s="2" t="s">
        <v>177</v>
      </c>
      <c r="B52" s="3">
        <v>706747385</v>
      </c>
    </row>
    <row r="53" spans="1:2">
      <c r="A53" s="2" t="s">
        <v>166</v>
      </c>
      <c r="B53" s="3">
        <v>853202347</v>
      </c>
    </row>
    <row r="54" spans="1:2">
      <c r="A54" s="2" t="s">
        <v>160</v>
      </c>
      <c r="B54" s="3">
        <v>951329770</v>
      </c>
    </row>
    <row r="55" spans="1:2">
      <c r="A55" s="2" t="s">
        <v>71</v>
      </c>
      <c r="B55" s="3">
        <v>393173139</v>
      </c>
    </row>
    <row r="56" spans="1:2">
      <c r="A56" s="2" t="s">
        <v>87</v>
      </c>
      <c r="B56" s="3">
        <v>2867627068</v>
      </c>
    </row>
    <row r="57" spans="1:2">
      <c r="A57" s="2" t="s">
        <v>99</v>
      </c>
      <c r="B57" s="3">
        <v>331799687</v>
      </c>
    </row>
    <row r="58" spans="1:2">
      <c r="A58" s="2" t="s">
        <v>53</v>
      </c>
      <c r="B58" s="3">
        <v>261036182</v>
      </c>
    </row>
    <row r="59" spans="1:2">
      <c r="A59" s="2" t="s">
        <v>47</v>
      </c>
      <c r="B59" s="3">
        <v>376187582</v>
      </c>
    </row>
    <row r="60" spans="1:2">
      <c r="A60" s="2" t="s">
        <v>27</v>
      </c>
      <c r="B60" s="3">
        <v>268505432</v>
      </c>
    </row>
    <row r="61" spans="1:2">
      <c r="A61" s="2" t="s">
        <v>55</v>
      </c>
      <c r="B61" s="3">
        <v>159430826</v>
      </c>
    </row>
    <row r="62" spans="1:2">
      <c r="A62" s="2" t="s">
        <v>15</v>
      </c>
      <c r="B62" s="3">
        <v>2379877655</v>
      </c>
    </row>
    <row r="63" spans="1:2">
      <c r="A63" s="2" t="s">
        <v>23</v>
      </c>
      <c r="B63" s="3">
        <v>4566445852</v>
      </c>
    </row>
    <row r="64" spans="1:2">
      <c r="A64" s="2" t="s">
        <v>73</v>
      </c>
      <c r="B64" s="3">
        <v>275005663</v>
      </c>
    </row>
    <row r="65" spans="1:2">
      <c r="A65" s="2" t="s">
        <v>21</v>
      </c>
      <c r="B65" s="3">
        <v>800010734</v>
      </c>
    </row>
    <row r="66" spans="1:2">
      <c r="A66" s="2" t="s">
        <v>135</v>
      </c>
      <c r="B66" s="3">
        <v>309729428</v>
      </c>
    </row>
    <row r="67" spans="1:2">
      <c r="A67" s="2" t="s">
        <v>79</v>
      </c>
      <c r="B67" s="3">
        <v>1275798515</v>
      </c>
    </row>
    <row r="68" spans="1:2">
      <c r="A68" s="2" t="s">
        <v>93</v>
      </c>
      <c r="B68" s="3">
        <v>1193047233</v>
      </c>
    </row>
    <row r="69" spans="1:2">
      <c r="A69" s="2" t="s">
        <v>31</v>
      </c>
      <c r="B69" s="3">
        <v>1168230366</v>
      </c>
    </row>
    <row r="70" spans="1:2">
      <c r="A70" s="2" t="s">
        <v>61</v>
      </c>
      <c r="B70" s="3">
        <v>1218352541</v>
      </c>
    </row>
    <row r="71" spans="1:2">
      <c r="A71" s="2" t="s">
        <v>105</v>
      </c>
      <c r="B71" s="3">
        <v>340001799</v>
      </c>
    </row>
    <row r="72" spans="1:2">
      <c r="A72" s="2" t="s">
        <v>178</v>
      </c>
      <c r="B72" s="3">
        <v>342918449</v>
      </c>
    </row>
    <row r="73" spans="1:2">
      <c r="A73" s="2" t="s">
        <v>156</v>
      </c>
      <c r="B73" s="3">
        <v>142377330</v>
      </c>
    </row>
    <row r="74" spans="1:2">
      <c r="A74" s="2" t="s">
        <v>41</v>
      </c>
      <c r="B74" s="3">
        <v>600865451</v>
      </c>
    </row>
    <row r="75" spans="1:2">
      <c r="A75" s="2" t="s">
        <v>117</v>
      </c>
      <c r="B75" s="3">
        <v>195751130</v>
      </c>
    </row>
    <row r="76" spans="1:2">
      <c r="A76" s="2" t="s">
        <v>17</v>
      </c>
      <c r="B76" s="3">
        <v>683452836</v>
      </c>
    </row>
    <row r="77" spans="1:2">
      <c r="A77" s="2" t="s">
        <v>179</v>
      </c>
      <c r="B77" s="3">
        <v>218568234</v>
      </c>
    </row>
    <row r="78" spans="1:2">
      <c r="A78" s="2" t="s">
        <v>59</v>
      </c>
      <c r="B78" s="3">
        <v>423091712</v>
      </c>
    </row>
    <row r="79" spans="1:2">
      <c r="A79" s="2" t="s">
        <v>67</v>
      </c>
      <c r="B79" s="3">
        <v>807896814</v>
      </c>
    </row>
    <row r="80" spans="1:2">
      <c r="A80" s="2" t="s">
        <v>107</v>
      </c>
      <c r="B80" s="3">
        <v>514122351</v>
      </c>
    </row>
    <row r="81" spans="1:2">
      <c r="A81" s="2" t="s">
        <v>125</v>
      </c>
      <c r="B81" s="3">
        <v>395801044</v>
      </c>
    </row>
    <row r="82" spans="1:2">
      <c r="A82" s="2" t="s">
        <v>45</v>
      </c>
      <c r="B82" s="3">
        <v>1086411192</v>
      </c>
    </row>
    <row r="83" spans="1:2">
      <c r="A83" s="2" t="s">
        <v>11</v>
      </c>
      <c r="B83" s="3">
        <v>515117391</v>
      </c>
    </row>
    <row r="84" spans="1:2">
      <c r="A84" s="2" t="s">
        <v>25</v>
      </c>
      <c r="B84" s="3">
        <v>4196924316</v>
      </c>
    </row>
    <row r="85" spans="1:2">
      <c r="A85" s="2" t="s">
        <v>97</v>
      </c>
      <c r="B85" s="3">
        <v>421383330</v>
      </c>
    </row>
    <row r="86" spans="1:2">
      <c r="A86" s="2" t="s">
        <v>129</v>
      </c>
      <c r="B86" s="3">
        <v>1114412532</v>
      </c>
    </row>
    <row r="87" spans="1:2">
      <c r="A87" s="2" t="s">
        <v>115</v>
      </c>
      <c r="B87" s="3">
        <v>1481593024</v>
      </c>
    </row>
    <row r="88" spans="1:2">
      <c r="A88" s="2" t="s">
        <v>43</v>
      </c>
      <c r="B88" s="3">
        <v>289347914</v>
      </c>
    </row>
    <row r="89" spans="1:2">
      <c r="A89" s="2" t="s">
        <v>180</v>
      </c>
      <c r="B89" s="3">
        <v>96372098181</v>
      </c>
    </row>
    <row r="90" spans="1:2">
      <c r="A90" s="2" t="s">
        <v>181</v>
      </c>
      <c r="B90" s="4">
        <v>17047850.7866643</v>
      </c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526" workbookViewId="0">
      <selection activeCell="B8" sqref="B8"/>
    </sheetView>
  </sheetViews>
  <sheetFormatPr defaultColWidth="12.5703125" defaultRowHeight="15.75" customHeight="1"/>
  <cols>
    <col min="1" max="1" width="8" style="6" customWidth="1"/>
    <col min="2" max="2" width="30" style="6" customWidth="1"/>
    <col min="3" max="16384" width="12.5703125" style="6"/>
  </cols>
  <sheetData>
    <row r="1" spans="1:26">
      <c r="A1" s="11" t="s">
        <v>182</v>
      </c>
      <c r="B1" s="11" t="s">
        <v>183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1" t="s">
        <v>87</v>
      </c>
      <c r="B2" s="11" t="s">
        <v>184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1" t="s">
        <v>158</v>
      </c>
      <c r="B3" s="11" t="s">
        <v>185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1" t="s">
        <v>23</v>
      </c>
      <c r="B4" s="11" t="s">
        <v>186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>
      <c r="A5" s="11" t="s">
        <v>152</v>
      </c>
      <c r="B5" s="11" t="s">
        <v>187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>
      <c r="A6" s="11" t="s">
        <v>11</v>
      </c>
      <c r="B6" s="11" t="s">
        <v>188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>
      <c r="A7" s="11" t="s">
        <v>168</v>
      </c>
      <c r="B7" s="11" t="s">
        <v>189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1" t="s">
        <v>63</v>
      </c>
      <c r="B8" s="11" t="s">
        <v>190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1" t="s">
        <v>25</v>
      </c>
      <c r="B9" s="11" t="s">
        <v>191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>
      <c r="A10" s="11" t="s">
        <v>170</v>
      </c>
      <c r="B10" s="11" t="s">
        <v>192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A11" s="11" t="s">
        <v>51</v>
      </c>
      <c r="B11" s="11" t="s">
        <v>193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A12" s="11" t="s">
        <v>35</v>
      </c>
      <c r="B12" s="11" t="s">
        <v>194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>
      <c r="A13" s="11" t="s">
        <v>123</v>
      </c>
      <c r="B13" s="11" t="s">
        <v>195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A14" s="11" t="s">
        <v>75</v>
      </c>
      <c r="B14" s="11" t="s">
        <v>196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A15" s="11" t="s">
        <v>29</v>
      </c>
      <c r="B15" s="11" t="s">
        <v>197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11" t="s">
        <v>135</v>
      </c>
      <c r="B16" s="11" t="s">
        <v>198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>
      <c r="A17" s="11" t="s">
        <v>47</v>
      </c>
      <c r="B17" s="11" t="s">
        <v>199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11" t="s">
        <v>148</v>
      </c>
      <c r="B18" s="11" t="s">
        <v>200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1" t="s">
        <v>160</v>
      </c>
      <c r="B19" s="11" t="s">
        <v>201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1" t="s">
        <v>39</v>
      </c>
      <c r="B20" s="11" t="s">
        <v>202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11" t="s">
        <v>166</v>
      </c>
      <c r="B21" s="11" t="s">
        <v>203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1" t="s">
        <v>204</v>
      </c>
      <c r="B22" s="11" t="s">
        <v>205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1" t="s">
        <v>206</v>
      </c>
      <c r="B23" s="11" t="s">
        <v>207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1" t="s">
        <v>15</v>
      </c>
      <c r="B24" s="11" t="s">
        <v>186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1" t="s">
        <v>71</v>
      </c>
      <c r="B25" s="11" t="s">
        <v>208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1" t="s">
        <v>95</v>
      </c>
      <c r="B26" s="11" t="s">
        <v>209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1" t="s">
        <v>210</v>
      </c>
      <c r="B27" s="11" t="s">
        <v>211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1" t="s">
        <v>140</v>
      </c>
      <c r="B28" s="11" t="s">
        <v>212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1" t="s">
        <v>77</v>
      </c>
      <c r="B29" s="11" t="s">
        <v>213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 t="s">
        <v>214</v>
      </c>
      <c r="B30" s="11" t="s">
        <v>215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 t="s">
        <v>61</v>
      </c>
      <c r="B31" s="11" t="s">
        <v>216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 t="s">
        <v>21</v>
      </c>
      <c r="B32" s="11" t="s">
        <v>217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 t="s">
        <v>218</v>
      </c>
      <c r="B33" s="11" t="s">
        <v>209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 t="s">
        <v>57</v>
      </c>
      <c r="B34" s="11" t="s">
        <v>219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 t="s">
        <v>101</v>
      </c>
      <c r="B35" s="11" t="s">
        <v>220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 t="s">
        <v>221</v>
      </c>
      <c r="B36" s="11" t="s">
        <v>222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 t="s">
        <v>223</v>
      </c>
      <c r="B37" s="11" t="s">
        <v>224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1" t="s">
        <v>225</v>
      </c>
      <c r="B38" s="11" t="s">
        <v>226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1" t="s">
        <v>41</v>
      </c>
      <c r="B39" s="11" t="s">
        <v>227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1" t="s">
        <v>53</v>
      </c>
      <c r="B40" s="11" t="s">
        <v>228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1" t="s">
        <v>150</v>
      </c>
      <c r="B41" s="11" t="s">
        <v>229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1" t="s">
        <v>109</v>
      </c>
      <c r="B42" s="11" t="s">
        <v>230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1" t="s">
        <v>231</v>
      </c>
      <c r="B43" s="11" t="s">
        <v>232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1" t="s">
        <v>93</v>
      </c>
      <c r="B44" s="11" t="s">
        <v>233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1" t="s">
        <v>55</v>
      </c>
      <c r="B45" s="11" t="s">
        <v>234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1" t="s">
        <v>97</v>
      </c>
      <c r="B46" s="11" t="s">
        <v>235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1" t="s">
        <v>91</v>
      </c>
      <c r="B47" s="11" t="s">
        <v>236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1" t="s">
        <v>237</v>
      </c>
      <c r="B48" s="11" t="s">
        <v>238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1" t="s">
        <v>13</v>
      </c>
      <c r="B49" s="11" t="s">
        <v>239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1" t="s">
        <v>240</v>
      </c>
      <c r="B50" s="11" t="s">
        <v>241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1" t="s">
        <v>242</v>
      </c>
      <c r="B51" s="11" t="s">
        <v>243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1" t="s">
        <v>144</v>
      </c>
      <c r="B52" s="11" t="s">
        <v>244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1" t="s">
        <v>245</v>
      </c>
      <c r="B53" s="11" t="s">
        <v>246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1" t="s">
        <v>247</v>
      </c>
      <c r="B54" s="11" t="s">
        <v>224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1" t="s">
        <v>99</v>
      </c>
      <c r="B55" s="11" t="s">
        <v>248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1" t="s">
        <v>249</v>
      </c>
      <c r="B56" s="11" t="s">
        <v>250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1" t="s">
        <v>79</v>
      </c>
      <c r="B57" s="11" t="s">
        <v>251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1" t="s">
        <v>115</v>
      </c>
      <c r="B58" s="11" t="s">
        <v>252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1" t="s">
        <v>45</v>
      </c>
      <c r="B59" s="11" t="s">
        <v>253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1" t="s">
        <v>27</v>
      </c>
      <c r="B60" s="11" t="s">
        <v>254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1" t="s">
        <v>81</v>
      </c>
      <c r="B61" s="11" t="s">
        <v>255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1" t="s">
        <v>67</v>
      </c>
      <c r="B62" s="11" t="s">
        <v>256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1" t="s">
        <v>257</v>
      </c>
      <c r="B63" s="11" t="s">
        <v>258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1" t="s">
        <v>162</v>
      </c>
      <c r="B64" s="11" t="s">
        <v>259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1" t="s">
        <v>49</v>
      </c>
      <c r="B65" s="11" t="s">
        <v>260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1" t="s">
        <v>261</v>
      </c>
      <c r="B66" s="11" t="s">
        <v>262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1" t="s">
        <v>154</v>
      </c>
      <c r="B67" s="11" t="s">
        <v>263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1" t="s">
        <v>264</v>
      </c>
      <c r="B68" s="11" t="s">
        <v>265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1" t="s">
        <v>89</v>
      </c>
      <c r="B69" s="11" t="s">
        <v>193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1" t="s">
        <v>43</v>
      </c>
      <c r="B70" s="11" t="s">
        <v>266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1" t="s">
        <v>267</v>
      </c>
      <c r="B71" s="11" t="s">
        <v>268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1" t="s">
        <v>164</v>
      </c>
      <c r="B72" s="11" t="s">
        <v>269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1" t="s">
        <v>17</v>
      </c>
      <c r="B73" s="11" t="s">
        <v>270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1" t="s">
        <v>271</v>
      </c>
      <c r="B74" s="11" t="s">
        <v>272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1" t="s">
        <v>69</v>
      </c>
      <c r="B75" s="11" t="s">
        <v>273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1" t="s">
        <v>274</v>
      </c>
      <c r="B76" s="11" t="s">
        <v>275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1" t="s">
        <v>103</v>
      </c>
      <c r="B77" s="11" t="s">
        <v>276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1" t="s">
        <v>277</v>
      </c>
      <c r="B78" s="11" t="s">
        <v>278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1" t="s">
        <v>279</v>
      </c>
      <c r="B79" s="11" t="s">
        <v>280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1" t="s">
        <v>281</v>
      </c>
      <c r="B80" s="11" t="s">
        <v>282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1" t="s">
        <v>283</v>
      </c>
      <c r="B81" s="11" t="s">
        <v>284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1" t="s">
        <v>65</v>
      </c>
      <c r="B82" s="11" t="s">
        <v>285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1" t="s">
        <v>37</v>
      </c>
      <c r="B83" s="11" t="s">
        <v>286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1" t="s">
        <v>146</v>
      </c>
      <c r="B84" s="11" t="s">
        <v>287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1" t="s">
        <v>133</v>
      </c>
      <c r="B85" s="11" t="s">
        <v>288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1" t="s">
        <v>31</v>
      </c>
      <c r="B86" s="11" t="s">
        <v>289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1" t="s">
        <v>156</v>
      </c>
      <c r="B87" s="11" t="s">
        <v>290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1" t="s">
        <v>291</v>
      </c>
      <c r="B88" s="11" t="s">
        <v>292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1" t="s">
        <v>293</v>
      </c>
      <c r="B89" s="11" t="s">
        <v>294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1" t="s">
        <v>129</v>
      </c>
      <c r="B90" s="11" t="s">
        <v>295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1" t="s">
        <v>296</v>
      </c>
      <c r="B91" s="11" t="s">
        <v>297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1" t="s">
        <v>113</v>
      </c>
      <c r="B92" s="11" t="s">
        <v>298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1" t="s">
        <v>73</v>
      </c>
      <c r="B93" s="11" t="s">
        <v>299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1" t="s">
        <v>300</v>
      </c>
      <c r="B94" s="11" t="s">
        <v>301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1" t="s">
        <v>121</v>
      </c>
      <c r="B95" s="11" t="s">
        <v>302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1" t="s">
        <v>83</v>
      </c>
      <c r="B96" s="11" t="s">
        <v>303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1" t="s">
        <v>33</v>
      </c>
      <c r="B97" s="11" t="s">
        <v>304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1" t="s">
        <v>305</v>
      </c>
      <c r="B98" s="11" t="s">
        <v>306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1" t="s">
        <v>139</v>
      </c>
      <c r="B99" s="11" t="s">
        <v>307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1" t="s">
        <v>308</v>
      </c>
      <c r="B100" s="11" t="s">
        <v>309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1" t="s">
        <v>310</v>
      </c>
      <c r="B101" s="11" t="s">
        <v>311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1" t="s">
        <v>19</v>
      </c>
      <c r="B102" s="11" t="s">
        <v>312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1" t="s">
        <v>313</v>
      </c>
      <c r="B103" s="11" t="s">
        <v>314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1" t="s">
        <v>315</v>
      </c>
      <c r="B104" s="11" t="s">
        <v>188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1" t="s">
        <v>131</v>
      </c>
      <c r="B105" s="11" t="s">
        <v>316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1" t="s">
        <v>317</v>
      </c>
      <c r="B106" s="11" t="s">
        <v>318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1" t="s">
        <v>319</v>
      </c>
      <c r="B107" s="11" t="s">
        <v>320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1" t="s">
        <v>85</v>
      </c>
      <c r="B108" s="11" t="s">
        <v>321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1" t="s">
        <v>105</v>
      </c>
      <c r="B109" s="11" t="s">
        <v>322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1" t="s">
        <v>323</v>
      </c>
      <c r="B110" s="11" t="s">
        <v>324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1" t="s">
        <v>142</v>
      </c>
      <c r="B111" s="11" t="s">
        <v>325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1" t="s">
        <v>117</v>
      </c>
      <c r="B112" s="11" t="s">
        <v>326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1" t="s">
        <v>327</v>
      </c>
      <c r="B113" s="11" t="s">
        <v>328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1" t="s">
        <v>329</v>
      </c>
      <c r="B114" s="11" t="s">
        <v>330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1" t="s">
        <v>119</v>
      </c>
      <c r="B115" s="11" t="s">
        <v>119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1" t="s">
        <v>137</v>
      </c>
      <c r="B116" s="11" t="s">
        <v>331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1" t="s">
        <v>107</v>
      </c>
      <c r="B117" s="11" t="s">
        <v>332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1" t="s">
        <v>333</v>
      </c>
      <c r="B118" s="11" t="s">
        <v>334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1" t="s">
        <v>335</v>
      </c>
      <c r="B119" s="11" t="s">
        <v>336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1" t="s">
        <v>337</v>
      </c>
      <c r="B120" s="11" t="s">
        <v>338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1" t="s">
        <v>59</v>
      </c>
      <c r="B121" s="11" t="s">
        <v>339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1" t="s">
        <v>340</v>
      </c>
      <c r="B122" s="11" t="s">
        <v>341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1" t="s">
        <v>342</v>
      </c>
      <c r="B123" s="11" t="s">
        <v>343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1" t="s">
        <v>344</v>
      </c>
      <c r="B124" s="11" t="s">
        <v>345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1" t="s">
        <v>346</v>
      </c>
      <c r="B125" s="11" t="s">
        <v>347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1" t="s">
        <v>348</v>
      </c>
      <c r="B126" s="11" t="s">
        <v>349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1" t="s">
        <v>350</v>
      </c>
      <c r="B127" s="11" t="s">
        <v>351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1" t="s">
        <v>352</v>
      </c>
      <c r="B128" s="11" t="s">
        <v>353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1" t="s">
        <v>354</v>
      </c>
      <c r="B129" s="11" t="s">
        <v>355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1" t="s">
        <v>125</v>
      </c>
      <c r="B130" s="11" t="s">
        <v>356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1" t="s">
        <v>127</v>
      </c>
      <c r="B131" s="11" t="s">
        <v>357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1" t="s">
        <v>358</v>
      </c>
      <c r="B132" s="11" t="s">
        <v>359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1" t="s">
        <v>360</v>
      </c>
      <c r="B133" s="11" t="s">
        <v>361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1" t="s">
        <v>362</v>
      </c>
      <c r="B134" s="11" t="s">
        <v>363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1" t="s">
        <v>364</v>
      </c>
      <c r="B135" s="11" t="s">
        <v>365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1" t="s">
        <v>366</v>
      </c>
      <c r="B136" s="11" t="s">
        <v>367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1" t="s">
        <v>368</v>
      </c>
      <c r="B137" s="11" t="s">
        <v>369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1" t="s">
        <v>370</v>
      </c>
      <c r="B138" s="11" t="s">
        <v>371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1" t="s">
        <v>372</v>
      </c>
      <c r="B139" s="11" t="s">
        <v>373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1" t="s">
        <v>374</v>
      </c>
      <c r="B140" s="11" t="s">
        <v>375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1" t="s">
        <v>376</v>
      </c>
      <c r="B141" s="11" t="s">
        <v>377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1" t="s">
        <v>378</v>
      </c>
      <c r="B142" s="11" t="s">
        <v>379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1" t="s">
        <v>380</v>
      </c>
      <c r="B143" s="11" t="s">
        <v>381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1" t="s">
        <v>382</v>
      </c>
      <c r="B144" s="11" t="s">
        <v>383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1" t="s">
        <v>384</v>
      </c>
      <c r="B145" s="11" t="s">
        <v>384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1" t="s">
        <v>385</v>
      </c>
      <c r="B146" s="11" t="s">
        <v>386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1" t="s">
        <v>387</v>
      </c>
      <c r="B147" s="11" t="s">
        <v>388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1" t="s">
        <v>389</v>
      </c>
      <c r="B148" s="11" t="s">
        <v>390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1" t="s">
        <v>391</v>
      </c>
      <c r="B149" s="11" t="s">
        <v>197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1" t="s">
        <v>392</v>
      </c>
      <c r="B150" s="11" t="s">
        <v>393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1" t="s">
        <v>394</v>
      </c>
      <c r="B151" s="11" t="s">
        <v>395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1" t="s">
        <v>396</v>
      </c>
      <c r="B152" s="11" t="s">
        <v>397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1" t="s">
        <v>398</v>
      </c>
      <c r="B153" s="11" t="s">
        <v>399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1" t="s">
        <v>400</v>
      </c>
      <c r="B154" s="11" t="s">
        <v>401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1" t="s">
        <v>402</v>
      </c>
      <c r="B155" s="11" t="s">
        <v>403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1" t="s">
        <v>404</v>
      </c>
      <c r="B156" s="11" t="s">
        <v>405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1" t="s">
        <v>406</v>
      </c>
      <c r="B157" s="11" t="s">
        <v>407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1" t="s">
        <v>408</v>
      </c>
      <c r="B158" s="11" t="s">
        <v>409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1" t="s">
        <v>410</v>
      </c>
      <c r="B159" s="11" t="s">
        <v>411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1" t="s">
        <v>412</v>
      </c>
      <c r="B160" s="11" t="s">
        <v>413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1" t="s">
        <v>414</v>
      </c>
      <c r="B161" s="11" t="s">
        <v>415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1" t="s">
        <v>416</v>
      </c>
      <c r="B162" s="11" t="s">
        <v>417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1" t="s">
        <v>418</v>
      </c>
      <c r="B163" s="11" t="s">
        <v>419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1" t="s">
        <v>420</v>
      </c>
      <c r="B164" s="11" t="s">
        <v>421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1" t="s">
        <v>422</v>
      </c>
      <c r="B165" s="11" t="s">
        <v>423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1" t="s">
        <v>424</v>
      </c>
      <c r="B166" s="11" t="s">
        <v>425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1" t="s">
        <v>426</v>
      </c>
      <c r="B167" s="11" t="s">
        <v>427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1" t="s">
        <v>428</v>
      </c>
      <c r="B168" s="11" t="s">
        <v>429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1" t="s">
        <v>430</v>
      </c>
      <c r="B169" s="11" t="s">
        <v>431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1" t="s">
        <v>432</v>
      </c>
      <c r="B170" s="11" t="s">
        <v>433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1" t="s">
        <v>434</v>
      </c>
      <c r="B171" s="11" t="s">
        <v>435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1" t="s">
        <v>436</v>
      </c>
      <c r="B172" s="11" t="s">
        <v>230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1" t="s">
        <v>111</v>
      </c>
      <c r="B173" s="11" t="s">
        <v>288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1" t="s">
        <v>437</v>
      </c>
      <c r="B174" s="11" t="s">
        <v>438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1" t="s">
        <v>439</v>
      </c>
      <c r="B175" s="11" t="s">
        <v>440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1" t="s">
        <v>441</v>
      </c>
      <c r="B176" s="11" t="s">
        <v>442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1" t="s">
        <v>443</v>
      </c>
      <c r="B177" s="11" t="s">
        <v>444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1" t="s">
        <v>445</v>
      </c>
      <c r="B178" s="11" t="s">
        <v>446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1" t="s">
        <v>447</v>
      </c>
      <c r="B179" s="11" t="s">
        <v>448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1" t="s">
        <v>449</v>
      </c>
      <c r="B180" s="11" t="s">
        <v>324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1" t="s">
        <v>450</v>
      </c>
      <c r="B181" s="11" t="s">
        <v>451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1" t="s">
        <v>452</v>
      </c>
      <c r="B182" s="11" t="s">
        <v>453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1" t="s">
        <v>454</v>
      </c>
      <c r="B183" s="11" t="s">
        <v>455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1" t="s">
        <v>456</v>
      </c>
      <c r="B184" s="11" t="s">
        <v>457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1" t="s">
        <v>458</v>
      </c>
      <c r="B185" s="11" t="s">
        <v>459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1" t="s">
        <v>460</v>
      </c>
      <c r="B186" s="11" t="s">
        <v>461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1" t="s">
        <v>462</v>
      </c>
      <c r="B187" s="11" t="s">
        <v>463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1" t="s">
        <v>464</v>
      </c>
      <c r="B188" s="11" t="s">
        <v>465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1" t="s">
        <v>466</v>
      </c>
      <c r="B189" s="11" t="s">
        <v>467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1" t="s">
        <v>468</v>
      </c>
      <c r="B190" s="11" t="s">
        <v>469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1" t="s">
        <v>470</v>
      </c>
      <c r="B191" s="11" t="s">
        <v>347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1" t="s">
        <v>471</v>
      </c>
      <c r="B192" s="11" t="s">
        <v>381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1" t="s">
        <v>472</v>
      </c>
      <c r="B193" s="11" t="s">
        <v>473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1" t="s">
        <v>474</v>
      </c>
      <c r="B194" s="11" t="s">
        <v>475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1" t="s">
        <v>476</v>
      </c>
      <c r="B195" s="11" t="s">
        <v>477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1" t="s">
        <v>478</v>
      </c>
      <c r="B196" s="11" t="s">
        <v>479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1" t="s">
        <v>480</v>
      </c>
      <c r="B197" s="11" t="s">
        <v>481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1" t="s">
        <v>482</v>
      </c>
      <c r="B198" s="11" t="s">
        <v>483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1" t="s">
        <v>484</v>
      </c>
      <c r="B199" s="11" t="s">
        <v>485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1" t="s">
        <v>486</v>
      </c>
      <c r="B200" s="11" t="s">
        <v>487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1" t="s">
        <v>488</v>
      </c>
      <c r="B201" s="11" t="s">
        <v>489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1" t="s">
        <v>490</v>
      </c>
      <c r="B202" s="11" t="s">
        <v>491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1" t="s">
        <v>492</v>
      </c>
      <c r="B203" s="11" t="s">
        <v>493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1" t="s">
        <v>494</v>
      </c>
      <c r="B204" s="11" t="s">
        <v>495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1" t="s">
        <v>496</v>
      </c>
      <c r="B205" s="11" t="s">
        <v>497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1" t="s">
        <v>498</v>
      </c>
      <c r="B206" s="11" t="s">
        <v>499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1" t="s">
        <v>500</v>
      </c>
      <c r="B207" s="11" t="s">
        <v>501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1" t="s">
        <v>502</v>
      </c>
      <c r="B208" s="11" t="s">
        <v>205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1" t="s">
        <v>503</v>
      </c>
      <c r="B209" s="11" t="s">
        <v>504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1" t="s">
        <v>505</v>
      </c>
      <c r="B210" s="11" t="s">
        <v>506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1" t="s">
        <v>507</v>
      </c>
      <c r="B211" s="11" t="s">
        <v>508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1" t="s">
        <v>509</v>
      </c>
      <c r="B212" s="11" t="s">
        <v>510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1" t="s">
        <v>511</v>
      </c>
      <c r="B213" s="11" t="s">
        <v>512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1" t="s">
        <v>513</v>
      </c>
      <c r="B214" s="11" t="s">
        <v>514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1" t="s">
        <v>515</v>
      </c>
      <c r="B215" s="11" t="s">
        <v>238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1" t="s">
        <v>516</v>
      </c>
      <c r="B216" s="11" t="s">
        <v>517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1" t="s">
        <v>518</v>
      </c>
      <c r="B217" s="11" t="s">
        <v>519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1" t="s">
        <v>520</v>
      </c>
      <c r="B218" s="11" t="s">
        <v>521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1" t="s">
        <v>522</v>
      </c>
      <c r="B219" s="11" t="s">
        <v>196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1" t="s">
        <v>523</v>
      </c>
      <c r="B220" s="11" t="s">
        <v>524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1" t="s">
        <v>525</v>
      </c>
      <c r="B221" s="11" t="s">
        <v>526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1" t="s">
        <v>525</v>
      </c>
      <c r="B222" s="11" t="s">
        <v>527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1" t="s">
        <v>528</v>
      </c>
      <c r="B223" s="11" t="s">
        <v>529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1" t="s">
        <v>530</v>
      </c>
      <c r="B224" s="11" t="s">
        <v>531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1" t="s">
        <v>532</v>
      </c>
      <c r="B225" s="11" t="s">
        <v>533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1" t="s">
        <v>534</v>
      </c>
      <c r="B226" s="11" t="s">
        <v>535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1" t="s">
        <v>536</v>
      </c>
      <c r="B227" s="11" t="s">
        <v>537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1" t="s">
        <v>538</v>
      </c>
      <c r="B228" s="11" t="s">
        <v>539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1" t="s">
        <v>540</v>
      </c>
      <c r="B229" s="11" t="s">
        <v>541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1" t="s">
        <v>542</v>
      </c>
      <c r="B230" s="11" t="s">
        <v>539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1" t="s">
        <v>543</v>
      </c>
      <c r="B231" s="11" t="s">
        <v>544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1" t="s">
        <v>545</v>
      </c>
      <c r="B232" s="11" t="s">
        <v>546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1" t="s">
        <v>547</v>
      </c>
      <c r="B233" s="11" t="s">
        <v>548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1" t="s">
        <v>549</v>
      </c>
      <c r="B234" s="11" t="s">
        <v>550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1" t="s">
        <v>551</v>
      </c>
      <c r="B235" s="11" t="s">
        <v>512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1" t="s">
        <v>552</v>
      </c>
      <c r="B236" s="11" t="s">
        <v>553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1" t="s">
        <v>554</v>
      </c>
      <c r="B237" s="11" t="s">
        <v>555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1" t="s">
        <v>556</v>
      </c>
      <c r="B238" s="11" t="s">
        <v>236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1" t="s">
        <v>557</v>
      </c>
      <c r="B239" s="11" t="s">
        <v>558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1" t="s">
        <v>559</v>
      </c>
      <c r="B240" s="11" t="s">
        <v>529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1" t="s">
        <v>560</v>
      </c>
      <c r="B241" s="11" t="s">
        <v>561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1" t="s">
        <v>562</v>
      </c>
      <c r="B242" s="11" t="s">
        <v>563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1" t="s">
        <v>564</v>
      </c>
      <c r="B243" s="11" t="s">
        <v>565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1" t="s">
        <v>566</v>
      </c>
      <c r="B244" s="11" t="s">
        <v>255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1" t="s">
        <v>567</v>
      </c>
      <c r="B245" s="11" t="s">
        <v>568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1" t="s">
        <v>569</v>
      </c>
      <c r="B246" s="11" t="s">
        <v>483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1" t="s">
        <v>570</v>
      </c>
      <c r="B247" s="11" t="s">
        <v>571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1" t="s">
        <v>572</v>
      </c>
      <c r="B248" s="11" t="s">
        <v>573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1" t="s">
        <v>574</v>
      </c>
      <c r="B249" s="11" t="s">
        <v>575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1" t="s">
        <v>576</v>
      </c>
      <c r="B250" s="11" t="s">
        <v>577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1" t="s">
        <v>578</v>
      </c>
      <c r="B251" s="11" t="s">
        <v>579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1" t="s">
        <v>580</v>
      </c>
      <c r="B252" s="11" t="s">
        <v>330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1" t="s">
        <v>581</v>
      </c>
      <c r="B253" s="11" t="s">
        <v>582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1" t="s">
        <v>583</v>
      </c>
      <c r="B254" s="11" t="s">
        <v>584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1" t="s">
        <v>585</v>
      </c>
      <c r="B255" s="11" t="s">
        <v>586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1" t="s">
        <v>587</v>
      </c>
      <c r="B256" s="11" t="s">
        <v>273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1" t="s">
        <v>588</v>
      </c>
      <c r="B257" s="11" t="s">
        <v>304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1" t="s">
        <v>589</v>
      </c>
      <c r="B258" s="11" t="s">
        <v>590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1" t="s">
        <v>591</v>
      </c>
      <c r="B259" s="11" t="s">
        <v>592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1" t="s">
        <v>593</v>
      </c>
      <c r="B260" s="11" t="s">
        <v>584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1" t="s">
        <v>594</v>
      </c>
      <c r="B261" s="11" t="s">
        <v>595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1" t="s">
        <v>596</v>
      </c>
      <c r="B262" s="11" t="s">
        <v>597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1" t="s">
        <v>598</v>
      </c>
      <c r="B263" s="11" t="s">
        <v>599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1" t="s">
        <v>600</v>
      </c>
      <c r="B264" s="11" t="s">
        <v>601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1" t="s">
        <v>602</v>
      </c>
      <c r="B265" s="11" t="s">
        <v>603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1" t="s">
        <v>604</v>
      </c>
      <c r="B266" s="11" t="s">
        <v>605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1" t="s">
        <v>606</v>
      </c>
      <c r="B267" s="11" t="s">
        <v>607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1" t="s">
        <v>608</v>
      </c>
      <c r="B268" s="11" t="s">
        <v>508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1" t="s">
        <v>609</v>
      </c>
      <c r="B269" s="11" t="s">
        <v>610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1" t="s">
        <v>611</v>
      </c>
      <c r="B270" s="11" t="s">
        <v>610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1" t="s">
        <v>612</v>
      </c>
      <c r="B271" s="11" t="s">
        <v>613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1" t="s">
        <v>614</v>
      </c>
      <c r="B272" s="11" t="s">
        <v>615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1" t="s">
        <v>616</v>
      </c>
      <c r="B273" s="11" t="s">
        <v>617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1" t="s">
        <v>618</v>
      </c>
      <c r="B274" s="11" t="s">
        <v>619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1" t="s">
        <v>620</v>
      </c>
      <c r="B275" s="11" t="s">
        <v>621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1" t="s">
        <v>622</v>
      </c>
      <c r="B276" s="11" t="s">
        <v>623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1" t="s">
        <v>624</v>
      </c>
      <c r="B277" s="11" t="s">
        <v>625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1" t="s">
        <v>626</v>
      </c>
      <c r="B278" s="11" t="s">
        <v>627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1" t="s">
        <v>628</v>
      </c>
      <c r="B279" s="11" t="s">
        <v>625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1" t="s">
        <v>629</v>
      </c>
      <c r="B280" s="11" t="s">
        <v>489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1" t="s">
        <v>630</v>
      </c>
      <c r="B281" s="11" t="s">
        <v>631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1" t="s">
        <v>632</v>
      </c>
      <c r="B282" s="11" t="s">
        <v>625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1" t="s">
        <v>633</v>
      </c>
      <c r="B283" s="11" t="s">
        <v>634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1" t="s">
        <v>635</v>
      </c>
      <c r="B284" s="11" t="s">
        <v>367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1" t="s">
        <v>636</v>
      </c>
      <c r="B285" s="11" t="s">
        <v>637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1" t="s">
        <v>638</v>
      </c>
      <c r="B286" s="11" t="s">
        <v>599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1" t="s">
        <v>639</v>
      </c>
      <c r="B287" s="11" t="s">
        <v>575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1" t="s">
        <v>640</v>
      </c>
      <c r="B288" s="11" t="s">
        <v>641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1" t="s">
        <v>642</v>
      </c>
      <c r="B289" s="11" t="s">
        <v>643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1" t="s">
        <v>644</v>
      </c>
      <c r="B290" s="11" t="s">
        <v>645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1" t="s">
        <v>646</v>
      </c>
      <c r="B291" s="11" t="s">
        <v>647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1" t="s">
        <v>648</v>
      </c>
      <c r="B292" s="11" t="s">
        <v>649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1" t="s">
        <v>650</v>
      </c>
      <c r="B293" s="11" t="s">
        <v>651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1" t="s">
        <v>652</v>
      </c>
      <c r="B294" s="11" t="s">
        <v>653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1" t="s">
        <v>654</v>
      </c>
      <c r="B295" s="11" t="s">
        <v>655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1" t="s">
        <v>656</v>
      </c>
      <c r="B296" s="11" t="s">
        <v>657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1" t="s">
        <v>658</v>
      </c>
      <c r="B297" s="11" t="s">
        <v>659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1" t="s">
        <v>660</v>
      </c>
      <c r="B298" s="11" t="s">
        <v>661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1" t="s">
        <v>662</v>
      </c>
      <c r="B299" s="11" t="s">
        <v>663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1" t="s">
        <v>664</v>
      </c>
      <c r="B300" s="11" t="s">
        <v>665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1" t="s">
        <v>666</v>
      </c>
      <c r="B301" s="11" t="s">
        <v>667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1" t="s">
        <v>668</v>
      </c>
      <c r="B302" s="11" t="s">
        <v>669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1" t="s">
        <v>670</v>
      </c>
      <c r="B303" s="11" t="s">
        <v>356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1" t="s">
        <v>671</v>
      </c>
      <c r="B304" s="11" t="s">
        <v>672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1" t="s">
        <v>673</v>
      </c>
      <c r="B305" s="11" t="s">
        <v>674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1" t="s">
        <v>675</v>
      </c>
      <c r="B306" s="11" t="s">
        <v>676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1" t="s">
        <v>677</v>
      </c>
      <c r="B307" s="11" t="s">
        <v>678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1" t="s">
        <v>679</v>
      </c>
      <c r="B308" s="11" t="s">
        <v>680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1" t="s">
        <v>681</v>
      </c>
      <c r="B309" s="11" t="s">
        <v>397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1" t="s">
        <v>682</v>
      </c>
      <c r="B310" s="11" t="s">
        <v>683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1" t="s">
        <v>684</v>
      </c>
      <c r="B311" s="11" t="s">
        <v>641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1" t="s">
        <v>685</v>
      </c>
      <c r="B312" s="11" t="s">
        <v>686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1" t="s">
        <v>687</v>
      </c>
      <c r="B313" s="11" t="s">
        <v>647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1" t="s">
        <v>688</v>
      </c>
      <c r="B314" s="11" t="s">
        <v>590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1" t="s">
        <v>689</v>
      </c>
      <c r="B315" s="11" t="s">
        <v>690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1" t="s">
        <v>691</v>
      </c>
      <c r="B316" s="11" t="s">
        <v>692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1" t="s">
        <v>693</v>
      </c>
      <c r="B317" s="11" t="s">
        <v>694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1" t="s">
        <v>695</v>
      </c>
      <c r="B318" s="11" t="s">
        <v>696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1" t="s">
        <v>697</v>
      </c>
      <c r="B319" s="11" t="s">
        <v>698</v>
      </c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1" t="s">
        <v>699</v>
      </c>
      <c r="B320" s="11" t="s">
        <v>700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1" t="s">
        <v>701</v>
      </c>
      <c r="B321" s="11" t="s">
        <v>634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1" t="s">
        <v>702</v>
      </c>
      <c r="B322" s="11" t="s">
        <v>703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1" t="s">
        <v>704</v>
      </c>
      <c r="B323" s="11" t="s">
        <v>705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1" t="s">
        <v>706</v>
      </c>
      <c r="B324" s="11" t="s">
        <v>707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1" t="s">
        <v>708</v>
      </c>
      <c r="B325" s="11" t="s">
        <v>709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1" t="s">
        <v>710</v>
      </c>
      <c r="B326" s="11" t="s">
        <v>655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1" t="s">
        <v>711</v>
      </c>
      <c r="B327" s="11" t="s">
        <v>413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1" t="s">
        <v>712</v>
      </c>
      <c r="B328" s="11" t="s">
        <v>713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1" t="s">
        <v>714</v>
      </c>
      <c r="B329" s="11" t="s">
        <v>615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1" t="s">
        <v>715</v>
      </c>
      <c r="B330" s="11" t="s">
        <v>716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1" t="s">
        <v>717</v>
      </c>
      <c r="B331" s="11" t="s">
        <v>718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1" t="s">
        <v>719</v>
      </c>
      <c r="B332" s="11" t="s">
        <v>720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1" t="s">
        <v>721</v>
      </c>
      <c r="B333" s="11" t="s">
        <v>722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1" t="s">
        <v>723</v>
      </c>
      <c r="B334" s="11" t="s">
        <v>724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1" t="s">
        <v>725</v>
      </c>
      <c r="B335" s="11" t="s">
        <v>617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1" t="s">
        <v>726</v>
      </c>
      <c r="B336" s="11" t="s">
        <v>727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1" t="s">
        <v>728</v>
      </c>
      <c r="B337" s="11" t="s">
        <v>643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1" t="s">
        <v>729</v>
      </c>
      <c r="B338" s="11" t="s">
        <v>730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1" t="s">
        <v>731</v>
      </c>
      <c r="B339" s="11" t="s">
        <v>732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1" t="s">
        <v>733</v>
      </c>
      <c r="B340" s="11" t="s">
        <v>734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1" t="s">
        <v>735</v>
      </c>
      <c r="B341" s="11" t="s">
        <v>703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1" t="s">
        <v>736</v>
      </c>
      <c r="B342" s="11" t="s">
        <v>571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1" t="s">
        <v>737</v>
      </c>
      <c r="B343" s="11" t="s">
        <v>674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1" t="s">
        <v>738</v>
      </c>
      <c r="B344" s="11" t="s">
        <v>730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1" t="s">
        <v>739</v>
      </c>
      <c r="B345" s="11" t="s">
        <v>740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1" t="s">
        <v>741</v>
      </c>
      <c r="B346" s="11" t="s">
        <v>742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1" t="s">
        <v>743</v>
      </c>
      <c r="B347" s="11" t="s">
        <v>744</v>
      </c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1" t="s">
        <v>745</v>
      </c>
      <c r="B348" s="11" t="s">
        <v>619</v>
      </c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1" t="s">
        <v>746</v>
      </c>
      <c r="B349" s="11" t="s">
        <v>690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1" t="s">
        <v>747</v>
      </c>
      <c r="B350" s="11" t="s">
        <v>724</v>
      </c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1" t="s">
        <v>748</v>
      </c>
      <c r="B351" s="11" t="s">
        <v>749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1" t="s">
        <v>750</v>
      </c>
      <c r="B352" s="11" t="s">
        <v>751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1" t="s">
        <v>752</v>
      </c>
      <c r="B353" s="11" t="s">
        <v>209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1" t="s">
        <v>753</v>
      </c>
      <c r="B354" s="11" t="s">
        <v>716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1" t="s">
        <v>754</v>
      </c>
      <c r="B355" s="11" t="s">
        <v>548</v>
      </c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1" t="s">
        <v>755</v>
      </c>
      <c r="B356" s="11" t="s">
        <v>521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1" t="s">
        <v>756</v>
      </c>
      <c r="B357" s="11" t="s">
        <v>325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1" t="s">
        <v>757</v>
      </c>
      <c r="B358" s="11" t="s">
        <v>758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1" t="s">
        <v>759</v>
      </c>
      <c r="B359" s="11" t="s">
        <v>760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1" t="s">
        <v>761</v>
      </c>
      <c r="B360" s="11" t="s">
        <v>762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1" t="s">
        <v>763</v>
      </c>
      <c r="B361" s="11" t="s">
        <v>764</v>
      </c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1" t="s">
        <v>765</v>
      </c>
      <c r="B362" s="11" t="s">
        <v>709</v>
      </c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1" t="s">
        <v>766</v>
      </c>
      <c r="B363" s="11" t="s">
        <v>676</v>
      </c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1" t="s">
        <v>767</v>
      </c>
      <c r="B364" s="11" t="s">
        <v>659</v>
      </c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1" t="s">
        <v>768</v>
      </c>
      <c r="B365" s="11" t="s">
        <v>769</v>
      </c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1" t="s">
        <v>770</v>
      </c>
      <c r="B366" s="11" t="s">
        <v>744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1" t="s">
        <v>771</v>
      </c>
      <c r="B367" s="11" t="s">
        <v>772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1" t="s">
        <v>773</v>
      </c>
      <c r="B368" s="11" t="s">
        <v>774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1" t="s">
        <v>775</v>
      </c>
      <c r="B369" s="11" t="s">
        <v>776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1" t="s">
        <v>777</v>
      </c>
      <c r="B370" s="11" t="s">
        <v>778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1" t="s">
        <v>779</v>
      </c>
      <c r="B371" s="11" t="s">
        <v>772</v>
      </c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1" t="s">
        <v>780</v>
      </c>
      <c r="B372" s="11" t="s">
        <v>781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1" t="s">
        <v>782</v>
      </c>
      <c r="B373" s="11" t="s">
        <v>680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1" t="s">
        <v>783</v>
      </c>
      <c r="B374" s="11" t="s">
        <v>784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1" t="s">
        <v>785</v>
      </c>
      <c r="B375" s="11" t="s">
        <v>786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1" t="s">
        <v>787</v>
      </c>
      <c r="B376" s="11" t="s">
        <v>788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1" t="s">
        <v>789</v>
      </c>
      <c r="B377" s="11" t="s">
        <v>786</v>
      </c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1" t="s">
        <v>790</v>
      </c>
      <c r="B378" s="11" t="s">
        <v>791</v>
      </c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1" t="s">
        <v>792</v>
      </c>
      <c r="B379" s="11" t="s">
        <v>508</v>
      </c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1" t="s">
        <v>793</v>
      </c>
      <c r="B380" s="11" t="s">
        <v>683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1" t="s">
        <v>794</v>
      </c>
      <c r="B381" s="11" t="s">
        <v>795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1" t="s">
        <v>796</v>
      </c>
      <c r="B382" s="11" t="s">
        <v>797</v>
      </c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1" t="s">
        <v>798</v>
      </c>
      <c r="B383" s="11" t="s">
        <v>744</v>
      </c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1" t="s">
        <v>799</v>
      </c>
      <c r="B384" s="11" t="s">
        <v>527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1" t="s">
        <v>799</v>
      </c>
      <c r="B385" s="11" t="s">
        <v>526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1" t="s">
        <v>800</v>
      </c>
      <c r="B386" s="11" t="s">
        <v>801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1" t="s">
        <v>802</v>
      </c>
      <c r="B387" s="11" t="s">
        <v>751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1" t="s">
        <v>803</v>
      </c>
      <c r="B388" s="11" t="s">
        <v>659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1" t="s">
        <v>804</v>
      </c>
      <c r="B389" s="11" t="s">
        <v>805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1" t="s">
        <v>806</v>
      </c>
      <c r="B390" s="11" t="s">
        <v>807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1" t="s">
        <v>808</v>
      </c>
      <c r="B391" s="11" t="s">
        <v>657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1" t="s">
        <v>809</v>
      </c>
      <c r="B392" s="11" t="s">
        <v>778</v>
      </c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1" t="s">
        <v>810</v>
      </c>
      <c r="B393" s="11" t="s">
        <v>657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1" t="s">
        <v>811</v>
      </c>
      <c r="B394" s="11" t="s">
        <v>812</v>
      </c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1" t="s">
        <v>813</v>
      </c>
      <c r="B395" s="11" t="s">
        <v>740</v>
      </c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1" t="s">
        <v>814</v>
      </c>
      <c r="B396" s="11" t="s">
        <v>815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1" t="s">
        <v>816</v>
      </c>
      <c r="B397" s="11" t="s">
        <v>817</v>
      </c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1" t="s">
        <v>818</v>
      </c>
      <c r="B398" s="11" t="s">
        <v>778</v>
      </c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1" t="s">
        <v>819</v>
      </c>
      <c r="B399" s="11" t="s">
        <v>807</v>
      </c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1" t="s">
        <v>820</v>
      </c>
      <c r="B400" s="11" t="s">
        <v>657</v>
      </c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1" t="s">
        <v>821</v>
      </c>
      <c r="B401" s="11" t="s">
        <v>788</v>
      </c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1" t="s">
        <v>822</v>
      </c>
      <c r="B402" s="11" t="s">
        <v>823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1" t="s">
        <v>824</v>
      </c>
      <c r="B403" s="11" t="s">
        <v>713</v>
      </c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1" t="s">
        <v>825</v>
      </c>
      <c r="B404" s="11" t="s">
        <v>801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1" t="s">
        <v>826</v>
      </c>
      <c r="B405" s="11" t="s">
        <v>827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1" t="s">
        <v>828</v>
      </c>
      <c r="B406" s="11" t="s">
        <v>829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1" t="s">
        <v>830</v>
      </c>
      <c r="B407" s="11" t="s">
        <v>288</v>
      </c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1" t="s">
        <v>831</v>
      </c>
      <c r="B408" s="11" t="s">
        <v>744</v>
      </c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1" t="s">
        <v>832</v>
      </c>
      <c r="B409" s="11" t="s">
        <v>827</v>
      </c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1" t="s">
        <v>833</v>
      </c>
      <c r="B410" s="11" t="s">
        <v>827</v>
      </c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1" t="s">
        <v>834</v>
      </c>
      <c r="B411" s="11" t="s">
        <v>304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1" t="s">
        <v>835</v>
      </c>
      <c r="B412" s="11" t="s">
        <v>188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1" t="s">
        <v>836</v>
      </c>
      <c r="B413" s="11" t="s">
        <v>837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1" t="s">
        <v>838</v>
      </c>
      <c r="B414" s="11" t="s">
        <v>839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1" t="s">
        <v>840</v>
      </c>
      <c r="B415" s="11" t="s">
        <v>707</v>
      </c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1" t="s">
        <v>841</v>
      </c>
      <c r="B416" s="11" t="s">
        <v>669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1" t="s">
        <v>842</v>
      </c>
      <c r="B417" s="11" t="s">
        <v>720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1" t="s">
        <v>843</v>
      </c>
      <c r="B418" s="11" t="s">
        <v>839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1" t="s">
        <v>844</v>
      </c>
      <c r="B419" s="11" t="s">
        <v>845</v>
      </c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1" t="s">
        <v>846</v>
      </c>
      <c r="B420" s="11" t="s">
        <v>367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1" t="s">
        <v>847</v>
      </c>
      <c r="B421" s="11" t="s">
        <v>829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1" t="s">
        <v>848</v>
      </c>
      <c r="B422" s="11" t="s">
        <v>744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1" t="s">
        <v>849</v>
      </c>
      <c r="B423" s="11" t="s">
        <v>850</v>
      </c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1" t="s">
        <v>851</v>
      </c>
      <c r="B424" s="11" t="s">
        <v>852</v>
      </c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1" t="s">
        <v>853</v>
      </c>
      <c r="B425" s="11" t="s">
        <v>852</v>
      </c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1" t="s">
        <v>854</v>
      </c>
      <c r="B426" s="11" t="s">
        <v>805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1" t="s">
        <v>855</v>
      </c>
      <c r="B427" s="11" t="s">
        <v>643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1" t="s">
        <v>856</v>
      </c>
      <c r="B428" s="11" t="s">
        <v>857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1" t="s">
        <v>858</v>
      </c>
      <c r="B429" s="11" t="s">
        <v>859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1" t="s">
        <v>860</v>
      </c>
      <c r="B430" s="11" t="s">
        <v>744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1" t="s">
        <v>861</v>
      </c>
      <c r="B431" s="11" t="s">
        <v>862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1" t="s">
        <v>863</v>
      </c>
      <c r="B432" s="11" t="s">
        <v>864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1" t="s">
        <v>865</v>
      </c>
      <c r="B433" s="11" t="s">
        <v>744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1" t="s">
        <v>866</v>
      </c>
      <c r="B434" s="11" t="s">
        <v>867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1" t="s">
        <v>868</v>
      </c>
      <c r="B435" s="11" t="s">
        <v>869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1" t="s">
        <v>870</v>
      </c>
      <c r="B436" s="11" t="s">
        <v>694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1" t="s">
        <v>871</v>
      </c>
      <c r="B437" s="11" t="s">
        <v>872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1" t="s">
        <v>873</v>
      </c>
      <c r="B438" s="11" t="s">
        <v>872</v>
      </c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1" t="s">
        <v>874</v>
      </c>
      <c r="B439" s="11" t="s">
        <v>805</v>
      </c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1" t="s">
        <v>875</v>
      </c>
      <c r="B440" s="11" t="s">
        <v>875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1" t="s">
        <v>876</v>
      </c>
      <c r="B441" s="11" t="s">
        <v>817</v>
      </c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1" t="s">
        <v>877</v>
      </c>
      <c r="B442" s="11" t="s">
        <v>722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1" t="s">
        <v>878</v>
      </c>
      <c r="B443" s="11" t="s">
        <v>879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1" t="s">
        <v>880</v>
      </c>
      <c r="B444" s="11" t="s">
        <v>881</v>
      </c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1" t="s">
        <v>882</v>
      </c>
      <c r="B445" s="11" t="s">
        <v>651</v>
      </c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1" t="s">
        <v>883</v>
      </c>
      <c r="B446" s="11" t="s">
        <v>781</v>
      </c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1" t="s">
        <v>884</v>
      </c>
      <c r="B447" s="11" t="s">
        <v>885</v>
      </c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1" t="s">
        <v>886</v>
      </c>
      <c r="B448" s="11" t="s">
        <v>637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1" t="s">
        <v>887</v>
      </c>
      <c r="B449" s="11" t="s">
        <v>888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1" t="s">
        <v>889</v>
      </c>
      <c r="B450" s="11" t="s">
        <v>889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1" t="s">
        <v>890</v>
      </c>
      <c r="B451" s="11" t="s">
        <v>891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1" t="s">
        <v>892</v>
      </c>
      <c r="B452" s="11" t="s">
        <v>893</v>
      </c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1" t="s">
        <v>894</v>
      </c>
      <c r="B453" s="11" t="s">
        <v>895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1" t="s">
        <v>896</v>
      </c>
      <c r="B454" s="11" t="s">
        <v>897</v>
      </c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1" t="s">
        <v>898</v>
      </c>
      <c r="B455" s="11" t="s">
        <v>899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1" t="s">
        <v>900</v>
      </c>
      <c r="B456" s="11" t="s">
        <v>900</v>
      </c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1" t="s">
        <v>901</v>
      </c>
      <c r="B457" s="11" t="s">
        <v>901</v>
      </c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1" t="s">
        <v>902</v>
      </c>
      <c r="B458" s="11" t="s">
        <v>893</v>
      </c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1" t="s">
        <v>903</v>
      </c>
      <c r="B459" s="11" t="s">
        <v>904</v>
      </c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1" t="s">
        <v>905</v>
      </c>
      <c r="B460" s="11" t="s">
        <v>906</v>
      </c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1" t="s">
        <v>907</v>
      </c>
      <c r="B461" s="11" t="s">
        <v>908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1" t="s">
        <v>909</v>
      </c>
      <c r="B462" s="11" t="s">
        <v>908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1" t="s">
        <v>910</v>
      </c>
      <c r="B463" s="11" t="s">
        <v>911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1" t="s">
        <v>912</v>
      </c>
      <c r="B464" s="11" t="s">
        <v>911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1" t="s">
        <v>913</v>
      </c>
      <c r="B465" s="11" t="s">
        <v>914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1" t="s">
        <v>915</v>
      </c>
      <c r="B466" s="11" t="s">
        <v>916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1" t="s">
        <v>917</v>
      </c>
      <c r="B467" s="11" t="s">
        <v>916</v>
      </c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1" t="s">
        <v>918</v>
      </c>
      <c r="B468" s="11" t="s">
        <v>914</v>
      </c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1" t="s">
        <v>919</v>
      </c>
      <c r="B469" s="11" t="s">
        <v>919</v>
      </c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1" t="s">
        <v>920</v>
      </c>
      <c r="B470" s="11" t="s">
        <v>921</v>
      </c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1" t="s">
        <v>922</v>
      </c>
      <c r="B471" s="11" t="s">
        <v>923</v>
      </c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1" t="s">
        <v>924</v>
      </c>
      <c r="B472" s="11" t="s">
        <v>923</v>
      </c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1" t="s">
        <v>925</v>
      </c>
      <c r="B473" s="11" t="s">
        <v>885</v>
      </c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1" t="s">
        <v>926</v>
      </c>
      <c r="B474" s="11" t="s">
        <v>926</v>
      </c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1" t="s">
        <v>927</v>
      </c>
      <c r="B475" s="11" t="s">
        <v>465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1" t="s">
        <v>928</v>
      </c>
      <c r="B476" s="11" t="s">
        <v>929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1" t="s">
        <v>930</v>
      </c>
      <c r="B477" s="11" t="s">
        <v>930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1" t="s">
        <v>931</v>
      </c>
      <c r="B478" s="11" t="s">
        <v>749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1" t="s">
        <v>932</v>
      </c>
      <c r="B479" s="11" t="s">
        <v>760</v>
      </c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1" t="s">
        <v>933</v>
      </c>
      <c r="B480" s="11" t="s">
        <v>934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1" t="s">
        <v>935</v>
      </c>
      <c r="B481" s="11" t="s">
        <v>936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1" t="s">
        <v>937</v>
      </c>
      <c r="B482" s="11" t="s">
        <v>936</v>
      </c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1" t="s">
        <v>938</v>
      </c>
      <c r="B483" s="11" t="s">
        <v>939</v>
      </c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1" t="s">
        <v>940</v>
      </c>
      <c r="B484" s="11" t="s">
        <v>939</v>
      </c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1" t="s">
        <v>941</v>
      </c>
      <c r="B485" s="11" t="s">
        <v>941</v>
      </c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1" t="s">
        <v>942</v>
      </c>
      <c r="B486" s="11" t="s">
        <v>839</v>
      </c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1" t="s">
        <v>943</v>
      </c>
      <c r="B487" s="11" t="s">
        <v>944</v>
      </c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1" t="s">
        <v>945</v>
      </c>
      <c r="B488" s="11" t="s">
        <v>944</v>
      </c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1" t="s">
        <v>946</v>
      </c>
      <c r="B489" s="11" t="s">
        <v>944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1" t="s">
        <v>947</v>
      </c>
      <c r="B490" s="11" t="s">
        <v>948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1" t="s">
        <v>949</v>
      </c>
      <c r="B491" s="11" t="s">
        <v>950</v>
      </c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1" t="s">
        <v>951</v>
      </c>
      <c r="B492" s="11" t="s">
        <v>952</v>
      </c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1" t="s">
        <v>953</v>
      </c>
      <c r="B493" s="11" t="s">
        <v>948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1" t="s">
        <v>954</v>
      </c>
      <c r="B494" s="11" t="s">
        <v>955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1" t="s">
        <v>956</v>
      </c>
      <c r="B495" s="11" t="s">
        <v>957</v>
      </c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1" t="s">
        <v>958</v>
      </c>
      <c r="B496" s="11" t="s">
        <v>957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1" t="s">
        <v>959</v>
      </c>
      <c r="B497" s="11" t="s">
        <v>960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1" t="s">
        <v>961</v>
      </c>
      <c r="B498" s="11" t="s">
        <v>961</v>
      </c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1" t="s">
        <v>962</v>
      </c>
      <c r="B499" s="11" t="s">
        <v>962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1" t="s">
        <v>963</v>
      </c>
      <c r="B500" s="11" t="s">
        <v>963</v>
      </c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1" t="s">
        <v>964</v>
      </c>
      <c r="B501" s="11" t="s">
        <v>964</v>
      </c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1" t="s">
        <v>965</v>
      </c>
      <c r="B502" s="11" t="s">
        <v>965</v>
      </c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1" t="s">
        <v>966</v>
      </c>
      <c r="B503" s="11" t="s">
        <v>967</v>
      </c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1" t="s">
        <v>968</v>
      </c>
      <c r="B504" s="11" t="s">
        <v>968</v>
      </c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1" t="s">
        <v>969</v>
      </c>
      <c r="B505" s="11" t="s">
        <v>969</v>
      </c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1" t="s">
        <v>970</v>
      </c>
      <c r="B506" s="11" t="s">
        <v>970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1" t="s">
        <v>971</v>
      </c>
      <c r="B507" s="11" t="s">
        <v>463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1" t="s">
        <v>972</v>
      </c>
      <c r="B508" s="11" t="s">
        <v>568</v>
      </c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1" t="s">
        <v>973</v>
      </c>
      <c r="B509" s="11" t="s">
        <v>973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1" t="s">
        <v>974</v>
      </c>
      <c r="B510" s="11" t="s">
        <v>975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1" t="s">
        <v>976</v>
      </c>
      <c r="B511" s="11" t="s">
        <v>976</v>
      </c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1" t="s">
        <v>977</v>
      </c>
      <c r="B512" s="11" t="s">
        <v>977</v>
      </c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1" t="s">
        <v>978</v>
      </c>
      <c r="B513" s="11" t="s">
        <v>978</v>
      </c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1" t="s">
        <v>979</v>
      </c>
      <c r="B514" s="11" t="s">
        <v>980</v>
      </c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1" t="s">
        <v>981</v>
      </c>
      <c r="B515" s="11" t="s">
        <v>982</v>
      </c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1" t="s">
        <v>983</v>
      </c>
      <c r="B516" s="11" t="s">
        <v>984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1" t="s">
        <v>985</v>
      </c>
      <c r="B517" s="11" t="s">
        <v>985</v>
      </c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1" t="s">
        <v>986</v>
      </c>
      <c r="B518" s="11" t="s">
        <v>987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1" t="s">
        <v>988</v>
      </c>
      <c r="B519" s="11" t="s">
        <v>987</v>
      </c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1" t="s">
        <v>989</v>
      </c>
      <c r="B520" s="11" t="s">
        <v>990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1" t="s">
        <v>991</v>
      </c>
      <c r="B521" s="11" t="s">
        <v>914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1" t="s">
        <v>992</v>
      </c>
      <c r="B522" s="11" t="s">
        <v>823</v>
      </c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1" t="s">
        <v>993</v>
      </c>
      <c r="B523" s="11" t="s">
        <v>584</v>
      </c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1" t="s">
        <v>994</v>
      </c>
      <c r="B524" s="11" t="s">
        <v>899</v>
      </c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1" t="s">
        <v>995</v>
      </c>
      <c r="B525" s="11" t="s">
        <v>692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1" t="s">
        <v>996</v>
      </c>
      <c r="B526" s="11" t="s">
        <v>997</v>
      </c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1" t="s">
        <v>998</v>
      </c>
      <c r="B527" s="11" t="s">
        <v>999</v>
      </c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1" t="s">
        <v>1000</v>
      </c>
      <c r="B528" s="11" t="s">
        <v>1001</v>
      </c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1" t="s">
        <v>1002</v>
      </c>
      <c r="B529" s="11" t="s">
        <v>921</v>
      </c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1" t="s">
        <v>1003</v>
      </c>
      <c r="B530" s="11" t="s">
        <v>929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1" t="s">
        <v>1004</v>
      </c>
      <c r="B531" s="11" t="s">
        <v>812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1" t="s">
        <v>1005</v>
      </c>
      <c r="B532" s="11" t="s">
        <v>774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1" t="s">
        <v>1006</v>
      </c>
      <c r="B533" s="11" t="s">
        <v>651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1" t="s">
        <v>1007</v>
      </c>
      <c r="B534" s="11" t="s">
        <v>742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1" t="s">
        <v>1008</v>
      </c>
      <c r="B535" s="11" t="s">
        <v>575</v>
      </c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1" t="s">
        <v>1009</v>
      </c>
      <c r="B536" s="11" t="s">
        <v>1010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Principal</vt:lpstr>
      <vt:lpstr>Chatgpt</vt:lpstr>
      <vt:lpstr>Planilha2</vt:lpstr>
      <vt:lpstr>Planilha3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Rafael_Desk</dc:creator>
  <cp:lastModifiedBy>rafael oliveira</cp:lastModifiedBy>
  <dcterms:created xsi:type="dcterms:W3CDTF">2024-03-26T00:54:10Z</dcterms:created>
  <dcterms:modified xsi:type="dcterms:W3CDTF">2024-03-27T19:25:21Z</dcterms:modified>
</cp:coreProperties>
</file>