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CEUB\Minhas Disciplinas\CG\"/>
    </mc:Choice>
  </mc:AlternateContent>
  <bookViews>
    <workbookView xWindow="0" yWindow="0" windowWidth="23040" windowHeight="8616"/>
  </bookViews>
  <sheets>
    <sheet name="Planilha1" sheetId="1" r:id="rId1"/>
    <sheet name="Planilha2" sheetId="2" r:id="rId2"/>
    <sheet name="Planilha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5" i="1"/>
  <c r="D94" i="1"/>
  <c r="D93" i="1"/>
  <c r="D92" i="1"/>
  <c r="D90" i="1"/>
  <c r="D89" i="1"/>
  <c r="D88" i="1"/>
  <c r="D87" i="1"/>
  <c r="D86" i="1"/>
  <c r="D84" i="1"/>
  <c r="D83" i="1"/>
  <c r="D82" i="1"/>
  <c r="D81" i="1"/>
  <c r="D80" i="1"/>
  <c r="D78" i="1"/>
  <c r="D77" i="1"/>
  <c r="D76" i="1"/>
  <c r="D75" i="1"/>
  <c r="D74" i="1"/>
  <c r="D72" i="1"/>
  <c r="D71" i="1"/>
  <c r="D70" i="1"/>
  <c r="D69" i="1"/>
  <c r="D68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2" i="1"/>
  <c r="D41" i="1"/>
  <c r="D40" i="1"/>
  <c r="D39" i="1"/>
  <c r="D38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2" i="1"/>
  <c r="D11" i="1"/>
  <c r="D10" i="1"/>
  <c r="D9" i="1"/>
  <c r="D8" i="1"/>
  <c r="C10" i="4"/>
  <c r="H6" i="1" l="1"/>
  <c r="H5" i="1"/>
  <c r="H4" i="1"/>
  <c r="H3" i="1"/>
  <c r="C11" i="4" s="1"/>
  <c r="H2" i="1"/>
  <c r="D10" i="4" s="1"/>
  <c r="D14" i="4"/>
  <c r="C14" i="4"/>
  <c r="D13" i="4"/>
  <c r="C13" i="4"/>
  <c r="D12" i="4"/>
  <c r="C12" i="4"/>
  <c r="D11" i="4"/>
  <c r="E80" i="1"/>
  <c r="H30" i="1"/>
  <c r="H29" i="1"/>
  <c r="H16" i="1"/>
  <c r="H9" i="1"/>
  <c r="H8" i="1"/>
  <c r="H17" i="1" l="1"/>
  <c r="H24" i="1"/>
  <c r="H18" i="1"/>
  <c r="H12" i="1"/>
  <c r="H11" i="1"/>
  <c r="H23" i="1"/>
  <c r="H10" i="1"/>
  <c r="H22" i="1"/>
  <c r="H14" i="1"/>
  <c r="B44" i="4"/>
  <c r="A44" i="4"/>
  <c r="B43" i="4"/>
  <c r="A43" i="4"/>
  <c r="B42" i="4"/>
  <c r="A42" i="4"/>
  <c r="B41" i="4"/>
  <c r="A41" i="4"/>
  <c r="B40" i="4"/>
  <c r="A40" i="4"/>
  <c r="B38" i="4"/>
  <c r="A38" i="4"/>
  <c r="B37" i="4"/>
  <c r="A37" i="4"/>
  <c r="B36" i="4"/>
  <c r="A36" i="4"/>
  <c r="B35" i="4"/>
  <c r="A35" i="4"/>
  <c r="B34" i="4"/>
  <c r="A34" i="4"/>
  <c r="B32" i="4"/>
  <c r="A32" i="4"/>
  <c r="B31" i="4"/>
  <c r="A31" i="4"/>
  <c r="B30" i="4"/>
  <c r="A30" i="4"/>
  <c r="B29" i="4"/>
  <c r="A29" i="4"/>
  <c r="B28" i="4"/>
  <c r="A28" i="4"/>
  <c r="B26" i="4"/>
  <c r="A26" i="4"/>
  <c r="B25" i="4"/>
  <c r="A25" i="4"/>
  <c r="B24" i="4"/>
  <c r="A24" i="4"/>
  <c r="B23" i="4"/>
  <c r="A23" i="4"/>
  <c r="B22" i="4"/>
  <c r="A22" i="4"/>
  <c r="B20" i="4"/>
  <c r="A20" i="4"/>
  <c r="B19" i="4"/>
  <c r="A19" i="4"/>
  <c r="B18" i="4"/>
  <c r="A18" i="4"/>
  <c r="B17" i="4"/>
  <c r="A17" i="4"/>
  <c r="B16" i="4"/>
  <c r="A16" i="4"/>
  <c r="B14" i="4"/>
  <c r="A14" i="4"/>
  <c r="B13" i="4"/>
  <c r="A13" i="4"/>
  <c r="B12" i="4"/>
  <c r="A12" i="4"/>
  <c r="B11" i="4"/>
  <c r="A11" i="4"/>
  <c r="B10" i="4"/>
  <c r="A10" i="4"/>
  <c r="H15" i="1" l="1"/>
  <c r="H28" i="1"/>
  <c r="H20" i="1"/>
  <c r="H21" i="1" l="1"/>
  <c r="H27" i="1"/>
  <c r="H26" i="1"/>
  <c r="C96" i="1"/>
  <c r="C95" i="1"/>
  <c r="C94" i="1"/>
  <c r="C93" i="1"/>
  <c r="C92" i="1"/>
  <c r="C90" i="1"/>
  <c r="C89" i="1"/>
  <c r="C88" i="1"/>
  <c r="C87" i="1"/>
  <c r="C86" i="1"/>
  <c r="C84" i="1"/>
  <c r="C83" i="1"/>
  <c r="C82" i="1"/>
  <c r="C81" i="1"/>
  <c r="C80" i="1"/>
  <c r="C78" i="1"/>
  <c r="C77" i="1"/>
  <c r="C76" i="1"/>
  <c r="C75" i="1"/>
  <c r="C74" i="1"/>
  <c r="C72" i="1"/>
  <c r="C71" i="1"/>
  <c r="C70" i="1"/>
  <c r="C69" i="1"/>
  <c r="C68" i="1"/>
  <c r="C66" i="1"/>
  <c r="C65" i="1"/>
  <c r="C64" i="1"/>
  <c r="C63" i="1"/>
  <c r="C62" i="1"/>
  <c r="C60" i="1"/>
  <c r="C59" i="1"/>
  <c r="C58" i="1"/>
  <c r="C57" i="1"/>
  <c r="C56" i="1"/>
  <c r="C54" i="1"/>
  <c r="C53" i="1"/>
  <c r="C52" i="1"/>
  <c r="C51" i="1"/>
  <c r="C50" i="1"/>
  <c r="C48" i="1"/>
  <c r="C47" i="1"/>
  <c r="C46" i="1"/>
  <c r="C45" i="1"/>
  <c r="C44" i="1"/>
  <c r="C42" i="1"/>
  <c r="C41" i="1"/>
  <c r="C40" i="1"/>
  <c r="C39" i="1"/>
  <c r="C38" i="1"/>
  <c r="C36" i="1"/>
  <c r="C35" i="1"/>
  <c r="C34" i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2" i="1"/>
  <c r="C11" i="1"/>
  <c r="C10" i="1"/>
  <c r="C9" i="1"/>
  <c r="C8" i="1"/>
  <c r="C6" i="1"/>
  <c r="C5" i="1"/>
  <c r="C4" i="1"/>
  <c r="C3" i="1"/>
  <c r="C2" i="1"/>
  <c r="E96" i="1"/>
  <c r="E95" i="1"/>
  <c r="E94" i="1"/>
  <c r="E93" i="1"/>
  <c r="E92" i="1"/>
  <c r="E90" i="1"/>
  <c r="E89" i="1"/>
  <c r="E88" i="1"/>
  <c r="E87" i="1"/>
  <c r="E86" i="1"/>
  <c r="E84" i="1"/>
  <c r="E83" i="1"/>
  <c r="E82" i="1"/>
  <c r="E81" i="1"/>
  <c r="E78" i="1"/>
  <c r="E77" i="1"/>
  <c r="E76" i="1"/>
  <c r="E75" i="1"/>
  <c r="E74" i="1"/>
  <c r="E72" i="1"/>
  <c r="E71" i="1"/>
  <c r="E70" i="1"/>
  <c r="E69" i="1"/>
  <c r="E68" i="1"/>
  <c r="E66" i="1"/>
  <c r="E65" i="1"/>
  <c r="E64" i="1"/>
  <c r="E63" i="1"/>
  <c r="E62" i="1"/>
  <c r="E60" i="1"/>
  <c r="E59" i="1"/>
  <c r="E58" i="1"/>
  <c r="E57" i="1"/>
  <c r="E56" i="1"/>
  <c r="E54" i="1"/>
  <c r="E53" i="1"/>
  <c r="E52" i="1"/>
  <c r="E51" i="1"/>
  <c r="E50" i="1"/>
  <c r="E48" i="1"/>
  <c r="E47" i="1"/>
  <c r="E46" i="1"/>
  <c r="E45" i="1"/>
  <c r="E44" i="1"/>
  <c r="E42" i="1"/>
  <c r="E41" i="1"/>
  <c r="E40" i="1"/>
  <c r="E39" i="1"/>
  <c r="E38" i="1"/>
  <c r="E36" i="1"/>
  <c r="E35" i="1"/>
  <c r="H35" i="1" s="1"/>
  <c r="E34" i="1"/>
  <c r="E33" i="1"/>
  <c r="E32" i="1"/>
  <c r="E29" i="1"/>
  <c r="E28" i="1"/>
  <c r="E27" i="1"/>
  <c r="E26" i="1"/>
  <c r="E23" i="1"/>
  <c r="E22" i="1"/>
  <c r="E21" i="1"/>
  <c r="E20" i="1"/>
  <c r="G12" i="1"/>
  <c r="D20" i="4" s="1"/>
  <c r="F11" i="1"/>
  <c r="C19" i="4" s="1"/>
  <c r="E16" i="1"/>
  <c r="E15" i="1"/>
  <c r="E14" i="1"/>
  <c r="E10" i="1"/>
  <c r="E9" i="1"/>
  <c r="E8" i="1"/>
  <c r="G6" i="1"/>
  <c r="G5" i="1"/>
  <c r="G4" i="1"/>
  <c r="G3" i="1"/>
  <c r="G2" i="1"/>
  <c r="F2" i="1"/>
  <c r="F3" i="1"/>
  <c r="F4" i="1"/>
  <c r="F5" i="1"/>
  <c r="F6" i="1"/>
  <c r="E4" i="1"/>
  <c r="E3" i="1"/>
  <c r="E2" i="1"/>
  <c r="A12" i="1"/>
  <c r="A18" i="1" s="1"/>
  <c r="A24" i="1" s="1"/>
  <c r="A30" i="1" s="1"/>
  <c r="H34" i="1" l="1"/>
  <c r="A11" i="1"/>
  <c r="A17" i="1" s="1"/>
  <c r="A23" i="1" s="1"/>
  <c r="A29" i="1" s="1"/>
  <c r="A35" i="1" s="1"/>
  <c r="A41" i="1" s="1"/>
  <c r="A47" i="1" s="1"/>
  <c r="A53" i="1" s="1"/>
  <c r="A59" i="1" s="1"/>
  <c r="A65" i="1" s="1"/>
  <c r="A71" i="1" s="1"/>
  <c r="A77" i="1" s="1"/>
  <c r="A83" i="1" s="1"/>
  <c r="A89" i="1" s="1"/>
  <c r="A95" i="1" s="1"/>
  <c r="A10" i="1"/>
  <c r="A16" i="1" s="1"/>
  <c r="A22" i="1" s="1"/>
  <c r="A28" i="1" s="1"/>
  <c r="A34" i="1" s="1"/>
  <c r="A8" i="1"/>
  <c r="A14" i="1" s="1"/>
  <c r="A20" i="1" s="1"/>
  <c r="A26" i="1" s="1"/>
  <c r="A32" i="1" s="1"/>
  <c r="A9" i="1"/>
  <c r="A15" i="1" s="1"/>
  <c r="A21" i="1" s="1"/>
  <c r="A27" i="1" s="1"/>
  <c r="A33" i="1" s="1"/>
  <c r="G9" i="1"/>
  <c r="D17" i="4" s="1"/>
  <c r="G10" i="1"/>
  <c r="D18" i="4" s="1"/>
  <c r="A36" i="1"/>
  <c r="A42" i="1" s="1"/>
  <c r="A48" i="1" s="1"/>
  <c r="A54" i="1" s="1"/>
  <c r="A60" i="1" s="1"/>
  <c r="A66" i="1" s="1"/>
  <c r="A72" i="1" s="1"/>
  <c r="A78" i="1" s="1"/>
  <c r="A84" i="1" s="1"/>
  <c r="A90" i="1" s="1"/>
  <c r="A96" i="1" s="1"/>
  <c r="F9" i="1"/>
  <c r="C17" i="4" s="1"/>
  <c r="G11" i="1"/>
  <c r="D19" i="4" s="1"/>
  <c r="F23" i="1"/>
  <c r="C31" i="4" s="1"/>
  <c r="G23" i="1"/>
  <c r="D31" i="4" s="1"/>
  <c r="G24" i="1"/>
  <c r="D32" i="4" s="1"/>
  <c r="F12" i="1"/>
  <c r="C20" i="4" s="1"/>
  <c r="F17" i="1"/>
  <c r="C25" i="4" s="1"/>
  <c r="G17" i="1"/>
  <c r="D25" i="4" s="1"/>
  <c r="G18" i="1"/>
  <c r="D26" i="4" s="1"/>
  <c r="F18" i="1"/>
  <c r="C26" i="4" s="1"/>
  <c r="H40" i="1" l="1"/>
  <c r="F42" i="1"/>
  <c r="H36" i="1"/>
  <c r="H41" i="1"/>
  <c r="H33" i="1"/>
  <c r="F8" i="1"/>
  <c r="C16" i="4" s="1"/>
  <c r="F15" i="1"/>
  <c r="C23" i="4" s="1"/>
  <c r="G15" i="1"/>
  <c r="D23" i="4" s="1"/>
  <c r="F10" i="1"/>
  <c r="C18" i="4" s="1"/>
  <c r="F30" i="1"/>
  <c r="C38" i="4" s="1"/>
  <c r="F27" i="1"/>
  <c r="C35" i="4" s="1"/>
  <c r="G27" i="1"/>
  <c r="D35" i="4" s="1"/>
  <c r="G14" i="1"/>
  <c r="D22" i="4" s="1"/>
  <c r="A38" i="1"/>
  <c r="A39" i="1"/>
  <c r="A40" i="1"/>
  <c r="G30" i="1"/>
  <c r="D38" i="4" s="1"/>
  <c r="G8" i="1"/>
  <c r="D16" i="4" s="1"/>
  <c r="F29" i="1"/>
  <c r="C37" i="4" s="1"/>
  <c r="G21" i="1"/>
  <c r="D29" i="4" s="1"/>
  <c r="F21" i="1"/>
  <c r="C29" i="4" s="1"/>
  <c r="F20" i="1"/>
  <c r="C28" i="4" s="1"/>
  <c r="F24" i="1"/>
  <c r="C32" i="4" s="1"/>
  <c r="F14" i="1"/>
  <c r="C22" i="4" s="1"/>
  <c r="G20" i="1"/>
  <c r="D28" i="4" s="1"/>
  <c r="H46" i="1" l="1"/>
  <c r="F48" i="1"/>
  <c r="H42" i="1"/>
  <c r="H47" i="1"/>
  <c r="H39" i="1"/>
  <c r="G42" i="1"/>
  <c r="F36" i="1"/>
  <c r="C44" i="4" s="1"/>
  <c r="G36" i="1"/>
  <c r="D44" i="4" s="1"/>
  <c r="F16" i="1"/>
  <c r="C24" i="4" s="1"/>
  <c r="G16" i="1"/>
  <c r="D24" i="4" s="1"/>
  <c r="A45" i="1"/>
  <c r="A46" i="1"/>
  <c r="A44" i="1"/>
  <c r="F33" i="1"/>
  <c r="C41" i="4" s="1"/>
  <c r="G33" i="1"/>
  <c r="D41" i="4" s="1"/>
  <c r="G29" i="1"/>
  <c r="D37" i="4" s="1"/>
  <c r="H52" i="1" l="1"/>
  <c r="F54" i="1"/>
  <c r="H48" i="1"/>
  <c r="H53" i="1"/>
  <c r="H45" i="1"/>
  <c r="H32" i="1"/>
  <c r="F26" i="1"/>
  <c r="C34" i="4" s="1"/>
  <c r="G26" i="1"/>
  <c r="D34" i="4" s="1"/>
  <c r="G48" i="1"/>
  <c r="G22" i="1"/>
  <c r="D30" i="4" s="1"/>
  <c r="F22" i="1"/>
  <c r="C30" i="4" s="1"/>
  <c r="F39" i="1"/>
  <c r="G39" i="1"/>
  <c r="A52" i="1"/>
  <c r="A50" i="1"/>
  <c r="A51" i="1"/>
  <c r="G35" i="1"/>
  <c r="D43" i="4" s="1"/>
  <c r="F35" i="1"/>
  <c r="C43" i="4" s="1"/>
  <c r="G54" i="1" l="1"/>
  <c r="H58" i="1"/>
  <c r="F60" i="1"/>
  <c r="H54" i="1"/>
  <c r="H59" i="1"/>
  <c r="H51" i="1"/>
  <c r="H38" i="1"/>
  <c r="G32" i="1"/>
  <c r="D40" i="4" s="1"/>
  <c r="F32" i="1"/>
  <c r="C40" i="4" s="1"/>
  <c r="F28" i="1"/>
  <c r="C36" i="4" s="1"/>
  <c r="G28" i="1"/>
  <c r="D36" i="4" s="1"/>
  <c r="F45" i="1"/>
  <c r="G45" i="1"/>
  <c r="A56" i="1"/>
  <c r="A57" i="1"/>
  <c r="A58" i="1"/>
  <c r="G41" i="1"/>
  <c r="F41" i="1"/>
  <c r="G60" i="1" l="1"/>
  <c r="H64" i="1"/>
  <c r="G66" i="1"/>
  <c r="H60" i="1"/>
  <c r="H65" i="1"/>
  <c r="H57" i="1"/>
  <c r="H44" i="1"/>
  <c r="F38" i="1"/>
  <c r="G38" i="1"/>
  <c r="G34" i="1"/>
  <c r="D42" i="4" s="1"/>
  <c r="F34" i="1"/>
  <c r="C42" i="4" s="1"/>
  <c r="A64" i="1"/>
  <c r="A63" i="1"/>
  <c r="F51" i="1"/>
  <c r="G51" i="1"/>
  <c r="A62" i="1"/>
  <c r="G47" i="1"/>
  <c r="F47" i="1"/>
  <c r="F66" i="1" l="1"/>
  <c r="H70" i="1"/>
  <c r="F72" i="1"/>
  <c r="H66" i="1"/>
  <c r="H71" i="1"/>
  <c r="H63" i="1"/>
  <c r="H50" i="1"/>
  <c r="F44" i="1"/>
  <c r="G44" i="1"/>
  <c r="F40" i="1"/>
  <c r="G40" i="1"/>
  <c r="A68" i="1"/>
  <c r="G72" i="1"/>
  <c r="A69" i="1"/>
  <c r="G57" i="1"/>
  <c r="F57" i="1"/>
  <c r="A70" i="1"/>
  <c r="F53" i="1"/>
  <c r="G53" i="1"/>
  <c r="H76" i="1" l="1"/>
  <c r="F78" i="1"/>
  <c r="H72" i="1"/>
  <c r="H77" i="1"/>
  <c r="H69" i="1"/>
  <c r="H56" i="1"/>
  <c r="G50" i="1"/>
  <c r="F50" i="1"/>
  <c r="G46" i="1"/>
  <c r="F46" i="1"/>
  <c r="A76" i="1"/>
  <c r="F63" i="1"/>
  <c r="G63" i="1"/>
  <c r="A75" i="1"/>
  <c r="A74" i="1"/>
  <c r="F59" i="1"/>
  <c r="G59" i="1"/>
  <c r="G78" i="1" l="1"/>
  <c r="H82" i="1"/>
  <c r="F84" i="1"/>
  <c r="H78" i="1"/>
  <c r="H83" i="1"/>
  <c r="H75" i="1"/>
  <c r="H62" i="1"/>
  <c r="G56" i="1"/>
  <c r="F56" i="1"/>
  <c r="F52" i="1"/>
  <c r="G52" i="1"/>
  <c r="A82" i="1"/>
  <c r="F69" i="1"/>
  <c r="G69" i="1"/>
  <c r="A80" i="1"/>
  <c r="A81" i="1"/>
  <c r="F65" i="1"/>
  <c r="G65" i="1"/>
  <c r="G84" i="1" l="1"/>
  <c r="H88" i="1"/>
  <c r="F90" i="1"/>
  <c r="H84" i="1"/>
  <c r="H95" i="1"/>
  <c r="H89" i="1"/>
  <c r="H81" i="1"/>
  <c r="H68" i="1"/>
  <c r="F62" i="1"/>
  <c r="G62" i="1"/>
  <c r="G58" i="1"/>
  <c r="F58" i="1"/>
  <c r="A87" i="1"/>
  <c r="G75" i="1"/>
  <c r="F75" i="1"/>
  <c r="A86" i="1"/>
  <c r="A88" i="1"/>
  <c r="G71" i="1"/>
  <c r="F71" i="1"/>
  <c r="G90" i="1" l="1"/>
  <c r="H94" i="1"/>
  <c r="H96" i="1"/>
  <c r="H90" i="1"/>
  <c r="H93" i="1"/>
  <c r="H87" i="1"/>
  <c r="H74" i="1"/>
  <c r="F68" i="1"/>
  <c r="G68" i="1"/>
  <c r="F64" i="1"/>
  <c r="G64" i="1"/>
  <c r="A94" i="1"/>
  <c r="A92" i="1"/>
  <c r="A93" i="1"/>
  <c r="F81" i="1"/>
  <c r="G81" i="1"/>
  <c r="F77" i="1"/>
  <c r="G77" i="1"/>
  <c r="G96" i="1" l="1"/>
  <c r="F96" i="1"/>
  <c r="H80" i="1"/>
  <c r="F74" i="1"/>
  <c r="G74" i="1"/>
  <c r="G93" i="1"/>
  <c r="G70" i="1"/>
  <c r="F70" i="1"/>
  <c r="F87" i="1"/>
  <c r="G87" i="1"/>
  <c r="F83" i="1"/>
  <c r="G83" i="1"/>
  <c r="H86" i="1" l="1"/>
  <c r="G80" i="1"/>
  <c r="F80" i="1"/>
  <c r="F93" i="1"/>
  <c r="F76" i="1"/>
  <c r="G76" i="1"/>
  <c r="F89" i="1"/>
  <c r="G89" i="1"/>
  <c r="H92" i="1" l="1"/>
  <c r="G86" i="1"/>
  <c r="F86" i="1"/>
  <c r="F82" i="1"/>
  <c r="G82" i="1"/>
  <c r="G95" i="1"/>
  <c r="F95" i="1"/>
  <c r="F92" i="1" l="1"/>
  <c r="G92" i="1"/>
  <c r="G88" i="1"/>
  <c r="F88" i="1"/>
  <c r="F94" i="1" l="1"/>
  <c r="G94" i="1"/>
</calcChain>
</file>

<file path=xl/sharedStrings.xml><?xml version="1.0" encoding="utf-8"?>
<sst xmlns="http://schemas.openxmlformats.org/spreadsheetml/2006/main" count="121" uniqueCount="38">
  <si>
    <t>T</t>
  </si>
  <si>
    <t>VEL</t>
  </si>
  <si>
    <t>X</t>
  </si>
  <si>
    <t>Y</t>
  </si>
  <si>
    <t>Z</t>
  </si>
  <si>
    <t>Dist</t>
  </si>
  <si>
    <t>Status</t>
  </si>
  <si>
    <t>D</t>
  </si>
  <si>
    <t>P</t>
  </si>
  <si>
    <t>LA 2203</t>
  </si>
  <si>
    <t>GZ 0331</t>
  </si>
  <si>
    <t>AZ 0032</t>
  </si>
  <si>
    <t>AZ 0157</t>
  </si>
  <si>
    <t>GZ 0667</t>
  </si>
  <si>
    <t>Voo</t>
  </si>
  <si>
    <t>DeltaT</t>
  </si>
  <si>
    <t>segundos</t>
  </si>
  <si>
    <t>Velocidade</t>
  </si>
  <si>
    <t>Alfa</t>
  </si>
  <si>
    <t>Beta</t>
  </si>
  <si>
    <t>Parâmetros gerais</t>
  </si>
  <si>
    <t>metros</t>
  </si>
  <si>
    <t>voo</t>
  </si>
  <si>
    <t>veloc</t>
  </si>
  <si>
    <t>X´</t>
  </si>
  <si>
    <t>Y´</t>
  </si>
  <si>
    <t>Varredura 1</t>
  </si>
  <si>
    <t>Varredura 3</t>
  </si>
  <si>
    <t>Varredura 2</t>
  </si>
  <si>
    <t>Varredura 4</t>
  </si>
  <si>
    <t>Varredura 5</t>
  </si>
  <si>
    <t>Varredura 6</t>
  </si>
  <si>
    <t>distância f</t>
  </si>
  <si>
    <t>Distância do observador F</t>
  </si>
  <si>
    <t>DestaD</t>
  </si>
  <si>
    <t>d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</si>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</sst>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Planilha3!$A$8</c:f>
              <c:strCache>
                <c:ptCount val="1"/>
                <c:pt idx="0">
                  <c:v>Varredura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Planilha3!$C$10:$C$14</c:f>
              <c:numCache>
                <c:formatCode>0.0</c:formatCode>
                <c:ptCount val="5"/>
                <c:pt idx="0">
                  <c:v>-577.35026918962581</c:v>
                </c:pt>
                <c:pt idx="1">
                  <c:v>-173.64817766693031</c:v>
                </c:pt>
                <c:pt idx="2">
                  <c:v>-375.87704831436338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Planilha3!$D$10:$D$14</c:f>
              <c:numCache>
                <c:formatCode>0.0</c:formatCode>
                <c:ptCount val="5"/>
                <c:pt idx="0">
                  <c:v>333.33333333333331</c:v>
                </c:pt>
                <c:pt idx="1">
                  <c:v>984.80775301220808</c:v>
                </c:pt>
                <c:pt idx="2">
                  <c:v>-136.80805733026745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6-4C25-A9B0-7A603544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Planilha3!$A$15</c:f>
              <c:strCache>
                <c:ptCount val="1"/>
                <c:pt idx="0">
                  <c:v>Varredura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Planilha3!$C$16:$C$20</c:f>
              <c:numCache>
                <c:formatCode>0.0</c:formatCode>
                <c:ptCount val="5"/>
                <c:pt idx="0">
                  <c:v>-517.36582563745696</c:v>
                </c:pt>
                <c:pt idx="1">
                  <c:v>-154.8188571970222</c:v>
                </c:pt>
                <c:pt idx="2">
                  <c:v>-331.65621910090891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Planilha3!$D$16:$D$20</c:f>
              <c:numCache>
                <c:formatCode>0.0</c:formatCode>
                <c:ptCount val="5"/>
                <c:pt idx="0">
                  <c:v>298.70129870129864</c:v>
                </c:pt>
                <c:pt idx="1">
                  <c:v>878.02137015546271</c:v>
                </c:pt>
                <c:pt idx="2">
                  <c:v>-120.7129917620007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92C-A474-B9DD436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2703"/>
        <c:axId val="139735615"/>
      </c:scatterChart>
      <c:valAx>
        <c:axId val="139732703"/>
        <c:scaling>
          <c:orientation val="minMax"/>
          <c:max val="2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5615"/>
        <c:crosses val="autoZero"/>
        <c:crossBetween val="midCat"/>
      </c:valAx>
      <c:valAx>
        <c:axId val="13973561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72118959107807"/>
          <c:y val="0.22043323634012288"/>
          <c:w val="0.73738528037155204"/>
          <c:h val="0.62956179944044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Planilha3!$A$21</c:f>
              <c:strCache>
                <c:ptCount val="1"/>
                <c:pt idx="0">
                  <c:v>Varredura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Planilha3!$C$22:$C$26</c:f>
              <c:numCache>
                <c:formatCode>0.0</c:formatCode>
                <c:ptCount val="5"/>
                <c:pt idx="0">
                  <c:v>-460.41856910058766</c:v>
                </c:pt>
                <c:pt idx="1">
                  <c:v>-137.30321024827049</c:v>
                </c:pt>
                <c:pt idx="2">
                  <c:v>-289.13619101104877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Planilha3!$D$22:$D$26</c:f>
              <c:numCache>
                <c:formatCode>0.0</c:formatCode>
                <c:ptCount val="5"/>
                <c:pt idx="0">
                  <c:v>265.82278481012656</c:v>
                </c:pt>
                <c:pt idx="1">
                  <c:v>778.68520005616449</c:v>
                </c:pt>
                <c:pt idx="2">
                  <c:v>-105.23696717712882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C0D-8497-BDAD3298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2703"/>
        <c:axId val="139735615"/>
      </c:scatterChart>
      <c:valAx>
        <c:axId val="139732703"/>
        <c:scaling>
          <c:orientation val="minMax"/>
          <c:max val="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5615"/>
        <c:crosses val="autoZero"/>
        <c:crossBetween val="midCat"/>
      </c:valAx>
      <c:valAx>
        <c:axId val="13973561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73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Planilha3!$A$27</c:f>
              <c:strCache>
                <c:ptCount val="1"/>
                <c:pt idx="0">
                  <c:v>Varredura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Planilha3!$C$28:$C$32</c:f>
              <c:numCache>
                <c:formatCode>0.0</c:formatCode>
                <c:ptCount val="5"/>
                <c:pt idx="0">
                  <c:v>-406.28352276306998</c:v>
                </c:pt>
                <c:pt idx="1">
                  <c:v>-120.96839343089526</c:v>
                </c:pt>
                <c:pt idx="2">
                  <c:v>-248.22069228307018</c:v>
                </c:pt>
                <c:pt idx="3">
                  <c:v>29.356793348625043</c:v>
                </c:pt>
                <c:pt idx="4">
                  <c:v>0</c:v>
                </c:pt>
              </c:numCache>
            </c:numRef>
          </c:xVal>
          <c:yVal>
            <c:numRef>
              <c:f>Planilha3!$D$28:$D$32</c:f>
              <c:numCache>
                <c:formatCode>0.0</c:formatCode>
                <c:ptCount val="5"/>
                <c:pt idx="0">
                  <c:v>234.56790123456787</c:v>
                </c:pt>
                <c:pt idx="1">
                  <c:v>686.04585041299879</c:v>
                </c:pt>
                <c:pt idx="2">
                  <c:v>-90.34494351998795</c:v>
                </c:pt>
                <c:pt idx="3">
                  <c:v>16.949152542372879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6-4A58-8D66-8A89A3AA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Planilha3!$A$33</c:f>
              <c:strCache>
                <c:ptCount val="1"/>
                <c:pt idx="0">
                  <c:v>Varredura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Planilha3!$C$34:$C$38</c:f>
              <c:numCache>
                <c:formatCode>0.0</c:formatCode>
                <c:ptCount val="5"/>
                <c:pt idx="0">
                  <c:v>-354.75739432133639</c:v>
                </c:pt>
                <c:pt idx="1">
                  <c:v>-105.69889075378364</c:v>
                </c:pt>
                <c:pt idx="2">
                  <c:v>-208.82058239686856</c:v>
                </c:pt>
                <c:pt idx="3">
                  <c:v>59.725889916168185</c:v>
                </c:pt>
                <c:pt idx="4">
                  <c:v>16.949152542372886</c:v>
                </c:pt>
              </c:numCache>
            </c:numRef>
          </c:xVal>
          <c:yVal>
            <c:numRef>
              <c:f>Planilha3!$D$34:$D$38</c:f>
              <c:numCache>
                <c:formatCode>0.0</c:formatCode>
                <c:ptCount val="5"/>
                <c:pt idx="0">
                  <c:v>204.81927710843371</c:v>
                </c:pt>
                <c:pt idx="1">
                  <c:v>599.44819748569182</c:v>
                </c:pt>
                <c:pt idx="2">
                  <c:v>-76.004476294593033</c:v>
                </c:pt>
                <c:pt idx="3">
                  <c:v>34.482758620689651</c:v>
                </c:pt>
                <c:pt idx="4">
                  <c:v>29.35679334862504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2-4E62-A531-CFE01F8A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Planilha3!$A$39</c:f>
              <c:strCache>
                <c:ptCount val="1"/>
                <c:pt idx="0">
                  <c:v>Varredura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Planilha3!$C$40:$C$44</c:f>
              <c:numCache>
                <c:formatCode>0.0</c:formatCode>
                <c:ptCount val="5"/>
                <c:pt idx="0">
                  <c:v>-305.65602486509601</c:v>
                </c:pt>
                <c:pt idx="1">
                  <c:v>-91.393777719437011</c:v>
                </c:pt>
                <c:pt idx="2">
                  <c:v>-170.85320377925606</c:v>
                </c:pt>
                <c:pt idx="3">
                  <c:v>91.160568819414593</c:v>
                </c:pt>
                <c:pt idx="4">
                  <c:v>36.26943005181348</c:v>
                </c:pt>
              </c:numCache>
            </c:numRef>
          </c:xVal>
          <c:yVal>
            <c:numRef>
              <c:f>Planilha3!$D$40:$D$44</c:f>
              <c:numCache>
                <c:formatCode>0.0</c:formatCode>
                <c:ptCount val="5"/>
                <c:pt idx="0">
                  <c:v>176.47058823529409</c:v>
                </c:pt>
                <c:pt idx="1">
                  <c:v>518.31987000642528</c:v>
                </c:pt>
                <c:pt idx="2">
                  <c:v>-62.185480604667021</c:v>
                </c:pt>
                <c:pt idx="3">
                  <c:v>52.631578947368411</c:v>
                </c:pt>
                <c:pt idx="4">
                  <c:v>62.82049561130642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0-41D8-90CD-FAE04ABE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2335"/>
        <c:axId val="60557759"/>
      </c:scatterChart>
      <c:valAx>
        <c:axId val="60562335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7759"/>
        <c:crosses val="autoZero"/>
        <c:crossBetween val="midCat"/>
      </c:valAx>
      <c:valAx>
        <c:axId val="605577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6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8679</xdr:colOff>
      <xdr:row>0</xdr:row>
      <xdr:rowOff>189440</xdr:rowOff>
    </xdr:from>
    <xdr:to>
      <xdr:col>9</xdr:col>
      <xdr:colOff>142029</xdr:colOff>
      <xdr:row>11</xdr:row>
      <xdr:rowOff>172295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296969</xdr:colOff>
      <xdr:row>0</xdr:row>
      <xdr:rowOff>185844</xdr:rowOff>
    </xdr:from>
    <xdr:to>
      <xdr:col>13</xdr:col>
      <xdr:colOff>420794</xdr:colOff>
      <xdr:row>11</xdr:row>
      <xdr:rowOff>138219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0</xdr:row>
      <xdr:rowOff>187536</xdr:rowOff>
    </xdr:from>
    <xdr:to>
      <xdr:col>18</xdr:col>
      <xdr:colOff>132715</xdr:colOff>
      <xdr:row>11</xdr:row>
      <xdr:rowOff>132291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611294</xdr:colOff>
      <xdr:row>12</xdr:row>
      <xdr:rowOff>185844</xdr:rowOff>
    </xdr:from>
    <xdr:to>
      <xdr:col>9</xdr:col>
      <xdr:colOff>130810</xdr:colOff>
      <xdr:row>23</xdr:row>
      <xdr:rowOff>176319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328507</xdr:colOff>
      <xdr:row>12</xdr:row>
      <xdr:rowOff>187536</xdr:rowOff>
    </xdr:from>
    <xdr:to>
      <xdr:col>13</xdr:col>
      <xdr:colOff>461857</xdr:colOff>
      <xdr:row>23</xdr:row>
      <xdr:rowOff>170391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</xdr:colOff>
      <xdr:row>12</xdr:row>
      <xdr:rowOff>188806</xdr:rowOff>
    </xdr:from>
    <xdr:to>
      <xdr:col>18</xdr:col>
      <xdr:colOff>148590</xdr:colOff>
      <xdr:row>23</xdr:row>
      <xdr:rowOff>179281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37" zoomScale="90" zoomScaleNormal="90" workbookViewId="0">
      <pane ySplit="7140" topLeftCell="A4"/>
      <selection activeCell="B37" sqref="B37"/>
      <selection pane="bottomLeft" activeCell="A16" sqref="A16"/>
    </sheetView>
  </sheetViews>
  <sheetFormatPr defaultRowHeight="14.4" x14ac:dyDescent="0.3"/>
  <sheetData>
    <row r="1" spans="1:8" x14ac:dyDescent="0.3">
      <c r="A1" t="s">
        <v>0</v>
      </c>
      <c r="B1" t="s">
        <v>6</v>
      </c>
      <c r="C1" t="s">
        <v>14</v>
      </c>
      <c r="D1" t="s">
        <v>5</v>
      </c>
      <c r="E1" s="1" t="s">
        <v>1</v>
      </c>
      <c r="F1" s="1" t="s">
        <v>2</v>
      </c>
      <c r="G1" t="s">
        <v>3</v>
      </c>
      <c r="H1" t="s">
        <v>4</v>
      </c>
    </row>
    <row r="2" spans="1:8" x14ac:dyDescent="0.3">
      <c r="A2">
        <v>0</v>
      </c>
      <c r="B2" t="s">
        <v>8</v>
      </c>
      <c r="C2" t="str">
        <f>+Planilha2!$A$5</f>
        <v>LA 2203</v>
      </c>
      <c r="D2">
        <v>15000</v>
      </c>
      <c r="E2" s="1">
        <f>+Planilha2!$B$5</f>
        <v>120</v>
      </c>
      <c r="F2" s="1">
        <f>IF(D2&lt;=0,0,+COS(RADIANS(Planilha2!$C$5))*D2)</f>
        <v>-12990.381056766581</v>
      </c>
      <c r="G2">
        <f>+IF(D2&lt;=0,0,SIN(RADIANS(Planilha2!$C$5))*D2)</f>
        <v>7499.9999999999991</v>
      </c>
      <c r="H2" s="1">
        <f>+IF(D2&lt;=0,0,D2*SIN(RADIANS(Planilha2!$D$5)))</f>
        <v>7499.9999999999991</v>
      </c>
    </row>
    <row r="3" spans="1:8" x14ac:dyDescent="0.3">
      <c r="A3">
        <v>0</v>
      </c>
      <c r="B3" t="s">
        <v>8</v>
      </c>
      <c r="C3" t="str">
        <f>+Planilha2!$A$6</f>
        <v>GZ 0331</v>
      </c>
      <c r="D3">
        <v>20000</v>
      </c>
      <c r="E3" s="1">
        <f>+Planilha2!$B$6</f>
        <v>150</v>
      </c>
      <c r="F3" s="1">
        <f>IF(D3&lt;=0,0,+COS(RADIANS(Planilha2!$C$6))*D3)</f>
        <v>-3472.9635533386063</v>
      </c>
      <c r="G3" s="1">
        <f>+IF(D3&lt;=0,0,SIN(RADIANS(Planilha2!$C$6))*D3)</f>
        <v>19696.15506024416</v>
      </c>
      <c r="H3" s="1">
        <f>+IF(D3&lt;=0,0,D3*SIN(RADIANS(Planilha2!$D$5)))</f>
        <v>9999.9999999999982</v>
      </c>
    </row>
    <row r="4" spans="1:8" x14ac:dyDescent="0.3">
      <c r="A4">
        <v>0</v>
      </c>
      <c r="B4" t="s">
        <v>8</v>
      </c>
      <c r="C4" t="str">
        <f>+Planilha2!$A$7</f>
        <v>AZ 0032</v>
      </c>
      <c r="D4">
        <v>10000</v>
      </c>
      <c r="E4" s="1">
        <f>+Planilha2!$B$7</f>
        <v>100</v>
      </c>
      <c r="F4" s="1">
        <f>+IF(D4&lt;=0,0,COS(RADIANS(Planilha2!$C$7))*D4)</f>
        <v>-9396.9262078590837</v>
      </c>
      <c r="G4">
        <f>+IF(D4&lt;=0,0,SIN(RADIANS(Planilha2!$C$7))*D4)</f>
        <v>-3420.2014332566864</v>
      </c>
      <c r="H4" s="1">
        <f>+IF(D4&lt;=0,0,D4*SIN(RADIANS(Planilha2!$D$5)))</f>
        <v>4999.9999999999991</v>
      </c>
    </row>
    <row r="5" spans="1:8" x14ac:dyDescent="0.3">
      <c r="A5">
        <v>0</v>
      </c>
      <c r="B5" t="s">
        <v>37</v>
      </c>
      <c r="C5" t="str">
        <f>Planilha2!$A$8</f>
        <v>AZ 0157</v>
      </c>
      <c r="D5">
        <v>0</v>
      </c>
      <c r="E5" s="1">
        <v>0</v>
      </c>
      <c r="F5" s="1">
        <f>+IF(D5&lt;=0,0,COS(RADIANS(Planilha2!$C$8))*D5)</f>
        <v>0</v>
      </c>
      <c r="G5">
        <f>+IF(D5&lt;=0,0,SIN(RADIANS(Planilha2!$C$8))*D5)</f>
        <v>0</v>
      </c>
      <c r="H5" s="1">
        <f>+IF(D5&lt;=0,0,D5*SIN(RADIANS(Planilha2!$D$5)))</f>
        <v>0</v>
      </c>
    </row>
    <row r="6" spans="1:8" x14ac:dyDescent="0.3">
      <c r="A6">
        <v>0</v>
      </c>
      <c r="B6" t="s">
        <v>37</v>
      </c>
      <c r="C6" t="str">
        <f>+Planilha2!$A$9</f>
        <v>GZ 0667</v>
      </c>
      <c r="D6">
        <v>0</v>
      </c>
      <c r="E6">
        <v>0</v>
      </c>
      <c r="F6" s="1">
        <f>+IF(D6&lt;=0,0,COS(RADIANS(Planilha2!$C$9))*D6)</f>
        <v>0</v>
      </c>
      <c r="G6">
        <f>+IF(D6&lt;=0,0,SIN(RADIANS(Planilha2!$C$9))*D6)</f>
        <v>0</v>
      </c>
      <c r="H6" s="1">
        <f>+IF(D6&lt;=0,0,D6*SIN(RADIANS(Planilha2!$D$5)))</f>
        <v>0</v>
      </c>
    </row>
    <row r="8" spans="1:8" x14ac:dyDescent="0.3">
      <c r="A8">
        <f>+A2+Planilha2!$B$3</f>
        <v>10</v>
      </c>
      <c r="B8" t="s">
        <v>8</v>
      </c>
      <c r="C8" t="str">
        <f>+Planilha2!$A$5</f>
        <v>LA 2203</v>
      </c>
      <c r="D8">
        <f>IF(B8="P",+D2-E8*Planilha2!$B$3,+D2+E8*Planilha2!$B$3)</f>
        <v>13800</v>
      </c>
      <c r="E8" s="1">
        <f>+Planilha2!$B$5</f>
        <v>120</v>
      </c>
      <c r="F8" s="1">
        <f>IF(D8&lt;=0,0,+COS(RADIANS(Planilha2!$C$5))*D8)</f>
        <v>-11951.150572225255</v>
      </c>
      <c r="G8">
        <f>+IF(D8&lt;=0,0,SIN(RADIANS(Planilha2!$C$5))*D8)</f>
        <v>6899.9999999999991</v>
      </c>
      <c r="H8" s="1">
        <f>+IF(D8&lt;=0,0,D8*SIN(RADIANS(Planilha2!$D$5)))</f>
        <v>6899.9999999999991</v>
      </c>
    </row>
    <row r="9" spans="1:8" x14ac:dyDescent="0.3">
      <c r="A9">
        <f>+A3+Planilha2!$B$3</f>
        <v>10</v>
      </c>
      <c r="B9" t="s">
        <v>8</v>
      </c>
      <c r="C9" t="str">
        <f>+Planilha2!$A$6</f>
        <v>GZ 0331</v>
      </c>
      <c r="D9">
        <f>IF(B9="P",+D3-E9*Planilha2!$B$3,+D3+E9*Planilha2!$B$3)</f>
        <v>18500</v>
      </c>
      <c r="E9" s="1">
        <f>+Planilha2!$B$6</f>
        <v>150</v>
      </c>
      <c r="F9" s="1">
        <f>IF(D9&lt;=0,0,+COS(RADIANS(Planilha2!$C$6))*D9)</f>
        <v>-3212.4912868382107</v>
      </c>
      <c r="G9" s="1">
        <f>+IF(D9&lt;=0,0,SIN(RADIANS(Planilha2!$C$6))*D9)</f>
        <v>18218.943430725849</v>
      </c>
      <c r="H9" s="1">
        <f>+IF(D9&lt;=0,0,D9*SIN(RADIANS(Planilha2!$D$5)))</f>
        <v>9249.9999999999982</v>
      </c>
    </row>
    <row r="10" spans="1:8" x14ac:dyDescent="0.3">
      <c r="A10">
        <f>+A4+Planilha2!$B$3</f>
        <v>10</v>
      </c>
      <c r="B10" t="s">
        <v>8</v>
      </c>
      <c r="C10" t="str">
        <f>+Planilha2!$A$7</f>
        <v>AZ 0032</v>
      </c>
      <c r="D10">
        <f>IF(B10="P",+D4-E10*Planilha2!$B$3,+D4+E10*Planilha2!$B$3)</f>
        <v>9000</v>
      </c>
      <c r="E10" s="1">
        <f>+Planilha2!$B$7</f>
        <v>100</v>
      </c>
      <c r="F10" s="1">
        <f>+IF(D10&lt;=0,0,COS(RADIANS(Planilha2!$C$7))*D10)</f>
        <v>-8457.2335870731767</v>
      </c>
      <c r="G10">
        <f>+IF(D10&lt;=0,0,SIN(RADIANS(Planilha2!$C$7))*D10)</f>
        <v>-3078.181289931018</v>
      </c>
      <c r="H10" s="1">
        <f>+IF(D10&lt;=0,0,D10*SIN(RADIANS(Planilha2!$D$5)))</f>
        <v>4499.9999999999991</v>
      </c>
    </row>
    <row r="11" spans="1:8" x14ac:dyDescent="0.3">
      <c r="A11">
        <f>+A5+Planilha2!$B$3</f>
        <v>10</v>
      </c>
      <c r="B11" t="s">
        <v>37</v>
      </c>
      <c r="C11" t="str">
        <f>Planilha2!$A$8</f>
        <v>AZ 0157</v>
      </c>
      <c r="D11">
        <f>IF(B11="P",+D5-E11*Planilha2!$B$3,+D5+E11*Planilha2!$B$3)</f>
        <v>0</v>
      </c>
      <c r="E11" s="1">
        <v>0</v>
      </c>
      <c r="F11" s="1">
        <f>+IF(D11&lt;=0,0,COS(RADIANS(Planilha2!$C$8))*D11)</f>
        <v>0</v>
      </c>
      <c r="G11" s="1">
        <f>+IF(D11&lt;=0,0,SIN(RADIANS(Planilha2!$C$8))*D11)</f>
        <v>0</v>
      </c>
      <c r="H11" s="1">
        <f>+IF(D11&lt;=0,0,D11*SIN(RADIANS(Planilha2!$D$5)))</f>
        <v>0</v>
      </c>
    </row>
    <row r="12" spans="1:8" x14ac:dyDescent="0.3">
      <c r="A12">
        <f>+A6+Planilha2!$B$3</f>
        <v>10</v>
      </c>
      <c r="B12" t="s">
        <v>37</v>
      </c>
      <c r="C12" t="str">
        <f>+Planilha2!$A$9</f>
        <v>GZ 0667</v>
      </c>
      <c r="D12">
        <f>IF(B12="P",+D6-E12*Planilha2!$B$3,+D6+E12*Planilha2!$B$3)</f>
        <v>0</v>
      </c>
      <c r="E12">
        <v>0</v>
      </c>
      <c r="F12" s="1">
        <f>+IF(D12&lt;=0,0,COS(RADIANS(Planilha2!$C$9))*D12)</f>
        <v>0</v>
      </c>
      <c r="G12" s="1">
        <f>+IF(D12&lt;=0,0,SIN(RADIANS(Planilha2!$C$9))*D12)</f>
        <v>0</v>
      </c>
      <c r="H12" s="1">
        <f>+IF(D12&lt;=0,0,D12*SIN(RADIANS(Planilha2!$D$5)))</f>
        <v>0</v>
      </c>
    </row>
    <row r="14" spans="1:8" x14ac:dyDescent="0.3">
      <c r="A14">
        <f>+A8+Planilha2!$B$3</f>
        <v>20</v>
      </c>
      <c r="B14" t="s">
        <v>8</v>
      </c>
      <c r="C14" t="str">
        <f>+Planilha2!$A$5</f>
        <v>LA 2203</v>
      </c>
      <c r="D14">
        <f>IF(B14="P",+D8-E14*Planilha2!$B$3,+D8+E14*Planilha2!$B$3)</f>
        <v>12600</v>
      </c>
      <c r="E14" s="1">
        <f>+Planilha2!$B$5</f>
        <v>120</v>
      </c>
      <c r="F14" s="1">
        <f>IF(D14&lt;=0,0,+COS(RADIANS(Planilha2!$C$5))*D14)</f>
        <v>-10911.920087683928</v>
      </c>
      <c r="G14">
        <f>+IF(D14&lt;=0,0,SIN(RADIANS(Planilha2!$C$5))*D14)</f>
        <v>6299.9999999999991</v>
      </c>
      <c r="H14" s="1">
        <f>+IF(D14&lt;=0,0,D14*SIN(RADIANS(Planilha2!$D$5)))</f>
        <v>6299.9999999999991</v>
      </c>
    </row>
    <row r="15" spans="1:8" x14ac:dyDescent="0.3">
      <c r="A15">
        <f>+A9+Planilha2!$B$3</f>
        <v>20</v>
      </c>
      <c r="B15" t="s">
        <v>8</v>
      </c>
      <c r="C15" t="str">
        <f>+Planilha2!$A$6</f>
        <v>GZ 0331</v>
      </c>
      <c r="D15">
        <f>IF(B15="P",+D9-E15*Planilha2!$B$3,+D9+E15*Planilha2!$B$3)</f>
        <v>17000</v>
      </c>
      <c r="E15" s="1">
        <f>+Planilha2!$B$6</f>
        <v>150</v>
      </c>
      <c r="F15" s="1">
        <f>IF(D15&lt;=0,0,+COS(RADIANS(Planilha2!$C$6))*D15)</f>
        <v>-2952.0190203378152</v>
      </c>
      <c r="G15" s="1">
        <f>+IF(D15&lt;=0,0,SIN(RADIANS(Planilha2!$C$6))*D15)</f>
        <v>16741.731801207538</v>
      </c>
      <c r="H15" s="1">
        <f>+IF(D15&lt;=0,0,D15*SIN(RADIANS(Planilha2!$D$5)))</f>
        <v>8499.9999999999982</v>
      </c>
    </row>
    <row r="16" spans="1:8" x14ac:dyDescent="0.3">
      <c r="A16">
        <f>+A10+Planilha2!$B$3</f>
        <v>20</v>
      </c>
      <c r="B16" t="s">
        <v>8</v>
      </c>
      <c r="C16" t="str">
        <f>+Planilha2!$A$7</f>
        <v>AZ 0032</v>
      </c>
      <c r="D16">
        <f>IF(B16="P",+D10-E16*Planilha2!$B$3,+D10+E16*Planilha2!$B$3)</f>
        <v>8000</v>
      </c>
      <c r="E16" s="1">
        <f>+Planilha2!$B$7</f>
        <v>100</v>
      </c>
      <c r="F16" s="1">
        <f>+IF(D16&lt;=0,0,COS(RADIANS(Planilha2!$C$7))*D16)</f>
        <v>-7517.5409662872671</v>
      </c>
      <c r="G16">
        <f>+IF(D16&lt;=0,0,SIN(RADIANS(Planilha2!$C$7))*D16)</f>
        <v>-2736.1611466053491</v>
      </c>
      <c r="H16" s="1">
        <f>+IF(D16&lt;=0,0,D16*SIN(RADIANS(Planilha2!$D$5)))</f>
        <v>3999.9999999999995</v>
      </c>
    </row>
    <row r="17" spans="1:8" x14ac:dyDescent="0.3">
      <c r="A17">
        <f>+A11+Planilha2!$B$3</f>
        <v>20</v>
      </c>
      <c r="B17" t="s">
        <v>37</v>
      </c>
      <c r="C17" t="str">
        <f>Planilha2!$A$8</f>
        <v>AZ 0157</v>
      </c>
      <c r="D17">
        <f>IF(B17="P",+D11-E17*Planilha2!$B$3,+D11+E17*Planilha2!$B$3)</f>
        <v>0</v>
      </c>
      <c r="E17" s="1">
        <v>0</v>
      </c>
      <c r="F17" s="1">
        <f>+IF(D17&lt;=0,0,COS(RADIANS(Planilha2!$C$8))*D17)</f>
        <v>0</v>
      </c>
      <c r="G17" s="1">
        <f>+IF(D17&lt;=0,0,SIN(RADIANS(Planilha2!$C$8))*D17)</f>
        <v>0</v>
      </c>
      <c r="H17" s="1">
        <f>+IF(D17&lt;=0,0,D17*SIN(RADIANS(Planilha2!$D$5)))</f>
        <v>0</v>
      </c>
    </row>
    <row r="18" spans="1:8" x14ac:dyDescent="0.3">
      <c r="A18">
        <f>+A12+Planilha2!$B$3</f>
        <v>20</v>
      </c>
      <c r="B18" t="s">
        <v>37</v>
      </c>
      <c r="C18" t="str">
        <f>+Planilha2!$A$9</f>
        <v>GZ 0667</v>
      </c>
      <c r="D18">
        <f>IF(B18="P",+D12-E18*Planilha2!$B$3,+D12+E18*Planilha2!$B$3)</f>
        <v>0</v>
      </c>
      <c r="E18">
        <v>0</v>
      </c>
      <c r="F18" s="1">
        <f>+IF(D18&lt;=0,0,COS(RADIANS(Planilha2!$C$9))*D18)</f>
        <v>0</v>
      </c>
      <c r="G18" s="1">
        <f>+IF(D18&lt;=0,0,SIN(RADIANS(Planilha2!$C$9))*D18)</f>
        <v>0</v>
      </c>
      <c r="H18" s="1">
        <f>+IF(D18&lt;=0,0,D18*SIN(RADIANS(Planilha2!$D$5)))</f>
        <v>0</v>
      </c>
    </row>
    <row r="20" spans="1:8" x14ac:dyDescent="0.3">
      <c r="A20">
        <f>+A14+Planilha2!$B$3</f>
        <v>30</v>
      </c>
      <c r="B20" t="s">
        <v>8</v>
      </c>
      <c r="C20" t="str">
        <f>+Planilha2!$A$5</f>
        <v>LA 2203</v>
      </c>
      <c r="D20">
        <f>IF(B20="P",+D14-E20*Planilha2!$B$3,+D14+E20*Planilha2!$B$3)</f>
        <v>11400</v>
      </c>
      <c r="E20" s="1">
        <f>+Planilha2!$B$5</f>
        <v>120</v>
      </c>
      <c r="F20" s="1">
        <f>IF(D20&lt;=0,0,+COS(RADIANS(Planilha2!$C$5))*D20)</f>
        <v>-9872.6896031426004</v>
      </c>
      <c r="G20">
        <f>+IF(D20&lt;=0,0,SIN(RADIANS(Planilha2!$C$5))*D20)</f>
        <v>5699.9999999999991</v>
      </c>
      <c r="H20" s="1">
        <f>+IF(D20&lt;=0,0,D20*SIN(RADIANS(Planilha2!$D$5)))</f>
        <v>5699.9999999999991</v>
      </c>
    </row>
    <row r="21" spans="1:8" x14ac:dyDescent="0.3">
      <c r="A21">
        <f>+A15+Planilha2!$B$3</f>
        <v>30</v>
      </c>
      <c r="B21" t="s">
        <v>8</v>
      </c>
      <c r="C21" t="str">
        <f>+Planilha2!$A$6</f>
        <v>GZ 0331</v>
      </c>
      <c r="D21">
        <f>IF(B21="P",+D15-E21*Planilha2!$B$3,+D15+E21*Planilha2!$B$3)</f>
        <v>15500</v>
      </c>
      <c r="E21" s="1">
        <f>+Planilha2!$B$6</f>
        <v>150</v>
      </c>
      <c r="F21" s="1">
        <f>IF(D21&lt;=0,0,+COS(RADIANS(Planilha2!$C$6))*D21)</f>
        <v>-2691.5467538374196</v>
      </c>
      <c r="G21" s="1">
        <f>+IF(D21&lt;=0,0,SIN(RADIANS(Planilha2!$C$6))*D21)</f>
        <v>15264.520171689224</v>
      </c>
      <c r="H21" s="1">
        <f>+IF(D21&lt;=0,0,D21*SIN(RADIANS(Planilha2!$D$5)))</f>
        <v>7749.9999999999991</v>
      </c>
    </row>
    <row r="22" spans="1:8" x14ac:dyDescent="0.3">
      <c r="A22">
        <f>+A16+Planilha2!$B$3</f>
        <v>30</v>
      </c>
      <c r="B22" t="s">
        <v>8</v>
      </c>
      <c r="C22" t="str">
        <f>+Planilha2!$A$7</f>
        <v>AZ 0032</v>
      </c>
      <c r="D22">
        <f>IF(B22="P",+D16-E22*Planilha2!$B$3,+D16+E22*Planilha2!$B$3)</f>
        <v>7000</v>
      </c>
      <c r="E22" s="1">
        <f>+Planilha2!$B$7</f>
        <v>100</v>
      </c>
      <c r="F22" s="1">
        <f>+IF(D22&lt;=0,0,COS(RADIANS(Planilha2!$C$7))*D22)</f>
        <v>-6577.8483455013593</v>
      </c>
      <c r="G22">
        <f>+IF(D22&lt;=0,0,SIN(RADIANS(Planilha2!$C$7))*D22)</f>
        <v>-2394.1410032796807</v>
      </c>
      <c r="H22" s="1">
        <f>+IF(D22&lt;=0,0,D22*SIN(RADIANS(Planilha2!$D$5)))</f>
        <v>3499.9999999999995</v>
      </c>
    </row>
    <row r="23" spans="1:8" x14ac:dyDescent="0.3">
      <c r="A23">
        <f>+A17+Planilha2!$B$3</f>
        <v>30</v>
      </c>
      <c r="B23" t="s">
        <v>7</v>
      </c>
      <c r="C23" t="str">
        <f>Planilha2!$A$8</f>
        <v>AZ 0157</v>
      </c>
      <c r="D23">
        <f>IF(B23="P",+D17-E23*Planilha2!$B$3,+D17+E23*Planilha2!$B$3)</f>
        <v>1000</v>
      </c>
      <c r="E23" s="1">
        <f>+Planilha2!$B$8</f>
        <v>100</v>
      </c>
      <c r="F23" s="1">
        <f>+IF(D23&lt;=0,0,COS(RADIANS(Planilha2!$C$8))*D23)</f>
        <v>866.02540378443871</v>
      </c>
      <c r="G23" s="1">
        <f>+IF(D23&lt;=0,0,SIN(RADIANS(Planilha2!$C$8))*D23)</f>
        <v>499.99999999999994</v>
      </c>
      <c r="H23" s="1">
        <f>+IF(D23&lt;=0,0,D23*SIN(RADIANS(Planilha2!$D$5)))</f>
        <v>499.99999999999994</v>
      </c>
    </row>
    <row r="24" spans="1:8" x14ac:dyDescent="0.3">
      <c r="A24">
        <f>+A18+Planilha2!$B$3</f>
        <v>30</v>
      </c>
      <c r="B24" t="s">
        <v>37</v>
      </c>
      <c r="C24" t="str">
        <f>+Planilha2!$A$9</f>
        <v>GZ 0667</v>
      </c>
      <c r="D24">
        <f>IF(B24="P",+D18-E24*Planilha2!$B$3,+D18+E24*Planilha2!$B$3)</f>
        <v>0</v>
      </c>
      <c r="E24">
        <v>0</v>
      </c>
      <c r="F24" s="1">
        <f>+IF(D24&lt;=0,0,COS(RADIANS(Planilha2!$C$9))*D24)</f>
        <v>0</v>
      </c>
      <c r="G24" s="1">
        <f>+IF(D24&lt;=0,0,SIN(RADIANS(Planilha2!$C$9))*D24)</f>
        <v>0</v>
      </c>
      <c r="H24" s="1">
        <f>+IF(D24&lt;=0,0,D24*SIN(RADIANS(Planilha2!$D$5)))</f>
        <v>0</v>
      </c>
    </row>
    <row r="26" spans="1:8" x14ac:dyDescent="0.3">
      <c r="A26">
        <f>+A20+Planilha2!$B$3</f>
        <v>40</v>
      </c>
      <c r="B26" t="s">
        <v>8</v>
      </c>
      <c r="C26" t="str">
        <f>+Planilha2!$A$5</f>
        <v>LA 2203</v>
      </c>
      <c r="D26">
        <f>IF(B26="P",+D20-E26*Planilha2!$B$3,+D20+E26*Planilha2!$B$3)</f>
        <v>10200</v>
      </c>
      <c r="E26" s="1">
        <f>+Planilha2!$B$5</f>
        <v>120</v>
      </c>
      <c r="F26" s="1">
        <f>IF(D26&lt;=0,0,+COS(RADIANS(Planilha2!$C$5))*D26)</f>
        <v>-8833.4591186012749</v>
      </c>
      <c r="G26">
        <f>+IF(D26&lt;=0,0,SIN(RADIANS(Planilha2!$C$5))*D26)</f>
        <v>5099.9999999999991</v>
      </c>
      <c r="H26" s="1">
        <f>+IF(D26&lt;=0,0,D26*SIN(RADIANS(Planilha2!$D$5)))</f>
        <v>5099.9999999999991</v>
      </c>
    </row>
    <row r="27" spans="1:8" x14ac:dyDescent="0.3">
      <c r="A27">
        <f>+A21+Planilha2!$B$3</f>
        <v>40</v>
      </c>
      <c r="B27" t="s">
        <v>8</v>
      </c>
      <c r="C27" t="str">
        <f>+Planilha2!$A$6</f>
        <v>GZ 0331</v>
      </c>
      <c r="D27">
        <f>IF(B27="P",+D21-E27*Planilha2!$B$3,+D21+E27*Planilha2!$B$3)</f>
        <v>14000</v>
      </c>
      <c r="E27" s="1">
        <f>+Planilha2!$B$6</f>
        <v>150</v>
      </c>
      <c r="F27" s="1">
        <f>IF(D27&lt;=0,0,+COS(RADIANS(Planilha2!$C$6))*D27)</f>
        <v>-2431.074487337024</v>
      </c>
      <c r="G27" s="1">
        <f>+IF(D27&lt;=0,0,SIN(RADIANS(Planilha2!$C$6))*D27)</f>
        <v>13787.308542170913</v>
      </c>
      <c r="H27" s="1">
        <f>+IF(D27&lt;=0,0,D27*SIN(RADIANS(Planilha2!$D$5)))</f>
        <v>6999.9999999999991</v>
      </c>
    </row>
    <row r="28" spans="1:8" x14ac:dyDescent="0.3">
      <c r="A28">
        <f>+A22+Planilha2!$B$3</f>
        <v>40</v>
      </c>
      <c r="B28" t="s">
        <v>8</v>
      </c>
      <c r="C28" t="str">
        <f>+Planilha2!$A$7</f>
        <v>AZ 0032</v>
      </c>
      <c r="D28">
        <f>IF(B28="P",+D22-E28*Planilha2!$B$3,+D22+E28*Planilha2!$B$3)</f>
        <v>6000</v>
      </c>
      <c r="E28" s="1">
        <f>+Planilha2!$B$7</f>
        <v>100</v>
      </c>
      <c r="F28" s="1">
        <f>+IF(D28&lt;=0,0,COS(RADIANS(Planilha2!$C$7))*D28)</f>
        <v>-5638.1557247154506</v>
      </c>
      <c r="G28">
        <f>+IF(D28&lt;=0,0,SIN(RADIANS(Planilha2!$C$7))*D28)</f>
        <v>-2052.1208599540118</v>
      </c>
      <c r="H28" s="1">
        <f>+IF(D28&lt;=0,0,D28*SIN(RADIANS(Planilha2!$D$5)))</f>
        <v>2999.9999999999995</v>
      </c>
    </row>
    <row r="29" spans="1:8" x14ac:dyDescent="0.3">
      <c r="A29">
        <f>+A23+Planilha2!$B$3</f>
        <v>40</v>
      </c>
      <c r="B29" t="s">
        <v>7</v>
      </c>
      <c r="C29" t="str">
        <f>Planilha2!$A$8</f>
        <v>AZ 0157</v>
      </c>
      <c r="D29">
        <f>IF(B29="P",+D23-E29*Planilha2!$B$3,+D23+E29*Planilha2!$B$3)</f>
        <v>2000</v>
      </c>
      <c r="E29" s="1">
        <f>+Planilha2!$B$8</f>
        <v>100</v>
      </c>
      <c r="F29" s="1">
        <f>+IF(D29&lt;=0,0,COS(RADIANS(Planilha2!$C$8))*D29)</f>
        <v>1732.0508075688774</v>
      </c>
      <c r="G29" s="1">
        <f>+IF(D29&lt;=0,0,SIN(RADIANS(Planilha2!$C$8))*D29)</f>
        <v>999.99999999999989</v>
      </c>
      <c r="H29" s="1">
        <f>+IF(D29&lt;=0,0,D29*SIN(RADIANS(Planilha2!$D$5)))</f>
        <v>999.99999999999989</v>
      </c>
    </row>
    <row r="30" spans="1:8" x14ac:dyDescent="0.3">
      <c r="A30">
        <f>+A24+Planilha2!$B$3</f>
        <v>40</v>
      </c>
      <c r="B30" t="s">
        <v>7</v>
      </c>
      <c r="C30" t="str">
        <f>+Planilha2!$A$9</f>
        <v>GZ 0667</v>
      </c>
      <c r="D30">
        <f>IF(B30="P",+D24-E30*Planilha2!$B$3,+D24+E30*Planilha2!$B$3)</f>
        <v>1000</v>
      </c>
      <c r="E30">
        <v>100</v>
      </c>
      <c r="F30" s="1">
        <f>+IF(D30&lt;=0,0,COS(RADIANS(Planilha2!$C$9))*D30)</f>
        <v>500.00000000000011</v>
      </c>
      <c r="G30" s="1">
        <f>+IF(D30&lt;=0,0,SIN(RADIANS(Planilha2!$C$9))*D30)</f>
        <v>866.02540378443859</v>
      </c>
      <c r="H30" s="1">
        <f>+IF(D30&lt;=0,0,D30*SIN(RADIANS(Planilha2!$D$5)))</f>
        <v>499.99999999999994</v>
      </c>
    </row>
    <row r="32" spans="1:8" x14ac:dyDescent="0.3">
      <c r="A32">
        <f>+A26+Planilha2!$B$3</f>
        <v>50</v>
      </c>
      <c r="B32" t="s">
        <v>8</v>
      </c>
      <c r="C32" t="str">
        <f>+Planilha2!$A$5</f>
        <v>LA 2203</v>
      </c>
      <c r="D32">
        <f>IF(B32="P",+D26-E32*Planilha2!$B$3,+D26+E32*Planilha2!$B$3)</f>
        <v>9000</v>
      </c>
      <c r="E32" s="1">
        <f>+Planilha2!$B$5</f>
        <v>120</v>
      </c>
      <c r="F32" s="1">
        <f>IF(D32&lt;=0,0,+COS(RADIANS(Planilha2!$C$5))*D32)</f>
        <v>-7794.2286340599485</v>
      </c>
      <c r="G32">
        <f>+IF(D32&lt;=0,0,SIN(RADIANS(Planilha2!$C$5))*D32)</f>
        <v>4499.9999999999991</v>
      </c>
      <c r="H32" s="1">
        <f>+IF(D32&lt;=0,0,D32*SIN(RADIANS(Planilha2!$D$5)))</f>
        <v>4499.9999999999991</v>
      </c>
    </row>
    <row r="33" spans="1:8" x14ac:dyDescent="0.3">
      <c r="A33">
        <f>+A27+Planilha2!$B$3</f>
        <v>50</v>
      </c>
      <c r="B33" t="s">
        <v>8</v>
      </c>
      <c r="C33" t="str">
        <f>+Planilha2!$A$6</f>
        <v>GZ 0331</v>
      </c>
      <c r="D33">
        <f>IF(B33="P",+D27-E33*Planilha2!$B$3,+D27+E33*Planilha2!$B$3)</f>
        <v>12500</v>
      </c>
      <c r="E33" s="1">
        <f>+Planilha2!$B$6</f>
        <v>150</v>
      </c>
      <c r="F33" s="1">
        <f>IF(D33&lt;=0,0,+COS(RADIANS(Planilha2!$C$6))*D33)</f>
        <v>-2170.6022208366289</v>
      </c>
      <c r="G33" s="1">
        <f>+IF(D33&lt;=0,0,SIN(RADIANS(Planilha2!$C$6))*D33)</f>
        <v>12310.0969126526</v>
      </c>
      <c r="H33" s="1">
        <f>+IF(D33&lt;=0,0,D33*SIN(RADIANS(Planilha2!$D$5)))</f>
        <v>6249.9999999999991</v>
      </c>
    </row>
    <row r="34" spans="1:8" x14ac:dyDescent="0.3">
      <c r="A34">
        <f>+A28+Planilha2!$B$3</f>
        <v>50</v>
      </c>
      <c r="B34" t="s">
        <v>8</v>
      </c>
      <c r="C34" t="str">
        <f>+Planilha2!$A$7</f>
        <v>AZ 0032</v>
      </c>
      <c r="D34">
        <f>IF(B34="P",+D28-E34*Planilha2!$B$3,+D28+E34*Planilha2!$B$3)</f>
        <v>5000</v>
      </c>
      <c r="E34" s="1">
        <f>+Planilha2!$B$7</f>
        <v>100</v>
      </c>
      <c r="F34" s="1">
        <f>+IF(D34&lt;=0,0,COS(RADIANS(Planilha2!$C$7))*D34)</f>
        <v>-4698.4631039295418</v>
      </c>
      <c r="G34">
        <f>+IF(D34&lt;=0,0,SIN(RADIANS(Planilha2!$C$7))*D34)</f>
        <v>-1710.1007166283432</v>
      </c>
      <c r="H34" s="1">
        <f>+IF(D34&lt;=0,0,D34*SIN(RADIANS(Planilha2!$D$5)))</f>
        <v>2499.9999999999995</v>
      </c>
    </row>
    <row r="35" spans="1:8" x14ac:dyDescent="0.3">
      <c r="A35">
        <f>+A29+Planilha2!$B$3</f>
        <v>50</v>
      </c>
      <c r="B35" t="s">
        <v>7</v>
      </c>
      <c r="C35" t="str">
        <f>Planilha2!$A$8</f>
        <v>AZ 0157</v>
      </c>
      <c r="D35">
        <f>IF(B35="P",+D29-E35*Planilha2!$B$3,+D29+E35*Planilha2!$B$3)</f>
        <v>3000</v>
      </c>
      <c r="E35" s="1">
        <f>+Planilha2!$B$8</f>
        <v>100</v>
      </c>
      <c r="F35" s="1">
        <f>+IF(D35&lt;=0,0,COS(RADIANS(Planilha2!$C$8))*D35)</f>
        <v>2598.076211353316</v>
      </c>
      <c r="G35" s="1">
        <f>+IF(D35&lt;=0,0,SIN(RADIANS(Planilha2!$C$8))*D35)</f>
        <v>1499.9999999999998</v>
      </c>
      <c r="H35" s="1">
        <f>+IF(D35&lt;=0,0,D35*SIN(RADIANS(Planilha2!$D$5)))</f>
        <v>1499.9999999999998</v>
      </c>
    </row>
    <row r="36" spans="1:8" x14ac:dyDescent="0.3">
      <c r="A36">
        <f>+A30+Planilha2!$B$3</f>
        <v>50</v>
      </c>
      <c r="B36" t="s">
        <v>7</v>
      </c>
      <c r="C36" t="str">
        <f>+Planilha2!$A$9</f>
        <v>GZ 0667</v>
      </c>
      <c r="D36">
        <f>IF(B36="P",+D30-E36*Planilha2!$B$3,+D30+E36*Planilha2!$B$3)</f>
        <v>2100</v>
      </c>
      <c r="E36">
        <f>+Planilha2!$B$9</f>
        <v>110</v>
      </c>
      <c r="F36" s="1">
        <f>+IF(D36&lt;=0,0,COS(RADIANS(Planilha2!$C$9))*D36)</f>
        <v>1050.0000000000002</v>
      </c>
      <c r="G36" s="1">
        <f>+IF(D36&lt;=0,0,SIN(RADIANS(Planilha2!$C$9))*D36)</f>
        <v>1818.653347947321</v>
      </c>
      <c r="H36" s="1">
        <f>+IF(D36&lt;=0,0,D36*SIN(RADIANS(Planilha2!$D$5)))</f>
        <v>1049.9999999999998</v>
      </c>
    </row>
    <row r="38" spans="1:8" x14ac:dyDescent="0.3">
      <c r="A38">
        <f>+A32+Planilha2!$B$3</f>
        <v>60</v>
      </c>
      <c r="B38" t="s">
        <v>8</v>
      </c>
      <c r="C38" t="str">
        <f>+Planilha2!$A$5</f>
        <v>LA 2203</v>
      </c>
      <c r="D38">
        <f>IF(B38="P",+D32-E38*Planilha2!$B$3,+D32+E38*Planilha2!$B$3)</f>
        <v>7800</v>
      </c>
      <c r="E38" s="1">
        <f>+Planilha2!$B$5</f>
        <v>120</v>
      </c>
      <c r="F38" s="1">
        <f>IF(D38&lt;=0,0,+COS(RADIANS(Planilha2!$C$5))*D38)</f>
        <v>-6754.9981495186221</v>
      </c>
      <c r="G38">
        <f>+IF(D38&lt;=0,0,SIN(RADIANS(Planilha2!$C$5))*D38)</f>
        <v>3899.9999999999995</v>
      </c>
      <c r="H38" s="1">
        <f>+IF(D38&lt;=0,0,D38*SIN(RADIANS(Planilha2!$D$5)))</f>
        <v>3899.9999999999995</v>
      </c>
    </row>
    <row r="39" spans="1:8" x14ac:dyDescent="0.3">
      <c r="A39">
        <f>+A33+Planilha2!$B$3</f>
        <v>60</v>
      </c>
      <c r="B39" t="s">
        <v>8</v>
      </c>
      <c r="C39" t="str">
        <f>+Planilha2!$A$6</f>
        <v>GZ 0331</v>
      </c>
      <c r="D39">
        <f>IF(B39="P",+D33-E39*Planilha2!$B$3,+D33+E39*Planilha2!$B$3)</f>
        <v>11000</v>
      </c>
      <c r="E39" s="1">
        <f>+Planilha2!$B$6</f>
        <v>150</v>
      </c>
      <c r="F39" s="1">
        <f>IF(D39&lt;=0,0,+COS(RADIANS(Planilha2!$C$6))*D39)</f>
        <v>-1910.1299543362334</v>
      </c>
      <c r="G39" s="1">
        <f>+IF(D39&lt;=0,0,SIN(RADIANS(Planilha2!$C$6))*D39)</f>
        <v>10832.885283134288</v>
      </c>
      <c r="H39" s="1">
        <f>+IF(D39&lt;=0,0,D39*SIN(RADIANS(Planilha2!$D$5)))</f>
        <v>5499.9999999999991</v>
      </c>
    </row>
    <row r="40" spans="1:8" x14ac:dyDescent="0.3">
      <c r="A40">
        <f>+A34+Planilha2!$B$3</f>
        <v>60</v>
      </c>
      <c r="B40" t="s">
        <v>8</v>
      </c>
      <c r="C40" t="str">
        <f>+Planilha2!$A$7</f>
        <v>AZ 0032</v>
      </c>
      <c r="D40">
        <f>IF(B40="P",+D34-E40*Planilha2!$B$3,+D34+E40*Planilha2!$B$3)</f>
        <v>4000</v>
      </c>
      <c r="E40" s="1">
        <f>+Planilha2!$B$7</f>
        <v>100</v>
      </c>
      <c r="F40" s="1">
        <f>+IF(D40&lt;=0,0,COS(RADIANS(Planilha2!$C$7))*D40)</f>
        <v>-3758.7704831436336</v>
      </c>
      <c r="G40">
        <f>+IF(D40&lt;=0,0,SIN(RADIANS(Planilha2!$C$7))*D40)</f>
        <v>-1368.0805733026746</v>
      </c>
      <c r="H40" s="1">
        <f>+IF(D40&lt;=0,0,D40*SIN(RADIANS(Planilha2!$D$5)))</f>
        <v>1999.9999999999998</v>
      </c>
    </row>
    <row r="41" spans="1:8" x14ac:dyDescent="0.3">
      <c r="A41">
        <f>+A35+Planilha2!$B$3</f>
        <v>60</v>
      </c>
      <c r="B41" t="s">
        <v>7</v>
      </c>
      <c r="C41" t="str">
        <f>Planilha2!$A$8</f>
        <v>AZ 0157</v>
      </c>
      <c r="D41">
        <f>IF(B41="P",+D35-E41*Planilha2!$B$3,+D35+E41*Planilha2!$B$3)</f>
        <v>4000</v>
      </c>
      <c r="E41" s="1">
        <f>+Planilha2!$B$8</f>
        <v>100</v>
      </c>
      <c r="F41" s="1">
        <f>+IF(D41&lt;=0,0,COS(RADIANS(Planilha2!$C$8))*D41)</f>
        <v>3464.1016151377548</v>
      </c>
      <c r="G41" s="1">
        <f>+IF(D41&lt;=0,0,SIN(RADIANS(Planilha2!$C$8))*D41)</f>
        <v>1999.9999999999998</v>
      </c>
      <c r="H41" s="1">
        <f>+IF(D41&lt;=0,0,D41*SIN(RADIANS(Planilha2!$D$5)))</f>
        <v>1999.9999999999998</v>
      </c>
    </row>
    <row r="42" spans="1:8" x14ac:dyDescent="0.3">
      <c r="A42">
        <f>+A36+Planilha2!$B$3</f>
        <v>60</v>
      </c>
      <c r="B42" t="s">
        <v>7</v>
      </c>
      <c r="C42" t="str">
        <f>+Planilha2!$A$9</f>
        <v>GZ 0667</v>
      </c>
      <c r="D42">
        <f>IF(B42="P",+D36-E42*Planilha2!$B$3,+D36+E42*Planilha2!$B$3)</f>
        <v>3200</v>
      </c>
      <c r="E42">
        <f>+Planilha2!$B$9</f>
        <v>110</v>
      </c>
      <c r="F42" s="1">
        <f>+IF(D42&lt;=0,0,COS(RADIANS(Planilha2!$C$9))*D42)</f>
        <v>1600.0000000000005</v>
      </c>
      <c r="G42" s="1">
        <f>+IF(D42&lt;=0,0,SIN(RADIANS(Planilha2!$C$9))*D42)</f>
        <v>2771.2812921102036</v>
      </c>
      <c r="H42" s="1">
        <f>+IF(D42&lt;=0,0,D42*SIN(RADIANS(Planilha2!$D$5)))</f>
        <v>1599.9999999999998</v>
      </c>
    </row>
    <row r="44" spans="1:8" x14ac:dyDescent="0.3">
      <c r="A44">
        <f>+A38+Planilha2!$B$3</f>
        <v>70</v>
      </c>
      <c r="B44" t="s">
        <v>8</v>
      </c>
      <c r="C44" t="str">
        <f>+Planilha2!$A$5</f>
        <v>LA 2203</v>
      </c>
      <c r="D44">
        <f>IF(B44="P",+D38-E44*Planilha2!$B$3,+D38+E44*Planilha2!$B$3)</f>
        <v>6600</v>
      </c>
      <c r="E44" s="1">
        <f>+Planilha2!$B$5</f>
        <v>120</v>
      </c>
      <c r="F44" s="1">
        <f>IF(D44&lt;=0,0,+COS(RADIANS(Planilha2!$C$5))*D44)</f>
        <v>-5715.7676649772957</v>
      </c>
      <c r="G44">
        <f>+IF(D44&lt;=0,0,SIN(RADIANS(Planilha2!$C$5))*D44)</f>
        <v>3299.9999999999995</v>
      </c>
      <c r="H44" s="1">
        <f>+IF(D44&lt;=0,0,D44*SIN(RADIANS(Planilha2!$D$5)))</f>
        <v>3299.9999999999995</v>
      </c>
    </row>
    <row r="45" spans="1:8" x14ac:dyDescent="0.3">
      <c r="A45">
        <f>+A39+Planilha2!$B$3</f>
        <v>70</v>
      </c>
      <c r="B45" t="s">
        <v>8</v>
      </c>
      <c r="C45" t="str">
        <f>+Planilha2!$A$6</f>
        <v>GZ 0331</v>
      </c>
      <c r="D45">
        <f>IF(B45="P",+D39-E45*Planilha2!$B$3,+D39+E45*Planilha2!$B$3)</f>
        <v>9500</v>
      </c>
      <c r="E45" s="1">
        <f>+Planilha2!$B$6</f>
        <v>150</v>
      </c>
      <c r="F45" s="1">
        <f>IF(D45&lt;=0,0,+COS(RADIANS(Planilha2!$C$6))*D45)</f>
        <v>-1649.6576878358378</v>
      </c>
      <c r="G45" s="1">
        <f>+IF(D45&lt;=0,0,SIN(RADIANS(Planilha2!$C$6))*D45)</f>
        <v>9355.6736536159769</v>
      </c>
      <c r="H45" s="1">
        <f>+IF(D45&lt;=0,0,D45*SIN(RADIANS(Planilha2!$D$5)))</f>
        <v>4749.9999999999991</v>
      </c>
    </row>
    <row r="46" spans="1:8" x14ac:dyDescent="0.3">
      <c r="A46">
        <f>+A40+Planilha2!$B$3</f>
        <v>70</v>
      </c>
      <c r="B46" t="s">
        <v>8</v>
      </c>
      <c r="C46" t="str">
        <f>+Planilha2!$A$7</f>
        <v>AZ 0032</v>
      </c>
      <c r="D46">
        <f>IF(B46="P",+D40-E46*Planilha2!$B$3,+D40+E46*Planilha2!$B$3)</f>
        <v>3000</v>
      </c>
      <c r="E46" s="1">
        <f>+Planilha2!$B$7</f>
        <v>100</v>
      </c>
      <c r="F46" s="1">
        <f>+IF(D46&lt;=0,0,COS(RADIANS(Planilha2!$C$7))*D46)</f>
        <v>-2819.0778623577253</v>
      </c>
      <c r="G46">
        <f>+IF(D46&lt;=0,0,SIN(RADIANS(Planilha2!$C$7))*D46)</f>
        <v>-1026.0604299770059</v>
      </c>
      <c r="H46" s="1">
        <f>+IF(D46&lt;=0,0,D46*SIN(RADIANS(Planilha2!$D$5)))</f>
        <v>1499.9999999999998</v>
      </c>
    </row>
    <row r="47" spans="1:8" x14ac:dyDescent="0.3">
      <c r="A47">
        <f>+A41+Planilha2!$B$3</f>
        <v>70</v>
      </c>
      <c r="B47" t="s">
        <v>7</v>
      </c>
      <c r="C47" t="str">
        <f>Planilha2!$A$8</f>
        <v>AZ 0157</v>
      </c>
      <c r="D47">
        <f>IF(B47="P",+D41-E47*Planilha2!$B$3,+D41+E47*Planilha2!$B$3)</f>
        <v>5000</v>
      </c>
      <c r="E47" s="1">
        <f>+Planilha2!$B$8</f>
        <v>100</v>
      </c>
      <c r="F47" s="1">
        <f>+IF(D47&lt;=0,0,COS(RADIANS(Planilha2!$C$8))*D47)</f>
        <v>4330.1270189221932</v>
      </c>
      <c r="G47" s="1">
        <f>+IF(D47&lt;=0,0,SIN(RADIANS(Planilha2!$C$8))*D47)</f>
        <v>2499.9999999999995</v>
      </c>
      <c r="H47" s="1">
        <f>+IF(D47&lt;=0,0,D47*SIN(RADIANS(Planilha2!$D$5)))</f>
        <v>2499.9999999999995</v>
      </c>
    </row>
    <row r="48" spans="1:8" x14ac:dyDescent="0.3">
      <c r="A48">
        <f>+A42+Planilha2!$B$3</f>
        <v>70</v>
      </c>
      <c r="B48" t="s">
        <v>7</v>
      </c>
      <c r="C48" t="str">
        <f>+Planilha2!$A$9</f>
        <v>GZ 0667</v>
      </c>
      <c r="D48">
        <f>IF(B48="P",+D42-E48*Planilha2!$B$3,+D42+E48*Planilha2!$B$3)</f>
        <v>4300</v>
      </c>
      <c r="E48">
        <f>+Planilha2!$B$9</f>
        <v>110</v>
      </c>
      <c r="F48" s="1">
        <f>+IF(D48&lt;=0,0,COS(RADIANS(Planilha2!$C$9))*D48)</f>
        <v>2150.0000000000005</v>
      </c>
      <c r="G48" s="1">
        <f>+IF(D48&lt;=0,0,SIN(RADIANS(Planilha2!$C$9))*D48)</f>
        <v>3723.9092362730858</v>
      </c>
      <c r="H48" s="1">
        <f>+IF(D48&lt;=0,0,D48*SIN(RADIANS(Planilha2!$D$5)))</f>
        <v>2149.9999999999995</v>
      </c>
    </row>
    <row r="50" spans="1:8" x14ac:dyDescent="0.3">
      <c r="A50">
        <f>+A44+Planilha2!$B$3</f>
        <v>80</v>
      </c>
      <c r="B50" t="s">
        <v>8</v>
      </c>
      <c r="C50" t="str">
        <f>+Planilha2!$A$5</f>
        <v>LA 2203</v>
      </c>
      <c r="D50">
        <f>IF(B50="P",+D44-E50*Planilha2!$B$3,+D44+E50*Planilha2!$B$3)</f>
        <v>5400</v>
      </c>
      <c r="E50" s="1">
        <f>+Planilha2!$B$5</f>
        <v>120</v>
      </c>
      <c r="F50" s="1">
        <f>IF(D50&lt;=0,0,+COS(RADIANS(Planilha2!$C$5))*D50)</f>
        <v>-4676.5371804359693</v>
      </c>
      <c r="G50">
        <f>+IF(D50&lt;=0,0,SIN(RADIANS(Planilha2!$C$5))*D50)</f>
        <v>2699.9999999999995</v>
      </c>
      <c r="H50" s="1">
        <f>+IF(D50&lt;=0,0,D50*SIN(RADIANS(Planilha2!$D$5)))</f>
        <v>2699.9999999999995</v>
      </c>
    </row>
    <row r="51" spans="1:8" x14ac:dyDescent="0.3">
      <c r="A51">
        <f>+A45+Planilha2!$B$3</f>
        <v>80</v>
      </c>
      <c r="B51" t="s">
        <v>8</v>
      </c>
      <c r="C51" t="str">
        <f>+Planilha2!$A$6</f>
        <v>GZ 0331</v>
      </c>
      <c r="D51">
        <f>IF(B51="P",+D45-E51*Planilha2!$B$3,+D45+E51*Planilha2!$B$3)</f>
        <v>8000</v>
      </c>
      <c r="E51" s="1">
        <f>+Planilha2!$B$6</f>
        <v>150</v>
      </c>
      <c r="F51" s="1">
        <f>IF(D51&lt;=0,0,+COS(RADIANS(Planilha2!$C$6))*D51)</f>
        <v>-1389.1854213354425</v>
      </c>
      <c r="G51" s="1">
        <f>+IF(D51&lt;=0,0,SIN(RADIANS(Planilha2!$C$6))*D51)</f>
        <v>7878.4620240976637</v>
      </c>
      <c r="H51" s="1">
        <f>+IF(D51&lt;=0,0,D51*SIN(RADIANS(Planilha2!$D$5)))</f>
        <v>3999.9999999999995</v>
      </c>
    </row>
    <row r="52" spans="1:8" x14ac:dyDescent="0.3">
      <c r="A52">
        <f>+A46+Planilha2!$B$3</f>
        <v>80</v>
      </c>
      <c r="B52" t="s">
        <v>8</v>
      </c>
      <c r="C52" t="str">
        <f>+Planilha2!$A$7</f>
        <v>AZ 0032</v>
      </c>
      <c r="D52">
        <f>IF(B52="P",+D46-E52*Planilha2!$B$3,+D46+E52*Planilha2!$B$3)</f>
        <v>2000</v>
      </c>
      <c r="E52" s="1">
        <f>+Planilha2!$B$7</f>
        <v>100</v>
      </c>
      <c r="F52" s="1">
        <f>+IF(D52&lt;=0,0,COS(RADIANS(Planilha2!$C$7))*D52)</f>
        <v>-1879.3852415718168</v>
      </c>
      <c r="G52">
        <f>+IF(D52&lt;=0,0,SIN(RADIANS(Planilha2!$C$7))*D52)</f>
        <v>-684.04028665133728</v>
      </c>
      <c r="H52" s="1">
        <f>+IF(D52&lt;=0,0,D52*SIN(RADIANS(Planilha2!$D$5)))</f>
        <v>999.99999999999989</v>
      </c>
    </row>
    <row r="53" spans="1:8" x14ac:dyDescent="0.3">
      <c r="A53">
        <f>+A47+Planilha2!$B$3</f>
        <v>80</v>
      </c>
      <c r="B53" t="s">
        <v>7</v>
      </c>
      <c r="C53" t="str">
        <f>Planilha2!$A$8</f>
        <v>AZ 0157</v>
      </c>
      <c r="D53">
        <f>IF(B53="P",+D47-E53*Planilha2!$B$3,+D47+E53*Planilha2!$B$3)</f>
        <v>6000</v>
      </c>
      <c r="E53" s="1">
        <f>+Planilha2!$B$8</f>
        <v>100</v>
      </c>
      <c r="F53" s="1">
        <f>+IF(D53&lt;=0,0,COS(RADIANS(Planilha2!$C$8))*D53)</f>
        <v>5196.152422706632</v>
      </c>
      <c r="G53" s="1">
        <f>+IF(D53&lt;=0,0,SIN(RADIANS(Planilha2!$C$8))*D53)</f>
        <v>2999.9999999999995</v>
      </c>
      <c r="H53" s="1">
        <f>+IF(D53&lt;=0,0,D53*SIN(RADIANS(Planilha2!$D$5)))</f>
        <v>2999.9999999999995</v>
      </c>
    </row>
    <row r="54" spans="1:8" x14ac:dyDescent="0.3">
      <c r="A54">
        <f>+A48+Planilha2!$B$3</f>
        <v>80</v>
      </c>
      <c r="B54" t="s">
        <v>7</v>
      </c>
      <c r="C54" t="str">
        <f>+Planilha2!$A$9</f>
        <v>GZ 0667</v>
      </c>
      <c r="D54">
        <f>IF(B54="P",+D48-E54*Planilha2!$B$3,+D48+E54*Planilha2!$B$3)</f>
        <v>5400</v>
      </c>
      <c r="E54">
        <f>+Planilha2!$B$9</f>
        <v>110</v>
      </c>
      <c r="F54" s="1">
        <f>+IF(D54&lt;=0,0,COS(RADIANS(Planilha2!$C$9))*D54)</f>
        <v>2700.0000000000005</v>
      </c>
      <c r="G54" s="1">
        <f>+IF(D54&lt;=0,0,SIN(RADIANS(Planilha2!$C$9))*D54)</f>
        <v>4676.5371804359684</v>
      </c>
      <c r="H54" s="1">
        <f>+IF(D54&lt;=0,0,D54*SIN(RADIANS(Planilha2!$D$5)))</f>
        <v>2699.9999999999995</v>
      </c>
    </row>
    <row r="56" spans="1:8" x14ac:dyDescent="0.3">
      <c r="A56">
        <f>+A50+Planilha2!$B$3</f>
        <v>90</v>
      </c>
      <c r="B56" t="s">
        <v>8</v>
      </c>
      <c r="C56" t="str">
        <f>+Planilha2!$A$5</f>
        <v>LA 2203</v>
      </c>
      <c r="D56">
        <f>IF(B56="P",+D50-E56*Planilha2!$B$3,+D50+E56*Planilha2!$B$3)</f>
        <v>4200</v>
      </c>
      <c r="E56" s="1">
        <f>+Planilha2!$B$5</f>
        <v>120</v>
      </c>
      <c r="F56" s="1">
        <f>IF(D56&lt;=0,0,+COS(RADIANS(Planilha2!$C$5))*D56)</f>
        <v>-3637.3066958946424</v>
      </c>
      <c r="G56">
        <f>+IF(D56&lt;=0,0,SIN(RADIANS(Planilha2!$C$5))*D56)</f>
        <v>2099.9999999999995</v>
      </c>
      <c r="H56" s="1">
        <f>+IF(D56&lt;=0,0,D56*SIN(RADIANS(Planilha2!$D$5)))</f>
        <v>2099.9999999999995</v>
      </c>
    </row>
    <row r="57" spans="1:8" x14ac:dyDescent="0.3">
      <c r="A57">
        <f>+A51+Planilha2!$B$3</f>
        <v>90</v>
      </c>
      <c r="B57" t="s">
        <v>8</v>
      </c>
      <c r="C57" t="str">
        <f>+Planilha2!$A$6</f>
        <v>GZ 0331</v>
      </c>
      <c r="D57">
        <f>IF(B57="P",+D51-E57*Planilha2!$B$3,+D51+E57*Planilha2!$B$3)</f>
        <v>6500</v>
      </c>
      <c r="E57" s="1">
        <f>+Planilha2!$B$6</f>
        <v>150</v>
      </c>
      <c r="F57" s="1">
        <f>IF(D57&lt;=0,0,+COS(RADIANS(Planilha2!$C$6))*D57)</f>
        <v>-1128.7131548350469</v>
      </c>
      <c r="G57" s="1">
        <f>+IF(D57&lt;=0,0,SIN(RADIANS(Planilha2!$C$6))*D57)</f>
        <v>6401.2503945793524</v>
      </c>
      <c r="H57" s="1">
        <f>+IF(D57&lt;=0,0,D57*SIN(RADIANS(Planilha2!$D$5)))</f>
        <v>3249.9999999999995</v>
      </c>
    </row>
    <row r="58" spans="1:8" x14ac:dyDescent="0.3">
      <c r="A58">
        <f>+A52+Planilha2!$B$3</f>
        <v>90</v>
      </c>
      <c r="B58" t="s">
        <v>8</v>
      </c>
      <c r="C58" t="str">
        <f>+Planilha2!$A$7</f>
        <v>AZ 0032</v>
      </c>
      <c r="D58">
        <f>IF(B58="P",+D52-E58*Planilha2!$B$3,+D52+E58*Planilha2!$B$3)</f>
        <v>1000</v>
      </c>
      <c r="E58" s="1">
        <f>+Planilha2!$B$7</f>
        <v>100</v>
      </c>
      <c r="F58" s="1">
        <f>+IF(D58&lt;=0,0,COS(RADIANS(Planilha2!$C$7))*D58)</f>
        <v>-939.69262078590839</v>
      </c>
      <c r="G58">
        <f>+IF(D58&lt;=0,0,SIN(RADIANS(Planilha2!$C$7))*D58)</f>
        <v>-342.02014332566864</v>
      </c>
      <c r="H58" s="1">
        <f>+IF(D58&lt;=0,0,D58*SIN(RADIANS(Planilha2!$D$5)))</f>
        <v>499.99999999999994</v>
      </c>
    </row>
    <row r="59" spans="1:8" x14ac:dyDescent="0.3">
      <c r="A59">
        <f>+A53+Planilha2!$B$3</f>
        <v>90</v>
      </c>
      <c r="B59" t="s">
        <v>7</v>
      </c>
      <c r="C59" t="str">
        <f>Planilha2!$A$8</f>
        <v>AZ 0157</v>
      </c>
      <c r="D59">
        <f>IF(B59="P",+D53-E59*Planilha2!$B$3,+D53+E59*Planilha2!$B$3)</f>
        <v>7000</v>
      </c>
      <c r="E59" s="1">
        <f>+Planilha2!$B$8</f>
        <v>100</v>
      </c>
      <c r="F59" s="1">
        <f>+IF(D59&lt;=0,0,COS(RADIANS(Planilha2!$C$8))*D59)</f>
        <v>6062.1778264910708</v>
      </c>
      <c r="G59" s="1">
        <f>+IF(D59&lt;=0,0,SIN(RADIANS(Planilha2!$C$8))*D59)</f>
        <v>3499.9999999999995</v>
      </c>
      <c r="H59" s="1">
        <f>+IF(D59&lt;=0,0,D59*SIN(RADIANS(Planilha2!$D$5)))</f>
        <v>3499.9999999999995</v>
      </c>
    </row>
    <row r="60" spans="1:8" x14ac:dyDescent="0.3">
      <c r="A60">
        <f>+A54+Planilha2!$B$3</f>
        <v>90</v>
      </c>
      <c r="B60" t="s">
        <v>7</v>
      </c>
      <c r="C60" t="str">
        <f>+Planilha2!$A$9</f>
        <v>GZ 0667</v>
      </c>
      <c r="D60">
        <f>IF(B60="P",+D54-E60*Planilha2!$B$3,+D54+E60*Planilha2!$B$3)</f>
        <v>6500</v>
      </c>
      <c r="E60">
        <f>+Planilha2!$B$9</f>
        <v>110</v>
      </c>
      <c r="F60" s="1">
        <f>+IF(D60&lt;=0,0,COS(RADIANS(Planilha2!$C$9))*D60)</f>
        <v>3250.0000000000009</v>
      </c>
      <c r="G60" s="1">
        <f>+IF(D60&lt;=0,0,SIN(RADIANS(Planilha2!$C$9))*D60)</f>
        <v>5629.1651245988505</v>
      </c>
      <c r="H60" s="1">
        <f>+IF(D60&lt;=0,0,D60*SIN(RADIANS(Planilha2!$D$5)))</f>
        <v>3249.9999999999995</v>
      </c>
    </row>
    <row r="62" spans="1:8" x14ac:dyDescent="0.3">
      <c r="A62">
        <f>+A56+Planilha2!$B$3</f>
        <v>100</v>
      </c>
      <c r="B62" t="s">
        <v>8</v>
      </c>
      <c r="C62" t="str">
        <f>+Planilha2!$A$5</f>
        <v>LA 2203</v>
      </c>
      <c r="D62">
        <f>IF(B62="P",+D56-E62*Planilha2!$B$3,+D56+E62*Planilha2!$B$3)</f>
        <v>3000</v>
      </c>
      <c r="E62" s="1">
        <f>+Planilha2!$B$5</f>
        <v>120</v>
      </c>
      <c r="F62" s="1">
        <f>IF(D62&lt;=0,0,+COS(RADIANS(Planilha2!$C$5))*D62)</f>
        <v>-2598.076211353316</v>
      </c>
      <c r="G62">
        <f>+IF(D62&lt;=0,0,SIN(RADIANS(Planilha2!$C$5))*D62)</f>
        <v>1499.9999999999998</v>
      </c>
      <c r="H62" s="1">
        <f>+IF(D62&lt;=0,0,D62*SIN(RADIANS(Planilha2!$D$5)))</f>
        <v>1499.9999999999998</v>
      </c>
    </row>
    <row r="63" spans="1:8" x14ac:dyDescent="0.3">
      <c r="A63">
        <f>+A57+Planilha2!$B$3</f>
        <v>100</v>
      </c>
      <c r="B63" t="s">
        <v>8</v>
      </c>
      <c r="C63" t="str">
        <f>+Planilha2!$A$6</f>
        <v>GZ 0331</v>
      </c>
      <c r="D63">
        <f>IF(B63="P",+D57-E63*Planilha2!$B$3,+D57+E63*Planilha2!$B$3)</f>
        <v>5000</v>
      </c>
      <c r="E63" s="1">
        <f>+Planilha2!$B$6</f>
        <v>150</v>
      </c>
      <c r="F63" s="1">
        <f>IF(D63&lt;=0,0,+COS(RADIANS(Planilha2!$C$6))*D63)</f>
        <v>-868.24088833465157</v>
      </c>
      <c r="G63" s="1">
        <f>+IF(D63&lt;=0,0,SIN(RADIANS(Planilha2!$C$6))*D63)</f>
        <v>4924.0387650610401</v>
      </c>
      <c r="H63" s="1">
        <f>+IF(D63&lt;=0,0,D63*SIN(RADIANS(Planilha2!$D$5)))</f>
        <v>2499.9999999999995</v>
      </c>
    </row>
    <row r="64" spans="1:8" x14ac:dyDescent="0.3">
      <c r="A64">
        <f>+A58+Planilha2!$B$3</f>
        <v>100</v>
      </c>
      <c r="B64" t="s">
        <v>8</v>
      </c>
      <c r="C64" t="str">
        <f>+Planilha2!$A$7</f>
        <v>AZ 0032</v>
      </c>
      <c r="D64">
        <f>IF(B64="P",+D58-E64*Planilha2!$B$3,+D58+E64*Planilha2!$B$3)</f>
        <v>0</v>
      </c>
      <c r="E64" s="1">
        <f>+Planilha2!$B$7</f>
        <v>100</v>
      </c>
      <c r="F64" s="1">
        <f>+IF(D64&lt;=0,0,COS(RADIANS(Planilha2!$C$7))*D64)</f>
        <v>0</v>
      </c>
      <c r="G64">
        <f>+IF(D64&lt;=0,0,SIN(RADIANS(Planilha2!$C$7))*D64)</f>
        <v>0</v>
      </c>
      <c r="H64" s="1">
        <f>+IF(D64&lt;=0,0,D64*SIN(RADIANS(Planilha2!$D$5)))</f>
        <v>0</v>
      </c>
    </row>
    <row r="65" spans="1:8" x14ac:dyDescent="0.3">
      <c r="A65">
        <f>+A59+Planilha2!$B$3</f>
        <v>100</v>
      </c>
      <c r="B65" t="s">
        <v>7</v>
      </c>
      <c r="C65" t="str">
        <f>Planilha2!$A$8</f>
        <v>AZ 0157</v>
      </c>
      <c r="D65">
        <f>IF(B65="P",+D59-E65*Planilha2!$B$3,+D59+E65*Planilha2!$B$3)</f>
        <v>8000</v>
      </c>
      <c r="E65" s="1">
        <f>+Planilha2!$B$8</f>
        <v>100</v>
      </c>
      <c r="F65" s="1">
        <f>+IF(D65&lt;=0,0,COS(RADIANS(Planilha2!$C$8))*D65)</f>
        <v>6928.2032302755097</v>
      </c>
      <c r="G65" s="1">
        <f>+IF(D65&lt;=0,0,SIN(RADIANS(Planilha2!$C$8))*D65)</f>
        <v>3999.9999999999995</v>
      </c>
      <c r="H65" s="1">
        <f>+IF(D65&lt;=0,0,D65*SIN(RADIANS(Planilha2!$D$5)))</f>
        <v>3999.9999999999995</v>
      </c>
    </row>
    <row r="66" spans="1:8" x14ac:dyDescent="0.3">
      <c r="A66">
        <f>+A60+Planilha2!$B$3</f>
        <v>100</v>
      </c>
      <c r="B66" t="s">
        <v>7</v>
      </c>
      <c r="C66" t="str">
        <f>+Planilha2!$A$9</f>
        <v>GZ 0667</v>
      </c>
      <c r="D66">
        <f>IF(B66="P",+D60-E66*Planilha2!$B$3,+D60+E66*Planilha2!$B$3)</f>
        <v>7600</v>
      </c>
      <c r="E66">
        <f>+Planilha2!$B$9</f>
        <v>110</v>
      </c>
      <c r="F66" s="1">
        <f>+IF(D66&lt;=0,0,COS(RADIANS(Planilha2!$C$9))*D66)</f>
        <v>3800.0000000000009</v>
      </c>
      <c r="G66" s="1">
        <f>+IF(D66&lt;=0,0,SIN(RADIANS(Planilha2!$C$9))*D66)</f>
        <v>6581.7930687617336</v>
      </c>
      <c r="H66" s="1">
        <f>+IF(D66&lt;=0,0,D66*SIN(RADIANS(Planilha2!$D$5)))</f>
        <v>3799.9999999999995</v>
      </c>
    </row>
    <row r="68" spans="1:8" x14ac:dyDescent="0.3">
      <c r="A68">
        <f>+A62+Planilha2!$B$3</f>
        <v>110</v>
      </c>
      <c r="B68" t="s">
        <v>8</v>
      </c>
      <c r="C68" t="str">
        <f>+Planilha2!$A$5</f>
        <v>LA 2203</v>
      </c>
      <c r="D68">
        <f>IF(B68="P",+D62-E68*Planilha2!$B$3,+D62+E68*Planilha2!$B$3)</f>
        <v>1800</v>
      </c>
      <c r="E68" s="1">
        <f>+Planilha2!$B$5</f>
        <v>120</v>
      </c>
      <c r="F68" s="1">
        <f>IF(D68&lt;=0,0,+COS(RADIANS(Planilha2!$C$5))*D68)</f>
        <v>-1558.8457268119896</v>
      </c>
      <c r="G68">
        <f>+IF(D68&lt;=0,0,SIN(RADIANS(Planilha2!$C$5))*D68)</f>
        <v>899.99999999999989</v>
      </c>
      <c r="H68" s="1">
        <f>+IF(D68&lt;=0,0,D68*SIN(RADIANS(Planilha2!$D$5)))</f>
        <v>899.99999999999989</v>
      </c>
    </row>
    <row r="69" spans="1:8" x14ac:dyDescent="0.3">
      <c r="A69">
        <f>+A63+Planilha2!$B$3</f>
        <v>110</v>
      </c>
      <c r="B69" t="s">
        <v>8</v>
      </c>
      <c r="C69" t="str">
        <f>+Planilha2!$A$6</f>
        <v>GZ 0331</v>
      </c>
      <c r="D69">
        <f>IF(B69="P",+D63-E69*Planilha2!$B$3,+D63+E69*Planilha2!$B$3)</f>
        <v>3500</v>
      </c>
      <c r="E69" s="1">
        <f>+Planilha2!$B$6</f>
        <v>150</v>
      </c>
      <c r="F69" s="1">
        <f>IF(D69&lt;=0,0,+COS(RADIANS(Planilha2!$C$6))*D69)</f>
        <v>-607.76862183425601</v>
      </c>
      <c r="G69" s="1">
        <f>+IF(D69&lt;=0,0,SIN(RADIANS(Planilha2!$C$6))*D69)</f>
        <v>3446.8271355427282</v>
      </c>
      <c r="H69" s="1">
        <f>+IF(D69&lt;=0,0,D69*SIN(RADIANS(Planilha2!$D$5)))</f>
        <v>1749.9999999999998</v>
      </c>
    </row>
    <row r="70" spans="1:8" x14ac:dyDescent="0.3">
      <c r="A70">
        <f>+A64+Planilha2!$B$3</f>
        <v>110</v>
      </c>
      <c r="B70" t="s">
        <v>8</v>
      </c>
      <c r="C70" t="str">
        <f>+Planilha2!$A$7</f>
        <v>AZ 0032</v>
      </c>
      <c r="D70">
        <f>IF(B70="P",+D64-E70*Planilha2!$B$3,+D64+E70*Planilha2!$B$3)</f>
        <v>-1000</v>
      </c>
      <c r="E70" s="1">
        <f>+Planilha2!$B$7</f>
        <v>100</v>
      </c>
      <c r="F70" s="1">
        <f>+IF(D70&lt;=0,0,COS(RADIANS(Planilha2!$C$7))*D70)</f>
        <v>0</v>
      </c>
      <c r="G70">
        <f>+IF(D70&lt;=0,0,SIN(RADIANS(Planilha2!$C$7))*D70)</f>
        <v>0</v>
      </c>
      <c r="H70" s="1">
        <f>+IF(D70&lt;=0,0,D70*SIN(RADIANS(Planilha2!$D$5)))</f>
        <v>0</v>
      </c>
    </row>
    <row r="71" spans="1:8" x14ac:dyDescent="0.3">
      <c r="A71">
        <f>+A65+Planilha2!$B$3</f>
        <v>110</v>
      </c>
      <c r="B71" t="s">
        <v>7</v>
      </c>
      <c r="C71" t="str">
        <f>Planilha2!$A$8</f>
        <v>AZ 0157</v>
      </c>
      <c r="D71">
        <f>IF(B71="P",+D65-E71*Planilha2!$B$3,+D65+E71*Planilha2!$B$3)</f>
        <v>9000</v>
      </c>
      <c r="E71" s="1">
        <f>+Planilha2!$B$8</f>
        <v>100</v>
      </c>
      <c r="F71" s="1">
        <f>+IF(D71&lt;=0,0,COS(RADIANS(Planilha2!$C$8))*D71)</f>
        <v>7794.2286340599485</v>
      </c>
      <c r="G71" s="1">
        <f>+IF(D71&lt;=0,0,SIN(RADIANS(Planilha2!$C$8))*D71)</f>
        <v>4499.9999999999991</v>
      </c>
      <c r="H71" s="1">
        <f>+IF(D71&lt;=0,0,D71*SIN(RADIANS(Planilha2!$D$5)))</f>
        <v>4499.9999999999991</v>
      </c>
    </row>
    <row r="72" spans="1:8" x14ac:dyDescent="0.3">
      <c r="A72">
        <f>+A66+Planilha2!$B$3</f>
        <v>110</v>
      </c>
      <c r="B72" t="s">
        <v>7</v>
      </c>
      <c r="C72" t="str">
        <f>+Planilha2!$A$9</f>
        <v>GZ 0667</v>
      </c>
      <c r="D72">
        <f>IF(B72="P",+D66-E72*Planilha2!$B$3,+D66+E72*Planilha2!$B$3)</f>
        <v>8700</v>
      </c>
      <c r="E72">
        <f>+Planilha2!$B$9</f>
        <v>110</v>
      </c>
      <c r="F72" s="1">
        <f>+IF(D72&lt;=0,0,COS(RADIANS(Planilha2!$C$9))*D72)</f>
        <v>4350.0000000000009</v>
      </c>
      <c r="G72" s="1">
        <f>+IF(D72&lt;=0,0,SIN(RADIANS(Planilha2!$C$9))*D72)</f>
        <v>7534.4210129246158</v>
      </c>
      <c r="H72" s="1">
        <f>+IF(D72&lt;=0,0,D72*SIN(RADIANS(Planilha2!$D$5)))</f>
        <v>4349.9999999999991</v>
      </c>
    </row>
    <row r="74" spans="1:8" x14ac:dyDescent="0.3">
      <c r="A74">
        <f>+A68+Planilha2!$B$3</f>
        <v>120</v>
      </c>
      <c r="B74" t="s">
        <v>8</v>
      </c>
      <c r="C74" t="str">
        <f>+Planilha2!$A$5</f>
        <v>LA 2203</v>
      </c>
      <c r="D74">
        <f>IF(B74="P",+D68-E74*Planilha2!$B$3,+D68+E74*Planilha2!$B$3)</f>
        <v>600</v>
      </c>
      <c r="E74" s="1">
        <f>+Planilha2!$B$5</f>
        <v>120</v>
      </c>
      <c r="F74" s="1">
        <f>IF(D74&lt;=0,0,+COS(RADIANS(Planilha2!$C$5))*D74)</f>
        <v>-519.6152422706632</v>
      </c>
      <c r="G74">
        <f>+IF(D74&lt;=0,0,SIN(RADIANS(Planilha2!$C$5))*D74)</f>
        <v>299.99999999999994</v>
      </c>
      <c r="H74" s="1">
        <f>+IF(D74&lt;=0,0,D74*SIN(RADIANS(Planilha2!$D$5)))</f>
        <v>299.99999999999994</v>
      </c>
    </row>
    <row r="75" spans="1:8" x14ac:dyDescent="0.3">
      <c r="A75">
        <f>+A69+Planilha2!$B$3</f>
        <v>120</v>
      </c>
      <c r="B75" t="s">
        <v>8</v>
      </c>
      <c r="C75" t="str">
        <f>+Planilha2!$A$6</f>
        <v>GZ 0331</v>
      </c>
      <c r="D75">
        <f>IF(B75="P",+D69-E75*Planilha2!$B$3,+D69+E75*Planilha2!$B$3)</f>
        <v>2000</v>
      </c>
      <c r="E75" s="1">
        <f>+Planilha2!$B$6</f>
        <v>150</v>
      </c>
      <c r="F75" s="1">
        <f>IF(D75&lt;=0,0,+COS(RADIANS(Planilha2!$C$6))*D75)</f>
        <v>-347.29635533386062</v>
      </c>
      <c r="G75" s="1">
        <f>+IF(D75&lt;=0,0,SIN(RADIANS(Planilha2!$C$6))*D75)</f>
        <v>1969.6155060244159</v>
      </c>
      <c r="H75" s="1">
        <f>+IF(D75&lt;=0,0,D75*SIN(RADIANS(Planilha2!$D$5)))</f>
        <v>999.99999999999989</v>
      </c>
    </row>
    <row r="76" spans="1:8" x14ac:dyDescent="0.3">
      <c r="A76">
        <f>+A70+Planilha2!$B$3</f>
        <v>120</v>
      </c>
      <c r="B76" t="s">
        <v>8</v>
      </c>
      <c r="C76" t="str">
        <f>+Planilha2!$A$7</f>
        <v>AZ 0032</v>
      </c>
      <c r="D76">
        <f>IF(B76="P",+D70-E76*Planilha2!$B$3,+D70+E76*Planilha2!$B$3)</f>
        <v>-2000</v>
      </c>
      <c r="E76" s="1">
        <f>+Planilha2!$B$7</f>
        <v>100</v>
      </c>
      <c r="F76" s="1">
        <f>+IF(D76&lt;=0,0,COS(RADIANS(Planilha2!$C$7))*D76)</f>
        <v>0</v>
      </c>
      <c r="G76">
        <f>+IF(D76&lt;=0,0,SIN(RADIANS(Planilha2!$C$7))*D76)</f>
        <v>0</v>
      </c>
      <c r="H76" s="1">
        <f>+IF(D76&lt;=0,0,D76*SIN(RADIANS(Planilha2!$D$5)))</f>
        <v>0</v>
      </c>
    </row>
    <row r="77" spans="1:8" x14ac:dyDescent="0.3">
      <c r="A77">
        <f>+A71+Planilha2!$B$3</f>
        <v>120</v>
      </c>
      <c r="B77" t="s">
        <v>7</v>
      </c>
      <c r="C77" t="str">
        <f>Planilha2!$A$8</f>
        <v>AZ 0157</v>
      </c>
      <c r="D77">
        <f>IF(B77="P",+D71-E77*Planilha2!$B$3,+D71+E77*Planilha2!$B$3)</f>
        <v>10000</v>
      </c>
      <c r="E77" s="1">
        <f>+Planilha2!$B$8</f>
        <v>100</v>
      </c>
      <c r="F77" s="1">
        <f>+IF(D77&lt;=0,0,COS(RADIANS(Planilha2!$C$8))*D77)</f>
        <v>8660.2540378443864</v>
      </c>
      <c r="G77" s="1">
        <f>+IF(D77&lt;=0,0,SIN(RADIANS(Planilha2!$C$8))*D77)</f>
        <v>4999.9999999999991</v>
      </c>
      <c r="H77" s="1">
        <f>+IF(D77&lt;=0,0,D77*SIN(RADIANS(Planilha2!$D$5)))</f>
        <v>4999.9999999999991</v>
      </c>
    </row>
    <row r="78" spans="1:8" x14ac:dyDescent="0.3">
      <c r="A78">
        <f>+A72+Planilha2!$B$3</f>
        <v>120</v>
      </c>
      <c r="B78" t="s">
        <v>7</v>
      </c>
      <c r="C78" t="str">
        <f>+Planilha2!$A$9</f>
        <v>GZ 0667</v>
      </c>
      <c r="D78">
        <f>IF(B78="P",+D72-E78*Planilha2!$B$3,+D72+E78*Planilha2!$B$3)</f>
        <v>9800</v>
      </c>
      <c r="E78">
        <f>+Planilha2!$B$9</f>
        <v>110</v>
      </c>
      <c r="F78" s="1">
        <f>+IF(D78&lt;=0,0,COS(RADIANS(Planilha2!$C$9))*D78)</f>
        <v>4900.0000000000009</v>
      </c>
      <c r="G78" s="1">
        <f>+IF(D78&lt;=0,0,SIN(RADIANS(Planilha2!$C$9))*D78)</f>
        <v>8487.0489570874979</v>
      </c>
      <c r="H78" s="1">
        <f>+IF(D78&lt;=0,0,D78*SIN(RADIANS(Planilha2!$D$5)))</f>
        <v>4899.9999999999991</v>
      </c>
    </row>
    <row r="80" spans="1:8" x14ac:dyDescent="0.3">
      <c r="A80">
        <f>+A74+Planilha2!$B$3</f>
        <v>130</v>
      </c>
      <c r="B80" t="s">
        <v>8</v>
      </c>
      <c r="C80" t="str">
        <f>+Planilha2!$A$5</f>
        <v>LA 2203</v>
      </c>
      <c r="D80">
        <f>IF(B80="P",+D74-E80*Planilha2!$B$3,+D74+E80*Planilha2!$B$3)</f>
        <v>-600</v>
      </c>
      <c r="E80" s="1">
        <f>+Planilha2!$B$5</f>
        <v>120</v>
      </c>
      <c r="F80" s="1">
        <f>IF(D80&lt;=0,0,+COS(RADIANS(Planilha2!$C$5))*D80)</f>
        <v>0</v>
      </c>
      <c r="G80">
        <f>+IF(D80&lt;=0,0,SIN(RADIANS(Planilha2!$C$5))*D80)</f>
        <v>0</v>
      </c>
      <c r="H80" s="1">
        <f>+IF(D80&lt;=0,0,D80*SIN(RADIANS(Planilha2!$D$5)))</f>
        <v>0</v>
      </c>
    </row>
    <row r="81" spans="1:8" x14ac:dyDescent="0.3">
      <c r="A81">
        <f>+A75+Planilha2!$B$3</f>
        <v>130</v>
      </c>
      <c r="B81" t="s">
        <v>8</v>
      </c>
      <c r="C81" t="str">
        <f>+Planilha2!$A$6</f>
        <v>GZ 0331</v>
      </c>
      <c r="D81">
        <f>IF(B81="P",+D75-E81*Planilha2!$B$3,+D75+E81*Planilha2!$B$3)</f>
        <v>500</v>
      </c>
      <c r="E81" s="1">
        <f>+Planilha2!$B$6</f>
        <v>150</v>
      </c>
      <c r="F81" s="1">
        <f>IF(D81&lt;=0,0,+COS(RADIANS(Planilha2!$C$6))*D81)</f>
        <v>-86.824088833465154</v>
      </c>
      <c r="G81" s="1">
        <f>+IF(D81&lt;=0,0,SIN(RADIANS(Planilha2!$C$6))*D81)</f>
        <v>492.40387650610398</v>
      </c>
      <c r="H81" s="1">
        <f>+IF(D81&lt;=0,0,D81*SIN(RADIANS(Planilha2!$D$5)))</f>
        <v>249.99999999999997</v>
      </c>
    </row>
    <row r="82" spans="1:8" x14ac:dyDescent="0.3">
      <c r="A82">
        <f>+A76+Planilha2!$B$3</f>
        <v>130</v>
      </c>
      <c r="B82" t="s">
        <v>8</v>
      </c>
      <c r="C82" t="str">
        <f>+Planilha2!$A$7</f>
        <v>AZ 0032</v>
      </c>
      <c r="D82">
        <f>IF(B82="P",+D76-E82*Planilha2!$B$3,+D76+E82*Planilha2!$B$3)</f>
        <v>-3000</v>
      </c>
      <c r="E82" s="1">
        <f>+Planilha2!$B$7</f>
        <v>100</v>
      </c>
      <c r="F82" s="1">
        <f>+IF(D82&lt;=0,0,COS(RADIANS(Planilha2!$C$7))*D82)</f>
        <v>0</v>
      </c>
      <c r="G82">
        <f>+IF(D82&lt;=0,0,SIN(RADIANS(Planilha2!$C$7))*D82)</f>
        <v>0</v>
      </c>
      <c r="H82" s="1">
        <f>+IF(D82&lt;=0,0,D82*SIN(RADIANS(Planilha2!$D$5)))</f>
        <v>0</v>
      </c>
    </row>
    <row r="83" spans="1:8" x14ac:dyDescent="0.3">
      <c r="A83">
        <f>+A77+Planilha2!$B$3</f>
        <v>130</v>
      </c>
      <c r="B83" t="s">
        <v>7</v>
      </c>
      <c r="C83" t="str">
        <f>Planilha2!$A$8</f>
        <v>AZ 0157</v>
      </c>
      <c r="D83">
        <f>IF(B83="P",+D77-E83*Planilha2!$B$3,+D77+E83*Planilha2!$B$3)</f>
        <v>11000</v>
      </c>
      <c r="E83" s="1">
        <f>+Planilha2!$B$8</f>
        <v>100</v>
      </c>
      <c r="F83" s="1">
        <f>+IF(D83&lt;=0,0,COS(RADIANS(Planilha2!$C$8))*D83)</f>
        <v>9526.2794416288252</v>
      </c>
      <c r="G83" s="1">
        <f>+IF(D83&lt;=0,0,SIN(RADIANS(Planilha2!$C$8))*D83)</f>
        <v>5499.9999999999991</v>
      </c>
      <c r="H83" s="1">
        <f>+IF(D83&lt;=0,0,D83*SIN(RADIANS(Planilha2!$D$5)))</f>
        <v>5499.9999999999991</v>
      </c>
    </row>
    <row r="84" spans="1:8" x14ac:dyDescent="0.3">
      <c r="A84">
        <f>+A78+Planilha2!$B$3</f>
        <v>130</v>
      </c>
      <c r="B84" t="s">
        <v>7</v>
      </c>
      <c r="C84" t="str">
        <f>+Planilha2!$A$9</f>
        <v>GZ 0667</v>
      </c>
      <c r="D84">
        <f>IF(B84="P",+D78-E84*Planilha2!$B$3,+D78+E84*Planilha2!$B$3)</f>
        <v>10900</v>
      </c>
      <c r="E84">
        <f>+Planilha2!$B$9</f>
        <v>110</v>
      </c>
      <c r="F84" s="1">
        <f>+IF(D84&lt;=0,0,COS(RADIANS(Planilha2!$C$9))*D84)</f>
        <v>5450.0000000000009</v>
      </c>
      <c r="G84" s="1">
        <f>+IF(D84&lt;=0,0,SIN(RADIANS(Planilha2!$C$9))*D84)</f>
        <v>9439.676901250381</v>
      </c>
      <c r="H84" s="1">
        <f>+IF(D84&lt;=0,0,D84*SIN(RADIANS(Planilha2!$D$5)))</f>
        <v>5449.9999999999991</v>
      </c>
    </row>
    <row r="86" spans="1:8" x14ac:dyDescent="0.3">
      <c r="A86">
        <f>+A80+Planilha2!$B$3</f>
        <v>140</v>
      </c>
      <c r="B86" t="s">
        <v>8</v>
      </c>
      <c r="C86" t="str">
        <f>+Planilha2!$A$5</f>
        <v>LA 2203</v>
      </c>
      <c r="D86">
        <f>IF(B86="P",+D80-E86*Planilha2!$B$3,+D80+E86*Planilha2!$B$3)</f>
        <v>-1800</v>
      </c>
      <c r="E86" s="1">
        <f>+Planilha2!$B$5</f>
        <v>120</v>
      </c>
      <c r="F86" s="1">
        <f>IF(D86&lt;=0,0,+COS(RADIANS(Planilha2!$C$5))*D86)</f>
        <v>0</v>
      </c>
      <c r="G86">
        <f>+IF(D86&lt;=0,0,SIN(RADIANS(Planilha2!$C$5))*D86)</f>
        <v>0</v>
      </c>
      <c r="H86" s="1">
        <f>+IF(D86&lt;=0,0,D86*SIN(RADIANS(Planilha2!$D$5)))</f>
        <v>0</v>
      </c>
    </row>
    <row r="87" spans="1:8" x14ac:dyDescent="0.3">
      <c r="A87">
        <f>+A81+Planilha2!$B$3</f>
        <v>140</v>
      </c>
      <c r="B87" t="s">
        <v>8</v>
      </c>
      <c r="C87" t="str">
        <f>+Planilha2!$A$6</f>
        <v>GZ 0331</v>
      </c>
      <c r="D87">
        <f>IF(B87="P",+D81-E87*Planilha2!$B$3,+D81+E87*Planilha2!$B$3)</f>
        <v>-1000</v>
      </c>
      <c r="E87" s="1">
        <f>+Planilha2!$B$6</f>
        <v>150</v>
      </c>
      <c r="F87" s="1">
        <f>IF(D87&lt;=0,0,+COS(RADIANS(Planilha2!$C$6))*D87)</f>
        <v>0</v>
      </c>
      <c r="G87" s="1">
        <f>+IF(D87&lt;=0,0,SIN(RADIANS(Planilha2!$C$6))*D87)</f>
        <v>0</v>
      </c>
      <c r="H87" s="1">
        <f>+IF(D87&lt;=0,0,D87*SIN(RADIANS(Planilha2!$D$5)))</f>
        <v>0</v>
      </c>
    </row>
    <row r="88" spans="1:8" x14ac:dyDescent="0.3">
      <c r="A88">
        <f>+A82+Planilha2!$B$3</f>
        <v>140</v>
      </c>
      <c r="B88" t="s">
        <v>8</v>
      </c>
      <c r="C88" t="str">
        <f>+Planilha2!$A$7</f>
        <v>AZ 0032</v>
      </c>
      <c r="D88">
        <f>IF(B88="P",+D82-E88*Planilha2!$B$3,+D82+E88*Planilha2!$B$3)</f>
        <v>-4000</v>
      </c>
      <c r="E88" s="1">
        <f>+Planilha2!$B$7</f>
        <v>100</v>
      </c>
      <c r="F88" s="1">
        <f>+IF(D88&lt;=0,0,COS(RADIANS(Planilha2!$C$7))*D88)</f>
        <v>0</v>
      </c>
      <c r="G88">
        <f>+IF(D88&lt;=0,0,SIN(RADIANS(Planilha2!$C$7))*D88)</f>
        <v>0</v>
      </c>
      <c r="H88" s="1">
        <f>+IF(D88&lt;=0,0,D88*SIN(RADIANS(Planilha2!$D$5)))</f>
        <v>0</v>
      </c>
    </row>
    <row r="89" spans="1:8" x14ac:dyDescent="0.3">
      <c r="A89">
        <f>+A83+Planilha2!$B$3</f>
        <v>140</v>
      </c>
      <c r="B89" t="s">
        <v>7</v>
      </c>
      <c r="C89" t="str">
        <f>Planilha2!$A$8</f>
        <v>AZ 0157</v>
      </c>
      <c r="D89">
        <f>IF(B89="P",+D83-E89*Planilha2!$B$3,+D83+E89*Planilha2!$B$3)</f>
        <v>12000</v>
      </c>
      <c r="E89" s="1">
        <f>+Planilha2!$B$8</f>
        <v>100</v>
      </c>
      <c r="F89" s="1">
        <f>+IF(D89&lt;=0,0,COS(RADIANS(Planilha2!$C$8))*D89)</f>
        <v>10392.304845413264</v>
      </c>
      <c r="G89" s="1">
        <f>+IF(D89&lt;=0,0,SIN(RADIANS(Planilha2!$C$8))*D89)</f>
        <v>5999.9999999999991</v>
      </c>
      <c r="H89" s="1">
        <f>+IF(D89&lt;=0,0,D89*SIN(RADIANS(Planilha2!$D$5)))</f>
        <v>5999.9999999999991</v>
      </c>
    </row>
    <row r="90" spans="1:8" x14ac:dyDescent="0.3">
      <c r="A90">
        <f>+A84+Planilha2!$B$3</f>
        <v>140</v>
      </c>
      <c r="B90" t="s">
        <v>7</v>
      </c>
      <c r="C90" t="str">
        <f>+Planilha2!$A$9</f>
        <v>GZ 0667</v>
      </c>
      <c r="D90">
        <f>IF(B90="P",+D84-E90*Planilha2!$B$3,+D84+E90*Planilha2!$B$3)</f>
        <v>12000</v>
      </c>
      <c r="E90">
        <f>+Planilha2!$B$9</f>
        <v>110</v>
      </c>
      <c r="F90" s="1">
        <f>+IF(D90&lt;=0,0,COS(RADIANS(Planilha2!$C$9))*D90)</f>
        <v>6000.0000000000009</v>
      </c>
      <c r="G90" s="1">
        <f>+IF(D90&lt;=0,0,SIN(RADIANS(Planilha2!$C$9))*D90)</f>
        <v>10392.304845413264</v>
      </c>
      <c r="H90" s="1">
        <f>+IF(D90&lt;=0,0,D90*SIN(RADIANS(Planilha2!$D$5)))</f>
        <v>5999.9999999999991</v>
      </c>
    </row>
    <row r="92" spans="1:8" x14ac:dyDescent="0.3">
      <c r="A92">
        <f>+A86+Planilha2!$B$3</f>
        <v>150</v>
      </c>
      <c r="B92" t="s">
        <v>8</v>
      </c>
      <c r="C92" t="str">
        <f>+Planilha2!$A$5</f>
        <v>LA 2203</v>
      </c>
      <c r="D92">
        <f>IF(B92="P",+D86-E92*Planilha2!$B$3,+D86+E92*Planilha2!$B$3)</f>
        <v>-3000</v>
      </c>
      <c r="E92" s="1">
        <f>+Planilha2!$B$5</f>
        <v>120</v>
      </c>
      <c r="F92" s="1">
        <f>IF(D92&lt;=0,0,+COS(RADIANS(Planilha2!$C$5))*D92)</f>
        <v>0</v>
      </c>
      <c r="G92">
        <f>+IF(D92&lt;=0,0,SIN(RADIANS(Planilha2!$C$5))*D92)</f>
        <v>0</v>
      </c>
      <c r="H92" s="1">
        <f>+IF(D92&lt;=0,0,D92*SIN(RADIANS(Planilha2!$D$5)))</f>
        <v>0</v>
      </c>
    </row>
    <row r="93" spans="1:8" x14ac:dyDescent="0.3">
      <c r="A93">
        <f>+A87+Planilha2!$B$3</f>
        <v>150</v>
      </c>
      <c r="B93" t="s">
        <v>8</v>
      </c>
      <c r="C93" t="str">
        <f>+Planilha2!$A$6</f>
        <v>GZ 0331</v>
      </c>
      <c r="D93">
        <f>IF(B93="P",+D87-E93*Planilha2!$B$3,+D87+E93*Planilha2!$B$3)</f>
        <v>-2500</v>
      </c>
      <c r="E93" s="1">
        <f>+Planilha2!$B$6</f>
        <v>150</v>
      </c>
      <c r="F93" s="1">
        <f>IF(D93&lt;=0,0,+COS(RADIANS(Planilha2!$C$6))*D93)</f>
        <v>0</v>
      </c>
      <c r="G93" s="1">
        <f>+IF(D93&lt;=0,0,SIN(RADIANS(Planilha2!$C$6))*D93)</f>
        <v>0</v>
      </c>
      <c r="H93" s="1">
        <f>+IF(D93&lt;=0,0,D93*SIN(RADIANS(Planilha2!$D$5)))</f>
        <v>0</v>
      </c>
    </row>
    <row r="94" spans="1:8" x14ac:dyDescent="0.3">
      <c r="A94">
        <f>+A88+Planilha2!$B$3</f>
        <v>150</v>
      </c>
      <c r="B94" t="s">
        <v>8</v>
      </c>
      <c r="C94" t="str">
        <f>+Planilha2!$A$7</f>
        <v>AZ 0032</v>
      </c>
      <c r="D94">
        <f>IF(B94="P",+D88-E94*Planilha2!$B$3,+D88+E94*Planilha2!$B$3)</f>
        <v>-5000</v>
      </c>
      <c r="E94" s="1">
        <f>+Planilha2!$B$7</f>
        <v>100</v>
      </c>
      <c r="F94" s="1">
        <f>+IF(D94&lt;=0,0,COS(RADIANS(Planilha2!$C$7))*D94)</f>
        <v>0</v>
      </c>
      <c r="G94">
        <f>+IF(D94&lt;=0,0,SIN(RADIANS(Planilha2!$C$7))*D94)</f>
        <v>0</v>
      </c>
      <c r="H94" s="1">
        <f>+IF(D94&lt;=0,0,D94*SIN(RADIANS(Planilha2!$D$5)))</f>
        <v>0</v>
      </c>
    </row>
    <row r="95" spans="1:8" x14ac:dyDescent="0.3">
      <c r="A95">
        <f>+A89+Planilha2!$B$3</f>
        <v>150</v>
      </c>
      <c r="B95" t="s">
        <v>7</v>
      </c>
      <c r="C95" t="str">
        <f>Planilha2!$A$8</f>
        <v>AZ 0157</v>
      </c>
      <c r="D95">
        <f>IF(B95="P",+D89-E95*Planilha2!$B$3,+D89+E95*Planilha2!$B$3)</f>
        <v>13000</v>
      </c>
      <c r="E95" s="1">
        <f>+Planilha2!$B$8</f>
        <v>100</v>
      </c>
      <c r="F95" s="1">
        <f>+IF(D95&lt;=0,0,COS(RADIANS(Planilha2!$C$8))*D95)</f>
        <v>11258.330249197703</v>
      </c>
      <c r="G95" s="1">
        <f>+IF(D95&lt;=0,0,SIN(RADIANS(Planilha2!$C$8))*D95)</f>
        <v>6499.9999999999991</v>
      </c>
      <c r="H95" s="1">
        <f>+IF(D95&lt;=0,0,D95*SIN(RADIANS(Planilha2!$D$5)))</f>
        <v>6499.9999999999991</v>
      </c>
    </row>
    <row r="96" spans="1:8" x14ac:dyDescent="0.3">
      <c r="A96">
        <f>+A90+Planilha2!$B$3</f>
        <v>150</v>
      </c>
      <c r="B96" t="s">
        <v>7</v>
      </c>
      <c r="C96" t="str">
        <f>+Planilha2!$A$9</f>
        <v>GZ 0667</v>
      </c>
      <c r="D96">
        <f>IF(B96="P",+D90-E96*Planilha2!$B$3,+D90+E96*Planilha2!$B$3)</f>
        <v>13100</v>
      </c>
      <c r="E96">
        <f>+Planilha2!$B$9</f>
        <v>110</v>
      </c>
      <c r="F96" s="1">
        <f>+IF(D96&lt;=0,0,COS(RADIANS(Planilha2!$C$9))*D96)</f>
        <v>6550.0000000000018</v>
      </c>
      <c r="G96" s="1">
        <f>+IF(D96&lt;=0,0,SIN(RADIANS(Planilha2!$C$9))*D96)</f>
        <v>11344.932789576145</v>
      </c>
      <c r="H96" s="1">
        <f>+IF(D96&lt;=0,0,D96*SIN(RADIANS(Planilha2!$D$5)))</f>
        <v>6549.9999999999991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defaultRowHeight="14.4" x14ac:dyDescent="0.3"/>
  <sheetData>
    <row r="1" spans="1:5" x14ac:dyDescent="0.3">
      <c r="A1" t="s">
        <v>20</v>
      </c>
    </row>
    <row r="3" spans="1:5" x14ac:dyDescent="0.3">
      <c r="A3" t="s">
        <v>15</v>
      </c>
      <c r="B3">
        <v>10</v>
      </c>
      <c r="C3" t="s">
        <v>16</v>
      </c>
    </row>
    <row r="4" spans="1:5" x14ac:dyDescent="0.3">
      <c r="B4" t="s">
        <v>17</v>
      </c>
      <c r="C4" t="s">
        <v>18</v>
      </c>
      <c r="D4" t="s">
        <v>19</v>
      </c>
    </row>
    <row r="5" spans="1:5" x14ac:dyDescent="0.3">
      <c r="A5" t="s">
        <v>9</v>
      </c>
      <c r="B5">
        <v>120</v>
      </c>
      <c r="C5">
        <v>150</v>
      </c>
      <c r="D5">
        <v>30</v>
      </c>
      <c r="E5" t="s">
        <v>35</v>
      </c>
    </row>
    <row r="6" spans="1:5" x14ac:dyDescent="0.3">
      <c r="A6" t="s">
        <v>10</v>
      </c>
      <c r="B6">
        <v>150</v>
      </c>
      <c r="C6">
        <v>100</v>
      </c>
      <c r="D6">
        <v>40</v>
      </c>
      <c r="E6" t="s">
        <v>35</v>
      </c>
    </row>
    <row r="7" spans="1:5" x14ac:dyDescent="0.3">
      <c r="A7" t="s">
        <v>11</v>
      </c>
      <c r="B7">
        <v>100</v>
      </c>
      <c r="C7">
        <v>200</v>
      </c>
      <c r="D7">
        <v>30</v>
      </c>
      <c r="E7" t="s">
        <v>35</v>
      </c>
    </row>
    <row r="8" spans="1:5" x14ac:dyDescent="0.3">
      <c r="A8" t="s">
        <v>12</v>
      </c>
      <c r="B8">
        <v>100</v>
      </c>
      <c r="C8">
        <v>30</v>
      </c>
      <c r="D8">
        <v>40</v>
      </c>
      <c r="E8" t="s">
        <v>36</v>
      </c>
    </row>
    <row r="9" spans="1:5" x14ac:dyDescent="0.3">
      <c r="A9" t="s">
        <v>13</v>
      </c>
      <c r="B9">
        <v>110</v>
      </c>
      <c r="C9">
        <v>60</v>
      </c>
      <c r="D9">
        <v>40</v>
      </c>
      <c r="E9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workbookViewId="0">
      <selection activeCell="D44" sqref="D44"/>
    </sheetView>
  </sheetViews>
  <sheetFormatPr defaultRowHeight="14.4" x14ac:dyDescent="0.3"/>
  <sheetData>
    <row r="1" spans="1:5" x14ac:dyDescent="0.3">
      <c r="B1" t="s">
        <v>2</v>
      </c>
      <c r="C1" t="s">
        <v>3</v>
      </c>
    </row>
    <row r="2" spans="1:5" x14ac:dyDescent="0.3">
      <c r="A2" t="s">
        <v>32</v>
      </c>
      <c r="D2">
        <v>1000</v>
      </c>
      <c r="E2" t="s">
        <v>21</v>
      </c>
    </row>
    <row r="3" spans="1:5" x14ac:dyDescent="0.3">
      <c r="A3" t="s">
        <v>33</v>
      </c>
      <c r="D3">
        <v>30000</v>
      </c>
      <c r="E3" t="s">
        <v>21</v>
      </c>
    </row>
    <row r="4" spans="1:5" x14ac:dyDescent="0.3">
      <c r="A4" t="s">
        <v>34</v>
      </c>
    </row>
    <row r="8" spans="1:5" x14ac:dyDescent="0.3">
      <c r="A8" t="s">
        <v>26</v>
      </c>
    </row>
    <row r="9" spans="1:5" x14ac:dyDescent="0.3">
      <c r="A9" t="s">
        <v>22</v>
      </c>
      <c r="B9" t="s">
        <v>23</v>
      </c>
      <c r="C9" t="s">
        <v>24</v>
      </c>
      <c r="D9" t="s">
        <v>25</v>
      </c>
    </row>
    <row r="10" spans="1:5" x14ac:dyDescent="0.3">
      <c r="A10" t="str">
        <f>+Planilha1!C2</f>
        <v>LA 2203</v>
      </c>
      <c r="B10" s="1">
        <f>+Planilha1!E2</f>
        <v>120</v>
      </c>
      <c r="C10" s="2">
        <f>+Planilha1!F2*($D$2)/($D$3-Planilha1!H2)</f>
        <v>-577.35026918962581</v>
      </c>
      <c r="D10" s="2">
        <f>+Planilha1!G2*($D$2)/($D$3-Planilha1!H2)</f>
        <v>333.33333333333331</v>
      </c>
    </row>
    <row r="11" spans="1:5" x14ac:dyDescent="0.3">
      <c r="A11" t="str">
        <f>+Planilha1!C3</f>
        <v>GZ 0331</v>
      </c>
      <c r="B11" s="1">
        <f>+Planilha1!E3</f>
        <v>150</v>
      </c>
      <c r="C11" s="2">
        <f>+Planilha1!F3*($D$2)/($D$3-Planilha1!H3)</f>
        <v>-173.64817766693031</v>
      </c>
      <c r="D11" s="2">
        <f>+Planilha1!G3*($D$2)/($D$3-Planilha1!H3)</f>
        <v>984.80775301220808</v>
      </c>
    </row>
    <row r="12" spans="1:5" x14ac:dyDescent="0.3">
      <c r="A12" t="str">
        <f>+Planilha1!C4</f>
        <v>AZ 0032</v>
      </c>
      <c r="B12" s="1">
        <f>+Planilha1!E4</f>
        <v>100</v>
      </c>
      <c r="C12" s="2">
        <f>+Planilha1!F4*($D$2)/($D$3-Planilha1!H4)</f>
        <v>-375.87704831436338</v>
      </c>
      <c r="D12" s="2">
        <f>+Planilha1!G4*($D$2)/($D$3-Planilha1!H4)</f>
        <v>-136.80805733026745</v>
      </c>
    </row>
    <row r="13" spans="1:5" x14ac:dyDescent="0.3">
      <c r="A13" t="str">
        <f>+Planilha1!C5</f>
        <v>AZ 0157</v>
      </c>
      <c r="B13" s="1">
        <f>+Planilha1!E5</f>
        <v>0</v>
      </c>
      <c r="C13" s="2">
        <f>+Planilha1!F5*($D$2)/($D$3-Planilha1!H5)</f>
        <v>0</v>
      </c>
      <c r="D13" s="2">
        <f>+Planilha1!G5*($D$2)/($D$3-Planilha1!H5)</f>
        <v>0</v>
      </c>
    </row>
    <row r="14" spans="1:5" x14ac:dyDescent="0.3">
      <c r="A14" t="str">
        <f>+Planilha1!C6</f>
        <v>GZ 0667</v>
      </c>
      <c r="B14" s="1">
        <f>+Planilha1!E6</f>
        <v>0</v>
      </c>
      <c r="C14" s="2">
        <f>+Planilha1!F6*($D$2)/($D$3-Planilha1!H6)</f>
        <v>0</v>
      </c>
      <c r="D14" s="2">
        <f>+Planilha1!G6*($D$2)/($D$3-Planilha1!H6)</f>
        <v>0</v>
      </c>
    </row>
    <row r="15" spans="1:5" x14ac:dyDescent="0.3">
      <c r="A15" t="s">
        <v>28</v>
      </c>
      <c r="B15" s="1"/>
      <c r="C15" s="2"/>
      <c r="D15" s="2"/>
    </row>
    <row r="16" spans="1:5" x14ac:dyDescent="0.3">
      <c r="A16" t="str">
        <f>+Planilha1!C8</f>
        <v>LA 2203</v>
      </c>
      <c r="B16" s="1">
        <f>+Planilha1!E8</f>
        <v>120</v>
      </c>
      <c r="C16" s="2">
        <f>+Planilha1!F8*($D$2)/($D$3-Planilha1!H8)</f>
        <v>-517.36582563745696</v>
      </c>
      <c r="D16" s="2">
        <f>+Planilha1!G8*($D$2)/($D$3-Planilha1!H8)</f>
        <v>298.70129870129864</v>
      </c>
    </row>
    <row r="17" spans="1:4" x14ac:dyDescent="0.3">
      <c r="A17" t="str">
        <f>+Planilha1!C9</f>
        <v>GZ 0331</v>
      </c>
      <c r="B17" s="1">
        <f>+Planilha1!E9</f>
        <v>150</v>
      </c>
      <c r="C17" s="2">
        <f>+Planilha1!F9*($D$2)/($D$3-Planilha1!H9)</f>
        <v>-154.8188571970222</v>
      </c>
      <c r="D17" s="2">
        <f>+Planilha1!G9*($D$2)/($D$3-Planilha1!H9)</f>
        <v>878.02137015546271</v>
      </c>
    </row>
    <row r="18" spans="1:4" x14ac:dyDescent="0.3">
      <c r="A18" t="str">
        <f>+Planilha1!C10</f>
        <v>AZ 0032</v>
      </c>
      <c r="B18" s="1">
        <f>+Planilha1!E10</f>
        <v>100</v>
      </c>
      <c r="C18" s="2">
        <f>+Planilha1!F10*($D$2)/($D$3-Planilha1!H10)</f>
        <v>-331.65621910090891</v>
      </c>
      <c r="D18" s="2">
        <f>+Planilha1!G10*($D$2)/($D$3-Planilha1!H10)</f>
        <v>-120.7129917620007</v>
      </c>
    </row>
    <row r="19" spans="1:4" x14ac:dyDescent="0.3">
      <c r="A19" t="str">
        <f>+Planilha1!C11</f>
        <v>AZ 0157</v>
      </c>
      <c r="B19" s="1">
        <f>+Planilha1!E11</f>
        <v>0</v>
      </c>
      <c r="C19" s="2">
        <f>+Planilha1!F11*($D$2)/($D$3-Planilha1!H11)</f>
        <v>0</v>
      </c>
      <c r="D19" s="2">
        <f>+Planilha1!G11*($D$2)/($D$3-Planilha1!H11)</f>
        <v>0</v>
      </c>
    </row>
    <row r="20" spans="1:4" x14ac:dyDescent="0.3">
      <c r="A20" t="str">
        <f>+Planilha1!C12</f>
        <v>GZ 0667</v>
      </c>
      <c r="B20" s="1">
        <f>+Planilha1!E12</f>
        <v>0</v>
      </c>
      <c r="C20" s="2">
        <f>+Planilha1!F12*($D$2)/($D$3-Planilha1!H12)</f>
        <v>0</v>
      </c>
      <c r="D20" s="2">
        <f>+Planilha1!G12*($D$2)/($D$3-Planilha1!H12)</f>
        <v>0</v>
      </c>
    </row>
    <row r="21" spans="1:4" x14ac:dyDescent="0.3">
      <c r="A21" t="s">
        <v>27</v>
      </c>
      <c r="B21" s="1"/>
      <c r="C21" s="2"/>
      <c r="D21" s="2"/>
    </row>
    <row r="22" spans="1:4" x14ac:dyDescent="0.3">
      <c r="A22" t="str">
        <f>+Planilha1!C14</f>
        <v>LA 2203</v>
      </c>
      <c r="B22" s="1">
        <f>+Planilha1!E14</f>
        <v>120</v>
      </c>
      <c r="C22" s="2">
        <f>+Planilha1!F14*($D$2)/($D$3-Planilha1!H14)</f>
        <v>-460.41856910058766</v>
      </c>
      <c r="D22" s="2">
        <f>+Planilha1!G14*($D$2)/($D$3-Planilha1!H14)</f>
        <v>265.82278481012656</v>
      </c>
    </row>
    <row r="23" spans="1:4" x14ac:dyDescent="0.3">
      <c r="A23" t="str">
        <f>+Planilha1!C15</f>
        <v>GZ 0331</v>
      </c>
      <c r="B23" s="1">
        <f>+Planilha1!E15</f>
        <v>150</v>
      </c>
      <c r="C23" s="2">
        <f>+Planilha1!F15*($D$2)/($D$3-Planilha1!H15)</f>
        <v>-137.30321024827049</v>
      </c>
      <c r="D23" s="2">
        <f>+Planilha1!G15*($D$2)/($D$3-Planilha1!H15)</f>
        <v>778.68520005616449</v>
      </c>
    </row>
    <row r="24" spans="1:4" x14ac:dyDescent="0.3">
      <c r="A24" t="str">
        <f>+Planilha1!C16</f>
        <v>AZ 0032</v>
      </c>
      <c r="B24" s="1">
        <f>+Planilha1!E16</f>
        <v>100</v>
      </c>
      <c r="C24" s="2">
        <f>+Planilha1!F16*($D$2)/($D$3-Planilha1!H16)</f>
        <v>-289.13619101104877</v>
      </c>
      <c r="D24" s="2">
        <f>+Planilha1!G16*($D$2)/($D$3-Planilha1!H16)</f>
        <v>-105.23696717712882</v>
      </c>
    </row>
    <row r="25" spans="1:4" x14ac:dyDescent="0.3">
      <c r="A25" t="str">
        <f>+Planilha1!C17</f>
        <v>AZ 0157</v>
      </c>
      <c r="B25" s="1">
        <f>+Planilha1!E17</f>
        <v>0</v>
      </c>
      <c r="C25" s="2">
        <f>+Planilha1!F17*($D$2)/($D$3-Planilha1!H17)</f>
        <v>0</v>
      </c>
      <c r="D25" s="2">
        <f>+Planilha1!G17*($D$2)/($D$3-Planilha1!H17)</f>
        <v>0</v>
      </c>
    </row>
    <row r="26" spans="1:4" x14ac:dyDescent="0.3">
      <c r="A26" t="str">
        <f>+Planilha1!C18</f>
        <v>GZ 0667</v>
      </c>
      <c r="B26" s="1">
        <f>+Planilha1!E18</f>
        <v>0</v>
      </c>
      <c r="C26" s="2">
        <f>+Planilha1!F18*($D$2)/($D$3-Planilha1!H18)</f>
        <v>0</v>
      </c>
      <c r="D26" s="2">
        <f>+Planilha1!G18*($D$2)/($D$3-Planilha1!H18)</f>
        <v>0</v>
      </c>
    </row>
    <row r="27" spans="1:4" x14ac:dyDescent="0.3">
      <c r="A27" t="s">
        <v>29</v>
      </c>
      <c r="B27" s="1"/>
      <c r="C27" s="2"/>
      <c r="D27" s="2"/>
    </row>
    <row r="28" spans="1:4" x14ac:dyDescent="0.3">
      <c r="A28" t="str">
        <f>+Planilha1!C20</f>
        <v>LA 2203</v>
      </c>
      <c r="B28" s="1">
        <f>+Planilha1!E20</f>
        <v>120</v>
      </c>
      <c r="C28" s="2">
        <f>+Planilha1!F20*($D$2)/($D$3-Planilha1!H20)</f>
        <v>-406.28352276306998</v>
      </c>
      <c r="D28" s="2">
        <f>+Planilha1!G20*($D$2)/($D$3-Planilha1!H20)</f>
        <v>234.56790123456787</v>
      </c>
    </row>
    <row r="29" spans="1:4" x14ac:dyDescent="0.3">
      <c r="A29" t="str">
        <f>+Planilha1!C21</f>
        <v>GZ 0331</v>
      </c>
      <c r="B29" s="1">
        <f>+Planilha1!E21</f>
        <v>150</v>
      </c>
      <c r="C29" s="2">
        <f>+Planilha1!F21*($D$2)/($D$3-Planilha1!H21)</f>
        <v>-120.96839343089526</v>
      </c>
      <c r="D29" s="2">
        <f>+Planilha1!G21*($D$2)/($D$3-Planilha1!H21)</f>
        <v>686.04585041299879</v>
      </c>
    </row>
    <row r="30" spans="1:4" x14ac:dyDescent="0.3">
      <c r="A30" t="str">
        <f>+Planilha1!C22</f>
        <v>AZ 0032</v>
      </c>
      <c r="B30" s="1">
        <f>+Planilha1!E22</f>
        <v>100</v>
      </c>
      <c r="C30" s="2">
        <f>+Planilha1!F22*($D$2)/($D$3-Planilha1!H22)</f>
        <v>-248.22069228307018</v>
      </c>
      <c r="D30" s="2">
        <f>+Planilha1!G22*($D$2)/($D$3-Planilha1!H22)</f>
        <v>-90.34494351998795</v>
      </c>
    </row>
    <row r="31" spans="1:4" x14ac:dyDescent="0.3">
      <c r="A31" t="str">
        <f>+Planilha1!C23</f>
        <v>AZ 0157</v>
      </c>
      <c r="B31" s="1">
        <f>+Planilha1!E23</f>
        <v>100</v>
      </c>
      <c r="C31" s="2">
        <f>+Planilha1!F23*($D$2)/($D$3-Planilha1!H23)</f>
        <v>29.356793348625043</v>
      </c>
      <c r="D31" s="2">
        <f>+Planilha1!G23*($D$2)/($D$3-Planilha1!H23)</f>
        <v>16.949152542372879</v>
      </c>
    </row>
    <row r="32" spans="1:4" x14ac:dyDescent="0.3">
      <c r="A32" t="str">
        <f>+Planilha1!C24</f>
        <v>GZ 0667</v>
      </c>
      <c r="B32" s="1">
        <f>+Planilha1!E24</f>
        <v>0</v>
      </c>
      <c r="C32" s="2">
        <f>+Planilha1!F24*($D$2)/($D$3-Planilha1!H24)</f>
        <v>0</v>
      </c>
      <c r="D32" s="2">
        <f>+Planilha1!G24*($D$2)/($D$3-Planilha1!H24)</f>
        <v>0</v>
      </c>
    </row>
    <row r="33" spans="1:4" x14ac:dyDescent="0.3">
      <c r="A33" t="s">
        <v>30</v>
      </c>
      <c r="B33" s="1"/>
      <c r="C33" s="2"/>
      <c r="D33" s="2"/>
    </row>
    <row r="34" spans="1:4" x14ac:dyDescent="0.3">
      <c r="A34" t="str">
        <f>+Planilha1!C26</f>
        <v>LA 2203</v>
      </c>
      <c r="B34" s="1">
        <f>+Planilha1!E26</f>
        <v>120</v>
      </c>
      <c r="C34" s="2">
        <f>+Planilha1!F26*($D$2)/($D$3-Planilha1!H26)</f>
        <v>-354.75739432133639</v>
      </c>
      <c r="D34" s="2">
        <f>+Planilha1!G26*($D$2)/($D$3-Planilha1!H26)</f>
        <v>204.81927710843371</v>
      </c>
    </row>
    <row r="35" spans="1:4" x14ac:dyDescent="0.3">
      <c r="A35" t="str">
        <f>+Planilha1!C27</f>
        <v>GZ 0331</v>
      </c>
      <c r="B35" s="1">
        <f>+Planilha1!E27</f>
        <v>150</v>
      </c>
      <c r="C35" s="2">
        <f>+Planilha1!F27*($D$2)/($D$3-Planilha1!H27)</f>
        <v>-105.69889075378364</v>
      </c>
      <c r="D35" s="2">
        <f>+Planilha1!G27*($D$2)/($D$3-Planilha1!H27)</f>
        <v>599.44819748569182</v>
      </c>
    </row>
    <row r="36" spans="1:4" x14ac:dyDescent="0.3">
      <c r="A36" t="str">
        <f>+Planilha1!C28</f>
        <v>AZ 0032</v>
      </c>
      <c r="B36" s="1">
        <f>+Planilha1!E28</f>
        <v>100</v>
      </c>
      <c r="C36" s="2">
        <f>+Planilha1!F28*($D$2)/($D$3-Planilha1!H28)</f>
        <v>-208.82058239686856</v>
      </c>
      <c r="D36" s="2">
        <f>+Planilha1!G28*($D$2)/($D$3-Planilha1!H28)</f>
        <v>-76.004476294593033</v>
      </c>
    </row>
    <row r="37" spans="1:4" x14ac:dyDescent="0.3">
      <c r="A37" t="str">
        <f>+Planilha1!C29</f>
        <v>AZ 0157</v>
      </c>
      <c r="B37" s="1">
        <f>+Planilha1!E29</f>
        <v>100</v>
      </c>
      <c r="C37" s="2">
        <f>+Planilha1!F29*($D$2)/($D$3-Planilha1!H29)</f>
        <v>59.725889916168185</v>
      </c>
      <c r="D37" s="2">
        <f>+Planilha1!G29*($D$2)/($D$3-Planilha1!H29)</f>
        <v>34.482758620689651</v>
      </c>
    </row>
    <row r="38" spans="1:4" x14ac:dyDescent="0.3">
      <c r="A38" t="str">
        <f>+Planilha1!C30</f>
        <v>GZ 0667</v>
      </c>
      <c r="B38" s="1">
        <f>+Planilha1!E30</f>
        <v>100</v>
      </c>
      <c r="C38" s="2">
        <f>+Planilha1!F30*($D$2)/($D$3-Planilha1!H30)</f>
        <v>16.949152542372886</v>
      </c>
      <c r="D38" s="2">
        <f>+Planilha1!G30*($D$2)/($D$3-Planilha1!H30)</f>
        <v>29.35679334862504</v>
      </c>
    </row>
    <row r="39" spans="1:4" x14ac:dyDescent="0.3">
      <c r="A39" t="s">
        <v>31</v>
      </c>
      <c r="B39" s="1"/>
      <c r="C39" s="2"/>
      <c r="D39" s="2"/>
    </row>
    <row r="40" spans="1:4" x14ac:dyDescent="0.3">
      <c r="A40" t="str">
        <f>+Planilha1!C32</f>
        <v>LA 2203</v>
      </c>
      <c r="B40" s="1">
        <f>+Planilha1!E32</f>
        <v>120</v>
      </c>
      <c r="C40" s="2">
        <f>+Planilha1!F32*($D$2)/($D$3-Planilha1!H32)</f>
        <v>-305.65602486509601</v>
      </c>
      <c r="D40" s="2">
        <f>+Planilha1!G32*($D$2)/($D$3-Planilha1!H32)</f>
        <v>176.47058823529409</v>
      </c>
    </row>
    <row r="41" spans="1:4" x14ac:dyDescent="0.3">
      <c r="A41" t="str">
        <f>+Planilha1!C33</f>
        <v>GZ 0331</v>
      </c>
      <c r="B41" s="1">
        <f>+Planilha1!E33</f>
        <v>150</v>
      </c>
      <c r="C41" s="2">
        <f>+Planilha1!F33*($D$2)/($D$3-Planilha1!H33)</f>
        <v>-91.393777719437011</v>
      </c>
      <c r="D41" s="2">
        <f>+Planilha1!G33*($D$2)/($D$3-Planilha1!H33)</f>
        <v>518.31987000642528</v>
      </c>
    </row>
    <row r="42" spans="1:4" x14ac:dyDescent="0.3">
      <c r="A42" t="str">
        <f>+Planilha1!C34</f>
        <v>AZ 0032</v>
      </c>
      <c r="B42" s="1">
        <f>+Planilha1!E34</f>
        <v>100</v>
      </c>
      <c r="C42" s="2">
        <f>+Planilha1!F34*($D$2)/($D$3-Planilha1!H34)</f>
        <v>-170.85320377925606</v>
      </c>
      <c r="D42" s="2">
        <f>+Planilha1!G34*($D$2)/($D$3-Planilha1!H34)</f>
        <v>-62.185480604667021</v>
      </c>
    </row>
    <row r="43" spans="1:4" x14ac:dyDescent="0.3">
      <c r="A43" t="str">
        <f>+Planilha1!C35</f>
        <v>AZ 0157</v>
      </c>
      <c r="B43" s="1">
        <f>+Planilha1!E35</f>
        <v>100</v>
      </c>
      <c r="C43" s="2">
        <f>+Planilha1!F35*($D$2)/($D$3-Planilha1!H35)</f>
        <v>91.160568819414593</v>
      </c>
      <c r="D43" s="2">
        <f>+Planilha1!G35*($D$2)/($D$3-Planilha1!H35)</f>
        <v>52.631578947368411</v>
      </c>
    </row>
    <row r="44" spans="1:4" x14ac:dyDescent="0.3">
      <c r="A44" t="str">
        <f>+Planilha1!C36</f>
        <v>GZ 0667</v>
      </c>
      <c r="B44" s="1">
        <f>+Planilha1!E36</f>
        <v>110</v>
      </c>
      <c r="C44" s="2">
        <f>+Planilha1!F36*($D$2)/($D$3-Planilha1!H36)</f>
        <v>36.26943005181348</v>
      </c>
      <c r="D44" s="2">
        <f>+Planilha1!G36*($D$2)/($D$3-Planilha1!H36)</f>
        <v>62.82049561130642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Foina</dc:creator>
  <cp:lastModifiedBy>Paulo Foina</cp:lastModifiedBy>
  <dcterms:created xsi:type="dcterms:W3CDTF">2019-03-29T19:02:33Z</dcterms:created>
  <dcterms:modified xsi:type="dcterms:W3CDTF">2019-12-25T17:52:03Z</dcterms:modified>
</cp:coreProperties>
</file>