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mfa\OneDrive\Área de Trabalho\DATA\06_Portfólio\Churn_Banco\"/>
    </mc:Choice>
  </mc:AlternateContent>
  <xr:revisionPtr revIDLastSave="0" documentId="13_ncr:1_{5DD0B043-8CA9-4288-A537-39E075BBF8BF}" xr6:coauthVersionLast="47" xr6:coauthVersionMax="47" xr10:uidLastSave="{00000000-0000-0000-0000-000000000000}"/>
  <bookViews>
    <workbookView xWindow="-108" yWindow="-108" windowWidth="23256" windowHeight="12456" xr2:uid="{9C743D9F-9A52-4130-AA3B-5C22CB237EE0}"/>
  </bookViews>
  <sheets>
    <sheet name="I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I49" i="1"/>
  <c r="H49" i="1"/>
  <c r="G49" i="1"/>
  <c r="D49" i="1"/>
  <c r="I48" i="1"/>
  <c r="H48" i="1"/>
  <c r="G48" i="1"/>
  <c r="F45" i="1"/>
  <c r="E45" i="1"/>
  <c r="C45" i="1"/>
  <c r="I44" i="1"/>
  <c r="H44" i="1"/>
  <c r="G44" i="1"/>
  <c r="I43" i="1"/>
  <c r="H43" i="1"/>
  <c r="G43" i="1"/>
  <c r="I42" i="1"/>
  <c r="H42" i="1"/>
  <c r="G42" i="1"/>
  <c r="I41" i="1"/>
  <c r="H41" i="1"/>
  <c r="G41" i="1"/>
  <c r="F38" i="1"/>
  <c r="E38" i="1"/>
  <c r="C38" i="1"/>
  <c r="I37" i="1"/>
  <c r="H37" i="1"/>
  <c r="G37" i="1"/>
  <c r="I36" i="1"/>
  <c r="H36" i="1"/>
  <c r="G36" i="1"/>
  <c r="C33" i="1"/>
  <c r="I32" i="1"/>
  <c r="H32" i="1"/>
  <c r="G32" i="1"/>
  <c r="I31" i="1"/>
  <c r="H31" i="1"/>
  <c r="G31" i="1"/>
  <c r="I26" i="1"/>
  <c r="F28" i="1"/>
  <c r="E28" i="1"/>
  <c r="C28" i="1"/>
  <c r="I27" i="1"/>
  <c r="H27" i="1"/>
  <c r="G27" i="1"/>
  <c r="H26" i="1"/>
  <c r="G26" i="1"/>
  <c r="I17" i="1"/>
  <c r="I21" i="1"/>
  <c r="I22" i="1"/>
  <c r="I18" i="1"/>
  <c r="I19" i="1"/>
  <c r="I20" i="1"/>
  <c r="H20" i="1"/>
  <c r="H21" i="1"/>
  <c r="H22" i="1"/>
  <c r="G20" i="1"/>
  <c r="G21" i="1"/>
  <c r="G22" i="1"/>
  <c r="F23" i="1"/>
  <c r="E23" i="1"/>
  <c r="C23" i="1"/>
  <c r="H19" i="1"/>
  <c r="G19" i="1"/>
  <c r="H18" i="1"/>
  <c r="G18" i="1"/>
  <c r="H17" i="1"/>
  <c r="G17" i="1"/>
  <c r="I12" i="1"/>
  <c r="I13" i="1"/>
  <c r="I3" i="1"/>
  <c r="H12" i="1"/>
  <c r="H13" i="1"/>
  <c r="G12" i="1"/>
  <c r="G13" i="1"/>
  <c r="F14" i="1"/>
  <c r="E14" i="1"/>
  <c r="C14" i="1"/>
  <c r="I11" i="1"/>
  <c r="H11" i="1"/>
  <c r="G11" i="1"/>
  <c r="I10" i="1"/>
  <c r="H10" i="1"/>
  <c r="G10" i="1"/>
  <c r="I9" i="1"/>
  <c r="H9" i="1"/>
  <c r="G9" i="1"/>
  <c r="I5" i="1"/>
  <c r="I4" i="1"/>
  <c r="H5" i="1"/>
  <c r="H4" i="1"/>
  <c r="H3" i="1"/>
  <c r="G5" i="1"/>
  <c r="G4" i="1"/>
  <c r="G3" i="1"/>
  <c r="C6" i="1"/>
  <c r="I6" i="1" s="1"/>
  <c r="D43" i="1" l="1"/>
  <c r="D37" i="1"/>
  <c r="D44" i="1"/>
  <c r="D31" i="1"/>
  <c r="G33" i="1"/>
  <c r="H45" i="1"/>
  <c r="H33" i="1"/>
  <c r="I45" i="1"/>
  <c r="D18" i="1"/>
  <c r="D41" i="1"/>
  <c r="D42" i="1"/>
  <c r="D36" i="1"/>
  <c r="J42" i="1"/>
  <c r="K42" i="1" s="1"/>
  <c r="L42" i="1" s="1"/>
  <c r="G28" i="1"/>
  <c r="D48" i="1"/>
  <c r="D50" i="1" s="1"/>
  <c r="H28" i="1"/>
  <c r="J36" i="1"/>
  <c r="K36" i="1" s="1"/>
  <c r="L36" i="1" s="1"/>
  <c r="G50" i="1"/>
  <c r="J48" i="1"/>
  <c r="K48" i="1" s="1"/>
  <c r="L48" i="1" s="1"/>
  <c r="J49" i="1"/>
  <c r="K49" i="1" s="1"/>
  <c r="I50" i="1"/>
  <c r="L49" i="1"/>
  <c r="H50" i="1"/>
  <c r="G45" i="1"/>
  <c r="J44" i="1"/>
  <c r="K44" i="1" s="1"/>
  <c r="L44" i="1" s="1"/>
  <c r="J43" i="1"/>
  <c r="K43" i="1" s="1"/>
  <c r="L43" i="1" s="1"/>
  <c r="J41" i="1"/>
  <c r="K41" i="1" s="1"/>
  <c r="L41" i="1" s="1"/>
  <c r="H38" i="1"/>
  <c r="G38" i="1"/>
  <c r="D38" i="1"/>
  <c r="I38" i="1"/>
  <c r="J37" i="1"/>
  <c r="K37" i="1" s="1"/>
  <c r="L37" i="1" s="1"/>
  <c r="J21" i="1"/>
  <c r="K21" i="1" s="1"/>
  <c r="L21" i="1" s="1"/>
  <c r="J22" i="1"/>
  <c r="K22" i="1" s="1"/>
  <c r="L22" i="1" s="1"/>
  <c r="I28" i="1"/>
  <c r="J20" i="1"/>
  <c r="K20" i="1" s="1"/>
  <c r="L20" i="1" s="1"/>
  <c r="H14" i="1"/>
  <c r="D19" i="1"/>
  <c r="D26" i="1"/>
  <c r="J17" i="1"/>
  <c r="K17" i="1" s="1"/>
  <c r="L17" i="1" s="1"/>
  <c r="D27" i="1"/>
  <c r="J18" i="1"/>
  <c r="K18" i="1" s="1"/>
  <c r="L18" i="1" s="1"/>
  <c r="G14" i="1"/>
  <c r="J13" i="1"/>
  <c r="K13" i="1" s="1"/>
  <c r="L13" i="1" s="1"/>
  <c r="I23" i="1"/>
  <c r="D22" i="1"/>
  <c r="D32" i="1"/>
  <c r="J4" i="1"/>
  <c r="D21" i="1"/>
  <c r="J27" i="1"/>
  <c r="K27" i="1" s="1"/>
  <c r="L27" i="1" s="1"/>
  <c r="I14" i="1"/>
  <c r="D20" i="1"/>
  <c r="D10" i="1"/>
  <c r="D17" i="1"/>
  <c r="J32" i="1"/>
  <c r="K32" i="1" s="1"/>
  <c r="J31" i="1"/>
  <c r="K31" i="1" s="1"/>
  <c r="L31" i="1" s="1"/>
  <c r="I33" i="1"/>
  <c r="L32" i="1"/>
  <c r="L33" i="1" s="1"/>
  <c r="P6" i="1" s="1"/>
  <c r="J26" i="1"/>
  <c r="K26" i="1" s="1"/>
  <c r="L26" i="1" s="1"/>
  <c r="H23" i="1"/>
  <c r="G23" i="1"/>
  <c r="J19" i="1"/>
  <c r="K19" i="1" s="1"/>
  <c r="L19" i="1" s="1"/>
  <c r="H6" i="1"/>
  <c r="J5" i="1"/>
  <c r="D3" i="1"/>
  <c r="J12" i="1"/>
  <c r="K12" i="1" s="1"/>
  <c r="L12" i="1" s="1"/>
  <c r="D12" i="1"/>
  <c r="D11" i="1"/>
  <c r="J3" i="1"/>
  <c r="K3" i="1" s="1"/>
  <c r="L3" i="1" s="1"/>
  <c r="D4" i="1"/>
  <c r="D5" i="1"/>
  <c r="D13" i="1"/>
  <c r="D9" i="1"/>
  <c r="J10" i="1"/>
  <c r="K10" i="1" s="1"/>
  <c r="L10" i="1" s="1"/>
  <c r="J11" i="1"/>
  <c r="K11" i="1" s="1"/>
  <c r="L11" i="1" s="1"/>
  <c r="J9" i="1"/>
  <c r="K9" i="1" s="1"/>
  <c r="L9" i="1" s="1"/>
  <c r="G6" i="1"/>
  <c r="L38" i="1" l="1"/>
  <c r="P8" i="1" s="1"/>
  <c r="D45" i="1"/>
  <c r="L50" i="1"/>
  <c r="P7" i="1" s="1"/>
  <c r="D33" i="1"/>
  <c r="L45" i="1"/>
  <c r="P3" i="1" s="1"/>
  <c r="D23" i="1"/>
  <c r="D28" i="1"/>
  <c r="L28" i="1"/>
  <c r="P10" i="1" s="1"/>
  <c r="L23" i="1"/>
  <c r="P9" i="1" s="1"/>
  <c r="D6" i="1"/>
  <c r="L14" i="1"/>
  <c r="P4" i="1" s="1"/>
  <c r="D14" i="1"/>
  <c r="K4" i="1"/>
  <c r="L4" i="1" s="1"/>
  <c r="K5" i="1"/>
  <c r="L5" i="1" s="1"/>
  <c r="L6" i="1" l="1"/>
  <c r="P5" i="1" s="1"/>
</calcChain>
</file>

<file path=xl/sharedStrings.xml><?xml version="1.0" encoding="utf-8"?>
<sst xmlns="http://schemas.openxmlformats.org/spreadsheetml/2006/main" count="141" uniqueCount="51">
  <si>
    <t>Nacionalidade</t>
  </si>
  <si>
    <t>Frequência</t>
  </si>
  <si>
    <t>%Freq</t>
  </si>
  <si>
    <t>Não</t>
  </si>
  <si>
    <t>Sim</t>
  </si>
  <si>
    <t>% Não</t>
  </si>
  <si>
    <t>% Abandonou</t>
  </si>
  <si>
    <t>Odds</t>
  </si>
  <si>
    <t>LN(Odds)</t>
  </si>
  <si>
    <t>IV</t>
  </si>
  <si>
    <t>Alemanha</t>
  </si>
  <si>
    <t>Espanha</t>
  </si>
  <si>
    <t>França</t>
  </si>
  <si>
    <t>Total Geral</t>
  </si>
  <si>
    <t>Masculino</t>
  </si>
  <si>
    <t>Feminino</t>
  </si>
  <si>
    <t>Faixa Etária (Em Anos)</t>
  </si>
  <si>
    <t>18 a 25</t>
  </si>
  <si>
    <t>26 a 35</t>
  </si>
  <si>
    <t>36 a 45</t>
  </si>
  <si>
    <t>46 a 55</t>
  </si>
  <si>
    <t>56+</t>
  </si>
  <si>
    <t>Faixa Score de Crédito</t>
  </si>
  <si>
    <t>300-399</t>
  </si>
  <si>
    <t>400-499</t>
  </si>
  <si>
    <t>500-599</t>
  </si>
  <si>
    <t>600-699</t>
  </si>
  <si>
    <t>700-799</t>
  </si>
  <si>
    <t>800-899</t>
  </si>
  <si>
    <t>Tem Cartão de Crédito</t>
  </si>
  <si>
    <t>Tem Programa Fidelidade</t>
  </si>
  <si>
    <t>Número de Produtos</t>
  </si>
  <si>
    <t>Dinheiro Investido</t>
  </si>
  <si>
    <t>Maior que Zero</t>
  </si>
  <si>
    <t>Zero</t>
  </si>
  <si>
    <t>%Taxa Sim</t>
  </si>
  <si>
    <t>Gênero</t>
  </si>
  <si>
    <t>MÉDIO</t>
  </si>
  <si>
    <t>FORTE</t>
  </si>
  <si>
    <t>Variável</t>
  </si>
  <si>
    <t>IV Total</t>
  </si>
  <si>
    <t>Poder de Separação</t>
  </si>
  <si>
    <t>Faixa Etária</t>
  </si>
  <si>
    <t>Tem Programa de Fidelidade</t>
  </si>
  <si>
    <t>Tem Dinheiro Investido</t>
  </si>
  <si>
    <t>Score de Crédito</t>
  </si>
  <si>
    <t>Forte</t>
  </si>
  <si>
    <t xml:space="preserve"> Forte</t>
  </si>
  <si>
    <t>Médio</t>
  </si>
  <si>
    <t>Fraco</t>
  </si>
  <si>
    <t>Muito Fraco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</si>
</sst>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1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0" fontId="3" fillId="0" borderId="0" xfId="1" applyNumberFormat="1" applyFont="1" applyBorder="1"/>
    <xf numFmtId="164" fontId="3" fillId="0" borderId="0" xfId="1" applyNumberFormat="1" applyFont="1" applyBorder="1"/>
    <xf numFmtId="165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  <xf numFmtId="2" fontId="4" fillId="4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0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6" borderId="1" xfId="0" applyFill="1" applyBorder="1"/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E1E1"/>
      <color rgb="FFFFEFEF"/>
      <color rgb="FFFFDDDD"/>
      <color rgb="FFFFD1D1"/>
      <color rgb="FFFD7F7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45F1-43B8-48B8-972D-624EC6443BC2}">
  <dimension ref="B1:W50"/>
  <sheetViews>
    <sheetView showGridLines="0" tabSelected="1" zoomScale="96" zoomScaleNormal="96" workbookViewId="0">
      <selection activeCell="Q16" sqref="Q16"/>
    </sheetView>
  </sheetViews>
  <sheetFormatPr defaultRowHeight="14.4" x14ac:dyDescent="0.3"/>
  <cols>
    <col min="2" max="2" width="21.88671875" customWidth="1"/>
    <col min="8" max="8" width="16.77734375" customWidth="1"/>
    <col min="13" max="13" width="6.88671875" customWidth="1"/>
    <col min="14" max="14" width="8.5546875" customWidth="1"/>
    <col min="15" max="15" width="26.77734375" customWidth="1"/>
    <col min="16" max="16" width="8.88671875" customWidth="1"/>
    <col min="17" max="17" width="18.6640625" customWidth="1"/>
    <col min="20" max="20" width="14.88671875" customWidth="1"/>
  </cols>
  <sheetData>
    <row r="1" spans="2:23" x14ac:dyDescent="0.3">
      <c r="O1" s="15"/>
      <c r="P1" s="15"/>
      <c r="Q1" s="15"/>
    </row>
    <row r="2" spans="2:23" x14ac:dyDescent="0.3">
      <c r="B2" s="8" t="s">
        <v>0</v>
      </c>
      <c r="C2" s="9" t="s">
        <v>1</v>
      </c>
      <c r="D2" s="9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1" t="s">
        <v>35</v>
      </c>
      <c r="J2" s="11" t="s">
        <v>7</v>
      </c>
      <c r="K2" s="11" t="s">
        <v>8</v>
      </c>
      <c r="L2" s="12" t="s">
        <v>9</v>
      </c>
      <c r="O2" s="16" t="s">
        <v>39</v>
      </c>
      <c r="P2" s="17" t="s">
        <v>40</v>
      </c>
      <c r="Q2" s="17" t="s">
        <v>41</v>
      </c>
    </row>
    <row r="3" spans="2:23" x14ac:dyDescent="0.3">
      <c r="B3" s="1" t="s">
        <v>10</v>
      </c>
      <c r="C3" s="1">
        <v>2509</v>
      </c>
      <c r="D3" s="2">
        <f>C3/$C$6</f>
        <v>0.25090000000000001</v>
      </c>
      <c r="E3" s="1">
        <v>1695</v>
      </c>
      <c r="F3" s="1">
        <v>814</v>
      </c>
      <c r="G3" s="2">
        <f>E3/$E$6</f>
        <v>0.21285947507220895</v>
      </c>
      <c r="H3" s="2">
        <f>F3/$F$6</f>
        <v>0.39960726558664705</v>
      </c>
      <c r="I3" s="2">
        <f>F3/C3</f>
        <v>0.32443204463929853</v>
      </c>
      <c r="J3" s="3">
        <f>H3/G3</f>
        <v>1.8773290005111922</v>
      </c>
      <c r="K3" s="4">
        <f>LN(J3)</f>
        <v>0.62985002221862885</v>
      </c>
      <c r="L3" s="5">
        <f>(H3-G3)*K3</f>
        <v>0.11762310000479868</v>
      </c>
      <c r="O3" s="23" t="s">
        <v>31</v>
      </c>
      <c r="P3" s="24">
        <f>L45</f>
        <v>0.9609487361528698</v>
      </c>
      <c r="Q3" s="25" t="s">
        <v>46</v>
      </c>
    </row>
    <row r="4" spans="2:23" x14ac:dyDescent="0.3">
      <c r="B4" s="1" t="s">
        <v>11</v>
      </c>
      <c r="C4" s="1">
        <v>2477</v>
      </c>
      <c r="D4" s="2">
        <f>C4/$C$6</f>
        <v>0.2477</v>
      </c>
      <c r="E4" s="1">
        <v>2064</v>
      </c>
      <c r="F4" s="1">
        <v>413</v>
      </c>
      <c r="G4" s="2">
        <f>E4/$E$6</f>
        <v>0.25919879442421195</v>
      </c>
      <c r="H4" s="2">
        <f>F4/$F$6</f>
        <v>0.20274914089347079</v>
      </c>
      <c r="I4" s="2">
        <f>F4/C4</f>
        <v>0.16673395236172789</v>
      </c>
      <c r="J4" s="3">
        <f t="shared" ref="J4" si="0">H4/G4</f>
        <v>0.78221482991022684</v>
      </c>
      <c r="K4" s="4">
        <f t="shared" ref="K4:K5" si="1">LN(J4)</f>
        <v>-0.2456258576097814</v>
      </c>
      <c r="L4" s="5">
        <f t="shared" ref="L4:L5" si="2">(H4-G4)*K4</f>
        <v>1.3865494560263323E-2</v>
      </c>
      <c r="O4" s="23" t="s">
        <v>42</v>
      </c>
      <c r="P4" s="24">
        <f>L14</f>
        <v>0.72350278638683696</v>
      </c>
      <c r="Q4" s="25" t="s">
        <v>47</v>
      </c>
    </row>
    <row r="5" spans="2:23" x14ac:dyDescent="0.3">
      <c r="B5" s="1" t="s">
        <v>12</v>
      </c>
      <c r="C5" s="1">
        <v>5014</v>
      </c>
      <c r="D5" s="2">
        <f>C5/$C$6</f>
        <v>0.50139999999999996</v>
      </c>
      <c r="E5" s="1">
        <v>4204</v>
      </c>
      <c r="F5" s="1">
        <v>810</v>
      </c>
      <c r="G5" s="2">
        <f>E5/$E$6</f>
        <v>0.52794173050357907</v>
      </c>
      <c r="H5" s="2">
        <f>F5/$F$6</f>
        <v>0.39764359351988215</v>
      </c>
      <c r="I5" s="2">
        <f>F5/C5</f>
        <v>0.16154766653370561</v>
      </c>
      <c r="J5" s="3">
        <f>H5/G5</f>
        <v>0.7531959883917273</v>
      </c>
      <c r="K5" s="4">
        <f t="shared" si="1"/>
        <v>-0.28342980829971831</v>
      </c>
      <c r="L5" s="5">
        <f t="shared" si="2"/>
        <v>3.6930375987099653E-2</v>
      </c>
      <c r="O5" s="23" t="s">
        <v>0</v>
      </c>
      <c r="P5" s="24">
        <f>L6</f>
        <v>0.16841897055216165</v>
      </c>
      <c r="Q5" s="25" t="s">
        <v>48</v>
      </c>
    </row>
    <row r="6" spans="2:23" x14ac:dyDescent="0.3">
      <c r="B6" s="1" t="s">
        <v>13</v>
      </c>
      <c r="C6" s="1">
        <f>SUM(C3:C5)</f>
        <v>10000</v>
      </c>
      <c r="D6" s="6">
        <f>SUM(D3:D5)</f>
        <v>1</v>
      </c>
      <c r="E6" s="1">
        <v>7963</v>
      </c>
      <c r="F6" s="1">
        <v>2037</v>
      </c>
      <c r="G6" s="6">
        <f>SUM(G3:G5)</f>
        <v>1</v>
      </c>
      <c r="H6" s="6">
        <f>SUM(H3:H5)</f>
        <v>1</v>
      </c>
      <c r="I6" s="2">
        <f>E6/C6</f>
        <v>0.79630000000000001</v>
      </c>
      <c r="J6" s="1"/>
      <c r="K6" s="1"/>
      <c r="L6" s="7">
        <f>SUM(L3:L5)</f>
        <v>0.16841897055216165</v>
      </c>
      <c r="M6" s="7" t="s">
        <v>37</v>
      </c>
      <c r="N6" s="1"/>
      <c r="O6" s="23" t="s">
        <v>43</v>
      </c>
      <c r="P6" s="24">
        <f>L33</f>
        <v>0.15323263689359579</v>
      </c>
      <c r="Q6" s="25" t="s">
        <v>48</v>
      </c>
      <c r="R6" s="1"/>
      <c r="S6" s="6"/>
      <c r="T6" s="6"/>
      <c r="U6" s="2"/>
      <c r="V6" s="1"/>
      <c r="W6" s="1"/>
    </row>
    <row r="7" spans="2:23" x14ac:dyDescent="0.3">
      <c r="O7" s="21" t="s">
        <v>44</v>
      </c>
      <c r="P7" s="22">
        <f>L50</f>
        <v>9.9511663971284275E-2</v>
      </c>
      <c r="Q7" s="20" t="s">
        <v>49</v>
      </c>
    </row>
    <row r="8" spans="2:23" x14ac:dyDescent="0.3">
      <c r="B8" s="8" t="s">
        <v>16</v>
      </c>
      <c r="C8" s="9" t="s">
        <v>1</v>
      </c>
      <c r="D8" s="9" t="s">
        <v>2</v>
      </c>
      <c r="E8" s="10" t="s">
        <v>3</v>
      </c>
      <c r="F8" s="10" t="s">
        <v>4</v>
      </c>
      <c r="G8" s="10" t="s">
        <v>5</v>
      </c>
      <c r="H8" s="10" t="s">
        <v>6</v>
      </c>
      <c r="I8" s="11" t="s">
        <v>35</v>
      </c>
      <c r="J8" s="11" t="s">
        <v>7</v>
      </c>
      <c r="K8" s="11" t="s">
        <v>8</v>
      </c>
      <c r="L8" s="12" t="s">
        <v>9</v>
      </c>
      <c r="O8" s="21" t="s">
        <v>36</v>
      </c>
      <c r="P8" s="22">
        <f>L38</f>
        <v>6.9774876055936685E-2</v>
      </c>
      <c r="Q8" s="20" t="s">
        <v>49</v>
      </c>
    </row>
    <row r="9" spans="2:23" x14ac:dyDescent="0.3">
      <c r="B9" s="13" t="s">
        <v>17</v>
      </c>
      <c r="C9" s="1">
        <v>611</v>
      </c>
      <c r="D9" s="2">
        <f>C9/$C$6</f>
        <v>6.1100000000000002E-2</v>
      </c>
      <c r="E9" s="1">
        <v>565</v>
      </c>
      <c r="F9" s="1">
        <v>46</v>
      </c>
      <c r="G9" s="2">
        <f>E9/$E$6</f>
        <v>7.0953158357402984E-2</v>
      </c>
      <c r="H9" s="2">
        <f>F9/$F$6</f>
        <v>2.2582228767795778E-2</v>
      </c>
      <c r="I9" s="2">
        <f>F9/C9</f>
        <v>7.5286415711947621E-2</v>
      </c>
      <c r="J9" s="3">
        <f>H9/G9</f>
        <v>0.3182695357131996</v>
      </c>
      <c r="K9" s="4">
        <f>LN(J9)</f>
        <v>-1.144856658626707</v>
      </c>
      <c r="L9" s="5">
        <f>(H9-G9)*K9</f>
        <v>5.5377780824625418E-2</v>
      </c>
      <c r="O9" s="21" t="s">
        <v>45</v>
      </c>
      <c r="P9" s="22">
        <f>L23</f>
        <v>3.8955576113596201E-2</v>
      </c>
      <c r="Q9" s="20" t="s">
        <v>50</v>
      </c>
    </row>
    <row r="10" spans="2:23" x14ac:dyDescent="0.3">
      <c r="B10" s="13" t="s">
        <v>18</v>
      </c>
      <c r="C10" s="1">
        <v>3542</v>
      </c>
      <c r="D10" s="2">
        <f>C10/$C$6</f>
        <v>0.35420000000000001</v>
      </c>
      <c r="E10" s="1">
        <v>3241</v>
      </c>
      <c r="F10" s="1">
        <v>301</v>
      </c>
      <c r="G10" s="2">
        <f>E10/$E$6</f>
        <v>0.40700740926786388</v>
      </c>
      <c r="H10" s="2">
        <f>F10/$F$6</f>
        <v>0.14776632302405499</v>
      </c>
      <c r="I10" s="2">
        <f>F10/C10</f>
        <v>8.4980237154150193E-2</v>
      </c>
      <c r="J10" s="3">
        <f t="shared" ref="J10:J13" si="3">H10/G10</f>
        <v>0.36305560945404192</v>
      </c>
      <c r="K10" s="4">
        <f t="shared" ref="K10:K13" si="4">LN(J10)</f>
        <v>-1.0131992623620325</v>
      </c>
      <c r="L10" s="5">
        <f t="shared" ref="L10:L13" si="5">(H10-G10)*K10</f>
        <v>0.26266287735615923</v>
      </c>
      <c r="O10" s="18" t="s">
        <v>29</v>
      </c>
      <c r="P10" s="19">
        <f>L28</f>
        <v>3.1263493823502288E-4</v>
      </c>
      <c r="Q10" s="20" t="s">
        <v>50</v>
      </c>
    </row>
    <row r="11" spans="2:23" x14ac:dyDescent="0.3">
      <c r="B11" s="13" t="s">
        <v>19</v>
      </c>
      <c r="C11" s="1">
        <v>3736</v>
      </c>
      <c r="D11" s="2">
        <f>C11/$C$6</f>
        <v>0.37359999999999999</v>
      </c>
      <c r="E11" s="1">
        <v>3003</v>
      </c>
      <c r="F11" s="1">
        <v>733</v>
      </c>
      <c r="G11" s="2">
        <f>E11/$E$6</f>
        <v>0.37711917618987817</v>
      </c>
      <c r="H11" s="2">
        <f>F11/$F$6</f>
        <v>0.35984290623465881</v>
      </c>
      <c r="I11" s="2">
        <f>F11/C11</f>
        <v>0.19619914346895076</v>
      </c>
      <c r="J11" s="3">
        <f>H11/G11</f>
        <v>0.95418883195024584</v>
      </c>
      <c r="K11" s="4">
        <f t="shared" si="4"/>
        <v>-4.6893690066039703E-2</v>
      </c>
      <c r="L11" s="5">
        <f t="shared" si="5"/>
        <v>8.1014804877729027E-4</v>
      </c>
    </row>
    <row r="12" spans="2:23" x14ac:dyDescent="0.3">
      <c r="B12" s="13" t="s">
        <v>20</v>
      </c>
      <c r="C12" s="1">
        <v>1311</v>
      </c>
      <c r="D12" s="2">
        <f>C12/$C$6</f>
        <v>0.13109999999999999</v>
      </c>
      <c r="E12" s="1">
        <v>648</v>
      </c>
      <c r="F12" s="1">
        <v>663</v>
      </c>
      <c r="G12" s="2">
        <f>E12/$E$6</f>
        <v>8.1376365691322367E-2</v>
      </c>
      <c r="H12" s="2">
        <f>F12/$F$6</f>
        <v>0.32547864506627394</v>
      </c>
      <c r="I12" s="2">
        <f>F12/C12</f>
        <v>0.50572082379862704</v>
      </c>
      <c r="J12" s="3">
        <f>H12/G12</f>
        <v>3.9996704485536103</v>
      </c>
      <c r="K12" s="4">
        <f>LN(J12)</f>
        <v>1.386211969864227</v>
      </c>
      <c r="L12" s="5">
        <f>(H12-G12)*K12</f>
        <v>0.33837750154069951</v>
      </c>
    </row>
    <row r="13" spans="2:23" x14ac:dyDescent="0.3">
      <c r="B13" s="13" t="s">
        <v>21</v>
      </c>
      <c r="C13" s="1">
        <v>800</v>
      </c>
      <c r="D13" s="2">
        <f>C13/$C$6</f>
        <v>0.08</v>
      </c>
      <c r="E13" s="1">
        <v>506</v>
      </c>
      <c r="F13" s="1">
        <v>294</v>
      </c>
      <c r="G13" s="2">
        <f>E13/$E$6</f>
        <v>6.3543890493532582E-2</v>
      </c>
      <c r="H13" s="2">
        <f>F13/$F$6</f>
        <v>0.14432989690721648</v>
      </c>
      <c r="I13" s="2">
        <f>F13/C13</f>
        <v>0.36749999999999999</v>
      </c>
      <c r="J13" s="3">
        <f t="shared" si="3"/>
        <v>2.2713418361109978</v>
      </c>
      <c r="K13" s="4">
        <f t="shared" si="4"/>
        <v>0.8203707740818551</v>
      </c>
      <c r="L13" s="5">
        <f t="shared" si="5"/>
        <v>6.6274478616575566E-2</v>
      </c>
    </row>
    <row r="14" spans="2:23" x14ac:dyDescent="0.3">
      <c r="B14" s="13" t="s">
        <v>13</v>
      </c>
      <c r="C14" s="1">
        <f t="shared" ref="C14" si="6">SUM(C9:C13)</f>
        <v>10000</v>
      </c>
      <c r="D14" s="6">
        <f>SUM(D9:D13)</f>
        <v>0.99999999999999989</v>
      </c>
      <c r="E14" s="1">
        <f t="shared" ref="E14:F14" si="7">SUM(E9:E13)</f>
        <v>7963</v>
      </c>
      <c r="F14" s="1">
        <f t="shared" si="7"/>
        <v>2037</v>
      </c>
      <c r="G14" s="6">
        <f>SUM(G9:G13)</f>
        <v>0.99999999999999989</v>
      </c>
      <c r="H14" s="6">
        <f>SUM(H9:H13)</f>
        <v>1</v>
      </c>
      <c r="I14" s="14">
        <f>SUM(I9:I13)</f>
        <v>1.2296866201336756</v>
      </c>
      <c r="L14" s="7">
        <f>SUM(L9:L13)</f>
        <v>0.72350278638683696</v>
      </c>
      <c r="M14" s="7" t="s">
        <v>38</v>
      </c>
    </row>
    <row r="15" spans="2:23" x14ac:dyDescent="0.3">
      <c r="M15" s="1"/>
    </row>
    <row r="16" spans="2:23" x14ac:dyDescent="0.3">
      <c r="B16" s="8" t="s">
        <v>22</v>
      </c>
      <c r="C16" s="9" t="s">
        <v>1</v>
      </c>
      <c r="D16" s="9" t="s">
        <v>2</v>
      </c>
      <c r="E16" s="10" t="s">
        <v>3</v>
      </c>
      <c r="F16" s="10" t="s">
        <v>4</v>
      </c>
      <c r="G16" s="10" t="s">
        <v>5</v>
      </c>
      <c r="H16" s="10" t="s">
        <v>6</v>
      </c>
      <c r="I16" s="11" t="s">
        <v>35</v>
      </c>
      <c r="J16" s="11" t="s">
        <v>7</v>
      </c>
      <c r="K16" s="11" t="s">
        <v>8</v>
      </c>
      <c r="L16" s="12" t="s">
        <v>9</v>
      </c>
      <c r="M16" s="1"/>
    </row>
    <row r="17" spans="2:13" x14ac:dyDescent="0.3">
      <c r="B17" s="13" t="s">
        <v>23</v>
      </c>
      <c r="C17" s="1">
        <v>19</v>
      </c>
      <c r="D17" s="2">
        <f t="shared" ref="D17:D22" si="8">C17/$C$6</f>
        <v>1.9E-3</v>
      </c>
      <c r="E17" s="1">
        <v>1</v>
      </c>
      <c r="F17" s="1">
        <v>18</v>
      </c>
      <c r="G17" s="2">
        <f t="shared" ref="G17:G22" si="9">E17/$E$6</f>
        <v>1.255808112520407E-4</v>
      </c>
      <c r="H17" s="2">
        <f t="shared" ref="H17:H22" si="10">F17/$F$6</f>
        <v>8.836524300441826E-3</v>
      </c>
      <c r="I17" s="2">
        <f>F17/C17</f>
        <v>0.94736842105263153</v>
      </c>
      <c r="J17" s="3">
        <f>H17/G17</f>
        <v>70.365243004418261</v>
      </c>
      <c r="K17" s="4">
        <f>LN(J17)</f>
        <v>4.2536994339268039</v>
      </c>
      <c r="L17" s="5">
        <f>(H17-G17)*K17</f>
        <v>3.7053735388934965E-2</v>
      </c>
      <c r="M17" s="1"/>
    </row>
    <row r="18" spans="2:13" x14ac:dyDescent="0.3">
      <c r="B18" s="13" t="s">
        <v>24</v>
      </c>
      <c r="C18" s="1">
        <v>613</v>
      </c>
      <c r="D18" s="2">
        <f t="shared" si="8"/>
        <v>6.13E-2</v>
      </c>
      <c r="E18" s="1">
        <v>482</v>
      </c>
      <c r="F18" s="1">
        <v>131</v>
      </c>
      <c r="G18" s="2">
        <f t="shared" si="9"/>
        <v>6.0529951023483609E-2</v>
      </c>
      <c r="H18" s="2">
        <f t="shared" si="10"/>
        <v>6.431026018654884E-2</v>
      </c>
      <c r="I18" s="2">
        <f>F18/C18</f>
        <v>0.21370309951060359</v>
      </c>
      <c r="J18" s="3">
        <f t="shared" ref="J18" si="11">H18/G18</f>
        <v>1.0624535308412624</v>
      </c>
      <c r="K18" s="4">
        <f t="shared" ref="K18:K22" si="12">LN(J18)</f>
        <v>6.0580885181190272E-2</v>
      </c>
      <c r="L18" s="5">
        <f t="shared" ref="L18:L22" si="13">(H18-G18)*K18</f>
        <v>2.2901447535705622E-4</v>
      </c>
      <c r="M18" s="1"/>
    </row>
    <row r="19" spans="2:13" x14ac:dyDescent="0.3">
      <c r="B19" s="13" t="s">
        <v>25</v>
      </c>
      <c r="C19" s="1">
        <v>2402</v>
      </c>
      <c r="D19" s="2">
        <f t="shared" si="8"/>
        <v>0.2402</v>
      </c>
      <c r="E19" s="1">
        <v>1892</v>
      </c>
      <c r="F19" s="1">
        <v>510</v>
      </c>
      <c r="G19" s="2">
        <f t="shared" si="9"/>
        <v>0.23759889488886099</v>
      </c>
      <c r="H19" s="2">
        <f t="shared" si="10"/>
        <v>0.25036818851251841</v>
      </c>
      <c r="I19" s="2">
        <f>F19/C19</f>
        <v>0.21232306411323898</v>
      </c>
      <c r="J19" s="3">
        <f>H19/G19</f>
        <v>1.0537430682479831</v>
      </c>
      <c r="K19" s="4">
        <f t="shared" si="12"/>
        <v>5.2348652137186903E-2</v>
      </c>
      <c r="L19" s="5">
        <f t="shared" si="13"/>
        <v>6.6845530994244105E-4</v>
      </c>
      <c r="M19" s="1"/>
    </row>
    <row r="20" spans="2:13" x14ac:dyDescent="0.3">
      <c r="B20" s="13" t="s">
        <v>26</v>
      </c>
      <c r="C20" s="1">
        <v>3818</v>
      </c>
      <c r="D20" s="2">
        <f t="shared" si="8"/>
        <v>0.38179999999999997</v>
      </c>
      <c r="E20" s="1">
        <v>3065</v>
      </c>
      <c r="F20" s="1">
        <v>753</v>
      </c>
      <c r="G20" s="2">
        <f t="shared" si="9"/>
        <v>0.38490518648750471</v>
      </c>
      <c r="H20" s="2">
        <f t="shared" si="10"/>
        <v>0.36966126656848308</v>
      </c>
      <c r="I20" s="2">
        <f>E20/C20</f>
        <v>0.80277632268203247</v>
      </c>
      <c r="J20" s="3">
        <f>H20/G20</f>
        <v>0.9603956494893412</v>
      </c>
      <c r="K20" s="4">
        <f>LN(J20)</f>
        <v>-4.040994453977912E-2</v>
      </c>
      <c r="L20" s="5">
        <f t="shared" si="13"/>
        <v>6.160059584964983E-4</v>
      </c>
      <c r="M20" s="1"/>
    </row>
    <row r="21" spans="2:13" x14ac:dyDescent="0.3">
      <c r="B21" s="13" t="s">
        <v>27</v>
      </c>
      <c r="C21" s="1">
        <v>2493</v>
      </c>
      <c r="D21" s="2">
        <f t="shared" si="8"/>
        <v>0.24929999999999999</v>
      </c>
      <c r="E21" s="1">
        <v>1997</v>
      </c>
      <c r="F21" s="1">
        <v>496</v>
      </c>
      <c r="G21" s="2">
        <f t="shared" si="9"/>
        <v>0.25078488007032523</v>
      </c>
      <c r="H21" s="2">
        <f t="shared" si="10"/>
        <v>0.24349533627884143</v>
      </c>
      <c r="I21" s="2">
        <f>F21/C21</f>
        <v>0.19895707982350583</v>
      </c>
      <c r="J21" s="3">
        <f t="shared" ref="J21" si="14">H21/G21</f>
        <v>0.97093308101573084</v>
      </c>
      <c r="K21" s="4">
        <f t="shared" si="12"/>
        <v>-2.9497730660248626E-2</v>
      </c>
      <c r="L21" s="5">
        <f t="shared" si="13"/>
        <v>2.1502499939727684E-4</v>
      </c>
      <c r="M21" s="1"/>
    </row>
    <row r="22" spans="2:13" x14ac:dyDescent="0.3">
      <c r="B22" s="13" t="s">
        <v>28</v>
      </c>
      <c r="C22" s="1">
        <v>655</v>
      </c>
      <c r="D22" s="2">
        <f t="shared" si="8"/>
        <v>6.5500000000000003E-2</v>
      </c>
      <c r="E22" s="1">
        <v>527</v>
      </c>
      <c r="F22" s="1">
        <v>128</v>
      </c>
      <c r="G22" s="2">
        <f t="shared" si="9"/>
        <v>6.6181087529825447E-2</v>
      </c>
      <c r="H22" s="2">
        <f t="shared" si="10"/>
        <v>6.2837506136475207E-2</v>
      </c>
      <c r="I22" s="2">
        <f>F22/C22</f>
        <v>0.19541984732824427</v>
      </c>
      <c r="J22" s="3">
        <f>H22/G22</f>
        <v>0.94947829480977619</v>
      </c>
      <c r="K22" s="4">
        <f t="shared" si="12"/>
        <v>-5.1842608591106197E-2</v>
      </c>
      <c r="L22" s="5">
        <f t="shared" si="13"/>
        <v>1.7333998146796194E-4</v>
      </c>
      <c r="M22" s="1"/>
    </row>
    <row r="23" spans="2:13" x14ac:dyDescent="0.3">
      <c r="B23" s="13" t="s">
        <v>13</v>
      </c>
      <c r="C23" s="1">
        <f t="shared" ref="C23" si="15">SUM(C17:C22)</f>
        <v>10000</v>
      </c>
      <c r="D23" s="6">
        <f>SUM(D17:D22)</f>
        <v>1</v>
      </c>
      <c r="E23" s="1">
        <f t="shared" ref="E23:F23" si="16">SUM(E17:E22)</f>
        <v>7964</v>
      </c>
      <c r="F23" s="1">
        <f t="shared" si="16"/>
        <v>2036</v>
      </c>
      <c r="G23" s="6">
        <f>SUM(G17:G22)</f>
        <v>1.0001255808112519</v>
      </c>
      <c r="H23" s="6">
        <f>SUM(H17:H22)</f>
        <v>0.99950908198330879</v>
      </c>
      <c r="I23" s="14">
        <f>SUM(I17:I22)</f>
        <v>2.5705478345102564</v>
      </c>
      <c r="L23" s="7">
        <f>SUM(L17:L22)</f>
        <v>3.8955576113596201E-2</v>
      </c>
      <c r="M23" s="1"/>
    </row>
    <row r="24" spans="2:13" x14ac:dyDescent="0.3">
      <c r="M24" s="1"/>
    </row>
    <row r="25" spans="2:13" x14ac:dyDescent="0.3">
      <c r="B25" s="8" t="s">
        <v>29</v>
      </c>
      <c r="C25" s="9" t="s">
        <v>1</v>
      </c>
      <c r="D25" s="9" t="s">
        <v>2</v>
      </c>
      <c r="E25" s="10" t="s">
        <v>3</v>
      </c>
      <c r="F25" s="10" t="s">
        <v>4</v>
      </c>
      <c r="G25" s="10" t="s">
        <v>5</v>
      </c>
      <c r="H25" s="10" t="s">
        <v>6</v>
      </c>
      <c r="I25" s="11" t="s">
        <v>35</v>
      </c>
      <c r="J25" s="11" t="s">
        <v>7</v>
      </c>
      <c r="K25" s="11" t="s">
        <v>8</v>
      </c>
      <c r="L25" s="12" t="s">
        <v>9</v>
      </c>
      <c r="M25" s="1"/>
    </row>
    <row r="26" spans="2:13" x14ac:dyDescent="0.3">
      <c r="B26" s="1" t="s">
        <v>3</v>
      </c>
      <c r="C26" s="1">
        <v>2945</v>
      </c>
      <c r="D26" s="2">
        <f>C26/$C$6</f>
        <v>0.29449999999999998</v>
      </c>
      <c r="E26" s="1">
        <v>2332</v>
      </c>
      <c r="F26" s="1">
        <v>613</v>
      </c>
      <c r="G26" s="2">
        <f>E26/$E$6</f>
        <v>0.29285445183975889</v>
      </c>
      <c r="H26" s="2">
        <f>F26/$F$6</f>
        <v>0.30093274423171329</v>
      </c>
      <c r="I26" s="2">
        <f>F26/C26</f>
        <v>0.20814940577249574</v>
      </c>
      <c r="J26" s="3">
        <f>H26/G26</f>
        <v>1.0275846665167809</v>
      </c>
      <c r="K26" s="4">
        <f>LN(J26)</f>
        <v>2.7211064496467471E-2</v>
      </c>
      <c r="L26" s="5">
        <f>(H26-G26)*K26</f>
        <v>2.1981893529879367E-4</v>
      </c>
      <c r="M26" s="1"/>
    </row>
    <row r="27" spans="2:13" x14ac:dyDescent="0.3">
      <c r="B27" s="1" t="s">
        <v>4</v>
      </c>
      <c r="C27" s="1">
        <v>7055</v>
      </c>
      <c r="D27" s="2">
        <f>C27/$C$6</f>
        <v>0.70550000000000002</v>
      </c>
      <c r="E27" s="1">
        <v>5631</v>
      </c>
      <c r="F27" s="1">
        <v>1424</v>
      </c>
      <c r="G27" s="2">
        <f>E27/$E$6</f>
        <v>0.70714554816024111</v>
      </c>
      <c r="H27" s="2">
        <f>F27/$F$6</f>
        <v>0.69906725576828666</v>
      </c>
      <c r="I27" s="2">
        <f>F27/C27</f>
        <v>0.20184266477675408</v>
      </c>
      <c r="J27" s="3">
        <f t="shared" ref="J27" si="17">H27/G27</f>
        <v>0.98857619564604271</v>
      </c>
      <c r="K27" s="4">
        <f t="shared" ref="K27" si="18">LN(J27)</f>
        <v>-1.1489557252058486E-2</v>
      </c>
      <c r="L27" s="5">
        <f t="shared" ref="L27" si="19">(H27-G27)*K27</f>
        <v>9.2816002936229209E-5</v>
      </c>
    </row>
    <row r="28" spans="2:13" x14ac:dyDescent="0.3">
      <c r="B28" s="1" t="s">
        <v>13</v>
      </c>
      <c r="C28" s="1">
        <f t="shared" ref="C28:I28" si="20">SUM(C26:C27)</f>
        <v>10000</v>
      </c>
      <c r="D28" s="2">
        <f t="shared" si="20"/>
        <v>1</v>
      </c>
      <c r="E28" s="1">
        <f t="shared" si="20"/>
        <v>7963</v>
      </c>
      <c r="F28" s="1">
        <f t="shared" si="20"/>
        <v>2037</v>
      </c>
      <c r="G28" s="2">
        <f t="shared" si="20"/>
        <v>1</v>
      </c>
      <c r="H28" s="2">
        <f t="shared" si="20"/>
        <v>1</v>
      </c>
      <c r="I28" s="2">
        <f t="shared" si="20"/>
        <v>0.4099920705492498</v>
      </c>
      <c r="J28" s="3"/>
      <c r="K28" s="4"/>
      <c r="L28" s="7">
        <f>SUM(L26:L27)</f>
        <v>3.1263493823502288E-4</v>
      </c>
    </row>
    <row r="30" spans="2:13" x14ac:dyDescent="0.3">
      <c r="B30" s="8" t="s">
        <v>30</v>
      </c>
      <c r="C30" s="9" t="s">
        <v>1</v>
      </c>
      <c r="D30" s="9" t="s">
        <v>2</v>
      </c>
      <c r="E30" s="10" t="s">
        <v>3</v>
      </c>
      <c r="F30" s="10" t="s">
        <v>4</v>
      </c>
      <c r="G30" s="10" t="s">
        <v>5</v>
      </c>
      <c r="H30" s="10" t="s">
        <v>6</v>
      </c>
      <c r="I30" s="11" t="s">
        <v>35</v>
      </c>
      <c r="J30" s="11" t="s">
        <v>7</v>
      </c>
      <c r="K30" s="11" t="s">
        <v>8</v>
      </c>
      <c r="L30" s="12" t="s">
        <v>9</v>
      </c>
    </row>
    <row r="31" spans="2:13" x14ac:dyDescent="0.3">
      <c r="B31" s="1" t="s">
        <v>3</v>
      </c>
      <c r="C31" s="1">
        <v>4849</v>
      </c>
      <c r="D31" s="2">
        <f>C31/$C$6</f>
        <v>0.4849</v>
      </c>
      <c r="E31" s="1">
        <v>3547</v>
      </c>
      <c r="F31" s="1">
        <v>1302</v>
      </c>
      <c r="G31" s="2">
        <f>E31/$E$6</f>
        <v>0.44543513751098834</v>
      </c>
      <c r="H31" s="2">
        <f>F31/$F$6</f>
        <v>0.63917525773195871</v>
      </c>
      <c r="I31" s="2">
        <f>F31/C31</f>
        <v>0.26850897092183956</v>
      </c>
      <c r="J31" s="3">
        <f>H31/G31</f>
        <v>1.4349457505834753</v>
      </c>
      <c r="K31" s="4">
        <f>LN(J31)</f>
        <v>0.36112704402553159</v>
      </c>
      <c r="L31" s="5">
        <f>(H31-G31)*K31</f>
        <v>6.9964796924550154E-2</v>
      </c>
    </row>
    <row r="32" spans="2:13" x14ac:dyDescent="0.3">
      <c r="B32" s="1" t="s">
        <v>4</v>
      </c>
      <c r="C32" s="1">
        <v>5151</v>
      </c>
      <c r="D32" s="2">
        <f>C32/$C$6</f>
        <v>0.5151</v>
      </c>
      <c r="E32" s="1">
        <v>4416</v>
      </c>
      <c r="F32" s="1">
        <v>735</v>
      </c>
      <c r="G32" s="2">
        <f>E32/$E$6</f>
        <v>0.55456486248901171</v>
      </c>
      <c r="H32" s="2">
        <f>F32/$F$6</f>
        <v>0.36082474226804123</v>
      </c>
      <c r="I32" s="2">
        <f>F32/C32</f>
        <v>0.14269073966220153</v>
      </c>
      <c r="J32" s="3">
        <f t="shared" ref="J32" si="21">H32/G32</f>
        <v>0.65064479680262954</v>
      </c>
      <c r="K32" s="4">
        <f t="shared" ref="K32" si="22">LN(J32)</f>
        <v>-0.42979141271345561</v>
      </c>
      <c r="L32" s="5">
        <f t="shared" ref="L32" si="23">(H32-G32)*K32</f>
        <v>8.3267839969045632E-2</v>
      </c>
    </row>
    <row r="33" spans="2:13" x14ac:dyDescent="0.3">
      <c r="B33" s="1" t="s">
        <v>13</v>
      </c>
      <c r="C33" s="1">
        <f>SUM(C31:C32)</f>
        <v>10000</v>
      </c>
      <c r="D33" s="2">
        <f>SUM(D31:D32)</f>
        <v>1</v>
      </c>
      <c r="E33" s="1">
        <v>7963</v>
      </c>
      <c r="F33" s="1">
        <v>2037</v>
      </c>
      <c r="G33" s="2">
        <f>SUM(G31:G32)</f>
        <v>1</v>
      </c>
      <c r="H33" s="2">
        <f>SUM(H31:H32)</f>
        <v>1</v>
      </c>
      <c r="I33" s="2">
        <f>SUM(I31:I32)</f>
        <v>0.41119971058404109</v>
      </c>
      <c r="J33" s="3"/>
      <c r="K33" s="4"/>
      <c r="L33" s="7">
        <f>SUM(L31:L32)</f>
        <v>0.15323263689359579</v>
      </c>
      <c r="M33" s="7" t="s">
        <v>37</v>
      </c>
    </row>
    <row r="35" spans="2:13" x14ac:dyDescent="0.3">
      <c r="B35" s="8" t="s">
        <v>36</v>
      </c>
      <c r="C35" s="9" t="s">
        <v>1</v>
      </c>
      <c r="D35" s="9" t="s">
        <v>2</v>
      </c>
      <c r="E35" s="10" t="s">
        <v>3</v>
      </c>
      <c r="F35" s="10" t="s">
        <v>4</v>
      </c>
      <c r="G35" s="10" t="s">
        <v>5</v>
      </c>
      <c r="H35" s="10" t="s">
        <v>6</v>
      </c>
      <c r="I35" s="11" t="s">
        <v>35</v>
      </c>
      <c r="J35" s="11" t="s">
        <v>7</v>
      </c>
      <c r="K35" s="11" t="s">
        <v>8</v>
      </c>
      <c r="L35" s="12" t="s">
        <v>9</v>
      </c>
    </row>
    <row r="36" spans="2:13" x14ac:dyDescent="0.3">
      <c r="B36" s="1" t="s">
        <v>14</v>
      </c>
      <c r="C36" s="1">
        <v>5457</v>
      </c>
      <c r="D36" s="2">
        <f>C36/$C$6</f>
        <v>0.54569999999999996</v>
      </c>
      <c r="E36" s="1">
        <v>4559</v>
      </c>
      <c r="F36" s="1">
        <v>898</v>
      </c>
      <c r="G36" s="2">
        <f>E36/$E$6</f>
        <v>0.57252291849805348</v>
      </c>
      <c r="H36" s="2">
        <f>F36/$F$6</f>
        <v>0.44084437898870887</v>
      </c>
      <c r="I36" s="2">
        <f>F36/C36</f>
        <v>0.16455928165658787</v>
      </c>
      <c r="J36" s="3">
        <f>H36/G36</f>
        <v>0.77000302476137061</v>
      </c>
      <c r="K36" s="4">
        <f>LN(J36)</f>
        <v>-0.26136083588060283</v>
      </c>
      <c r="L36" s="5">
        <f>(H36-G36)*K36</f>
        <v>3.4415613153699287E-2</v>
      </c>
    </row>
    <row r="37" spans="2:13" x14ac:dyDescent="0.3">
      <c r="B37" s="1" t="s">
        <v>15</v>
      </c>
      <c r="C37" s="1">
        <v>4543</v>
      </c>
      <c r="D37" s="2">
        <f>C37/$C$6</f>
        <v>0.45429999999999998</v>
      </c>
      <c r="E37" s="1">
        <v>3404</v>
      </c>
      <c r="F37" s="1">
        <v>1139</v>
      </c>
      <c r="G37" s="2">
        <f>E37/$E$6</f>
        <v>0.42747708150194652</v>
      </c>
      <c r="H37" s="2">
        <f>F37/$F$6</f>
        <v>0.55915562101129113</v>
      </c>
      <c r="I37" s="2">
        <f>F37/C37</f>
        <v>0.25071538630860662</v>
      </c>
      <c r="J37" s="3">
        <f t="shared" ref="J37" si="24">H37/G37</f>
        <v>1.3080364894573768</v>
      </c>
      <c r="K37" s="4">
        <f t="shared" ref="K37" si="25">LN(J37)</f>
        <v>0.26852714978455633</v>
      </c>
      <c r="L37" s="5">
        <f t="shared" ref="L37" si="26">(H37-G37)*K37</f>
        <v>3.5359262902237398E-2</v>
      </c>
    </row>
    <row r="38" spans="2:13" x14ac:dyDescent="0.3">
      <c r="B38" s="1" t="s">
        <v>13</v>
      </c>
      <c r="C38" s="1">
        <f t="shared" ref="C38:I38" si="27">SUM(C36:C37)</f>
        <v>10000</v>
      </c>
      <c r="D38" s="2">
        <f t="shared" si="27"/>
        <v>1</v>
      </c>
      <c r="E38" s="1">
        <f t="shared" si="27"/>
        <v>7963</v>
      </c>
      <c r="F38" s="1">
        <f t="shared" si="27"/>
        <v>2037</v>
      </c>
      <c r="G38" s="2">
        <f t="shared" si="27"/>
        <v>1</v>
      </c>
      <c r="H38" s="2">
        <f t="shared" si="27"/>
        <v>1</v>
      </c>
      <c r="I38" s="2">
        <f t="shared" si="27"/>
        <v>0.41527466796519452</v>
      </c>
      <c r="J38" s="3"/>
      <c r="K38" s="4"/>
      <c r="L38" s="7">
        <f>SUM(L36:L37)</f>
        <v>6.9774876055936685E-2</v>
      </c>
    </row>
    <row r="40" spans="2:13" x14ac:dyDescent="0.3">
      <c r="B40" s="8" t="s">
        <v>31</v>
      </c>
      <c r="C40" s="9" t="s">
        <v>1</v>
      </c>
      <c r="D40" s="9" t="s">
        <v>2</v>
      </c>
      <c r="E40" s="10" t="s">
        <v>3</v>
      </c>
      <c r="F40" s="10" t="s">
        <v>4</v>
      </c>
      <c r="G40" s="10" t="s">
        <v>5</v>
      </c>
      <c r="H40" s="10" t="s">
        <v>6</v>
      </c>
      <c r="I40" s="11" t="s">
        <v>35</v>
      </c>
      <c r="J40" s="11" t="s">
        <v>7</v>
      </c>
      <c r="K40" s="11" t="s">
        <v>8</v>
      </c>
      <c r="L40" s="12" t="s">
        <v>9</v>
      </c>
    </row>
    <row r="41" spans="2:13" x14ac:dyDescent="0.3">
      <c r="B41" s="13">
        <v>1</v>
      </c>
      <c r="C41" s="1">
        <v>5084</v>
      </c>
      <c r="D41" s="2">
        <f>C41/$C$6</f>
        <v>0.50839999999999996</v>
      </c>
      <c r="E41" s="1">
        <v>3675</v>
      </c>
      <c r="F41" s="1">
        <v>1409</v>
      </c>
      <c r="G41" s="2">
        <f>E41/$E$6</f>
        <v>0.46150948135124953</v>
      </c>
      <c r="H41" s="2">
        <f>F41/$F$6</f>
        <v>0.69170348551791849</v>
      </c>
      <c r="I41" s="2">
        <f>F41/C41</f>
        <v>0.27714398111723054</v>
      </c>
      <c r="J41" s="3">
        <f>H41/G41</f>
        <v>1.498784994606581</v>
      </c>
      <c r="K41" s="4">
        <f>LN(J41)</f>
        <v>0.40465477628238222</v>
      </c>
      <c r="L41" s="5">
        <f>(H41-G41)*K41</f>
        <v>9.3149103257609195E-2</v>
      </c>
    </row>
    <row r="42" spans="2:13" x14ac:dyDescent="0.3">
      <c r="B42" s="13">
        <v>2</v>
      </c>
      <c r="C42" s="1">
        <v>4590</v>
      </c>
      <c r="D42" s="2">
        <f>C42/$C$6</f>
        <v>0.45900000000000002</v>
      </c>
      <c r="E42" s="1">
        <v>4242</v>
      </c>
      <c r="F42" s="1">
        <v>348</v>
      </c>
      <c r="G42" s="2">
        <f>E42/$E$6</f>
        <v>0.53271380133115664</v>
      </c>
      <c r="H42" s="2">
        <f>F42/$F$6</f>
        <v>0.17083946980854198</v>
      </c>
      <c r="I42" s="2">
        <f>F42/C42</f>
        <v>7.5816993464052282E-2</v>
      </c>
      <c r="J42" s="3">
        <f t="shared" ref="J42" si="28">H42/G42</f>
        <v>0.32069653420212629</v>
      </c>
      <c r="K42" s="4">
        <f t="shared" ref="K42:K43" si="29">LN(J42)</f>
        <v>-1.1372599793195144</v>
      </c>
      <c r="L42" s="5">
        <f t="shared" ref="L42:L44" si="30">(H42-G42)*K42</f>
        <v>0.41154519478367185</v>
      </c>
    </row>
    <row r="43" spans="2:13" x14ac:dyDescent="0.3">
      <c r="B43" s="13">
        <v>3</v>
      </c>
      <c r="C43" s="1">
        <v>266</v>
      </c>
      <c r="D43" s="2">
        <f>C43/$C$6</f>
        <v>2.6599999999999999E-2</v>
      </c>
      <c r="E43" s="1">
        <v>46</v>
      </c>
      <c r="F43" s="1">
        <v>220</v>
      </c>
      <c r="G43" s="2">
        <f>E43/$E$6</f>
        <v>5.776717317593872E-3</v>
      </c>
      <c r="H43" s="2">
        <f>F43/$F$6</f>
        <v>0.10800196367206677</v>
      </c>
      <c r="I43" s="2">
        <f>F43/C43</f>
        <v>0.82706766917293228</v>
      </c>
      <c r="J43" s="3">
        <f>H43/G43</f>
        <v>18.696079059144949</v>
      </c>
      <c r="K43" s="4">
        <f t="shared" si="29"/>
        <v>2.9283138258939054</v>
      </c>
      <c r="L43" s="5">
        <f t="shared" si="30"/>
        <v>0.29934760225521356</v>
      </c>
    </row>
    <row r="44" spans="2:13" x14ac:dyDescent="0.3">
      <c r="B44" s="13">
        <v>4</v>
      </c>
      <c r="C44" s="1">
        <v>60</v>
      </c>
      <c r="D44" s="2">
        <f>C44/$C$6</f>
        <v>6.0000000000000001E-3</v>
      </c>
      <c r="E44" s="1">
        <v>1</v>
      </c>
      <c r="F44" s="1">
        <v>59</v>
      </c>
      <c r="G44" s="2">
        <f>E44/$E$6</f>
        <v>1.255808112520407E-4</v>
      </c>
      <c r="H44" s="2">
        <f>F44/$F$6</f>
        <v>2.8964162984781543E-2</v>
      </c>
      <c r="I44" s="2">
        <f>F44/C44</f>
        <v>0.98333333333333328</v>
      </c>
      <c r="J44" s="3">
        <f>H44/G44</f>
        <v>230.64162984781541</v>
      </c>
      <c r="K44" s="4">
        <f>LN(J44)</f>
        <v>5.4408651199363582</v>
      </c>
      <c r="L44" s="5">
        <f t="shared" si="30"/>
        <v>0.1569068358563751</v>
      </c>
    </row>
    <row r="45" spans="2:13" x14ac:dyDescent="0.3">
      <c r="B45" s="13" t="s">
        <v>13</v>
      </c>
      <c r="C45" s="1">
        <f t="shared" ref="C45" si="31">SUM(C41:C44)</f>
        <v>10000</v>
      </c>
      <c r="D45" s="2">
        <f>SUM(D41:D44)</f>
        <v>1</v>
      </c>
      <c r="E45" s="1">
        <f t="shared" ref="E45:F45" si="32">SUM(E41:E44)</f>
        <v>7964</v>
      </c>
      <c r="F45" s="1">
        <f t="shared" si="32"/>
        <v>2036</v>
      </c>
      <c r="G45" s="2">
        <f>SUM(G41:G44)</f>
        <v>1.0001255808112521</v>
      </c>
      <c r="H45" s="2">
        <f>SUM(H41:H44)</f>
        <v>0.9995090819833089</v>
      </c>
      <c r="I45" s="2">
        <f>SUM(I41:I44)</f>
        <v>2.1633619770875483</v>
      </c>
      <c r="J45" s="3"/>
      <c r="K45" s="4"/>
      <c r="L45" s="7">
        <f>SUM(L41:L44)</f>
        <v>0.9609487361528698</v>
      </c>
      <c r="M45" s="7" t="s">
        <v>38</v>
      </c>
    </row>
    <row r="47" spans="2:13" x14ac:dyDescent="0.3">
      <c r="B47" s="8" t="s">
        <v>32</v>
      </c>
      <c r="C47" s="9" t="s">
        <v>1</v>
      </c>
      <c r="D47" s="9" t="s">
        <v>2</v>
      </c>
      <c r="E47" s="10" t="s">
        <v>3</v>
      </c>
      <c r="F47" s="10" t="s">
        <v>4</v>
      </c>
      <c r="G47" s="10" t="s">
        <v>5</v>
      </c>
      <c r="H47" s="10" t="s">
        <v>6</v>
      </c>
      <c r="I47" s="11" t="s">
        <v>35</v>
      </c>
      <c r="J47" s="11" t="s">
        <v>7</v>
      </c>
      <c r="K47" s="11" t="s">
        <v>8</v>
      </c>
      <c r="L47" s="12" t="s">
        <v>9</v>
      </c>
    </row>
    <row r="48" spans="2:13" x14ac:dyDescent="0.3">
      <c r="B48" s="1" t="s">
        <v>33</v>
      </c>
      <c r="C48" s="1">
        <v>6383</v>
      </c>
      <c r="D48" s="2">
        <f>C48/$C$6</f>
        <v>0.63829999999999998</v>
      </c>
      <c r="E48" s="1">
        <v>4846</v>
      </c>
      <c r="F48" s="1">
        <v>1537</v>
      </c>
      <c r="G48" s="2">
        <f>E48/$E$6</f>
        <v>0.60856461132738915</v>
      </c>
      <c r="H48" s="2">
        <f>F48/$F$6</f>
        <v>0.7545409916543937</v>
      </c>
      <c r="I48" s="2">
        <f>F48/C48</f>
        <v>0.24079586401378661</v>
      </c>
      <c r="J48" s="3">
        <f>H48/G48</f>
        <v>1.2398699786512459</v>
      </c>
      <c r="K48" s="4">
        <f>LN(J48)</f>
        <v>0.21500651819276395</v>
      </c>
      <c r="L48" s="5">
        <f>(H48-G48)*K48</f>
        <v>3.1385873272491933E-2</v>
      </c>
    </row>
    <row r="49" spans="2:12" x14ac:dyDescent="0.3">
      <c r="B49" s="1" t="s">
        <v>34</v>
      </c>
      <c r="C49" s="1">
        <v>3617</v>
      </c>
      <c r="D49" s="2">
        <f>C49/$C$6</f>
        <v>0.36170000000000002</v>
      </c>
      <c r="E49" s="1">
        <v>3117</v>
      </c>
      <c r="F49" s="1">
        <v>500</v>
      </c>
      <c r="G49" s="2">
        <f>E49/$E$6</f>
        <v>0.39143538867261085</v>
      </c>
      <c r="H49" s="2">
        <f>F49/$F$6</f>
        <v>0.24545900834560627</v>
      </c>
      <c r="I49" s="2">
        <f>F49/C49</f>
        <v>0.13823610727121924</v>
      </c>
      <c r="J49" s="3">
        <f t="shared" ref="J49" si="33">H49/G49</f>
        <v>0.62707413649536814</v>
      </c>
      <c r="K49" s="4">
        <f t="shared" ref="K49" si="34">LN(J49)</f>
        <v>-0.46669050531450651</v>
      </c>
      <c r="L49" s="5">
        <f t="shared" ref="L49" si="35">(H49-G49)*K49</f>
        <v>6.8125790698792349E-2</v>
      </c>
    </row>
    <row r="50" spans="2:12" x14ac:dyDescent="0.3">
      <c r="B50" s="1" t="s">
        <v>13</v>
      </c>
      <c r="C50" s="1">
        <f>SUM(C48:C49)</f>
        <v>10000</v>
      </c>
      <c r="D50" s="2">
        <f>SUM(D48:D49)</f>
        <v>1</v>
      </c>
      <c r="E50" s="1">
        <v>7963</v>
      </c>
      <c r="F50" s="1">
        <v>2037</v>
      </c>
      <c r="G50" s="2">
        <f>SUM(G48:G49)</f>
        <v>1</v>
      </c>
      <c r="H50" s="2">
        <f>SUM(H48:H49)</f>
        <v>1</v>
      </c>
      <c r="I50" s="2">
        <f>SUM(I48:I49)</f>
        <v>0.37903197128500588</v>
      </c>
      <c r="J50" s="3"/>
      <c r="K50" s="4"/>
      <c r="L50" s="7">
        <f>SUM(L48:L49)</f>
        <v>9.9511663971284275E-2</v>
      </c>
    </row>
  </sheetData>
  <conditionalFormatting sqref="L3:L5">
    <cfRule type="colorScale" priority="72">
      <colorScale>
        <cfvo type="min"/>
        <cfvo type="max"/>
        <color rgb="FFFCFCFF"/>
        <color rgb="FFF8696B"/>
      </colorScale>
    </cfRule>
  </conditionalFormatting>
  <conditionalFormatting sqref="C3:C5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{B32C638B-9308-43C3-B3D9-F815A9A05179}</x14:id>
        </ext>
      </extLst>
    </cfRule>
  </conditionalFormatting>
  <conditionalFormatting sqref="F3:F5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{306BAFEC-3F14-4DD5-9F85-3928F1CA4096}</x14:id>
        </ext>
      </extLst>
    </cfRule>
  </conditionalFormatting>
  <conditionalFormatting sqref="L9:L13">
    <cfRule type="colorScale" priority="47">
      <colorScale>
        <cfvo type="min"/>
        <cfvo type="max"/>
        <color rgb="FFFCFCFF"/>
        <color rgb="FFF8696B"/>
      </colorScale>
    </cfRule>
  </conditionalFormatting>
  <conditionalFormatting sqref="C9:C1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{8DF5C2C8-AEE9-4817-A41A-62CC8092EDAD}</x14:id>
        </ext>
      </extLst>
    </cfRule>
  </conditionalFormatting>
  <conditionalFormatting sqref="F9:F13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{F6200A3C-0874-43E4-BF78-8B65E1BD00E7}</x14:id>
        </ext>
      </extLst>
    </cfRule>
  </conditionalFormatting>
  <conditionalFormatting sqref="L17:L22">
    <cfRule type="colorScale" priority="42">
      <colorScale>
        <cfvo type="min"/>
        <cfvo type="max"/>
        <color rgb="FFFCFCFF"/>
        <color rgb="FFF8696B"/>
      </colorScale>
    </cfRule>
  </conditionalFormatting>
  <conditionalFormatting sqref="B17:B2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{4B15BBAC-648E-47C3-A1DF-EF8DA8D322A7}</x14:id>
        </ext>
      </extLst>
    </cfRule>
  </conditionalFormatting>
  <conditionalFormatting sqref="C17:C2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{A6C3DBF2-DC3B-4178-A245-27CFDC2C08F3}</x14:id>
        </ext>
      </extLst>
    </cfRule>
  </conditionalFormatting>
  <conditionalFormatting sqref="F17:F2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{64269870-2233-4FFD-AFB0-C57BD9B76D6D}</x14:id>
        </ext>
      </extLst>
    </cfRule>
  </conditionalFormatting>
  <conditionalFormatting sqref="L26:L27">
    <cfRule type="colorScale" priority="36">
      <colorScale>
        <cfvo type="min"/>
        <cfvo type="max"/>
        <color rgb="FFFCFCFF"/>
        <color rgb="FFF8696B"/>
      </colorScale>
    </cfRule>
  </conditionalFormatting>
  <conditionalFormatting sqref="C26:C2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{259F31F8-1262-4B50-9762-8B0D6610D23A}</x14:id>
        </ext>
      </extLst>
    </cfRule>
  </conditionalFormatting>
  <conditionalFormatting sqref="F26:F27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{3FE5C48F-5A60-41F8-9F1A-14446E4E6F87}</x14:id>
        </ext>
      </extLst>
    </cfRule>
  </conditionalFormatting>
  <conditionalFormatting sqref="L31:L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C31:C3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{BB392BA5-6E98-4957-860B-471828B30992}</x14:id>
        </ext>
      </extLst>
    </cfRule>
  </conditionalFormatting>
  <conditionalFormatting sqref="F31:F32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{F7377D19-3283-40FC-BD2C-6588A695E37B}</x14:id>
        </ext>
      </extLst>
    </cfRule>
  </conditionalFormatting>
  <conditionalFormatting sqref="L36:L37">
    <cfRule type="colorScale" priority="20">
      <colorScale>
        <cfvo type="min"/>
        <cfvo type="max"/>
        <color rgb="FFFCFCFF"/>
        <color rgb="FFF8696B"/>
      </colorScale>
    </cfRule>
  </conditionalFormatting>
  <conditionalFormatting sqref="C36:C3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{BD731525-130E-437F-8878-43E7BC6895E0}</x14:id>
        </ext>
      </extLst>
    </cfRule>
  </conditionalFormatting>
  <conditionalFormatting sqref="F36:F37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{E333035C-8DB9-4504-933F-6A2C10AE0B00}</x14:id>
        </ext>
      </extLst>
    </cfRule>
  </conditionalFormatting>
  <conditionalFormatting sqref="L41:L44">
    <cfRule type="colorScale" priority="15">
      <colorScale>
        <cfvo type="min"/>
        <cfvo type="max"/>
        <color rgb="FFFCFCFF"/>
        <color rgb="FFF8696B"/>
      </colorScale>
    </cfRule>
  </conditionalFormatting>
  <conditionalFormatting sqref="C41:C4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{66BD35BA-8759-46FE-901A-95C3C55E19A6}</x14:id>
        </ext>
      </extLst>
    </cfRule>
  </conditionalFormatting>
  <conditionalFormatting sqref="F41:F4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{BA2D07BC-6100-493A-914D-CD30E63FDEA6}</x14:id>
        </ext>
      </extLst>
    </cfRule>
  </conditionalFormatting>
  <conditionalFormatting sqref="L48:L49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8:F4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{15F95D3C-ADB7-4678-90F4-296209759951}</x14:id>
        </ext>
      </extLst>
    </cfRule>
  </conditionalFormatting>
  <conditionalFormatting sqref="P3:P10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{08B7109A-4B52-4318-BD55-6797E4731DDC}</x14:id>
        </ext>
      </extLst>
    </cfRule>
  </conditionalFormatting>
  <conditionalFormatting sqref="L70:L75 L53:L57">
    <cfRule type="colorScale" priority="74">
      <colorScale>
        <cfvo type="min"/>
        <cfvo type="max"/>
        <color rgb="FFFCFCFF"/>
        <color rgb="FFF8696B"/>
      </colorScale>
    </cfRule>
  </conditionalFormatting>
  <conditionalFormatting sqref="F70:F75 F53:F57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{8A4CB6F7-1765-42B3-8994-A4B5651743F4}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2C638B-9308-43C3-B3D9-F815A9A05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C3:C5</xm:sqref>
        </x14:conditionalFormatting>
        <x14:conditionalFormatting xmlns:xm="http://schemas.microsoft.com/office/excel/2006/main">
          <x14:cfRule type="dataBar" id="{306BAFEC-3F14-4DD5-9F85-3928F1CA40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8DF5C2C8-AEE9-4817-A41A-62CC8092ED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C9:C13</xm:sqref>
        </x14:conditionalFormatting>
        <x14:conditionalFormatting xmlns:xm="http://schemas.microsoft.com/office/excel/2006/main">
          <x14:cfRule type="dataBar" id="{F6200A3C-0874-43E4-BF78-8B65E1BD00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F9:F13</xm:sqref>
        </x14:conditionalFormatting>
        <x14:conditionalFormatting xmlns:xm="http://schemas.microsoft.com/office/excel/2006/main">
          <x14:cfRule type="dataBar" id="{4B15BBAC-648E-47C3-A1DF-EF8DA8D322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B17:B22</xm:sqref>
        </x14:conditionalFormatting>
        <x14:conditionalFormatting xmlns:xm="http://schemas.microsoft.com/office/excel/2006/main">
          <x14:cfRule type="dataBar" id="{A6C3DBF2-DC3B-4178-A245-27CFDC2C08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C17:C22</xm:sqref>
        </x14:conditionalFormatting>
        <x14:conditionalFormatting xmlns:xm="http://schemas.microsoft.com/office/excel/2006/main">
          <x14:cfRule type="dataBar" id="{64269870-2233-4FFD-AFB0-C57BD9B76D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F17:F22</xm:sqref>
        </x14:conditionalFormatting>
        <x14:conditionalFormatting xmlns:xm="http://schemas.microsoft.com/office/excel/2006/main">
          <x14:cfRule type="dataBar" id="{259F31F8-1262-4B50-9762-8B0D6610D2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C26:C27</xm:sqref>
        </x14:conditionalFormatting>
        <x14:conditionalFormatting xmlns:xm="http://schemas.microsoft.com/office/excel/2006/main">
          <x14:cfRule type="dataBar" id="{3FE5C48F-5A60-41F8-9F1A-14446E4E6F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BB392BA5-6E98-4957-860B-471828B309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C31:C32</xm:sqref>
        </x14:conditionalFormatting>
        <x14:conditionalFormatting xmlns:xm="http://schemas.microsoft.com/office/excel/2006/main">
          <x14:cfRule type="dataBar" id="{F7377D19-3283-40FC-BD2C-6588A695E3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BD731525-130E-437F-8878-43E7BC6895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C36:C37</xm:sqref>
        </x14:conditionalFormatting>
        <x14:conditionalFormatting xmlns:xm="http://schemas.microsoft.com/office/excel/2006/main">
          <x14:cfRule type="dataBar" id="{E333035C-8DB9-4504-933F-6A2C10AE0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6BD35BA-8759-46FE-901A-95C3C55E19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C41:C44</xm:sqref>
        </x14:conditionalFormatting>
        <x14:conditionalFormatting xmlns:xm="http://schemas.microsoft.com/office/excel/2006/main">
          <x14:cfRule type="dataBar" id="{BA2D07BC-6100-493A-914D-CD30E63FDE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F41:F44</xm:sqref>
        </x14:conditionalFormatting>
        <x14:conditionalFormatting xmlns:xm="http://schemas.microsoft.com/office/excel/2006/main">
          <x14:cfRule type="dataBar" id="{15F95D3C-ADB7-4678-90F4-2962097599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F48:F49</xm:sqref>
        </x14:conditionalFormatting>
        <x14:conditionalFormatting xmlns:xm="http://schemas.microsoft.com/office/excel/2006/main">
          <x14:cfRule type="dataBar" id="{08B7109A-4B52-4318-BD55-6797E4731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P3:P10</xm:sqref>
        </x14:conditionalFormatting>
        <x14:conditionalFormatting xmlns:xm="http://schemas.microsoft.com/office/excel/2006/main">
          <x14:cfRule type="dataBar" id="{8A4CB6F7-1765-42B3-8994-A4B5651743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F70:F75 F53:F57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Faria</dc:creator>
  <cp:lastModifiedBy>Rafael Faria</cp:lastModifiedBy>
  <dcterms:created xsi:type="dcterms:W3CDTF">2024-10-29T16:35:40Z</dcterms:created>
  <dcterms:modified xsi:type="dcterms:W3CDTF">2024-11-10T19:14:44Z</dcterms:modified>
</cp:coreProperties>
</file>