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1" l="1"/>
  <c r="H59" i="1"/>
  <c r="G58" i="1" l="1"/>
  <c r="H58" i="1"/>
  <c r="G57" i="1" l="1"/>
  <c r="H57" i="1"/>
  <c r="G56" i="1" l="1"/>
  <c r="H56" i="1"/>
  <c r="G55" i="1"/>
  <c r="H55" i="1"/>
  <c r="G54" i="1" l="1"/>
  <c r="H54" i="1"/>
  <c r="G53" i="1" l="1"/>
  <c r="H53" i="1"/>
  <c r="F46" i="1" l="1"/>
  <c r="G45" i="1"/>
  <c r="G46" i="1"/>
  <c r="G47" i="1"/>
  <c r="G48" i="1"/>
  <c r="G49" i="1"/>
  <c r="G50" i="1"/>
  <c r="G51" i="1"/>
  <c r="G52" i="1"/>
  <c r="H50" i="1" l="1"/>
  <c r="H49" i="1" l="1"/>
  <c r="H48" i="1" l="1"/>
  <c r="H47" i="1"/>
  <c r="H46" i="1" l="1"/>
  <c r="H45" i="1" l="1"/>
  <c r="H44" i="1" l="1"/>
  <c r="H43" i="1" l="1"/>
  <c r="H42" i="1" l="1"/>
  <c r="H41" i="1" l="1"/>
  <c r="H40" i="1" l="1"/>
  <c r="H39" i="1" l="1"/>
  <c r="H38" i="1" l="1"/>
  <c r="H37" i="1" l="1"/>
  <c r="H36" i="1" l="1"/>
  <c r="H35" i="1" l="1"/>
  <c r="H34" i="1" l="1"/>
  <c r="H33" i="1" l="1"/>
  <c r="H32" i="1" l="1"/>
  <c r="H31" i="1" l="1"/>
  <c r="F14" i="1" l="1"/>
  <c r="D14" i="1"/>
  <c r="H14" i="1" s="1"/>
  <c r="D8" i="2"/>
  <c r="D9" i="2" s="1"/>
  <c r="D7" i="2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F16" i="1"/>
  <c r="H15" i="1"/>
  <c r="H13" i="1"/>
  <c r="H12" i="1"/>
  <c r="H11" i="1"/>
  <c r="H10" i="1"/>
  <c r="H9" i="1"/>
  <c r="H8" i="1"/>
  <c r="H7" i="1"/>
  <c r="H6" i="1"/>
  <c r="H60" i="1" l="1"/>
  <c r="F60" i="1"/>
</calcChain>
</file>

<file path=xl/sharedStrings.xml><?xml version="1.0" encoding="utf-8"?>
<sst xmlns="http://schemas.openxmlformats.org/spreadsheetml/2006/main" count="27" uniqueCount="27">
  <si>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</si>
  <si>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</si>
  <si>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</si>
  <si>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</si>
  <si>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</si>
  <si>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</si>
  <si>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</si>
  <si>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</si>
  <si>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</si>
  <si>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</si>
  <si>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</si>
  <si>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</si>
  <si>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</si>
  <si>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</si>
  <si>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</si>
  <si>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</si>
  <si>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</si>
  <si>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</si>
  <si>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</si>
  <si>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</si>
  <si>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</si>
  <si>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6.7 228.5</t>
  </si>
  <si>
    <t>הנחה</t>
  </si>
  <si>
    <t xml:space="preserve">לא הונפקה קבלה. </t>
  </si>
  <si>
    <t>הערות</t>
  </si>
  <si>
    <t>חיוב לפי אתר פנימי</t>
  </si>
  <si>
    <t>שיחזור, לפי נתוני האתר.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</si>
</sst>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  <numFmt numFmtId="165" formatCode="&quot;₪&quot;\ #,##0.00"/>
  </numFmts>
  <fonts count="4" x14ac:knownFonts="1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  <xf numFmtId="2" fontId="3" fillId="3" borderId="0" xfId="0" applyNumberFormat="1" applyFont="1" applyFill="1" applyBorder="1"/>
    <xf numFmtId="165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Border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8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5" formatCode="&quot;₪&quot;\ #,##0.00"/>
    </dxf>
    <dxf>
      <numFmt numFmtId="165" formatCode="&quot;₪&quot;\ #,##0.00"/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Sheet1!$H$4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Sheet1!$B$5:$B$59</c:f>
              <c:numCache>
                <c:formatCode>[$-1010000]d/m/yyyy;@</c:formatCode>
                <c:ptCount val="55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  <c:pt idx="41">
                  <c:v>43304</c:v>
                </c:pt>
                <c:pt idx="42">
                  <c:v>43313</c:v>
                </c:pt>
                <c:pt idx="43">
                  <c:v>43320</c:v>
                </c:pt>
                <c:pt idx="44">
                  <c:v>43331</c:v>
                </c:pt>
                <c:pt idx="45">
                  <c:v>43341</c:v>
                </c:pt>
                <c:pt idx="46">
                  <c:v>43356</c:v>
                </c:pt>
                <c:pt idx="47">
                  <c:v>43377</c:v>
                </c:pt>
                <c:pt idx="48">
                  <c:v>43391</c:v>
                </c:pt>
                <c:pt idx="49">
                  <c:v>43409</c:v>
                </c:pt>
                <c:pt idx="50">
                  <c:v>43420</c:v>
                </c:pt>
                <c:pt idx="51">
                  <c:v>43431</c:v>
                </c:pt>
                <c:pt idx="52">
                  <c:v>43444</c:v>
                </c:pt>
                <c:pt idx="53">
                  <c:v>43458</c:v>
                </c:pt>
                <c:pt idx="54">
                  <c:v>43469</c:v>
                </c:pt>
              </c:numCache>
            </c:numRef>
          </c:cat>
          <c:val>
            <c:numRef>
              <c:f>Sheet1!$H$5:$H$59</c:f>
              <c:numCache>
                <c:formatCode>0.00</c:formatCode>
                <c:ptCount val="55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  <c:pt idx="45">
                  <c:v>15.149863760217983</c:v>
                </c:pt>
                <c:pt idx="46">
                  <c:v>14</c:v>
                </c:pt>
                <c:pt idx="47">
                  <c:v>14</c:v>
                </c:pt>
                <c:pt idx="48">
                  <c:v>14.595375722543352</c:v>
                </c:pt>
                <c:pt idx="49">
                  <c:v>14.591029023746703</c:v>
                </c:pt>
                <c:pt idx="50">
                  <c:v>14.731182795698924</c:v>
                </c:pt>
                <c:pt idx="51">
                  <c:v>15.384615384615383</c:v>
                </c:pt>
                <c:pt idx="52">
                  <c:v>12.925000000000001</c:v>
                </c:pt>
                <c:pt idx="53">
                  <c:v>14.756756756756756</c:v>
                </c:pt>
                <c:pt idx="54">
                  <c:v>14.435028248587571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688192"/>
        <c:axId val="221689728"/>
      </c:lineChart>
      <c:dateAx>
        <c:axId val="221688192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221689728"/>
        <c:crosses val="autoZero"/>
        <c:auto val="1"/>
        <c:lblOffset val="100"/>
        <c:baseTimeUnit val="days"/>
      </c:dateAx>
      <c:valAx>
        <c:axId val="221689728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221688192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276224</xdr:colOff>
      <xdr:row>12</xdr:row>
      <xdr:rowOff>85725</xdr:rowOff>
    </xdr:from>
    <xdr:to>
      <xdr:col>18</xdr:col>
      <xdr:colOff>276224</xdr:colOff>
      <xdr:row>31</xdr:row>
      <xdr:rowOff>152401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J60" totalsRowCount="1" headerRowDxfId="7">
  <autoFilter ref="B4:J59"/>
  <tableColumns count="9">
    <tableColumn id="1" name="תאריך" totalsRowLabel="Total" dataDxfId="6"/>
    <tableColumn id="2" name="ק&quot;מ"/>
    <tableColumn id="3" name="כמות"/>
    <tableColumn id="4" name="מחיר"/>
    <tableColumn id="5" name="מחיר כולל" totalsRowFunction="sum" dataDxfId="5" totalsRowDxfId="1"/>
    <tableColumn id="8" name="הנחה" dataDxfId="4">
      <calculatedColumnFormula>(Table1[[#This Row],[כמות]]*0.5)</calculatedColumnFormula>
    </tableColumn>
    <tableColumn id="6" name="ק&quot;מ לליטר (מחושב)" totalsRowFunction="average" dataDxfId="3" totalsRowDxfId="0">
      <calculatedColumnFormula>(C5-C4)/D5</calculatedColumnFormula>
    </tableColumn>
    <tableColumn id="7" name="הערות"/>
    <tableColumn id="9" name="חיוב לפי אתר פנימי" dataDxfId="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60"/>
  <sheetViews>
    <sheetView rightToLeft="1" tabSelected="1" topLeftCell="A27" workbookViewId="0">
      <selection activeCell="G59" sqref="G59"/>
    </sheetView>
  </sheetViews>
  <sheetFormatPr defaultRowHeight="15" x14ac:dyDescent="0.2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style="11" customWidth="1"/>
    <col min="7" max="7" width="12.42578125" style="6" customWidth="1"/>
    <col min="8" max="8" width="17.5703125" customWidth="1"/>
    <col min="9" max="9" width="23.140625" customWidth="1"/>
    <col min="10" max="10" width="12.7109375" customWidth="1"/>
  </cols>
  <sheetData>
    <row r="3" spans="2:10" x14ac:dyDescent="0.25">
      <c r="B3" s="3"/>
    </row>
    <row r="4" spans="2:10" s="1" customFormat="1" x14ac:dyDescent="0.25">
      <c r="B4" s="4" t="s">
        <v>0</v>
      </c>
      <c r="C4" s="1" t="s">
        <v>1</v>
      </c>
      <c r="D4" s="1" t="s">
        <v>2</v>
      </c>
      <c r="E4" s="2" t="s">
        <v>4</v>
      </c>
      <c r="F4" s="12" t="s">
        <v>3</v>
      </c>
      <c r="G4" s="1" t="s">
        <v>22</v>
      </c>
      <c r="H4" s="7" t="s">
        <v>17</v>
      </c>
      <c r="I4" s="1" t="s">
        <v>24</v>
      </c>
      <c r="J4" s="1" t="s">
        <v>25</v>
      </c>
    </row>
    <row r="5" spans="2:10" x14ac:dyDescent="0.25">
      <c r="B5" s="5">
        <v>42767</v>
      </c>
      <c r="C5">
        <v>6885.2</v>
      </c>
      <c r="D5">
        <v>42.92</v>
      </c>
      <c r="E5">
        <v>5.85</v>
      </c>
      <c r="F5" s="11">
        <v>251.09</v>
      </c>
      <c r="G5" s="11"/>
      <c r="H5" s="8">
        <v>15.35</v>
      </c>
      <c r="J5" s="11"/>
    </row>
    <row r="6" spans="2:10" x14ac:dyDescent="0.25">
      <c r="B6" s="5">
        <v>42778</v>
      </c>
      <c r="C6">
        <v>7509</v>
      </c>
      <c r="D6">
        <v>42.91</v>
      </c>
      <c r="E6">
        <v>6.35</v>
      </c>
      <c r="F6" s="11">
        <v>272.51</v>
      </c>
      <c r="G6" s="11"/>
      <c r="H6" s="8">
        <f t="shared" ref="H6:H14" si="0">(C6-C5)/D6</f>
        <v>14.537403868562112</v>
      </c>
      <c r="J6" s="11"/>
    </row>
    <row r="7" spans="2:10" x14ac:dyDescent="0.25">
      <c r="B7" s="5">
        <v>42789</v>
      </c>
      <c r="C7">
        <v>7993</v>
      </c>
      <c r="D7">
        <v>35.799999999999997</v>
      </c>
      <c r="E7">
        <v>5.85</v>
      </c>
      <c r="F7" s="11">
        <v>209.5</v>
      </c>
      <c r="G7" s="11"/>
      <c r="H7" s="8">
        <f t="shared" si="0"/>
        <v>13.519553072625699</v>
      </c>
      <c r="J7" s="11"/>
    </row>
    <row r="8" spans="2:10" x14ac:dyDescent="0.25">
      <c r="B8" s="5">
        <v>42799</v>
      </c>
      <c r="C8">
        <v>8626</v>
      </c>
      <c r="D8">
        <v>39.9</v>
      </c>
      <c r="E8">
        <v>5.8</v>
      </c>
      <c r="F8" s="11">
        <v>231</v>
      </c>
      <c r="G8" s="11"/>
      <c r="H8" s="8">
        <f t="shared" si="0"/>
        <v>15.86466165413534</v>
      </c>
      <c r="J8" s="11"/>
    </row>
    <row r="9" spans="2:10" x14ac:dyDescent="0.25">
      <c r="B9" s="5">
        <v>42810</v>
      </c>
      <c r="C9">
        <v>9248</v>
      </c>
      <c r="D9">
        <v>43.8</v>
      </c>
      <c r="E9">
        <v>5.8</v>
      </c>
      <c r="F9" s="11">
        <v>254</v>
      </c>
      <c r="G9" s="11"/>
      <c r="H9" s="8">
        <f t="shared" si="0"/>
        <v>14.200913242009133</v>
      </c>
      <c r="J9" s="11"/>
    </row>
    <row r="10" spans="2:10" x14ac:dyDescent="0.25">
      <c r="B10" s="5">
        <v>42821</v>
      </c>
      <c r="C10">
        <v>9902</v>
      </c>
      <c r="D10">
        <v>45</v>
      </c>
      <c r="E10">
        <v>5.8</v>
      </c>
      <c r="F10" s="11">
        <v>258</v>
      </c>
      <c r="G10" s="11"/>
      <c r="H10" s="8">
        <f t="shared" si="0"/>
        <v>14.533333333333333</v>
      </c>
      <c r="J10" s="11"/>
    </row>
    <row r="11" spans="2:10" x14ac:dyDescent="0.25">
      <c r="B11" s="5">
        <v>42831</v>
      </c>
      <c r="C11">
        <v>10573</v>
      </c>
      <c r="D11">
        <v>43.2</v>
      </c>
      <c r="E11">
        <v>5.66</v>
      </c>
      <c r="F11" s="11">
        <v>244.6</v>
      </c>
      <c r="G11" s="11"/>
      <c r="H11" s="8">
        <f t="shared" si="0"/>
        <v>15.532407407407407</v>
      </c>
      <c r="J11" s="11"/>
    </row>
    <row r="12" spans="2:10" x14ac:dyDescent="0.25">
      <c r="B12" s="5">
        <v>42848</v>
      </c>
      <c r="C12">
        <v>11209</v>
      </c>
      <c r="D12">
        <v>43.9</v>
      </c>
      <c r="E12">
        <v>5.66</v>
      </c>
      <c r="F12" s="11">
        <v>248.5</v>
      </c>
      <c r="G12" s="11"/>
      <c r="H12" s="8">
        <f t="shared" si="0"/>
        <v>14.4874715261959</v>
      </c>
      <c r="J12" s="11"/>
    </row>
    <row r="13" spans="2:10" x14ac:dyDescent="0.25">
      <c r="B13" s="5">
        <v>42858</v>
      </c>
      <c r="C13">
        <v>11745</v>
      </c>
      <c r="D13">
        <v>37.299999999999997</v>
      </c>
      <c r="E13">
        <v>5.72</v>
      </c>
      <c r="F13" s="11">
        <v>213.5</v>
      </c>
      <c r="G13" s="11"/>
      <c r="H13" s="8">
        <f t="shared" si="0"/>
        <v>14.369973190348526</v>
      </c>
      <c r="J13" s="11"/>
    </row>
    <row r="14" spans="2:10" x14ac:dyDescent="0.25">
      <c r="B14" s="5">
        <v>42872</v>
      </c>
      <c r="C14">
        <v>12869</v>
      </c>
      <c r="D14">
        <f>41.6+30.3</f>
        <v>71.900000000000006</v>
      </c>
      <c r="E14">
        <v>5.72</v>
      </c>
      <c r="F14" s="11">
        <f>238+183</f>
        <v>421</v>
      </c>
      <c r="G14" s="11"/>
      <c r="H14" s="8">
        <f t="shared" si="0"/>
        <v>15.632823365785812</v>
      </c>
      <c r="I14" t="s">
        <v>14</v>
      </c>
      <c r="J14" s="11"/>
    </row>
    <row r="15" spans="2:10" x14ac:dyDescent="0.25">
      <c r="B15" s="5">
        <v>42883</v>
      </c>
      <c r="C15">
        <v>13535</v>
      </c>
      <c r="D15">
        <v>41.3</v>
      </c>
      <c r="E15">
        <v>5.72</v>
      </c>
      <c r="F15" s="11">
        <v>236</v>
      </c>
      <c r="G15" s="11"/>
      <c r="H15" s="8">
        <f t="shared" ref="H15:H32" si="1">(C15-C14)/D15</f>
        <v>16.125907990314772</v>
      </c>
      <c r="J15" s="11"/>
    </row>
    <row r="16" spans="2:10" x14ac:dyDescent="0.25">
      <c r="B16" s="5">
        <v>42863</v>
      </c>
      <c r="C16">
        <v>14014</v>
      </c>
      <c r="D16">
        <v>32</v>
      </c>
      <c r="E16">
        <v>5.99</v>
      </c>
      <c r="F16" s="11">
        <f>(191-8)</f>
        <v>183</v>
      </c>
      <c r="G16" s="11"/>
      <c r="H16" s="8">
        <f t="shared" si="1"/>
        <v>14.96875</v>
      </c>
      <c r="J16" s="11"/>
    </row>
    <row r="17" spans="2:10" x14ac:dyDescent="0.25">
      <c r="B17" s="5">
        <v>42907</v>
      </c>
      <c r="C17">
        <v>14522</v>
      </c>
      <c r="D17">
        <v>36.799999999999997</v>
      </c>
      <c r="E17">
        <v>5.99</v>
      </c>
      <c r="F17" s="11">
        <v>220.2</v>
      </c>
      <c r="G17" s="11"/>
      <c r="H17" s="8">
        <f t="shared" si="1"/>
        <v>13.804347826086957</v>
      </c>
      <c r="J17" s="11"/>
    </row>
    <row r="18" spans="2:10" x14ac:dyDescent="0.25">
      <c r="B18" s="5">
        <v>42921</v>
      </c>
      <c r="C18">
        <v>15049</v>
      </c>
      <c r="D18">
        <v>38.6</v>
      </c>
      <c r="E18">
        <v>5.76</v>
      </c>
      <c r="F18" s="11">
        <v>222.6</v>
      </c>
      <c r="G18" s="11"/>
      <c r="H18" s="8">
        <f t="shared" si="1"/>
        <v>13.652849740932641</v>
      </c>
      <c r="J18" s="11"/>
    </row>
    <row r="19" spans="2:10" x14ac:dyDescent="0.25">
      <c r="B19" s="5">
        <v>42935</v>
      </c>
      <c r="C19">
        <v>15531</v>
      </c>
      <c r="D19">
        <v>37.200000000000003</v>
      </c>
      <c r="E19">
        <v>5.76</v>
      </c>
      <c r="F19" s="11">
        <v>214</v>
      </c>
      <c r="G19" s="11"/>
      <c r="H19" s="8">
        <f t="shared" si="1"/>
        <v>12.956989247311826</v>
      </c>
      <c r="J19" s="11"/>
    </row>
    <row r="20" spans="2:10" x14ac:dyDescent="0.25">
      <c r="B20" s="5">
        <v>42947</v>
      </c>
      <c r="C20">
        <v>15958</v>
      </c>
      <c r="D20">
        <v>31.7</v>
      </c>
      <c r="E20">
        <v>5.76</v>
      </c>
      <c r="F20" s="11">
        <v>182.8</v>
      </c>
      <c r="G20" s="11"/>
      <c r="H20" s="8">
        <f t="shared" si="1"/>
        <v>13.470031545741325</v>
      </c>
      <c r="J20" s="11"/>
    </row>
    <row r="21" spans="2:10" x14ac:dyDescent="0.25">
      <c r="B21" s="5">
        <v>42960</v>
      </c>
      <c r="C21">
        <v>16530</v>
      </c>
      <c r="D21">
        <v>41</v>
      </c>
      <c r="E21">
        <v>5.94</v>
      </c>
      <c r="F21" s="11">
        <v>243.8</v>
      </c>
      <c r="G21" s="11"/>
      <c r="H21" s="8">
        <f t="shared" si="1"/>
        <v>13.951219512195122</v>
      </c>
      <c r="J21" s="11"/>
    </row>
    <row r="22" spans="2:10" x14ac:dyDescent="0.25">
      <c r="B22" s="5">
        <v>42963</v>
      </c>
      <c r="C22">
        <v>17000</v>
      </c>
      <c r="D22">
        <v>34.700000000000003</v>
      </c>
      <c r="E22">
        <v>5.94</v>
      </c>
      <c r="F22" s="11">
        <v>206</v>
      </c>
      <c r="G22" s="11"/>
      <c r="H22" s="8">
        <f t="shared" si="1"/>
        <v>13.544668587896252</v>
      </c>
      <c r="J22" s="11"/>
    </row>
    <row r="23" spans="2:10" x14ac:dyDescent="0.25">
      <c r="B23" s="5">
        <v>42975</v>
      </c>
      <c r="C23">
        <v>17538</v>
      </c>
      <c r="D23">
        <v>42.1</v>
      </c>
      <c r="E23">
        <v>5.94</v>
      </c>
      <c r="F23" s="11">
        <v>250</v>
      </c>
      <c r="G23" s="11"/>
      <c r="H23" s="8">
        <f t="shared" si="1"/>
        <v>12.779097387173396</v>
      </c>
      <c r="J23" s="11"/>
    </row>
    <row r="24" spans="2:10" x14ac:dyDescent="0.25">
      <c r="B24" s="5">
        <v>42989</v>
      </c>
      <c r="C24">
        <v>18041</v>
      </c>
      <c r="D24">
        <v>36.9</v>
      </c>
      <c r="E24">
        <v>6</v>
      </c>
      <c r="F24" s="11">
        <v>221</v>
      </c>
      <c r="G24" s="11"/>
      <c r="H24" s="8">
        <f t="shared" si="1"/>
        <v>13.631436314363144</v>
      </c>
      <c r="J24" s="11"/>
    </row>
    <row r="25" spans="2:10" x14ac:dyDescent="0.25">
      <c r="B25" s="5">
        <v>43006</v>
      </c>
      <c r="C25">
        <v>18579</v>
      </c>
      <c r="D25">
        <v>42</v>
      </c>
      <c r="E25">
        <v>6</v>
      </c>
      <c r="F25" s="11">
        <v>251</v>
      </c>
      <c r="G25" s="11"/>
      <c r="H25" s="8">
        <f t="shared" si="1"/>
        <v>12.80952380952381</v>
      </c>
      <c r="I25" t="s">
        <v>5</v>
      </c>
      <c r="J25" s="11"/>
    </row>
    <row r="26" spans="2:10" x14ac:dyDescent="0.25">
      <c r="B26" s="5">
        <v>43018</v>
      </c>
      <c r="C26">
        <v>18999</v>
      </c>
      <c r="D26">
        <v>33.6</v>
      </c>
      <c r="E26">
        <v>6.06</v>
      </c>
      <c r="F26" s="11">
        <v>203.6</v>
      </c>
      <c r="G26" s="11"/>
      <c r="H26" s="8">
        <f t="shared" si="1"/>
        <v>12.5</v>
      </c>
      <c r="J26" s="11"/>
    </row>
    <row r="27" spans="2:10" x14ac:dyDescent="0.25">
      <c r="B27" s="5">
        <v>43034</v>
      </c>
      <c r="C27">
        <v>19387</v>
      </c>
      <c r="D27">
        <v>30.6</v>
      </c>
      <c r="E27">
        <v>6.06</v>
      </c>
      <c r="F27" s="11">
        <v>185.5</v>
      </c>
      <c r="G27" s="11"/>
      <c r="H27" s="8">
        <f t="shared" si="1"/>
        <v>12.679738562091503</v>
      </c>
      <c r="J27" s="11"/>
    </row>
    <row r="28" spans="2:10" x14ac:dyDescent="0.25">
      <c r="B28" s="5">
        <v>43046</v>
      </c>
      <c r="C28">
        <v>19807</v>
      </c>
      <c r="D28">
        <v>30</v>
      </c>
      <c r="E28">
        <v>6.06</v>
      </c>
      <c r="F28" s="11">
        <v>182</v>
      </c>
      <c r="G28" s="11"/>
      <c r="H28" s="8">
        <f t="shared" si="1"/>
        <v>14</v>
      </c>
      <c r="J28" s="11"/>
    </row>
    <row r="29" spans="2:10" x14ac:dyDescent="0.25">
      <c r="B29" s="5">
        <v>43060</v>
      </c>
      <c r="C29">
        <v>20238</v>
      </c>
      <c r="D29">
        <v>31.2</v>
      </c>
      <c r="E29">
        <v>6.06</v>
      </c>
      <c r="F29" s="11">
        <v>189</v>
      </c>
      <c r="G29" s="11"/>
      <c r="H29" s="8">
        <f t="shared" si="1"/>
        <v>13.814102564102564</v>
      </c>
      <c r="J29" s="11"/>
    </row>
    <row r="30" spans="2:10" x14ac:dyDescent="0.25">
      <c r="B30" s="5">
        <v>43073</v>
      </c>
      <c r="C30">
        <v>20714</v>
      </c>
      <c r="D30">
        <v>35</v>
      </c>
      <c r="E30">
        <v>6.14</v>
      </c>
      <c r="F30" s="11">
        <v>214.7</v>
      </c>
      <c r="G30" s="11"/>
      <c r="H30" s="8">
        <f t="shared" si="1"/>
        <v>13.6</v>
      </c>
      <c r="J30" s="11"/>
    </row>
    <row r="31" spans="2:10" x14ac:dyDescent="0.25">
      <c r="B31" s="5">
        <v>43088</v>
      </c>
      <c r="C31">
        <v>21262</v>
      </c>
      <c r="D31">
        <v>41.8</v>
      </c>
      <c r="E31">
        <v>6.14</v>
      </c>
      <c r="F31" s="11">
        <v>256</v>
      </c>
      <c r="G31" s="11"/>
      <c r="H31" s="8">
        <f t="shared" si="1"/>
        <v>13.110047846889954</v>
      </c>
      <c r="J31" s="11"/>
    </row>
    <row r="32" spans="2:10" x14ac:dyDescent="0.25">
      <c r="B32" s="5">
        <v>43097</v>
      </c>
      <c r="C32">
        <v>21607</v>
      </c>
      <c r="D32">
        <v>31.4</v>
      </c>
      <c r="E32">
        <v>6.14</v>
      </c>
      <c r="F32" s="11">
        <v>192</v>
      </c>
      <c r="G32" s="11"/>
      <c r="H32" s="8">
        <f t="shared" si="1"/>
        <v>10.987261146496817</v>
      </c>
      <c r="I32" t="s">
        <v>15</v>
      </c>
      <c r="J32" s="11"/>
    </row>
    <row r="33" spans="2:10" x14ac:dyDescent="0.25">
      <c r="B33" s="5">
        <v>43110</v>
      </c>
      <c r="C33">
        <v>22175</v>
      </c>
      <c r="D33">
        <v>33.1</v>
      </c>
      <c r="E33">
        <v>6.19</v>
      </c>
      <c r="F33" s="11">
        <v>205</v>
      </c>
      <c r="G33" s="11"/>
      <c r="H33" s="8">
        <f t="shared" ref="H33:H38" si="2">(C33-C32)/D33</f>
        <v>17.160120845921451</v>
      </c>
      <c r="I33" t="s">
        <v>18</v>
      </c>
      <c r="J33" s="11"/>
    </row>
    <row r="34" spans="2:10" x14ac:dyDescent="0.25">
      <c r="B34" s="5">
        <v>43123</v>
      </c>
      <c r="C34">
        <v>22621</v>
      </c>
      <c r="D34">
        <v>33.6</v>
      </c>
      <c r="E34">
        <v>6.19</v>
      </c>
      <c r="F34" s="11">
        <v>208</v>
      </c>
      <c r="G34" s="11"/>
      <c r="H34" s="8">
        <f t="shared" si="2"/>
        <v>13.273809523809524</v>
      </c>
      <c r="J34" s="11"/>
    </row>
    <row r="35" spans="2:10" x14ac:dyDescent="0.25">
      <c r="B35" s="5">
        <v>43135</v>
      </c>
      <c r="C35">
        <v>23185</v>
      </c>
      <c r="D35">
        <v>41.8</v>
      </c>
      <c r="E35">
        <v>6.3</v>
      </c>
      <c r="F35" s="11">
        <v>263</v>
      </c>
      <c r="G35" s="11"/>
      <c r="H35" s="8">
        <f t="shared" si="2"/>
        <v>13.492822966507179</v>
      </c>
      <c r="J35" s="11"/>
    </row>
    <row r="36" spans="2:10" x14ac:dyDescent="0.25">
      <c r="B36" s="5">
        <v>43145</v>
      </c>
      <c r="C36">
        <v>23686</v>
      </c>
      <c r="D36">
        <v>36.9</v>
      </c>
      <c r="E36">
        <v>6.3</v>
      </c>
      <c r="F36" s="11">
        <v>233</v>
      </c>
      <c r="G36" s="11"/>
      <c r="H36" s="8">
        <f t="shared" si="2"/>
        <v>13.577235772357724</v>
      </c>
      <c r="J36" s="11"/>
    </row>
    <row r="37" spans="2:10" x14ac:dyDescent="0.25">
      <c r="B37" s="5">
        <v>43159</v>
      </c>
      <c r="C37">
        <v>24199</v>
      </c>
      <c r="D37">
        <v>38.74</v>
      </c>
      <c r="E37">
        <v>6.3</v>
      </c>
      <c r="F37" s="11">
        <v>244</v>
      </c>
      <c r="G37" s="11"/>
      <c r="H37" s="8">
        <f t="shared" si="2"/>
        <v>13.242127000516261</v>
      </c>
      <c r="J37" s="11"/>
    </row>
    <row r="38" spans="2:10" x14ac:dyDescent="0.25">
      <c r="B38" s="5">
        <v>43177</v>
      </c>
      <c r="C38">
        <v>24721</v>
      </c>
      <c r="D38">
        <v>44.25</v>
      </c>
      <c r="E38">
        <v>6.18</v>
      </c>
      <c r="F38" s="11">
        <v>273.5</v>
      </c>
      <c r="G38" s="11"/>
      <c r="H38" s="8">
        <f t="shared" si="2"/>
        <v>11.796610169491526</v>
      </c>
      <c r="I38" t="s">
        <v>19</v>
      </c>
      <c r="J38" s="11"/>
    </row>
    <row r="39" spans="2:10" x14ac:dyDescent="0.25">
      <c r="B39" s="5">
        <v>43193</v>
      </c>
      <c r="C39">
        <v>25282</v>
      </c>
      <c r="D39">
        <v>40.75</v>
      </c>
      <c r="E39">
        <v>6.35</v>
      </c>
      <c r="F39" s="11">
        <v>259</v>
      </c>
      <c r="G39" s="11"/>
      <c r="H39" s="8">
        <f t="shared" ref="H39:H44" si="3">(C39-C38)/D39</f>
        <v>13.766871165644172</v>
      </c>
      <c r="J39" s="11"/>
    </row>
    <row r="40" spans="2:10" x14ac:dyDescent="0.25">
      <c r="B40" s="5">
        <v>43212</v>
      </c>
      <c r="C40">
        <v>25761</v>
      </c>
      <c r="D40">
        <v>38.46</v>
      </c>
      <c r="E40">
        <v>6.35</v>
      </c>
      <c r="F40" s="11">
        <v>244.2</v>
      </c>
      <c r="G40" s="11"/>
      <c r="H40" s="8">
        <f t="shared" si="3"/>
        <v>12.454498179927198</v>
      </c>
      <c r="J40" s="11"/>
    </row>
    <row r="41" spans="2:10" x14ac:dyDescent="0.25">
      <c r="B41" s="5">
        <v>43229</v>
      </c>
      <c r="C41">
        <v>26369</v>
      </c>
      <c r="D41">
        <v>43.7</v>
      </c>
      <c r="E41">
        <v>6.46</v>
      </c>
      <c r="F41" s="11">
        <v>282.39999999999998</v>
      </c>
      <c r="G41" s="11"/>
      <c r="H41" s="8">
        <f t="shared" si="3"/>
        <v>13.913043478260869</v>
      </c>
      <c r="J41" s="11"/>
    </row>
    <row r="42" spans="2:10" x14ac:dyDescent="0.25">
      <c r="B42" s="5">
        <v>43244</v>
      </c>
      <c r="C42">
        <v>26914</v>
      </c>
      <c r="D42">
        <v>37.4</v>
      </c>
      <c r="E42">
        <v>6.46</v>
      </c>
      <c r="F42" s="11">
        <v>241.6</v>
      </c>
      <c r="G42" s="11"/>
      <c r="H42" s="8">
        <f t="shared" si="3"/>
        <v>14.572192513368984</v>
      </c>
      <c r="J42" s="11"/>
    </row>
    <row r="43" spans="2:10" x14ac:dyDescent="0.25">
      <c r="B43" s="5">
        <v>43262</v>
      </c>
      <c r="C43">
        <v>27508</v>
      </c>
      <c r="D43">
        <v>40</v>
      </c>
      <c r="E43">
        <v>6.6</v>
      </c>
      <c r="F43" s="11">
        <v>264</v>
      </c>
      <c r="G43" s="11"/>
      <c r="H43" s="8">
        <f t="shared" si="3"/>
        <v>14.85</v>
      </c>
      <c r="J43" s="11"/>
    </row>
    <row r="44" spans="2:10" x14ac:dyDescent="0.25">
      <c r="B44" s="5">
        <v>43279</v>
      </c>
      <c r="C44">
        <v>28072</v>
      </c>
      <c r="D44">
        <v>38.5</v>
      </c>
      <c r="E44">
        <v>6.6</v>
      </c>
      <c r="F44" s="11">
        <v>254.3</v>
      </c>
      <c r="G44" s="11"/>
      <c r="H44" s="8">
        <f t="shared" si="3"/>
        <v>14.64935064935065</v>
      </c>
      <c r="J44" s="11"/>
    </row>
    <row r="45" spans="2:10" x14ac:dyDescent="0.25">
      <c r="B45" s="5">
        <v>43289</v>
      </c>
      <c r="C45">
        <v>28572</v>
      </c>
      <c r="D45">
        <v>34.1</v>
      </c>
      <c r="E45">
        <v>6.7</v>
      </c>
      <c r="F45" s="11">
        <v>228.5</v>
      </c>
      <c r="G45" s="11">
        <f>(Table1[[#This Row],[כמות]]*0.5)</f>
        <v>17.05</v>
      </c>
      <c r="H45" s="8">
        <f t="shared" ref="H45:H50" si="4">(C45-C44)/D45</f>
        <v>14.662756598240469</v>
      </c>
      <c r="I45" t="s">
        <v>21</v>
      </c>
      <c r="J45" s="11"/>
    </row>
    <row r="46" spans="2:10" x14ac:dyDescent="0.25">
      <c r="B46" s="5">
        <v>43304</v>
      </c>
      <c r="C46">
        <v>29033</v>
      </c>
      <c r="D46">
        <v>32.299999999999997</v>
      </c>
      <c r="E46">
        <v>6.7</v>
      </c>
      <c r="F46" s="11">
        <f>6.7*32.3</f>
        <v>216.41</v>
      </c>
      <c r="G46" s="11">
        <f>(Table1[[#This Row],[כמות]]*0.5)</f>
        <v>16.149999999999999</v>
      </c>
      <c r="H46" s="8">
        <f t="shared" si="4"/>
        <v>14.272445820433438</v>
      </c>
      <c r="I46" t="s">
        <v>20</v>
      </c>
      <c r="J46" s="11"/>
    </row>
    <row r="47" spans="2:10" x14ac:dyDescent="0.25">
      <c r="B47" s="5">
        <v>43313</v>
      </c>
      <c r="C47">
        <v>29508</v>
      </c>
      <c r="D47">
        <v>36</v>
      </c>
      <c r="E47">
        <v>6.78</v>
      </c>
      <c r="F47" s="11">
        <v>244.43</v>
      </c>
      <c r="G47" s="11">
        <f>(Table1[[#This Row],[כמות]]*0.5)</f>
        <v>18</v>
      </c>
      <c r="H47" s="8">
        <f t="shared" si="4"/>
        <v>13.194444444444445</v>
      </c>
      <c r="J47" s="11"/>
    </row>
    <row r="48" spans="2:10" x14ac:dyDescent="0.25">
      <c r="B48" s="5">
        <v>43320</v>
      </c>
      <c r="C48">
        <v>30054</v>
      </c>
      <c r="D48">
        <v>40.799999999999997</v>
      </c>
      <c r="E48">
        <v>6.78</v>
      </c>
      <c r="F48" s="11">
        <v>277</v>
      </c>
      <c r="G48" s="11">
        <f>(Table1[[#This Row],[כמות]]*0.5)</f>
        <v>20.399999999999999</v>
      </c>
      <c r="H48" s="8">
        <f t="shared" si="4"/>
        <v>13.382352941176471</v>
      </c>
      <c r="J48" s="11"/>
    </row>
    <row r="49" spans="2:10" x14ac:dyDescent="0.25">
      <c r="B49" s="5">
        <v>43331</v>
      </c>
      <c r="C49">
        <v>30667</v>
      </c>
      <c r="D49">
        <v>41.7</v>
      </c>
      <c r="E49">
        <v>6.78</v>
      </c>
      <c r="F49" s="11">
        <v>283</v>
      </c>
      <c r="G49" s="11">
        <f>(Table1[[#This Row],[כמות]]*0.5)</f>
        <v>20.85</v>
      </c>
      <c r="H49" s="8">
        <f t="shared" si="4"/>
        <v>14.700239808153476</v>
      </c>
      <c r="J49" s="11"/>
    </row>
    <row r="50" spans="2:10" x14ac:dyDescent="0.25">
      <c r="B50" s="5">
        <v>43341</v>
      </c>
      <c r="C50">
        <v>31223</v>
      </c>
      <c r="D50">
        <v>36.700000000000003</v>
      </c>
      <c r="E50">
        <v>6.78</v>
      </c>
      <c r="F50" s="11">
        <v>248.8</v>
      </c>
      <c r="G50" s="11">
        <f>(Table1[[#This Row],[כמות]]*0.5)</f>
        <v>18.350000000000001</v>
      </c>
      <c r="H50" s="8">
        <f t="shared" si="4"/>
        <v>15.149863760217983</v>
      </c>
      <c r="J50" s="11">
        <v>976</v>
      </c>
    </row>
    <row r="51" spans="2:10" x14ac:dyDescent="0.25">
      <c r="B51" s="5">
        <v>43356</v>
      </c>
      <c r="D51">
        <v>35.1</v>
      </c>
      <c r="E51">
        <v>6.8</v>
      </c>
      <c r="F51" s="11">
        <v>238.6</v>
      </c>
      <c r="G51" s="11">
        <f>(Table1[[#This Row],[כמות]]*0.5)</f>
        <v>17.55</v>
      </c>
      <c r="H51" s="10">
        <v>14</v>
      </c>
      <c r="I51" t="s">
        <v>26</v>
      </c>
      <c r="J51" s="11">
        <v>221</v>
      </c>
    </row>
    <row r="52" spans="2:10" x14ac:dyDescent="0.25">
      <c r="B52" s="5">
        <v>43377</v>
      </c>
      <c r="C52">
        <v>32199</v>
      </c>
      <c r="D52">
        <v>37</v>
      </c>
      <c r="E52">
        <v>6.8</v>
      </c>
      <c r="F52" s="11">
        <v>251.6</v>
      </c>
      <c r="G52" s="11">
        <f>(Table1[[#This Row],[כמות]]*0.5)</f>
        <v>18.5</v>
      </c>
      <c r="H52" s="8">
        <v>14</v>
      </c>
      <c r="J52" s="11"/>
    </row>
    <row r="53" spans="2:10" x14ac:dyDescent="0.25">
      <c r="B53" s="5">
        <v>43391</v>
      </c>
      <c r="C53">
        <v>32704</v>
      </c>
      <c r="D53">
        <v>34.6</v>
      </c>
      <c r="E53">
        <v>6.8</v>
      </c>
      <c r="F53" s="11">
        <v>235.12</v>
      </c>
      <c r="G53" s="13">
        <f>(Table1[[#This Row],[כמות]]*0.5)</f>
        <v>17.3</v>
      </c>
      <c r="H53" s="9">
        <f t="shared" ref="H53:H58" si="5">(C53-C52)/D53</f>
        <v>14.595375722543352</v>
      </c>
      <c r="J53" s="11">
        <v>451</v>
      </c>
    </row>
    <row r="54" spans="2:10" x14ac:dyDescent="0.25">
      <c r="B54" s="5">
        <v>43409</v>
      </c>
      <c r="C54">
        <v>33257</v>
      </c>
      <c r="D54">
        <v>37.9</v>
      </c>
      <c r="E54">
        <v>6.69</v>
      </c>
      <c r="F54" s="11">
        <v>253.5</v>
      </c>
      <c r="G54" s="13">
        <f>(Table1[[#This Row],[כמות]]*0.5)</f>
        <v>18.95</v>
      </c>
      <c r="H54" s="9">
        <f t="shared" si="5"/>
        <v>14.591029023746703</v>
      </c>
      <c r="J54" s="11"/>
    </row>
    <row r="55" spans="2:10" x14ac:dyDescent="0.25">
      <c r="B55" s="5">
        <v>43420</v>
      </c>
      <c r="C55">
        <v>33805</v>
      </c>
      <c r="D55">
        <v>37.200000000000003</v>
      </c>
      <c r="E55">
        <v>6.69</v>
      </c>
      <c r="F55" s="11">
        <v>249</v>
      </c>
      <c r="G55" s="13">
        <f>(Table1[[#This Row],[כמות]]*0.5)</f>
        <v>18.600000000000001</v>
      </c>
      <c r="H55" s="9">
        <f t="shared" si="5"/>
        <v>14.731182795698924</v>
      </c>
      <c r="J55" s="11"/>
    </row>
    <row r="56" spans="2:10" x14ac:dyDescent="0.25">
      <c r="B56" s="5">
        <v>43431</v>
      </c>
      <c r="C56">
        <v>34385</v>
      </c>
      <c r="D56">
        <v>37.700000000000003</v>
      </c>
      <c r="E56">
        <v>6.69</v>
      </c>
      <c r="F56" s="11">
        <v>252</v>
      </c>
      <c r="G56" s="13">
        <f>(Table1[[#This Row],[כמות]]*0.5)</f>
        <v>18.850000000000001</v>
      </c>
      <c r="H56" s="9">
        <f t="shared" si="5"/>
        <v>15.384615384615383</v>
      </c>
      <c r="J56" s="11">
        <v>697.89</v>
      </c>
    </row>
    <row r="57" spans="2:10" x14ac:dyDescent="0.25">
      <c r="B57" s="5">
        <v>43444</v>
      </c>
      <c r="C57">
        <v>34902</v>
      </c>
      <c r="D57">
        <v>40</v>
      </c>
      <c r="E57">
        <v>6.22</v>
      </c>
      <c r="F57" s="11">
        <v>248</v>
      </c>
      <c r="G57" s="13">
        <f>(Table1[[#This Row],[כמות]]*0.5)</f>
        <v>20</v>
      </c>
      <c r="H57" s="9">
        <f t="shared" si="5"/>
        <v>12.925000000000001</v>
      </c>
      <c r="I57" t="s">
        <v>23</v>
      </c>
      <c r="J57" s="11"/>
    </row>
    <row r="58" spans="2:10" x14ac:dyDescent="0.25">
      <c r="B58" s="5">
        <v>43458</v>
      </c>
      <c r="C58">
        <v>35448</v>
      </c>
      <c r="D58">
        <v>37</v>
      </c>
      <c r="E58">
        <v>6.22</v>
      </c>
      <c r="F58" s="11">
        <v>230.7</v>
      </c>
      <c r="G58" s="13">
        <f>(Table1[[#This Row],[כמות]]*0.5)</f>
        <v>18.5</v>
      </c>
      <c r="H58" s="9">
        <f t="shared" si="5"/>
        <v>14.756756756756756</v>
      </c>
      <c r="J58" s="11"/>
    </row>
    <row r="59" spans="2:10" x14ac:dyDescent="0.25">
      <c r="B59" s="5">
        <v>43469</v>
      </c>
      <c r="C59">
        <v>35959</v>
      </c>
      <c r="D59">
        <v>35.4</v>
      </c>
      <c r="E59">
        <v>6.04</v>
      </c>
      <c r="F59" s="11">
        <v>213.8</v>
      </c>
      <c r="G59" s="13">
        <f>(Table1[[#This Row],[כמות]]*0.5)</f>
        <v>17.7</v>
      </c>
      <c r="H59" s="9">
        <f>(C59-C58)/D59</f>
        <v>14.435028248587571</v>
      </c>
      <c r="J59" s="11"/>
    </row>
    <row r="60" spans="2:10" x14ac:dyDescent="0.25">
      <c r="B60" t="s">
        <v>16</v>
      </c>
      <c r="F60" s="11">
        <f>SUBTOTAL(109,Table1[מחיר כולל])</f>
        <v>13099.36</v>
      </c>
      <c r="G60"/>
      <c r="H60" s="9">
        <f>SUBTOTAL(101,Table1[ק"מ לליטר (מחושב)])</f>
        <v>14.035350660205342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 x14ac:dyDescent="0.25"/>
  <cols>
    <col min="2" max="2" width="2.85546875" customWidth="1"/>
    <col min="3" max="3" width="19.7109375" customWidth="1"/>
  </cols>
  <sheetData>
    <row r="2" spans="3:4" x14ac:dyDescent="0.25">
      <c r="C2" t="s">
        <v>6</v>
      </c>
      <c r="D2" t="s">
        <v>11</v>
      </c>
    </row>
    <row r="3" spans="3:4" x14ac:dyDescent="0.25">
      <c r="C3" t="s">
        <v>7</v>
      </c>
      <c r="D3">
        <v>32.799999999999997</v>
      </c>
    </row>
    <row r="4" spans="3:4" x14ac:dyDescent="0.25">
      <c r="C4">
        <v>1690</v>
      </c>
      <c r="D4">
        <v>7.1</v>
      </c>
    </row>
    <row r="5" spans="3:4" x14ac:dyDescent="0.25">
      <c r="C5" t="s">
        <v>8</v>
      </c>
      <c r="D5">
        <v>25</v>
      </c>
    </row>
    <row r="6" spans="3:4" x14ac:dyDescent="0.25">
      <c r="C6" t="s">
        <v>9</v>
      </c>
      <c r="D6">
        <v>25.7</v>
      </c>
    </row>
    <row r="7" spans="3:4" x14ac:dyDescent="0.25">
      <c r="C7" t="s">
        <v>12</v>
      </c>
      <c r="D7">
        <f>(LOG(D6,8)*1.1)</f>
        <v>1.7173553665790562</v>
      </c>
    </row>
    <row r="8" spans="3:4" x14ac:dyDescent="0.25">
      <c r="C8" t="s">
        <v>13</v>
      </c>
      <c r="D8">
        <f>(108.74*D7*D6)</f>
        <v>4799.3522198384289</v>
      </c>
    </row>
    <row r="9" spans="3:4" x14ac:dyDescent="0.25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2019-01-08T06:21:24Z</dcterms:modified>
</cp:coreProperties>
</file>