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"/>
    </mc:Choice>
  </mc:AlternateContent>
  <xr:revisionPtr revIDLastSave="0" documentId="8_{F79B85C6-B6FF-458F-8FA5-B3309901F6B6}" xr6:coauthVersionLast="36" xr6:coauthVersionMax="36" xr10:uidLastSave="{00000000-0000-0000-0000-000000000000}"/>
  <bookViews>
    <workbookView xWindow="0" yWindow="0" windowWidth="17256" windowHeight="5640" xr2:uid="{D9381655-5A8D-4915-9A5C-3BB74E89B1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J24" i="1"/>
  <c r="J22" i="1"/>
  <c r="J20" i="1"/>
  <c r="J23" i="1"/>
  <c r="F23" i="1"/>
  <c r="J21" i="1"/>
  <c r="J19" i="1"/>
  <c r="E19" i="1"/>
  <c r="J18" i="1"/>
  <c r="J17" i="1"/>
  <c r="E18" i="1"/>
  <c r="E17" i="1"/>
  <c r="E8" i="1"/>
  <c r="F8" i="1" s="1"/>
  <c r="J13" i="1"/>
  <c r="G8" i="1" l="1"/>
  <c r="E9" i="1"/>
  <c r="E7" i="1"/>
  <c r="E6" i="1"/>
  <c r="E5" i="1"/>
  <c r="H8" i="1" l="1"/>
  <c r="I8" i="1" s="1"/>
  <c r="J8" i="1"/>
  <c r="E23" i="1"/>
  <c r="E22" i="1"/>
  <c r="E21" i="1"/>
  <c r="E20" i="1"/>
  <c r="F9" i="1"/>
  <c r="G9" i="1" s="1"/>
  <c r="H9" i="1" s="1"/>
  <c r="I9" i="1" s="1"/>
  <c r="F7" i="1"/>
  <c r="F6" i="1"/>
  <c r="G6" i="1" s="1"/>
  <c r="H6" i="1" s="1"/>
  <c r="I6" i="1" s="1"/>
  <c r="F5" i="1"/>
  <c r="E4" i="1"/>
  <c r="J9" i="1" l="1"/>
  <c r="F4" i="1"/>
  <c r="G4" i="1" s="1"/>
  <c r="H4" i="1" s="1"/>
  <c r="J6" i="1"/>
  <c r="G5" i="1"/>
  <c r="H5" i="1" s="1"/>
  <c r="I5" i="1" s="1"/>
  <c r="G7" i="1"/>
  <c r="J5" i="1" l="1"/>
  <c r="H7" i="1"/>
  <c r="I7" i="1" s="1"/>
  <c r="J7" i="1" s="1"/>
  <c r="I4" i="1"/>
  <c r="J4" i="1" s="1"/>
  <c r="J10" i="1" l="1"/>
</calcChain>
</file>

<file path=xl/sharedStrings.xml><?xml version="1.0" encoding="utf-8"?>
<sst xmlns="http://schemas.openxmlformats.org/spreadsheetml/2006/main" count="47" uniqueCount="30">
  <si>
    <t>RECURSOS HUMANOS</t>
  </si>
  <si>
    <t>GERENTE DE PROJETOS -SÊNIOR</t>
  </si>
  <si>
    <t>QTDE</t>
  </si>
  <si>
    <t>SALÁRIOS</t>
  </si>
  <si>
    <t>TOTAL</t>
  </si>
  <si>
    <t>PLANEJAMENTO ORÇAMENTÁRIO - APLICATIVO E PÁGINA WEB</t>
  </si>
  <si>
    <t>RECURSOS TERCEIROS</t>
  </si>
  <si>
    <t>GESTOR DE RISCO SÊNIOR</t>
  </si>
  <si>
    <t>SALÁRIO/CUSTO 
MENSAL</t>
  </si>
  <si>
    <t>RECURSOS NÃO HUMANOS</t>
  </si>
  <si>
    <t>CUSTO TOTAL ESTIMADO</t>
  </si>
  <si>
    <t>DESENVOLVEDOR BANCO DE DADOS (MYSQL)</t>
  </si>
  <si>
    <t>PRODUCT OWNER (PO) SÊNIOR</t>
  </si>
  <si>
    <t>DESENVOLVEDOR BACK-END SÊNIOR</t>
  </si>
  <si>
    <t>DESENVOLVEDOR FRONT-END SÊNIOR</t>
  </si>
  <si>
    <t>AGOSTO</t>
  </si>
  <si>
    <t>SETEMBRO</t>
  </si>
  <si>
    <t>OUTUBRO</t>
  </si>
  <si>
    <t>NOVEMBRO</t>
  </si>
  <si>
    <t>DEZEMBRO</t>
  </si>
  <si>
    <t>UI UX DESIGNER SÊNIOR</t>
  </si>
  <si>
    <t>CUSTO</t>
  </si>
  <si>
    <t>Notebook Inspiron 15 
https://www.dell.com/pt-br/shop/cty/pdp/spd/inspiron-15-3530-laptop/brpichbto3530gqnzw?tfcid=31768715&amp;gacd=9657105-15015-5761040-275878141-0&amp;dgc=ST&amp;cid=71700000122547982&amp;gclsrc=aw.ds&amp;gad_source=1&amp;gad_campaignid=22720118575&amp;gbraid=0AAAAADz5MFsnmZjhwi_cG00Qm0Wne_6ct&amp;gclid=CjwKCAjwwNbEBhBpEiwAFYLtGL-02XprAPYrymXDy_2n7n_KIahFJqP6QPjVbcopodtXOuSLc3bGExoCv3QQAvD_BwE</t>
  </si>
  <si>
    <t>Monitor Dell de 27" 4K com Hub USB-C P2723QE https://www.dell.com/pt-br/shop/monitor-dell-de-27-4k-com-hub-usb-c-p2723qe/apd/210-beni/monitores-e-acess%C3%B3rios</t>
  </si>
  <si>
    <t>Teclado e mouse Dell Pro - KM5221W - Português (Brasil) - Pretohttps://www.dell.com/pt-br/shop/teclado-e-mouse-dell-pro-km5221w-portugu%C3%AAs-brasil-preto/apd/580-ajit/acess%C3%B3rios-para-computador</t>
  </si>
  <si>
    <t>Cadeira de Escritório Secretária Giratória com Encosto Arco Confortável em Malha Respirável, Preta, Base Cromada, 5 Rodinhas, Home Officehttps://www.amazon.com.br/Cadeira-Escrit%C3%B3rio-Girat%C3%B3ria-Office-Preta/dp/B0BXV6YGZQ/ref=sr_1_2_sspa?adgrpid=123808957862&amp;dib=eyJ2IjoiMSJ9.sbjaTwmixatV8Jq29XSVCGV3VSQb81CDf9h-aREZrCYHa_8RGTFp54WyD_X4vklpE_wSRkeTGvmDJDxQ0_T0ignNohYeBuUJrOFBjZJxnOpE3vohmPm450CxxnemZGZCs1GK69wAdewLf0QZxLROQiBeGfN_zS8D4Ol4aTFemsEqM8gRkbpS67Tj-MuIAH4rRAL0Jl2rMLdIonw_LvDBs2iOBJdAX0xyWEnz3y8i-wFprzo5qALrcPTj4dvRg-h7jZavs7mMC8vpF8fYSAfzLA05cfQir0IboduKpctQDOM.8fwfRW8HZ4DxxBxUUxeuTeQyNq6gQ0WsH9ddyptSBso&amp;dib_tag=se&amp;hvadid=595822372065&amp;hvdev=c&amp;hvlocphy=9074239&amp;hvnetw=g&amp;hvqmt=e&amp;hvrand=4450755763420038720&amp;hvtargid=kwd-301347118043&amp;hydadcr=523_1015012060&amp;keywords=cadeira+ergonomica&amp;mcid=14aca1088ef53abbbe78671164a38b30&amp;qid=1754651684&amp;sr=8-2-spons&amp;ufe=app_do%3Aamzn1.fos.fcd6d665-32ba-4479-9f21-b774e276a678&amp;sp_csd=d2lkZ2V0TmFtZT1zcF9hdGY&amp;psc=1</t>
  </si>
  <si>
    <t>Mesa Ergonômica com regulagem de Altura elétrica, com tampo, Elevate 090 Playhttps://www.amazon.com.br/Ergon%C3%B4mica-regulagem-Elevate-090-Play/dp/B0DNWVTSZS/ref=sr_1_7?__mk_pt_BR=%C3%85M%C3%85%C5%BD%C3%95%C3%91&amp;crid=2OIIPOHSRY1IV&amp;dib=eyJ2IjoiMSJ9.sKnuxSxU548k6jE41rTeY_ttBjyV2f0bfqHKA7lAnuJcB_QSJiot-fH-YXdvePJQITxkh3LO-nQbJpJ9HONmEWyN2QCVbxr0lg_MOc4qKNJy9x5XtJAeZcgDMDKdUYlAzY_ytNakxe92WG15xGracnV-gtyqMD1_FWOkYENyP3NQ7PnM4M_hOrDih-OgbyUNuy1mpL06rPI6YbZYq_6bbiwRN0ZyNHmXMdfQ8ecvaUzcn1Nd_rpnvcZtDBpuPRIlnxoeJ-H4zf6YiPbFlmY3KBA_8Lw23-uUK73SbCks1cE.HeyfPcYyXvveXhIf9SAUVQrX_E2-4OpMCuFLoMKpSOI&amp;dib_tag=se&amp;keywords=mesa+ergonomica&amp;qid=1754651826&amp;sprefix=mesa+ergonomica%2Caps%2C331&amp;sr=8-7&amp;ufe=app_do%3Aamzn1.fos.25548f35-0de7-44b3-b28e-0f56f3f96147</t>
  </si>
  <si>
    <t xml:space="preserve">LINK DEDICADO DE INTERNET LIFE 1GB </t>
  </si>
  <si>
    <t>Mouse Dell - WM118;https://www.dell.com/pt-br/shop/mouse-dell-wm118/apd/570-bbhm/acess%C3%B3rios-para-computador?tfcid=31768715&amp;gacd=9657105-15015-5761040-275878141-0&amp;dgc=ST&amp;cid=71700000122547979&amp;gclsrc=aw.ds&amp;gad_source=1&amp;gad_campaignid=22716632639&amp;gbraid=0AAAAADz5MFsFk_tgY3n9LMjPG_gbEoZtG&amp;gclid=CjwKCAjwwNbEBhBpEiwAFYLtGC0pnmu0SpyXpQkRKn8p1oK2W_w9kUSjabMyyJC7p8MUfNRv0-eztBoCFcoQAvD_BwE</t>
  </si>
  <si>
    <t>Na realização da análise contabilizamos a mão de obra necessária e todos os recursos para o desenvolvimento do projeto, temos um montante inicial de R$830.342,50, vale ressaltar que os valores são estimados e alguns recursos não humanos podem ser revistos, porém, devem garantir a qualidade e a saúde de seus colaboradores com um local de trabalho favorável.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</si>
</sst>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44" fontId="0" fillId="2" borderId="12" xfId="0" applyNumberFormat="1" applyFill="1" applyBorder="1" applyAlignment="1">
      <alignment horizontal="center"/>
    </xf>
    <xf numFmtId="44" fontId="2" fillId="2" borderId="13" xfId="0" applyNumberFormat="1" applyFont="1" applyFill="1" applyBorder="1" applyAlignment="1"/>
    <xf numFmtId="0" fontId="2" fillId="0" borderId="10" xfId="0" applyFont="1" applyBorder="1"/>
    <xf numFmtId="0" fontId="2" fillId="0" borderId="0" xfId="0" applyFont="1"/>
    <xf numFmtId="44" fontId="2" fillId="0" borderId="1" xfId="1" applyFont="1" applyBorder="1"/>
    <xf numFmtId="44" fontId="2" fillId="0" borderId="1" xfId="0" applyNumberFormat="1" applyFont="1" applyBorder="1"/>
    <xf numFmtId="44" fontId="2" fillId="0" borderId="10" xfId="0" applyNumberFormat="1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44" fontId="2" fillId="0" borderId="10" xfId="1" applyFont="1" applyBorder="1"/>
    <xf numFmtId="44" fontId="2" fillId="0" borderId="1" xfId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0" borderId="10" xfId="0" applyFont="1" applyFill="1" applyBorder="1"/>
    <xf numFmtId="0" fontId="2" fillId="0" borderId="10" xfId="0" applyFont="1" applyBorder="1" applyAlignment="1">
      <alignment horizontal="center" vertical="center"/>
    </xf>
    <xf numFmtId="44" fontId="2" fillId="0" borderId="10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4" fontId="2" fillId="5" borderId="13" xfId="0" applyNumberFormat="1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46F0-2CAB-4CC4-943B-9BFC0B230358}">
  <dimension ref="A1:L28"/>
  <sheetViews>
    <sheetView tabSelected="1" zoomScaleNormal="100" workbookViewId="0">
      <selection activeCell="C30" sqref="C30"/>
    </sheetView>
  </sheetViews>
  <sheetFormatPr defaultRowHeight="14.4" x14ac:dyDescent="0.3"/>
  <cols>
    <col min="2" max="2" width="53.6640625" customWidth="1"/>
    <col min="3" max="3" width="18.6640625" customWidth="1"/>
    <col min="4" max="4" width="15" customWidth="1"/>
    <col min="5" max="5" width="12.88671875" customWidth="1"/>
    <col min="6" max="6" width="13.5546875" customWidth="1"/>
    <col min="7" max="9" width="12.88671875" bestFit="1" customWidth="1"/>
    <col min="10" max="10" width="15" customWidth="1"/>
    <col min="11" max="11" width="14.88671875" customWidth="1"/>
  </cols>
  <sheetData>
    <row r="1" spans="1:12" x14ac:dyDescent="0.3">
      <c r="K1" s="9"/>
    </row>
    <row r="2" spans="1:12" x14ac:dyDescent="0.3">
      <c r="A2" s="18"/>
      <c r="B2" s="43" t="s">
        <v>5</v>
      </c>
      <c r="C2" s="43"/>
      <c r="D2" s="43"/>
      <c r="E2" s="43"/>
      <c r="F2" s="43"/>
      <c r="G2" s="43"/>
      <c r="H2" s="43"/>
      <c r="I2" s="43"/>
      <c r="J2" s="43"/>
      <c r="K2" s="40"/>
      <c r="L2" s="10"/>
    </row>
    <row r="3" spans="1:12" ht="15.6" customHeight="1" x14ac:dyDescent="0.3">
      <c r="A3" s="18"/>
      <c r="B3" s="41" t="s">
        <v>0</v>
      </c>
      <c r="C3" s="42" t="s">
        <v>2</v>
      </c>
      <c r="D3" s="42" t="s">
        <v>3</v>
      </c>
      <c r="E3" s="42" t="s">
        <v>15</v>
      </c>
      <c r="F3" s="42" t="s">
        <v>16</v>
      </c>
      <c r="G3" s="42" t="s">
        <v>17</v>
      </c>
      <c r="H3" s="42" t="s">
        <v>18</v>
      </c>
      <c r="I3" s="42" t="s">
        <v>19</v>
      </c>
      <c r="J3" s="42" t="s">
        <v>4</v>
      </c>
      <c r="K3" s="11"/>
      <c r="L3" s="10"/>
    </row>
    <row r="4" spans="1:12" x14ac:dyDescent="0.3">
      <c r="A4" s="18"/>
      <c r="B4" s="3" t="s">
        <v>12</v>
      </c>
      <c r="C4" s="2">
        <v>1</v>
      </c>
      <c r="D4" s="19">
        <v>9333</v>
      </c>
      <c r="E4" s="20">
        <f t="shared" ref="E4" si="0">D4*C4</f>
        <v>9333</v>
      </c>
      <c r="F4" s="20">
        <f t="shared" ref="F4:I9" si="1">E4</f>
        <v>9333</v>
      </c>
      <c r="G4" s="20">
        <f t="shared" si="1"/>
        <v>9333</v>
      </c>
      <c r="H4" s="20">
        <f t="shared" si="1"/>
        <v>9333</v>
      </c>
      <c r="I4" s="20">
        <f t="shared" si="1"/>
        <v>9333</v>
      </c>
      <c r="J4" s="20">
        <f>SUM(E4:I4)</f>
        <v>46665</v>
      </c>
      <c r="K4" s="11"/>
      <c r="L4" s="10"/>
    </row>
    <row r="5" spans="1:12" x14ac:dyDescent="0.3">
      <c r="A5" s="18"/>
      <c r="B5" s="3" t="s">
        <v>13</v>
      </c>
      <c r="C5" s="2">
        <v>3</v>
      </c>
      <c r="D5" s="19">
        <v>12000</v>
      </c>
      <c r="E5" s="20">
        <f>D5*C5</f>
        <v>36000</v>
      </c>
      <c r="F5" s="20">
        <f t="shared" si="1"/>
        <v>36000</v>
      </c>
      <c r="G5" s="20">
        <f t="shared" si="1"/>
        <v>36000</v>
      </c>
      <c r="H5" s="20">
        <f t="shared" si="1"/>
        <v>36000</v>
      </c>
      <c r="I5" s="20">
        <f t="shared" si="1"/>
        <v>36000</v>
      </c>
      <c r="J5" s="20">
        <f>SUM(E5:I5)</f>
        <v>180000</v>
      </c>
      <c r="K5" s="12"/>
    </row>
    <row r="6" spans="1:12" x14ac:dyDescent="0.3">
      <c r="A6" s="18"/>
      <c r="B6" s="3" t="s">
        <v>14</v>
      </c>
      <c r="C6" s="2">
        <v>3</v>
      </c>
      <c r="D6" s="19">
        <v>11613</v>
      </c>
      <c r="E6" s="20">
        <f>D6*C6</f>
        <v>34839</v>
      </c>
      <c r="F6" s="20">
        <f t="shared" si="1"/>
        <v>34839</v>
      </c>
      <c r="G6" s="20">
        <f t="shared" si="1"/>
        <v>34839</v>
      </c>
      <c r="H6" s="20">
        <f t="shared" si="1"/>
        <v>34839</v>
      </c>
      <c r="I6" s="20">
        <f t="shared" si="1"/>
        <v>34839</v>
      </c>
      <c r="J6" s="20">
        <f>SUM(E6:I6)</f>
        <v>174195</v>
      </c>
      <c r="K6" s="11"/>
      <c r="L6" s="10"/>
    </row>
    <row r="7" spans="1:12" x14ac:dyDescent="0.3">
      <c r="A7" s="18"/>
      <c r="B7" s="3" t="s">
        <v>11</v>
      </c>
      <c r="C7" s="2">
        <v>1</v>
      </c>
      <c r="D7" s="19">
        <v>8000</v>
      </c>
      <c r="E7" s="20">
        <f>D7*C7</f>
        <v>8000</v>
      </c>
      <c r="F7" s="20">
        <f t="shared" si="1"/>
        <v>8000</v>
      </c>
      <c r="G7" s="20">
        <f t="shared" si="1"/>
        <v>8000</v>
      </c>
      <c r="H7" s="20">
        <f t="shared" si="1"/>
        <v>8000</v>
      </c>
      <c r="I7" s="20">
        <f t="shared" si="1"/>
        <v>8000</v>
      </c>
      <c r="J7" s="20">
        <f>SUM(E7:I7)</f>
        <v>40000</v>
      </c>
      <c r="K7" s="13"/>
      <c r="L7" s="10"/>
    </row>
    <row r="8" spans="1:12" x14ac:dyDescent="0.3">
      <c r="A8" s="18"/>
      <c r="B8" s="3" t="s">
        <v>20</v>
      </c>
      <c r="C8" s="2">
        <v>1</v>
      </c>
      <c r="D8" s="19">
        <v>11167</v>
      </c>
      <c r="E8" s="20">
        <f>D8*C8</f>
        <v>11167</v>
      </c>
      <c r="F8" s="20">
        <f t="shared" si="1"/>
        <v>11167</v>
      </c>
      <c r="G8" s="20">
        <f t="shared" si="1"/>
        <v>11167</v>
      </c>
      <c r="H8" s="20">
        <f t="shared" si="1"/>
        <v>11167</v>
      </c>
      <c r="I8" s="20">
        <f t="shared" si="1"/>
        <v>11167</v>
      </c>
      <c r="J8" s="21">
        <f>SUM(E8:I8)</f>
        <v>55835</v>
      </c>
      <c r="K8" s="14"/>
      <c r="L8" s="10"/>
    </row>
    <row r="9" spans="1:12" x14ac:dyDescent="0.3">
      <c r="A9" s="18"/>
      <c r="B9" s="3" t="s">
        <v>1</v>
      </c>
      <c r="C9" s="2">
        <v>2</v>
      </c>
      <c r="D9" s="19">
        <v>16600</v>
      </c>
      <c r="E9" s="20">
        <f>D9*C9</f>
        <v>33200</v>
      </c>
      <c r="F9" s="20">
        <f t="shared" si="1"/>
        <v>33200</v>
      </c>
      <c r="G9" s="20">
        <f t="shared" si="1"/>
        <v>33200</v>
      </c>
      <c r="H9" s="20">
        <f t="shared" si="1"/>
        <v>33200</v>
      </c>
      <c r="I9" s="20">
        <f t="shared" si="1"/>
        <v>33200</v>
      </c>
      <c r="J9" s="21">
        <f>SUM(E9:I9)</f>
        <v>166000</v>
      </c>
      <c r="K9" s="14"/>
      <c r="L9" s="10"/>
    </row>
    <row r="10" spans="1:12" x14ac:dyDescent="0.3">
      <c r="A10" s="18"/>
      <c r="B10" s="30" t="s">
        <v>4</v>
      </c>
      <c r="C10" s="30"/>
      <c r="D10" s="30"/>
      <c r="E10" s="30"/>
      <c r="F10" s="30"/>
      <c r="G10" s="30"/>
      <c r="H10" s="30"/>
      <c r="I10" s="31"/>
      <c r="J10" s="16">
        <f>SUM(J4:J9)</f>
        <v>662695</v>
      </c>
      <c r="K10" s="15"/>
      <c r="L10" s="10"/>
    </row>
    <row r="11" spans="1:12" x14ac:dyDescent="0.3">
      <c r="A11" s="18"/>
      <c r="B11" s="18"/>
      <c r="C11" s="18"/>
      <c r="D11" s="18"/>
      <c r="E11" s="18"/>
      <c r="F11" s="18"/>
      <c r="G11" s="18"/>
      <c r="H11" s="18"/>
      <c r="I11" s="18"/>
      <c r="J11" s="22"/>
    </row>
    <row r="12" spans="1:12" ht="43.2" x14ac:dyDescent="0.3">
      <c r="A12" s="18"/>
      <c r="B12" s="39" t="s">
        <v>6</v>
      </c>
      <c r="C12" s="35" t="s">
        <v>2</v>
      </c>
      <c r="D12" s="36" t="s">
        <v>8</v>
      </c>
      <c r="E12" s="35" t="s">
        <v>15</v>
      </c>
      <c r="F12" s="35" t="s">
        <v>16</v>
      </c>
      <c r="G12" s="35" t="s">
        <v>17</v>
      </c>
      <c r="H12" s="35" t="s">
        <v>18</v>
      </c>
      <c r="I12" s="35" t="s">
        <v>19</v>
      </c>
      <c r="J12" s="35" t="s">
        <v>4</v>
      </c>
    </row>
    <row r="13" spans="1:12" x14ac:dyDescent="0.3">
      <c r="A13" s="18"/>
      <c r="B13" s="17" t="s">
        <v>7</v>
      </c>
      <c r="C13" s="23">
        <v>1</v>
      </c>
      <c r="D13" s="24">
        <v>18000</v>
      </c>
      <c r="E13" s="24"/>
      <c r="F13" s="24"/>
      <c r="G13" s="24">
        <v>18000</v>
      </c>
      <c r="H13" s="24">
        <v>18000</v>
      </c>
      <c r="I13" s="24">
        <v>18000</v>
      </c>
      <c r="J13" s="24">
        <f>SUM(E13:I13)</f>
        <v>54000</v>
      </c>
    </row>
    <row r="14" spans="1:12" x14ac:dyDescent="0.3">
      <c r="A14" s="18"/>
      <c r="B14" s="32" t="s">
        <v>4</v>
      </c>
      <c r="C14" s="32"/>
      <c r="D14" s="32"/>
      <c r="E14" s="32"/>
      <c r="F14" s="32"/>
      <c r="G14" s="32"/>
      <c r="H14" s="32"/>
      <c r="I14" s="32"/>
      <c r="J14" s="16">
        <v>54000</v>
      </c>
    </row>
    <row r="15" spans="1:12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2" x14ac:dyDescent="0.3">
      <c r="A16" s="18"/>
      <c r="B16" s="38" t="s">
        <v>9</v>
      </c>
      <c r="C16" s="34" t="s">
        <v>2</v>
      </c>
      <c r="D16" s="34" t="s">
        <v>21</v>
      </c>
      <c r="E16" s="34" t="s">
        <v>15</v>
      </c>
      <c r="F16" s="34" t="s">
        <v>16</v>
      </c>
      <c r="G16" s="34" t="s">
        <v>17</v>
      </c>
      <c r="H16" s="34" t="s">
        <v>18</v>
      </c>
      <c r="I16" s="34" t="s">
        <v>19</v>
      </c>
      <c r="J16" s="34" t="s">
        <v>4</v>
      </c>
    </row>
    <row r="17" spans="1:10" ht="167.4" customHeight="1" x14ac:dyDescent="0.3">
      <c r="A17" s="18"/>
      <c r="B17" s="7" t="s">
        <v>22</v>
      </c>
      <c r="C17" s="4">
        <v>12</v>
      </c>
      <c r="D17" s="25">
        <v>4797</v>
      </c>
      <c r="E17" s="26">
        <f>C17*D17</f>
        <v>57564</v>
      </c>
      <c r="F17" s="1"/>
      <c r="G17" s="1"/>
      <c r="H17" s="1"/>
      <c r="I17" s="1"/>
      <c r="J17" s="20">
        <f>(E17)</f>
        <v>57564</v>
      </c>
    </row>
    <row r="18" spans="1:10" ht="167.4" customHeight="1" x14ac:dyDescent="0.3">
      <c r="A18" s="18"/>
      <c r="B18" s="7" t="s">
        <v>23</v>
      </c>
      <c r="C18" s="4">
        <v>12</v>
      </c>
      <c r="D18" s="25">
        <v>2598</v>
      </c>
      <c r="E18" s="26">
        <f>(C18*D18)</f>
        <v>31176</v>
      </c>
      <c r="F18" s="1"/>
      <c r="G18" s="1"/>
      <c r="H18" s="1"/>
      <c r="I18" s="1"/>
      <c r="J18" s="20">
        <f>E18</f>
        <v>31176</v>
      </c>
    </row>
    <row r="19" spans="1:10" ht="167.4" customHeight="1" x14ac:dyDescent="0.3">
      <c r="A19" s="18"/>
      <c r="B19" s="7" t="s">
        <v>24</v>
      </c>
      <c r="C19" s="4">
        <v>12</v>
      </c>
      <c r="D19" s="25">
        <v>189</v>
      </c>
      <c r="E19" s="26">
        <f>(C19*D19)</f>
        <v>2268</v>
      </c>
      <c r="F19" s="1"/>
      <c r="G19" s="1"/>
      <c r="H19" s="1"/>
      <c r="I19" s="1"/>
      <c r="J19" s="20">
        <f>(E19)</f>
        <v>2268</v>
      </c>
    </row>
    <row r="20" spans="1:10" ht="316.8" x14ac:dyDescent="0.3">
      <c r="A20" s="18"/>
      <c r="B20" s="5" t="s">
        <v>25</v>
      </c>
      <c r="C20" s="4">
        <v>12</v>
      </c>
      <c r="D20" s="25">
        <v>245</v>
      </c>
      <c r="E20" s="26">
        <f t="shared" ref="E20:E23" si="2">D20*C20</f>
        <v>2940</v>
      </c>
      <c r="F20" s="1"/>
      <c r="G20" s="1"/>
      <c r="H20" s="1"/>
      <c r="I20" s="1"/>
      <c r="J20" s="26">
        <f>(E20)</f>
        <v>2940</v>
      </c>
    </row>
    <row r="21" spans="1:10" ht="339" customHeight="1" x14ac:dyDescent="0.3">
      <c r="A21" s="18"/>
      <c r="B21" s="6" t="s">
        <v>26</v>
      </c>
      <c r="C21" s="4">
        <v>12</v>
      </c>
      <c r="D21" s="25">
        <v>1490</v>
      </c>
      <c r="E21" s="26">
        <f t="shared" si="2"/>
        <v>17880</v>
      </c>
      <c r="F21" s="1"/>
      <c r="G21" s="1"/>
      <c r="H21" s="1"/>
      <c r="I21" s="1"/>
      <c r="J21" s="26">
        <f>E21</f>
        <v>17880</v>
      </c>
    </row>
    <row r="22" spans="1:10" ht="163.80000000000001" customHeight="1" x14ac:dyDescent="0.3">
      <c r="A22" s="18"/>
      <c r="B22" s="5" t="s">
        <v>28</v>
      </c>
      <c r="C22" s="4">
        <v>12</v>
      </c>
      <c r="D22" s="25">
        <v>110</v>
      </c>
      <c r="E22" s="26">
        <f t="shared" si="2"/>
        <v>1320</v>
      </c>
      <c r="F22" s="1"/>
      <c r="G22" s="1"/>
      <c r="H22" s="1"/>
      <c r="I22" s="1"/>
      <c r="J22" s="26">
        <f>E22</f>
        <v>1320</v>
      </c>
    </row>
    <row r="23" spans="1:10" x14ac:dyDescent="0.3">
      <c r="A23" s="18"/>
      <c r="B23" s="27" t="s">
        <v>27</v>
      </c>
      <c r="C23" s="28">
        <v>1</v>
      </c>
      <c r="D23" s="24">
        <v>99.9</v>
      </c>
      <c r="E23" s="21">
        <f t="shared" si="2"/>
        <v>99.9</v>
      </c>
      <c r="F23" s="24">
        <f>E23</f>
        <v>99.9</v>
      </c>
      <c r="G23" s="24">
        <v>99.9</v>
      </c>
      <c r="H23" s="24">
        <v>99.9</v>
      </c>
      <c r="I23" s="24">
        <v>99.9</v>
      </c>
      <c r="J23" s="29">
        <f>D23+E23+F23+G23+H23</f>
        <v>499.5</v>
      </c>
    </row>
    <row r="24" spans="1:10" x14ac:dyDescent="0.3">
      <c r="A24" s="18"/>
      <c r="B24" s="32" t="s">
        <v>4</v>
      </c>
      <c r="C24" s="32"/>
      <c r="D24" s="32"/>
      <c r="E24" s="32"/>
      <c r="F24" s="32"/>
      <c r="G24" s="32"/>
      <c r="H24" s="32"/>
      <c r="I24" s="32"/>
      <c r="J24" s="16">
        <f>J23+J22+J21+J20+J19+J18+J17</f>
        <v>113647.5</v>
      </c>
    </row>
    <row r="26" spans="1:10" x14ac:dyDescent="0.3">
      <c r="B26" s="33" t="s">
        <v>10</v>
      </c>
      <c r="C26" s="37">
        <f>SUM(J24+J14+J10)</f>
        <v>830342.5</v>
      </c>
    </row>
    <row r="28" spans="1:10" ht="100.8" customHeight="1" x14ac:dyDescent="0.3">
      <c r="B28" s="8" t="s">
        <v>29</v>
      </c>
      <c r="C28" s="8"/>
    </row>
  </sheetData>
  <mergeCells count="5">
    <mergeCell ref="B28:C28"/>
    <mergeCell ref="B10:I10"/>
    <mergeCell ref="B2:J2"/>
    <mergeCell ref="B14:I14"/>
    <mergeCell ref="B24:I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2025-01-31T10:37:55Z</dcterms:created>
  <dcterms:modified xsi:type="dcterms:W3CDTF">2025-08-08T12:12:54Z</dcterms:modified>
</cp:coreProperties>
</file>