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shore.ctc.edu\student\Home\alfonzo.laya\Download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G4" i="1" l="1"/>
  <c r="G10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G5" i="1" s="1"/>
  <c r="E6" i="1"/>
  <c r="G6" i="1" s="1"/>
  <c r="E7" i="1"/>
  <c r="E8" i="1"/>
  <c r="E9" i="1"/>
  <c r="E10" i="1"/>
  <c r="E11" i="1"/>
  <c r="E12" i="1"/>
  <c r="G12" i="1" s="1"/>
  <c r="E13" i="1"/>
  <c r="G13" i="1" s="1"/>
  <c r="E3" i="1"/>
  <c r="G3" i="1" s="1"/>
  <c r="G8" i="1" l="1"/>
  <c r="G11" i="1"/>
  <c r="B17" i="1"/>
  <c r="G9" i="1"/>
  <c r="G7" i="1"/>
  <c r="C17" i="1" s="1"/>
  <c r="C18" i="1" s="1"/>
  <c r="D17" i="1"/>
  <c r="B18" i="1" l="1"/>
</calcChain>
</file>

<file path=xl/sharedStrings.xml><?xml version="1.0" encoding="utf-8"?>
<sst xmlns="http://schemas.openxmlformats.org/spreadsheetml/2006/main" count="40" uniqueCount="39">
  <si>
    <t>Displacement (cm from top to bottom)</t>
  </si>
  <si>
    <t>Resistance (kΩ)</t>
  </si>
  <si>
    <t>y=1.9491x-0.4855</t>
  </si>
  <si>
    <t>x-y</t>
  </si>
  <si>
    <t>x: Measured Resistance (kΩ)</t>
  </si>
  <si>
    <t>std (positive error)</t>
  </si>
  <si>
    <t>std (Negative Error)</t>
  </si>
  <si>
    <t>std (error)</t>
  </si>
  <si>
    <t>b</t>
  </si>
  <si>
    <t>Upper</t>
  </si>
  <si>
    <t>Lower</t>
  </si>
  <si>
    <t>Column1</t>
  </si>
  <si>
    <t>Lower limit of detection</t>
  </si>
  <si>
    <t>Upper limit of detection</t>
  </si>
  <si>
    <t>Offset Error</t>
  </si>
  <si>
    <t>Ideal Transfer Function Curve</t>
  </si>
  <si>
    <t>Error at each point (xi, Ri)</t>
  </si>
  <si>
    <t>Y-intercept of upper line</t>
  </si>
  <si>
    <t>Standard deviation of positive errors</t>
  </si>
  <si>
    <t>Standard deviation of negative errors</t>
  </si>
  <si>
    <t>Y-intercept of lower line</t>
  </si>
  <si>
    <t>Upper line</t>
  </si>
  <si>
    <t>Lower line</t>
  </si>
  <si>
    <t>Coefficient of Linear Relationship</t>
  </si>
  <si>
    <t>0.25 cm</t>
  </si>
  <si>
    <t>5 cm</t>
  </si>
  <si>
    <t>-0.4855 kΩ</t>
  </si>
  <si>
    <t>y = 1.9491x - 0.4855</t>
  </si>
  <si>
    <t>Ri - y(xi)</t>
  </si>
  <si>
    <t>Standard deviation</t>
  </si>
  <si>
    <t>-0.06</t>
  </si>
  <si>
    <t>-0.82</t>
  </si>
  <si>
    <t>y = 1.9491x - 0.06</t>
  </si>
  <si>
    <t>y = 1.9491x - 0.82</t>
  </si>
  <si>
    <t>R^2 = 0.9947</t>
  </si>
  <si>
    <t>Parameter</t>
  </si>
  <si>
    <t>Value</t>
  </si>
  <si>
    <t xml:space="preserve">    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</si>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</sst>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quotePrefix="1" applyNumberFormat="1" applyAlignment="1">
      <alignment horizontal="center"/>
    </xf>
  </cellXfs>
  <cellStyles count="1">
    <cellStyle name="Normal" xfId="0" builtinId="0"/>
  </cellStyles>
  <dxfs count="23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Softpotentiometer Resistance between its terminals as a function of the displacement measured from top to 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Sheet1!$B$21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75000"/>
                </a:schemeClr>
              </a:solidFill>
              <a:ln w="6350" cap="flat" cmpd="sng" algn="ctr">
                <a:solidFill>
                  <a:schemeClr val="accent2">
                    <a:lumMod val="7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6350" cap="rnd" cmpd="sng" algn="ctr">
                <a:solidFill>
                  <a:schemeClr val="accent2">
                    <a:lumMod val="75000"/>
                  </a:schemeClr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199997214007073E-2"/>
                  <c:y val="-3.52179051427793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1.9491x - 0.06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Sheet1!$A$22:$A$32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Sheet1!$B$22:$B$32</c:f>
              <c:numCache>
                <c:formatCode>0.00</c:formatCode>
                <c:ptCount val="11"/>
                <c:pt idx="0">
                  <c:v>-0.06</c:v>
                </c:pt>
                <c:pt idx="1">
                  <c:v>0.91454999999999997</c:v>
                </c:pt>
                <c:pt idx="2">
                  <c:v>1.8891</c:v>
                </c:pt>
                <c:pt idx="3">
                  <c:v>2.8636500000000003</c:v>
                </c:pt>
                <c:pt idx="4">
                  <c:v>3.8382000000000001</c:v>
                </c:pt>
                <c:pt idx="5">
                  <c:v>4.8127500000000003</c:v>
                </c:pt>
                <c:pt idx="6">
                  <c:v>5.787300000000001</c:v>
                </c:pt>
                <c:pt idx="7">
                  <c:v>6.7618500000000008</c:v>
                </c:pt>
                <c:pt idx="8">
                  <c:v>7.7364000000000006</c:v>
                </c:pt>
                <c:pt idx="9">
                  <c:v>8.7109500000000004</c:v>
                </c:pt>
                <c:pt idx="10">
                  <c:v>9.6854999999999993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84-4DB4-829C-DB72A1691181}"/>
            </c:ext>
          </c:extLst>
        </c:ser>
        <c:ser>
          <c:idx val="2"/>
          <c:order val="1"/>
          <c:tx>
            <c:strRef>
              <c:f>Sheet1!$C$21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75000"/>
                </a:schemeClr>
              </a:solidFill>
              <a:ln w="6350" cap="flat" cmpd="sng" algn="ctr">
                <a:solidFill>
                  <a:schemeClr val="accent2">
                    <a:lumMod val="7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6350" cap="rnd" cmpd="sng" algn="ctr">
                <a:solidFill>
                  <a:schemeClr val="accent2">
                    <a:lumMod val="75000"/>
                  </a:schemeClr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6665295521127"/>
                  <c:y val="6.44866930881297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1.9491x - 0.82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Sheet1!$A$22:$A$32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Sheet1!$C$22:$C$32</c:f>
              <c:numCache>
                <c:formatCode>0.00</c:formatCode>
                <c:ptCount val="11"/>
                <c:pt idx="0">
                  <c:v>-0.82</c:v>
                </c:pt>
                <c:pt idx="1">
                  <c:v>0.15455000000000008</c:v>
                </c:pt>
                <c:pt idx="2">
                  <c:v>1.1291000000000002</c:v>
                </c:pt>
                <c:pt idx="3">
                  <c:v>2.1036500000000005</c:v>
                </c:pt>
                <c:pt idx="4">
                  <c:v>3.0782000000000003</c:v>
                </c:pt>
                <c:pt idx="5">
                  <c:v>4.0527499999999996</c:v>
                </c:pt>
                <c:pt idx="6">
                  <c:v>5.0273000000000003</c:v>
                </c:pt>
                <c:pt idx="7">
                  <c:v>6.0018500000000001</c:v>
                </c:pt>
                <c:pt idx="8">
                  <c:v>6.9763999999999999</c:v>
                </c:pt>
                <c:pt idx="9">
                  <c:v>7.9509500000000006</c:v>
                </c:pt>
                <c:pt idx="10">
                  <c:v>8.9254999999999995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84-4DB4-829C-DB72A1691181}"/>
            </c:ext>
          </c:extLst>
        </c:ser>
        <c:ser>
          <c:idx val="0"/>
          <c:order val="2"/>
          <c:tx>
            <c:strRef>
              <c:f>Sheet1!$C$2</c:f>
              <c:strCache>
                <c:ptCount val="1"/>
                <c:pt idx="0">
                  <c:v>Resistance (kΩ)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7398193980084"/>
                  <c:y val="-8.91655218165189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tx1"/>
                        </a:solidFill>
                      </a:rPr>
                      <a:t>y = 1.9491x - 0.4855</a:t>
                    </a:r>
                    <a:br>
                      <a:rPr lang="en-US" sz="1400" baseline="0">
                        <a:solidFill>
                          <a:schemeClr val="tx1"/>
                        </a:solidFill>
                      </a:rPr>
                    </a:br>
                    <a:r>
                      <a:rPr lang="en-US" sz="1400" baseline="0">
                        <a:solidFill>
                          <a:schemeClr val="tx1"/>
                        </a:solidFill>
                      </a:rPr>
                      <a:t>R² = 0.9947</a:t>
                    </a:r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Sheet1!$C$3:$C$13</c:f>
              <c:numCache>
                <c:formatCode>0.00</c:formatCode>
                <c:ptCount val="11"/>
                <c:pt idx="0">
                  <c:v>0</c:v>
                </c:pt>
                <c:pt idx="1">
                  <c:v>0.38</c:v>
                </c:pt>
                <c:pt idx="2">
                  <c:v>1.3</c:v>
                </c:pt>
                <c:pt idx="3">
                  <c:v>2.2000000000000002</c:v>
                </c:pt>
                <c:pt idx="4">
                  <c:v>3.11</c:v>
                </c:pt>
                <c:pt idx="5">
                  <c:v>4.3</c:v>
                </c:pt>
                <c:pt idx="6">
                  <c:v>5.52</c:v>
                </c:pt>
                <c:pt idx="7">
                  <c:v>6.39</c:v>
                </c:pt>
                <c:pt idx="8">
                  <c:v>7.61</c:v>
                </c:pt>
                <c:pt idx="9">
                  <c:v>8.25</c:v>
                </c:pt>
                <c:pt idx="1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84-4DB4-829C-DB72A169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93951"/>
        <c:axId val="679924815"/>
      </c:scatterChart>
      <c:valAx>
        <c:axId val="68369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(measured in centimeters from top to bottom)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24815"/>
        <c:crosses val="autoZero"/>
        <c:crossBetween val="midCat"/>
      </c:valAx>
      <c:valAx>
        <c:axId val="6799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(kΩ)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9395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15</xdr:row>
      <xdr:rowOff>19049</xdr:rowOff>
    </xdr:from>
    <xdr:to>
      <xdr:col>17</xdr:col>
      <xdr:colOff>47625</xdr:colOff>
      <xdr:row>53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4A4FC8-1586-4AAF-A674-14DEFE817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16</xdr:row>
      <xdr:rowOff>161925</xdr:rowOff>
    </xdr:from>
    <xdr:to>
      <xdr:col>15</xdr:col>
      <xdr:colOff>171450</xdr:colOff>
      <xdr:row>18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A1DD8E3-CF3E-45C8-89AD-615D9C8CDB18}"/>
            </a:ext>
          </a:extLst>
        </xdr:cNvPr>
        <xdr:cNvSpPr/>
      </xdr:nvSpPr>
      <xdr:spPr>
        <a:xfrm>
          <a:off x="12315825" y="3209925"/>
          <a:ext cx="2066925" cy="3333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2:C13" totalsRowShown="0" headerRowDxfId="22" dataDxfId="21">
  <autoFilter ref="B2:C13"/>
  <tableColumns count="2">
    <tableColumn id="1" name="Displacement (cm from top to bottom)" dataDxfId="20"/>
    <tableColumn id="2" name="Resistance (kΩ)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G13" totalsRowShown="0" headerRowDxfId="18" dataDxfId="17">
  <autoFilter ref="E2:G13"/>
  <tableColumns count="3">
    <tableColumn id="1" name="x: Measured Resistance (kΩ)" dataDxfId="16">
      <calculatedColumnFormula>C3</calculatedColumnFormula>
    </tableColumn>
    <tableColumn id="2" name="y=1.9491x-0.4855" dataDxfId="15">
      <calculatedColumnFormula>1.9491*B3-0.4855</calculatedColumnFormula>
    </tableColumn>
    <tableColumn id="3" name="x-y" dataDxfId="14">
      <calculatedColumnFormula>E3-F3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6:D18" totalsRowShown="0" headerRowDxfId="13">
  <autoFilter ref="A16:D18"/>
  <tableColumns count="4">
    <tableColumn id="1" name="Column1" dataDxfId="12"/>
    <tableColumn id="2" name="std (positive error)" dataDxfId="11">
      <calculatedColumnFormula>-0.4855+(B16+D16)</calculatedColumnFormula>
    </tableColumn>
    <tableColumn id="3" name="std (Negative Error)" dataDxfId="10">
      <calculatedColumnFormula>-0.4855-(C16+D16)</calculatedColumnFormula>
    </tableColumn>
    <tableColumn id="4" name="std (error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1:D32" totalsRowShown="0" headerRowDxfId="9" dataDxfId="8">
  <autoFilter ref="A21:D32"/>
  <tableColumns count="4">
    <tableColumn id="1" name="x" dataDxfId="7"/>
    <tableColumn id="2" name="Upper" dataDxfId="6">
      <calculatedColumnFormula>1.9491*A22-0.06</calculatedColumnFormula>
    </tableColumn>
    <tableColumn id="3" name="Lower" dataDxfId="5">
      <calculatedColumnFormula>1.9491*A22-0.82</calculatedColumnFormula>
    </tableColumn>
    <tableColumn id="4" name="Resistance (kΩ)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T3:U16" totalsRowShown="0" headerRowDxfId="3" dataDxfId="2">
  <autoFilter ref="T3:U16"/>
  <tableColumns count="2">
    <tableColumn id="1" name="Parameter" dataDxfId="1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33"/>
  <sheetViews>
    <sheetView tabSelected="1" zoomScale="90" zoomScaleNormal="90" workbookViewId="0">
      <selection activeCell="B38" sqref="B38"/>
    </sheetView>
  </sheetViews>
  <sheetFormatPr defaultRowHeight="15" x14ac:dyDescent="0.25"/>
  <cols>
    <col min="1" max="1" width="11" customWidth="1"/>
    <col min="2" max="2" width="37.140625" customWidth="1"/>
    <col min="3" max="3" width="20.42578125" customWidth="1"/>
    <col min="4" max="4" width="20.5703125" customWidth="1"/>
    <col min="5" max="5" width="28.28515625" customWidth="1"/>
    <col min="6" max="6" width="20.28515625" customWidth="1"/>
    <col min="20" max="20" width="35.85546875" customWidth="1"/>
    <col min="21" max="21" width="26.85546875" customWidth="1"/>
  </cols>
  <sheetData>
    <row r="1" spans="1:22" x14ac:dyDescent="0.25">
      <c r="R1" s="3"/>
      <c r="S1" s="3"/>
      <c r="T1" s="2"/>
      <c r="U1" s="2"/>
      <c r="V1" s="3"/>
    </row>
    <row r="2" spans="1:22" x14ac:dyDescent="0.25">
      <c r="B2" s="2" t="s">
        <v>0</v>
      </c>
      <c r="C2" s="2" t="s">
        <v>1</v>
      </c>
      <c r="E2" s="3" t="s">
        <v>4</v>
      </c>
      <c r="F2" s="3" t="s">
        <v>2</v>
      </c>
      <c r="G2" s="3" t="s">
        <v>3</v>
      </c>
      <c r="R2" s="3"/>
      <c r="S2" s="3"/>
      <c r="T2" s="2"/>
      <c r="U2" s="2"/>
      <c r="V2" s="3"/>
    </row>
    <row r="3" spans="1:22" x14ac:dyDescent="0.25">
      <c r="B3" s="2">
        <v>0</v>
      </c>
      <c r="C3" s="2">
        <v>0</v>
      </c>
      <c r="E3" s="2">
        <f>C3</f>
        <v>0</v>
      </c>
      <c r="F3" s="2">
        <f>1.9491*B3-0.4855</f>
        <v>-0.48549999999999999</v>
      </c>
      <c r="G3" s="2">
        <f>E3-F3</f>
        <v>0.48549999999999999</v>
      </c>
      <c r="R3" s="3"/>
      <c r="S3" s="3"/>
      <c r="T3" s="2" t="s">
        <v>35</v>
      </c>
      <c r="U3" s="2" t="s">
        <v>36</v>
      </c>
      <c r="V3" s="3"/>
    </row>
    <row r="4" spans="1:22" x14ac:dyDescent="0.25">
      <c r="B4" s="2">
        <v>0.5</v>
      </c>
      <c r="C4" s="2">
        <v>0.38</v>
      </c>
      <c r="E4" s="2">
        <f t="shared" ref="E4:E13" si="0">C4</f>
        <v>0.38</v>
      </c>
      <c r="F4" s="2">
        <f t="shared" ref="F4:F13" si="1">1.9491*B4-0.4855</f>
        <v>0.48905000000000004</v>
      </c>
      <c r="G4" s="2">
        <f t="shared" ref="G4:G13" si="2">E4-F4</f>
        <v>-0.10905000000000004</v>
      </c>
      <c r="R4" s="3"/>
      <c r="S4" s="3"/>
      <c r="T4" s="2" t="s">
        <v>12</v>
      </c>
      <c r="U4" s="2" t="s">
        <v>24</v>
      </c>
      <c r="V4" s="3"/>
    </row>
    <row r="5" spans="1:22" x14ac:dyDescent="0.25">
      <c r="B5" s="2">
        <v>1</v>
      </c>
      <c r="C5" s="2">
        <v>1.3</v>
      </c>
      <c r="E5" s="2">
        <f t="shared" si="0"/>
        <v>1.3</v>
      </c>
      <c r="F5" s="2">
        <f t="shared" si="1"/>
        <v>1.4636</v>
      </c>
      <c r="G5" s="2">
        <f t="shared" si="2"/>
        <v>-0.16359999999999997</v>
      </c>
      <c r="R5" s="3"/>
      <c r="S5" s="3"/>
      <c r="T5" s="2" t="s">
        <v>13</v>
      </c>
      <c r="U5" s="2" t="s">
        <v>25</v>
      </c>
      <c r="V5" s="3"/>
    </row>
    <row r="6" spans="1:22" x14ac:dyDescent="0.25">
      <c r="B6" s="2">
        <v>1.5</v>
      </c>
      <c r="C6" s="2">
        <v>2.2000000000000002</v>
      </c>
      <c r="E6" s="2">
        <f t="shared" si="0"/>
        <v>2.2000000000000002</v>
      </c>
      <c r="F6" s="2">
        <f t="shared" si="1"/>
        <v>2.4381500000000003</v>
      </c>
      <c r="G6" s="2">
        <f t="shared" si="2"/>
        <v>-0.23815000000000008</v>
      </c>
      <c r="R6" s="3"/>
      <c r="S6" s="3"/>
      <c r="T6" s="2" t="s">
        <v>14</v>
      </c>
      <c r="U6" s="4" t="s">
        <v>26</v>
      </c>
      <c r="V6" s="3"/>
    </row>
    <row r="7" spans="1:22" x14ac:dyDescent="0.25">
      <c r="B7" s="2">
        <v>2</v>
      </c>
      <c r="C7" s="2">
        <v>3.11</v>
      </c>
      <c r="E7" s="2">
        <f t="shared" si="0"/>
        <v>3.11</v>
      </c>
      <c r="F7" s="2">
        <f t="shared" si="1"/>
        <v>3.4127000000000001</v>
      </c>
      <c r="G7" s="2">
        <f t="shared" si="2"/>
        <v>-0.30270000000000019</v>
      </c>
      <c r="R7" s="3"/>
      <c r="S7" s="3"/>
      <c r="T7" s="2" t="s">
        <v>15</v>
      </c>
      <c r="U7" s="2" t="s">
        <v>27</v>
      </c>
      <c r="V7" s="3"/>
    </row>
    <row r="8" spans="1:22" x14ac:dyDescent="0.25">
      <c r="B8" s="2">
        <v>2.5</v>
      </c>
      <c r="C8" s="2">
        <v>4.3</v>
      </c>
      <c r="E8" s="2">
        <f t="shared" si="0"/>
        <v>4.3</v>
      </c>
      <c r="F8" s="2">
        <f t="shared" si="1"/>
        <v>4.3872499999999999</v>
      </c>
      <c r="G8" s="2">
        <f t="shared" si="2"/>
        <v>-8.725000000000005E-2</v>
      </c>
      <c r="R8" s="3"/>
      <c r="S8" s="3"/>
      <c r="T8" s="2" t="s">
        <v>16</v>
      </c>
      <c r="U8" s="2" t="s">
        <v>28</v>
      </c>
      <c r="V8" s="3"/>
    </row>
    <row r="9" spans="1:22" x14ac:dyDescent="0.25">
      <c r="B9" s="2">
        <v>3</v>
      </c>
      <c r="C9" s="2">
        <v>5.52</v>
      </c>
      <c r="E9" s="2">
        <f t="shared" si="0"/>
        <v>5.52</v>
      </c>
      <c r="F9" s="2">
        <f t="shared" si="1"/>
        <v>5.3618000000000006</v>
      </c>
      <c r="G9" s="2">
        <f t="shared" si="2"/>
        <v>0.15819999999999901</v>
      </c>
      <c r="R9" s="3"/>
      <c r="S9" s="3"/>
      <c r="T9" s="2" t="s">
        <v>18</v>
      </c>
      <c r="U9" s="2">
        <v>0.19</v>
      </c>
      <c r="V9" s="3"/>
    </row>
    <row r="10" spans="1:22" x14ac:dyDescent="0.25">
      <c r="B10" s="2">
        <v>3.5</v>
      </c>
      <c r="C10" s="2">
        <v>6.39</v>
      </c>
      <c r="E10" s="2">
        <f t="shared" si="0"/>
        <v>6.39</v>
      </c>
      <c r="F10" s="2">
        <f t="shared" si="1"/>
        <v>6.3363500000000004</v>
      </c>
      <c r="G10" s="2">
        <f t="shared" si="2"/>
        <v>5.3649999999999309E-2</v>
      </c>
      <c r="R10" s="3"/>
      <c r="S10" s="3"/>
      <c r="T10" s="2" t="s">
        <v>19</v>
      </c>
      <c r="U10" s="2">
        <v>0.1</v>
      </c>
      <c r="V10" s="3"/>
    </row>
    <row r="11" spans="1:22" x14ac:dyDescent="0.25">
      <c r="B11" s="2">
        <v>4</v>
      </c>
      <c r="C11" s="2">
        <v>7.61</v>
      </c>
      <c r="E11" s="2">
        <f t="shared" si="0"/>
        <v>7.61</v>
      </c>
      <c r="F11" s="2">
        <f t="shared" si="1"/>
        <v>7.3109000000000002</v>
      </c>
      <c r="G11" s="2">
        <f t="shared" si="2"/>
        <v>0.29910000000000014</v>
      </c>
      <c r="R11" s="3"/>
      <c r="S11" s="3"/>
      <c r="T11" s="2" t="s">
        <v>29</v>
      </c>
      <c r="U11" s="2">
        <v>0.24</v>
      </c>
      <c r="V11" s="3"/>
    </row>
    <row r="12" spans="1:22" x14ac:dyDescent="0.25">
      <c r="B12" s="2">
        <v>4.5</v>
      </c>
      <c r="C12" s="2">
        <v>8.25</v>
      </c>
      <c r="E12" s="2">
        <f t="shared" si="0"/>
        <v>8.25</v>
      </c>
      <c r="F12" s="2">
        <f t="shared" si="1"/>
        <v>8.2854500000000009</v>
      </c>
      <c r="G12" s="2">
        <f t="shared" si="2"/>
        <v>-3.545000000000087E-2</v>
      </c>
      <c r="R12" s="3"/>
      <c r="S12" s="3"/>
      <c r="T12" s="2" t="s">
        <v>17</v>
      </c>
      <c r="U12" s="4" t="s">
        <v>30</v>
      </c>
      <c r="V12" s="3"/>
    </row>
    <row r="13" spans="1:22" x14ac:dyDescent="0.25">
      <c r="B13" s="2">
        <v>5</v>
      </c>
      <c r="C13" s="2">
        <v>9.1999999999999993</v>
      </c>
      <c r="E13" s="2">
        <f t="shared" si="0"/>
        <v>9.1999999999999993</v>
      </c>
      <c r="F13" s="2">
        <f t="shared" si="1"/>
        <v>9.26</v>
      </c>
      <c r="G13" s="2">
        <f t="shared" si="2"/>
        <v>-6.0000000000000497E-2</v>
      </c>
      <c r="R13" s="3"/>
      <c r="S13" s="3"/>
      <c r="T13" s="2" t="s">
        <v>20</v>
      </c>
      <c r="U13" s="4" t="s">
        <v>31</v>
      </c>
      <c r="V13" s="3"/>
    </row>
    <row r="14" spans="1:22" x14ac:dyDescent="0.25">
      <c r="R14" s="3"/>
      <c r="S14" s="3"/>
      <c r="T14" s="2" t="s">
        <v>21</v>
      </c>
      <c r="U14" s="2" t="s">
        <v>32</v>
      </c>
      <c r="V14" s="3"/>
    </row>
    <row r="15" spans="1:22" x14ac:dyDescent="0.25">
      <c r="A15" t="s">
        <v>37</v>
      </c>
      <c r="R15" s="3"/>
      <c r="S15" s="3"/>
      <c r="T15" s="2" t="s">
        <v>22</v>
      </c>
      <c r="U15" s="2" t="s">
        <v>33</v>
      </c>
      <c r="V15" s="3"/>
    </row>
    <row r="16" spans="1:22" x14ac:dyDescent="0.25">
      <c r="A16" s="1" t="s">
        <v>11</v>
      </c>
      <c r="B16" s="2" t="s">
        <v>5</v>
      </c>
      <c r="C16" s="2" t="s">
        <v>6</v>
      </c>
      <c r="D16" s="2" t="s">
        <v>7</v>
      </c>
      <c r="S16" s="3"/>
      <c r="T16" s="2" t="s">
        <v>23</v>
      </c>
      <c r="U16" s="2" t="s">
        <v>34</v>
      </c>
      <c r="V16" s="3"/>
    </row>
    <row r="17" spans="1:22" x14ac:dyDescent="0.25">
      <c r="A17" s="1"/>
      <c r="B17" s="2">
        <f>STDEV(G3,G9,G10,G11)</f>
        <v>0.18694782861804027</v>
      </c>
      <c r="C17" s="2">
        <f>STDEV(G4,G5,G6,G7,G8,G12,G13)</f>
        <v>9.8060651785368977E-2</v>
      </c>
      <c r="D17" s="2">
        <f>STDEV(G3:G13)</f>
        <v>0.23506285474701905</v>
      </c>
      <c r="S17" s="3"/>
      <c r="T17" s="3"/>
      <c r="U17" s="3"/>
      <c r="V17" s="3"/>
    </row>
    <row r="18" spans="1:22" x14ac:dyDescent="0.25">
      <c r="A18" s="1" t="s">
        <v>8</v>
      </c>
      <c r="B18" s="2">
        <f>-0.4855+(B17+D17)</f>
        <v>-6.3489316634940673E-2</v>
      </c>
      <c r="C18" s="2">
        <f>-0.4855-(C17+D17)</f>
        <v>-0.81862350653238802</v>
      </c>
      <c r="S18" s="3"/>
      <c r="T18" s="3"/>
      <c r="U18" s="3"/>
      <c r="V18" s="3"/>
    </row>
    <row r="19" spans="1:22" x14ac:dyDescent="0.25">
      <c r="A19" s="1"/>
      <c r="B19" s="2"/>
      <c r="C19" s="2"/>
      <c r="S19" s="3"/>
      <c r="T19" s="3"/>
      <c r="U19" s="3"/>
      <c r="V19" s="3"/>
    </row>
    <row r="20" spans="1:22" x14ac:dyDescent="0.25">
      <c r="A20" s="1"/>
      <c r="B20" s="1"/>
      <c r="C20" s="1"/>
      <c r="S20" s="3"/>
      <c r="T20" s="3"/>
      <c r="U20" s="3"/>
      <c r="V20" s="3"/>
    </row>
    <row r="21" spans="1:22" x14ac:dyDescent="0.25">
      <c r="A21" s="2" t="s">
        <v>38</v>
      </c>
      <c r="B21" s="2" t="s">
        <v>9</v>
      </c>
      <c r="C21" s="2" t="s">
        <v>10</v>
      </c>
      <c r="D21" s="2" t="s">
        <v>1</v>
      </c>
      <c r="S21" s="3"/>
      <c r="T21" s="3"/>
      <c r="U21" s="3"/>
      <c r="V21" s="3"/>
    </row>
    <row r="22" spans="1:22" x14ac:dyDescent="0.25">
      <c r="A22" s="2">
        <v>0</v>
      </c>
      <c r="B22" s="2">
        <f>1.9491*A22-0.06</f>
        <v>-0.06</v>
      </c>
      <c r="C22" s="2">
        <f>1.9491*A22-0.82</f>
        <v>-0.82</v>
      </c>
      <c r="D22" s="2">
        <v>0</v>
      </c>
      <c r="S22" s="3"/>
      <c r="T22" s="3"/>
      <c r="U22" s="3"/>
      <c r="V22" s="3"/>
    </row>
    <row r="23" spans="1:22" x14ac:dyDescent="0.25">
      <c r="A23" s="2">
        <v>0.5</v>
      </c>
      <c r="B23" s="2">
        <f t="shared" ref="B23:B32" si="3">1.9491*A23-0.06</f>
        <v>0.91454999999999997</v>
      </c>
      <c r="C23" s="2">
        <f t="shared" ref="C23:C32" si="4">1.9491*A23-0.82</f>
        <v>0.15455000000000008</v>
      </c>
      <c r="D23" s="2">
        <v>0.38</v>
      </c>
      <c r="S23" s="3"/>
      <c r="T23" s="3"/>
      <c r="U23" s="3"/>
      <c r="V23" s="3"/>
    </row>
    <row r="24" spans="1:22" x14ac:dyDescent="0.25">
      <c r="A24" s="2">
        <v>1</v>
      </c>
      <c r="B24" s="2">
        <f t="shared" si="3"/>
        <v>1.8891</v>
      </c>
      <c r="C24" s="2">
        <f t="shared" si="4"/>
        <v>1.1291000000000002</v>
      </c>
      <c r="D24" s="2">
        <v>1.3</v>
      </c>
    </row>
    <row r="25" spans="1:22" x14ac:dyDescent="0.25">
      <c r="A25" s="2">
        <v>1.5</v>
      </c>
      <c r="B25" s="2">
        <f t="shared" si="3"/>
        <v>2.8636500000000003</v>
      </c>
      <c r="C25" s="2">
        <f t="shared" si="4"/>
        <v>2.1036500000000005</v>
      </c>
      <c r="D25" s="2">
        <v>2.2000000000000002</v>
      </c>
    </row>
    <row r="26" spans="1:22" x14ac:dyDescent="0.25">
      <c r="A26" s="2">
        <v>2</v>
      </c>
      <c r="B26" s="2">
        <f t="shared" si="3"/>
        <v>3.8382000000000001</v>
      </c>
      <c r="C26" s="2">
        <f t="shared" si="4"/>
        <v>3.0782000000000003</v>
      </c>
      <c r="D26" s="2">
        <v>3.11</v>
      </c>
    </row>
    <row r="27" spans="1:22" x14ac:dyDescent="0.25">
      <c r="A27" s="2">
        <v>2.5</v>
      </c>
      <c r="B27" s="2">
        <f t="shared" si="3"/>
        <v>4.8127500000000003</v>
      </c>
      <c r="C27" s="2">
        <f t="shared" si="4"/>
        <v>4.0527499999999996</v>
      </c>
      <c r="D27" s="2">
        <v>4.3</v>
      </c>
    </row>
    <row r="28" spans="1:22" x14ac:dyDescent="0.25">
      <c r="A28" s="2">
        <v>3</v>
      </c>
      <c r="B28" s="2">
        <f t="shared" si="3"/>
        <v>5.787300000000001</v>
      </c>
      <c r="C28" s="2">
        <f t="shared" si="4"/>
        <v>5.0273000000000003</v>
      </c>
      <c r="D28" s="2">
        <v>5.52</v>
      </c>
    </row>
    <row r="29" spans="1:22" x14ac:dyDescent="0.25">
      <c r="A29" s="2">
        <v>3.5</v>
      </c>
      <c r="B29" s="2">
        <f t="shared" si="3"/>
        <v>6.7618500000000008</v>
      </c>
      <c r="C29" s="2">
        <f t="shared" si="4"/>
        <v>6.0018500000000001</v>
      </c>
      <c r="D29" s="2">
        <v>6.39</v>
      </c>
    </row>
    <row r="30" spans="1:22" x14ac:dyDescent="0.25">
      <c r="A30" s="2">
        <v>4</v>
      </c>
      <c r="B30" s="2">
        <f t="shared" si="3"/>
        <v>7.7364000000000006</v>
      </c>
      <c r="C30" s="2">
        <f t="shared" si="4"/>
        <v>6.9763999999999999</v>
      </c>
      <c r="D30" s="2">
        <v>7.61</v>
      </c>
    </row>
    <row r="31" spans="1:22" x14ac:dyDescent="0.25">
      <c r="A31" s="2">
        <v>4.5</v>
      </c>
      <c r="B31" s="2">
        <f t="shared" si="3"/>
        <v>8.7109500000000004</v>
      </c>
      <c r="C31" s="2">
        <f t="shared" si="4"/>
        <v>7.9509500000000006</v>
      </c>
      <c r="D31" s="2">
        <v>8.25</v>
      </c>
    </row>
    <row r="32" spans="1:22" x14ac:dyDescent="0.25">
      <c r="A32" s="2">
        <v>5</v>
      </c>
      <c r="B32" s="2">
        <f t="shared" si="3"/>
        <v>9.6854999999999993</v>
      </c>
      <c r="C32" s="2">
        <f t="shared" si="4"/>
        <v>8.9254999999999995</v>
      </c>
      <c r="D32" s="2">
        <v>9.1999999999999993</v>
      </c>
    </row>
    <row r="33" spans="1:3" x14ac:dyDescent="0.25">
      <c r="A33" s="1"/>
      <c r="B33" s="1"/>
      <c r="C33" s="1"/>
    </row>
  </sheetData>
  <pageMargins left="0.7" right="0.7" top="0.75" bottom="0.75" header="0.3" footer="0.3"/>
  <pageSetup scale="36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laya</dc:creator>
  <cp:lastModifiedBy>alfonzo.laya</cp:lastModifiedBy>
  <cp:lastPrinted>2017-11-23T23:26:29Z</cp:lastPrinted>
  <dcterms:created xsi:type="dcterms:W3CDTF">2017-11-23T20:51:15Z</dcterms:created>
  <dcterms:modified xsi:type="dcterms:W3CDTF">2017-11-29T20:57:22Z</dcterms:modified>
</cp:coreProperties>
</file>