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iknistofnun-my.sharepoint.com/personal/sverrirg_hi_is/Documents/Sverrir/Staðtölur HÍ/2021/"/>
    </mc:Choice>
  </mc:AlternateContent>
  <xr:revisionPtr revIDLastSave="28" documentId="13_ncr:1_{28A03414-6B6E-43C1-8E78-5D10C5E76C0F}" xr6:coauthVersionLast="47" xr6:coauthVersionMax="47" xr10:uidLastSave="{862FE088-E3C8-4808-A9B8-6BBE09C1915A}"/>
  <bookViews>
    <workbookView xWindow="-28065" yWindow="465" windowWidth="28770" windowHeight="15570" xr2:uid="{78227B06-C374-4008-A7FA-902F745546C9}"/>
  </bookViews>
  <sheets>
    <sheet name="Yfirlit" sheetId="4" r:id="rId1"/>
    <sheet name="kennarar 20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4" l="1"/>
  <c r="I22" i="4"/>
  <c r="I23" i="4" s="1"/>
  <c r="H23" i="4"/>
  <c r="G23" i="4"/>
  <c r="E23" i="4"/>
  <c r="D23" i="4"/>
  <c r="C23" i="4"/>
  <c r="B23" i="4"/>
  <c r="G22" i="4"/>
  <c r="F21" i="4"/>
  <c r="F23" i="4" s="1"/>
  <c r="D21" i="4"/>
  <c r="E37" i="4"/>
  <c r="D37" i="4"/>
  <c r="C37" i="4"/>
  <c r="B37" i="4"/>
  <c r="D35" i="4"/>
  <c r="E35" i="4"/>
  <c r="D36" i="4"/>
  <c r="E36" i="4"/>
  <c r="J23" i="4" l="1"/>
  <c r="F36" i="4"/>
  <c r="F35" i="4"/>
  <c r="E30" i="4"/>
  <c r="D30" i="4"/>
  <c r="C30" i="4"/>
  <c r="B30" i="4"/>
  <c r="F29" i="4"/>
  <c r="F28" i="4"/>
  <c r="J6" i="4"/>
  <c r="I6" i="4"/>
  <c r="H6" i="4"/>
  <c r="F6" i="4"/>
  <c r="B10" i="4" s="1"/>
  <c r="E6" i="4"/>
  <c r="B11" i="4" s="1"/>
  <c r="G5" i="4"/>
  <c r="G6" i="4" s="1"/>
  <c r="D5" i="4"/>
  <c r="C5" i="4"/>
  <c r="B5" i="4"/>
  <c r="G4" i="4"/>
  <c r="D4" i="4"/>
  <c r="C4" i="4"/>
  <c r="C6" i="4" s="1"/>
  <c r="B4" i="4"/>
  <c r="F37" i="4" l="1"/>
  <c r="F30" i="4"/>
  <c r="K5" i="4"/>
  <c r="D6" i="4"/>
  <c r="K4" i="4"/>
  <c r="B6" i="4"/>
  <c r="K6" i="4" l="1"/>
  <c r="B9" i="4"/>
  <c r="R18" i="2" l="1"/>
  <c r="Q34" i="2"/>
  <c r="P34" i="2"/>
  <c r="Q28" i="2"/>
  <c r="P28" i="2"/>
  <c r="Q22" i="2"/>
  <c r="P22" i="2"/>
  <c r="Q14" i="2"/>
  <c r="P14" i="2"/>
  <c r="Q6" i="2"/>
  <c r="P6" i="2"/>
  <c r="J34" i="2"/>
  <c r="I34" i="2"/>
  <c r="G34" i="2"/>
  <c r="F34" i="2"/>
  <c r="D34" i="2"/>
  <c r="C34" i="2"/>
  <c r="J28" i="2"/>
  <c r="I28" i="2"/>
  <c r="G28" i="2"/>
  <c r="F28" i="2"/>
  <c r="D28" i="2"/>
  <c r="C28" i="2"/>
  <c r="J22" i="2"/>
  <c r="I22" i="2"/>
  <c r="G22" i="2"/>
  <c r="F22" i="2"/>
  <c r="D22" i="2"/>
  <c r="C22" i="2"/>
  <c r="J14" i="2"/>
  <c r="I14" i="2"/>
  <c r="G14" i="2"/>
  <c r="F14" i="2"/>
  <c r="D14" i="2"/>
  <c r="C14" i="2"/>
  <c r="J6" i="2"/>
  <c r="I6" i="2"/>
  <c r="G6" i="2"/>
  <c r="F6" i="2"/>
  <c r="D6" i="2"/>
  <c r="C6" i="2"/>
  <c r="K40" i="2"/>
  <c r="K39" i="2"/>
  <c r="K38" i="2"/>
  <c r="K37" i="2"/>
  <c r="K36" i="2"/>
  <c r="K35" i="2"/>
  <c r="K32" i="2"/>
  <c r="K31" i="2"/>
  <c r="K30" i="2"/>
  <c r="K29" i="2"/>
  <c r="K26" i="2"/>
  <c r="K25" i="2"/>
  <c r="K24" i="2"/>
  <c r="K23" i="2"/>
  <c r="K20" i="2"/>
  <c r="K19" i="2"/>
  <c r="K18" i="2"/>
  <c r="K17" i="2"/>
  <c r="K16" i="2"/>
  <c r="K15" i="2"/>
  <c r="H40" i="2"/>
  <c r="H39" i="2"/>
  <c r="H38" i="2"/>
  <c r="H37" i="2"/>
  <c r="H36" i="2"/>
  <c r="H35" i="2"/>
  <c r="H32" i="2"/>
  <c r="H31" i="2"/>
  <c r="H30" i="2"/>
  <c r="H29" i="2"/>
  <c r="H26" i="2"/>
  <c r="H25" i="2"/>
  <c r="H24" i="2"/>
  <c r="H23" i="2"/>
  <c r="H20" i="2"/>
  <c r="H19" i="2"/>
  <c r="H18" i="2"/>
  <c r="H17" i="2"/>
  <c r="H16" i="2"/>
  <c r="H15" i="2"/>
  <c r="H12" i="2"/>
  <c r="H11" i="2"/>
  <c r="H10" i="2"/>
  <c r="H9" i="2"/>
  <c r="H8" i="2"/>
  <c r="E40" i="2"/>
  <c r="E39" i="2"/>
  <c r="E38" i="2"/>
  <c r="E37" i="2"/>
  <c r="E36" i="2"/>
  <c r="E35" i="2"/>
  <c r="E32" i="2"/>
  <c r="E31" i="2"/>
  <c r="E30" i="2"/>
  <c r="E29" i="2"/>
  <c r="E26" i="2"/>
  <c r="E25" i="2"/>
  <c r="E24" i="2"/>
  <c r="E23" i="2"/>
  <c r="E20" i="2"/>
  <c r="E19" i="2"/>
  <c r="E18" i="2"/>
  <c r="E17" i="2"/>
  <c r="E16" i="2"/>
  <c r="E15" i="2"/>
  <c r="R34" i="2" l="1"/>
  <c r="R22" i="2"/>
  <c r="R14" i="2"/>
  <c r="R6" i="2"/>
  <c r="L34" i="2"/>
  <c r="M34" i="2"/>
  <c r="L28" i="2"/>
  <c r="M22" i="2"/>
  <c r="M28" i="2"/>
  <c r="L22" i="2"/>
  <c r="L14" i="2"/>
  <c r="M14" i="2"/>
  <c r="D43" i="2"/>
  <c r="J43" i="2"/>
  <c r="G43" i="2"/>
  <c r="F43" i="2"/>
  <c r="I43" i="2"/>
  <c r="C43" i="2"/>
  <c r="E34" i="2"/>
  <c r="H34" i="2"/>
  <c r="K34" i="2"/>
  <c r="E28" i="2"/>
  <c r="H28" i="2"/>
  <c r="K28" i="2"/>
  <c r="E22" i="2"/>
  <c r="H22" i="2"/>
  <c r="K22" i="2"/>
  <c r="K14" i="2"/>
  <c r="E14" i="2"/>
  <c r="H14" i="2"/>
  <c r="R40" i="2"/>
  <c r="R39" i="2"/>
  <c r="R38" i="2"/>
  <c r="R37" i="2"/>
  <c r="R36" i="2"/>
  <c r="R35" i="2"/>
  <c r="R32" i="2"/>
  <c r="R31" i="2"/>
  <c r="R30" i="2"/>
  <c r="R29" i="2"/>
  <c r="R26" i="2"/>
  <c r="R25" i="2"/>
  <c r="R24" i="2"/>
  <c r="R23" i="2"/>
  <c r="R20" i="2"/>
  <c r="R19" i="2"/>
  <c r="R17" i="2"/>
  <c r="R16" i="2"/>
  <c r="R15" i="2"/>
  <c r="R11" i="2"/>
  <c r="R10" i="2"/>
  <c r="R9" i="2"/>
  <c r="R8" i="2"/>
  <c r="R7" i="2"/>
  <c r="R12" i="2"/>
  <c r="K11" i="2"/>
  <c r="K10" i="2"/>
  <c r="K9" i="2"/>
  <c r="K8" i="2"/>
  <c r="K7" i="2"/>
  <c r="K12" i="2"/>
  <c r="H7" i="2"/>
  <c r="H6" i="2" s="1"/>
  <c r="E11" i="2"/>
  <c r="E10" i="2"/>
  <c r="E9" i="2"/>
  <c r="E8" i="2"/>
  <c r="E7" i="2"/>
  <c r="E12" i="2"/>
  <c r="M40" i="2"/>
  <c r="L40" i="2"/>
  <c r="M39" i="2"/>
  <c r="L39" i="2"/>
  <c r="M38" i="2"/>
  <c r="L38" i="2"/>
  <c r="M37" i="2"/>
  <c r="L37" i="2"/>
  <c r="M36" i="2"/>
  <c r="L36" i="2"/>
  <c r="M35" i="2"/>
  <c r="L35" i="2"/>
  <c r="M32" i="2"/>
  <c r="L32" i="2"/>
  <c r="M31" i="2"/>
  <c r="L31" i="2"/>
  <c r="M30" i="2"/>
  <c r="L30" i="2"/>
  <c r="M29" i="2"/>
  <c r="L29" i="2"/>
  <c r="Q43" i="2"/>
  <c r="M26" i="2"/>
  <c r="L26" i="2"/>
  <c r="M25" i="2"/>
  <c r="L25" i="2"/>
  <c r="M24" i="2"/>
  <c r="L24" i="2"/>
  <c r="M23" i="2"/>
  <c r="L23" i="2"/>
  <c r="M20" i="2"/>
  <c r="L20" i="2"/>
  <c r="M19" i="2"/>
  <c r="L19" i="2"/>
  <c r="M18" i="2"/>
  <c r="L18" i="2"/>
  <c r="M17" i="2"/>
  <c r="L17" i="2"/>
  <c r="M16" i="2"/>
  <c r="L16" i="2"/>
  <c r="M15" i="2"/>
  <c r="L15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P43" i="2" l="1"/>
  <c r="R28" i="2"/>
  <c r="N34" i="2"/>
  <c r="N28" i="2"/>
  <c r="N22" i="2"/>
  <c r="N14" i="2"/>
  <c r="H43" i="2"/>
  <c r="N35" i="2"/>
  <c r="N37" i="2"/>
  <c r="N39" i="2"/>
  <c r="K6" i="2"/>
  <c r="K43" i="2" s="1"/>
  <c r="E6" i="2"/>
  <c r="E43" i="2" s="1"/>
  <c r="N30" i="2"/>
  <c r="N36" i="2"/>
  <c r="N40" i="2"/>
  <c r="N15" i="2"/>
  <c r="N17" i="2"/>
  <c r="N19" i="2"/>
  <c r="N23" i="2"/>
  <c r="N25" i="2"/>
  <c r="N38" i="2"/>
  <c r="N31" i="2"/>
  <c r="N24" i="2"/>
  <c r="N26" i="2"/>
  <c r="N29" i="2"/>
  <c r="N32" i="2"/>
  <c r="N16" i="2"/>
  <c r="N18" i="2"/>
  <c r="N20" i="2"/>
  <c r="N8" i="2"/>
  <c r="N10" i="2"/>
  <c r="N12" i="2"/>
  <c r="N11" i="2"/>
  <c r="N9" i="2"/>
  <c r="R43" i="2"/>
  <c r="N7" i="2"/>
  <c r="N6" i="2" l="1"/>
  <c r="L43" i="2"/>
  <c r="M43" i="2"/>
  <c r="N4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tc={B1470B06-6D2B-4D6E-B426-2BCF22C81362}</author>
  </authors>
  <commentList>
    <comment ref="I16" authorId="0" shapeId="0" xr:uid="{B1470B06-6D2B-4D6E-B426-2BCF22C81362}">
      <text>
        <t>[Threaded comment]
Your version of Excel allows you to read this threaded comment; however, any edits to it will get removed if the file is opened in a newer version of Excel. Learn more: https://go.microsoft.com/fwlink/?linkid=870924
Comment:
    2 gestaprófessorar (karlar)</t>
      </text>
    </comment>
  </commentList>
</comments>
</file>

<file path=xl/sharedStrings.xml><?xml version="1.0" encoding="utf-8"?>
<sst xmlns="http://schemas.openxmlformats.org/spreadsheetml/2006/main" count="118" uniqueCount="67">
  <si>
    <t>Háskóli Íslands (með Raunvísindastofnun)</t>
  </si>
  <si>
    <t xml:space="preserve"> </t>
  </si>
  <si>
    <t>Prófessorar</t>
  </si>
  <si>
    <t xml:space="preserve">Dósentar </t>
  </si>
  <si>
    <t>Lektorar</t>
  </si>
  <si>
    <t>Aðjúnktar</t>
  </si>
  <si>
    <t>Sérfræðingar</t>
  </si>
  <si>
    <t>Rannsóknarfólk</t>
  </si>
  <si>
    <t xml:space="preserve">Tæknifólk </t>
  </si>
  <si>
    <t xml:space="preserve">Skrifstofufólk  </t>
  </si>
  <si>
    <t>Skrifstofufólk</t>
  </si>
  <si>
    <t xml:space="preserve">Konur </t>
  </si>
  <si>
    <t xml:space="preserve">Karlar </t>
  </si>
  <si>
    <t>Alls</t>
  </si>
  <si>
    <t>Samantekt</t>
  </si>
  <si>
    <t>Akademískir kennarar</t>
  </si>
  <si>
    <t>Tæknifólk</t>
  </si>
  <si>
    <t>Raunvísindastofnun - fjöldi starfsmanna</t>
  </si>
  <si>
    <t>Raunvísindastofnun - starfsígildi</t>
  </si>
  <si>
    <t>Dósentar</t>
  </si>
  <si>
    <t>Samtals</t>
  </si>
  <si>
    <t>Karlar</t>
  </si>
  <si>
    <t>Konur</t>
  </si>
  <si>
    <t>Félagsvísindasvið</t>
  </si>
  <si>
    <t>Félagsráðgjafadeild</t>
  </si>
  <si>
    <t>Hagfræðideild</t>
  </si>
  <si>
    <t>Lagadeild</t>
  </si>
  <si>
    <t>Viðskiptafræðideild</t>
  </si>
  <si>
    <t>Stjórnmálafræðideild</t>
  </si>
  <si>
    <t>Félagsfræði-, mannfræði- og þjóðfræðideild</t>
  </si>
  <si>
    <t>Heilbrigðisvísindasvið</t>
  </si>
  <si>
    <t>Hjúkrunarfræðideild</t>
  </si>
  <si>
    <t>Læknadeild</t>
  </si>
  <si>
    <t>Lyfjafræðideild</t>
  </si>
  <si>
    <t>Matvæla- og næaringarfræðideild</t>
  </si>
  <si>
    <t>Sálfræðideild</t>
  </si>
  <si>
    <t>Tannlæknadeild</t>
  </si>
  <si>
    <t>Hugvísindasvið</t>
  </si>
  <si>
    <t>Guðfræði- og trúarbragðadeild</t>
  </si>
  <si>
    <t>Íslensku- og menningardeild</t>
  </si>
  <si>
    <t>Mála- og menningardeild</t>
  </si>
  <si>
    <t>Sagnfræði og heimspekideild</t>
  </si>
  <si>
    <t>Menntavísindasvið</t>
  </si>
  <si>
    <t>Deild faggreinakennslu</t>
  </si>
  <si>
    <t>Deild heilsueflingar, íþróðtta og tómstunda</t>
  </si>
  <si>
    <t>Deild kennslu- og menntunarfræði</t>
  </si>
  <si>
    <t>Deild menntunar og margbreytileika</t>
  </si>
  <si>
    <t>Verkfræði- og náttúruvísindasvið</t>
  </si>
  <si>
    <t xml:space="preserve">Iðnaðarverkfræði- og vélaverkfræði- og tölvunarfræðideild </t>
  </si>
  <si>
    <t>Jarðvísindadeild</t>
  </si>
  <si>
    <t>Líf- og umhverfisvísindadeild</t>
  </si>
  <si>
    <t>Rafmagns- og tölvunarverkfræðideild</t>
  </si>
  <si>
    <t>Raunvísindadeild</t>
  </si>
  <si>
    <t>Umhverfis- og byggingarverkfræðideild</t>
  </si>
  <si>
    <t>Alls:</t>
  </si>
  <si>
    <t>Starfsmenn sem sinna hlutastarfi í tveimur deildum teljast tvöfalt í þessari töflu.</t>
  </si>
  <si>
    <t>Starfsmenn Háskóla Íslands 2020 - Kennarar</t>
  </si>
  <si>
    <t>Starfsígildi 2020</t>
  </si>
  <si>
    <t>Fjöldi einstaklinga 2020</t>
  </si>
  <si>
    <t>Annað starfsfólk:</t>
  </si>
  <si>
    <t>Heildar fjöldi</t>
  </si>
  <si>
    <t xml:space="preserve">Skrifstofufólk </t>
  </si>
  <si>
    <t>Sérfræðingar, fræðimenn og vísindamenn</t>
  </si>
  <si>
    <t>1. Miðlægt</t>
  </si>
  <si>
    <t>2. Fræðasvið</t>
  </si>
  <si>
    <t>Alls í HÍ 1.12.2020</t>
  </si>
  <si>
    <t>Alls í RH 1.12.2020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</si>
</sst>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_-;\-* #,##0.0_-;_-* &quot;-&quot;_-;_-@_-"/>
  </numFmts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b/>
      <i/>
      <sz val="10"/>
      <color rgb="FFFFFFFF"/>
      <name val="Arial"/>
      <family val="2"/>
    </font>
    <font>
      <b/>
      <sz val="8"/>
      <color rgb="FFFFFFFF"/>
      <name val="Arial"/>
      <family val="2"/>
    </font>
    <font>
      <b/>
      <i/>
      <sz val="8"/>
      <color rgb="FFFFFFFF"/>
      <name val="Arial"/>
      <family val="2"/>
    </font>
    <font>
      <b/>
      <sz val="18"/>
      <color rgb="FFFFFFFF"/>
      <name val="Tahoma"/>
      <family val="2"/>
    </font>
    <font>
      <b/>
      <sz val="10"/>
      <color rgb="FFFFFFFF"/>
      <name val="Tahoma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sz val="18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rgb="FF000000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22" fillId="0" borderId="0" applyFont="0" applyFill="0" applyBorder="0" applyAlignment="0" applyProtection="0"/>
  </cellStyleXfs>
  <cellXfs count="125">
    <xf numFmtId="0" fontId="0" fillId="0" borderId="0" xfId="0"/>
    <xf numFmtId="0" fontId="5" fillId="4" borderId="4" xfId="0" applyFont="1" applyFill="1" applyBorder="1"/>
    <xf numFmtId="0" fontId="0" fillId="0" borderId="16" xfId="0" applyBorder="1"/>
    <xf numFmtId="0" fontId="1" fillId="0" borderId="0" xfId="0" applyFont="1"/>
    <xf numFmtId="0" fontId="8" fillId="0" borderId="4" xfId="0" applyFont="1" applyBorder="1"/>
    <xf numFmtId="0" fontId="8" fillId="0" borderId="7" xfId="0" applyFont="1" applyBorder="1" applyAlignment="1">
      <alignment horizontal="right"/>
    </xf>
    <xf numFmtId="0" fontId="0" fillId="0" borderId="22" xfId="0" applyBorder="1"/>
    <xf numFmtId="0" fontId="9" fillId="2" borderId="0" xfId="0" applyFont="1" applyFill="1"/>
    <xf numFmtId="0" fontId="0" fillId="2" borderId="0" xfId="0" applyFill="1"/>
    <xf numFmtId="0" fontId="3" fillId="0" borderId="0" xfId="0" applyFont="1"/>
    <xf numFmtId="0" fontId="10" fillId="5" borderId="23" xfId="0" applyFont="1" applyFill="1" applyBorder="1" applyAlignment="1">
      <alignment wrapText="1"/>
    </xf>
    <xf numFmtId="0" fontId="11" fillId="5" borderId="24" xfId="0" applyFont="1" applyFill="1" applyBorder="1" applyAlignment="1">
      <alignment wrapText="1"/>
    </xf>
    <xf numFmtId="0" fontId="13" fillId="5" borderId="24" xfId="0" applyFont="1" applyFill="1" applyBorder="1" applyAlignment="1">
      <alignment horizontal="center"/>
    </xf>
    <xf numFmtId="0" fontId="15" fillId="5" borderId="25" xfId="0" applyFont="1" applyFill="1" applyBorder="1" applyAlignment="1">
      <alignment horizontal="center" vertical="top"/>
    </xf>
    <xf numFmtId="0" fontId="16" fillId="5" borderId="26" xfId="0" applyFont="1" applyFill="1" applyBorder="1" applyAlignment="1">
      <alignment horizontal="center" vertical="top"/>
    </xf>
    <xf numFmtId="0" fontId="14" fillId="5" borderId="27" xfId="0" applyFont="1" applyFill="1" applyBorder="1" applyAlignment="1">
      <alignment horizontal="center" vertical="top" wrapText="1"/>
    </xf>
    <xf numFmtId="0" fontId="14" fillId="5" borderId="28" xfId="0" applyFont="1" applyFill="1" applyBorder="1" applyAlignment="1">
      <alignment horizontal="center" vertical="top" wrapText="1"/>
    </xf>
    <xf numFmtId="1" fontId="14" fillId="5" borderId="29" xfId="0" applyNumberFormat="1" applyFont="1" applyFill="1" applyBorder="1" applyAlignment="1">
      <alignment horizontal="center" vertical="top" wrapText="1"/>
    </xf>
    <xf numFmtId="0" fontId="13" fillId="5" borderId="26" xfId="0" applyFont="1" applyFill="1" applyBorder="1" applyAlignment="1">
      <alignment horizontal="center"/>
    </xf>
    <xf numFmtId="0" fontId="14" fillId="5" borderId="30" xfId="0" applyFont="1" applyFill="1" applyBorder="1" applyAlignment="1">
      <alignment horizontal="center" vertical="top" wrapText="1"/>
    </xf>
    <xf numFmtId="0" fontId="14" fillId="5" borderId="26" xfId="0" applyFont="1" applyFill="1" applyBorder="1" applyAlignment="1">
      <alignment horizontal="center" vertical="top" wrapText="1"/>
    </xf>
    <xf numFmtId="1" fontId="14" fillId="5" borderId="31" xfId="0" applyNumberFormat="1" applyFont="1" applyFill="1" applyBorder="1" applyAlignment="1">
      <alignment horizontal="center" vertical="top" wrapText="1"/>
    </xf>
    <xf numFmtId="0" fontId="2" fillId="3" borderId="0" xfId="0" applyFont="1" applyFill="1"/>
    <xf numFmtId="0" fontId="4" fillId="3" borderId="0" xfId="0" applyFont="1" applyFill="1"/>
    <xf numFmtId="0" fontId="6" fillId="3" borderId="13" xfId="0" applyFont="1" applyFill="1" applyBorder="1"/>
    <xf numFmtId="0" fontId="6" fillId="4" borderId="32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1" fillId="0" borderId="16" xfId="0" applyFont="1" applyBorder="1"/>
    <xf numFmtId="0" fontId="1" fillId="0" borderId="22" xfId="0" applyFont="1" applyBorder="1"/>
    <xf numFmtId="0" fontId="3" fillId="0" borderId="0" xfId="0" applyFont="1" applyAlignment="1">
      <alignment wrapText="1"/>
    </xf>
    <xf numFmtId="0" fontId="17" fillId="0" borderId="0" xfId="0" applyFont="1"/>
    <xf numFmtId="0" fontId="18" fillId="0" borderId="0" xfId="0" applyFont="1"/>
    <xf numFmtId="0" fontId="19" fillId="0" borderId="33" xfId="0" applyFont="1" applyBorder="1"/>
    <xf numFmtId="0" fontId="19" fillId="4" borderId="33" xfId="0" applyFont="1" applyFill="1" applyBorder="1"/>
    <xf numFmtId="0" fontId="19" fillId="4" borderId="34" xfId="0" applyFont="1" applyFill="1" applyBorder="1"/>
    <xf numFmtId="0" fontId="19" fillId="4" borderId="35" xfId="0" applyFont="1" applyFill="1" applyBorder="1"/>
    <xf numFmtId="0" fontId="20" fillId="0" borderId="0" xfId="0" applyFont="1"/>
    <xf numFmtId="0" fontId="21" fillId="0" borderId="0" xfId="0" applyFont="1"/>
    <xf numFmtId="0" fontId="6" fillId="0" borderId="4" xfId="0" applyFont="1" applyFill="1" applyBorder="1"/>
    <xf numFmtId="0" fontId="23" fillId="0" borderId="17" xfId="0" applyFont="1" applyFill="1" applyBorder="1"/>
    <xf numFmtId="41" fontId="7" fillId="0" borderId="4" xfId="1" applyFont="1" applyBorder="1"/>
    <xf numFmtId="41" fontId="6" fillId="0" borderId="11" xfId="1" applyFont="1" applyBorder="1"/>
    <xf numFmtId="164" fontId="6" fillId="0" borderId="11" xfId="1" applyNumberFormat="1" applyFont="1" applyBorder="1"/>
    <xf numFmtId="0" fontId="24" fillId="2" borderId="0" xfId="0" applyFont="1" applyFill="1"/>
    <xf numFmtId="0" fontId="24" fillId="0" borderId="0" xfId="0" applyFont="1"/>
    <xf numFmtId="0" fontId="23" fillId="0" borderId="0" xfId="0" applyFont="1"/>
    <xf numFmtId="0" fontId="5" fillId="0" borderId="0" xfId="0" applyFont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8" fillId="0" borderId="4" xfId="0" applyFont="1" applyBorder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8" xfId="0" applyFont="1" applyBorder="1"/>
    <xf numFmtId="0" fontId="5" fillId="3" borderId="5" xfId="0" applyFont="1" applyFill="1" applyBorder="1"/>
    <xf numFmtId="41" fontId="5" fillId="3" borderId="4" xfId="1" applyFont="1" applyFill="1" applyBorder="1"/>
    <xf numFmtId="41" fontId="5" fillId="3" borderId="8" xfId="1" applyFont="1" applyFill="1" applyBorder="1"/>
    <xf numFmtId="41" fontId="5" fillId="3" borderId="5" xfId="1" applyFont="1" applyFill="1" applyBorder="1"/>
    <xf numFmtId="41" fontId="5" fillId="3" borderId="9" xfId="1" applyFont="1" applyFill="1" applyBorder="1"/>
    <xf numFmtId="41" fontId="5" fillId="3" borderId="6" xfId="1" applyFont="1" applyFill="1" applyBorder="1"/>
    <xf numFmtId="0" fontId="5" fillId="4" borderId="5" xfId="0" applyFont="1" applyFill="1" applyBorder="1"/>
    <xf numFmtId="41" fontId="5" fillId="4" borderId="4" xfId="1" applyFont="1" applyFill="1" applyBorder="1"/>
    <xf numFmtId="41" fontId="5" fillId="4" borderId="8" xfId="1" applyFont="1" applyFill="1" applyBorder="1"/>
    <xf numFmtId="41" fontId="5" fillId="4" borderId="5" xfId="1" applyFont="1" applyFill="1" applyBorder="1"/>
    <xf numFmtId="41" fontId="5" fillId="4" borderId="9" xfId="1" applyFont="1" applyFill="1" applyBorder="1"/>
    <xf numFmtId="41" fontId="5" fillId="4" borderId="6" xfId="1" applyFont="1" applyFill="1" applyBorder="1"/>
    <xf numFmtId="0" fontId="6" fillId="0" borderId="5" xfId="0" applyFont="1" applyBorder="1"/>
    <xf numFmtId="41" fontId="6" fillId="0" borderId="4" xfId="1" applyFont="1" applyFill="1" applyBorder="1"/>
    <xf numFmtId="41" fontId="6" fillId="0" borderId="4" xfId="1" applyFont="1" applyBorder="1"/>
    <xf numFmtId="0" fontId="5" fillId="0" borderId="0" xfId="0" applyFont="1" applyFill="1"/>
    <xf numFmtId="0" fontId="25" fillId="0" borderId="0" xfId="0" applyFont="1"/>
    <xf numFmtId="0" fontId="6" fillId="0" borderId="0" xfId="0" applyFont="1"/>
    <xf numFmtId="0" fontId="8" fillId="0" borderId="13" xfId="0" applyFont="1" applyBorder="1" applyAlignment="1"/>
    <xf numFmtId="41" fontId="8" fillId="0" borderId="14" xfId="1" applyFont="1" applyFill="1" applyBorder="1"/>
    <xf numFmtId="41" fontId="5" fillId="0" borderId="15" xfId="1" applyFont="1" applyBorder="1"/>
    <xf numFmtId="0" fontId="8" fillId="0" borderId="6" xfId="0" applyFont="1" applyBorder="1" applyAlignment="1"/>
    <xf numFmtId="41" fontId="8" fillId="0" borderId="4" xfId="1" applyFont="1" applyFill="1" applyBorder="1"/>
    <xf numFmtId="41" fontId="5" fillId="0" borderId="7" xfId="1" applyFont="1" applyBorder="1"/>
    <xf numFmtId="41" fontId="5" fillId="0" borderId="7" xfId="1" applyFont="1" applyFill="1" applyBorder="1"/>
    <xf numFmtId="0" fontId="26" fillId="0" borderId="4" xfId="0" applyFont="1" applyBorder="1"/>
    <xf numFmtId="41" fontId="5" fillId="0" borderId="4" xfId="1" applyFont="1" applyBorder="1"/>
    <xf numFmtId="0" fontId="26" fillId="0" borderId="5" xfId="0" applyFont="1" applyBorder="1"/>
    <xf numFmtId="0" fontId="26" fillId="0" borderId="10" xfId="0" applyFont="1" applyBorder="1"/>
    <xf numFmtId="41" fontId="8" fillId="0" borderId="11" xfId="1" applyFont="1" applyBorder="1"/>
    <xf numFmtId="41" fontId="5" fillId="0" borderId="12" xfId="1" applyFont="1" applyFill="1" applyBorder="1"/>
    <xf numFmtId="0" fontId="7" fillId="0" borderId="16" xfId="0" applyFont="1" applyBorder="1"/>
    <xf numFmtId="0" fontId="8" fillId="0" borderId="0" xfId="0" applyFont="1"/>
    <xf numFmtId="0" fontId="5" fillId="0" borderId="18" xfId="0" applyFont="1" applyBorder="1"/>
    <xf numFmtId="0" fontId="5" fillId="0" borderId="19" xfId="0" applyFont="1" applyBorder="1"/>
    <xf numFmtId="0" fontId="5" fillId="0" borderId="16" xfId="0" applyFont="1" applyBorder="1"/>
    <xf numFmtId="0" fontId="8" fillId="0" borderId="20" xfId="0" applyFont="1" applyBorder="1"/>
    <xf numFmtId="0" fontId="5" fillId="3" borderId="6" xfId="0" applyFont="1" applyFill="1" applyBorder="1"/>
    <xf numFmtId="164" fontId="5" fillId="3" borderId="4" xfId="1" applyNumberFormat="1" applyFont="1" applyFill="1" applyBorder="1"/>
    <xf numFmtId="164" fontId="5" fillId="3" borderId="5" xfId="1" applyNumberFormat="1" applyFont="1" applyFill="1" applyBorder="1"/>
    <xf numFmtId="164" fontId="5" fillId="3" borderId="6" xfId="1" applyNumberFormat="1" applyFont="1" applyFill="1" applyBorder="1"/>
    <xf numFmtId="164" fontId="5" fillId="3" borderId="7" xfId="1" applyNumberFormat="1" applyFont="1" applyFill="1" applyBorder="1"/>
    <xf numFmtId="0" fontId="5" fillId="4" borderId="6" xfId="0" applyFont="1" applyFill="1" applyBorder="1"/>
    <xf numFmtId="164" fontId="5" fillId="4" borderId="4" xfId="1" applyNumberFormat="1" applyFont="1" applyFill="1" applyBorder="1"/>
    <xf numFmtId="164" fontId="5" fillId="4" borderId="5" xfId="1" applyNumberFormat="1" applyFont="1" applyFill="1" applyBorder="1"/>
    <xf numFmtId="164" fontId="5" fillId="4" borderId="6" xfId="1" applyNumberFormat="1" applyFont="1" applyFill="1" applyBorder="1"/>
    <xf numFmtId="164" fontId="5" fillId="4" borderId="7" xfId="1" applyNumberFormat="1" applyFont="1" applyFill="1" applyBorder="1"/>
    <xf numFmtId="0" fontId="6" fillId="0" borderId="21" xfId="0" applyFont="1" applyBorder="1"/>
    <xf numFmtId="0" fontId="23" fillId="0" borderId="17" xfId="0" applyFont="1" applyBorder="1"/>
    <xf numFmtId="0" fontId="5" fillId="0" borderId="6" xfId="0" applyFont="1" applyBorder="1"/>
    <xf numFmtId="41" fontId="6" fillId="3" borderId="7" xfId="1" applyFont="1" applyFill="1" applyBorder="1"/>
    <xf numFmtId="0" fontId="6" fillId="0" borderId="10" xfId="0" applyFont="1" applyBorder="1"/>
    <xf numFmtId="0" fontId="3" fillId="0" borderId="0" xfId="0" applyFont="1" applyFill="1"/>
    <xf numFmtId="41" fontId="6" fillId="0" borderId="7" xfId="1" applyFont="1" applyFill="1" applyBorder="1"/>
    <xf numFmtId="41" fontId="8" fillId="0" borderId="7" xfId="1" applyFont="1" applyFill="1" applyBorder="1"/>
    <xf numFmtId="41" fontId="5" fillId="0" borderId="0" xfId="0" applyNumberFormat="1" applyFont="1"/>
    <xf numFmtId="0" fontId="5" fillId="0" borderId="4" xfId="0" applyFont="1" applyFill="1" applyBorder="1"/>
    <xf numFmtId="0" fontId="0" fillId="0" borderId="16" xfId="0" applyFill="1" applyBorder="1"/>
    <xf numFmtId="0" fontId="0" fillId="0" borderId="0" xfId="0" applyFill="1"/>
    <xf numFmtId="0" fontId="0" fillId="0" borderId="22" xfId="0" applyFill="1" applyBorder="1"/>
    <xf numFmtId="0" fontId="1" fillId="0" borderId="16" xfId="0" applyFont="1" applyFill="1" applyBorder="1"/>
    <xf numFmtId="0" fontId="1" fillId="0" borderId="0" xfId="0" applyFont="1" applyFill="1"/>
    <xf numFmtId="0" fontId="1" fillId="0" borderId="22" xfId="0" applyFont="1" applyFill="1" applyBorder="1"/>
    <xf numFmtId="41" fontId="5" fillId="0" borderId="0" xfId="0" applyNumberFormat="1" applyFont="1" applyFill="1"/>
    <xf numFmtId="0" fontId="12" fillId="5" borderId="17" xfId="0" applyFont="1" applyFill="1" applyBorder="1" applyAlignment="1">
      <alignment horizontal="center" vertical="top"/>
    </xf>
    <xf numFmtId="0" fontId="12" fillId="5" borderId="18" xfId="0" applyFont="1" applyFill="1" applyBorder="1" applyAlignment="1">
      <alignment horizontal="center" vertical="top"/>
    </xf>
    <xf numFmtId="0" fontId="12" fillId="5" borderId="19" xfId="0" applyFont="1" applyFill="1" applyBorder="1" applyAlignment="1">
      <alignment horizontal="center" vertical="top"/>
    </xf>
    <xf numFmtId="0" fontId="14" fillId="5" borderId="17" xfId="0" applyFont="1" applyFill="1" applyBorder="1" applyAlignment="1">
      <alignment horizontal="center" vertical="top"/>
    </xf>
    <xf numFmtId="0" fontId="14" fillId="5" borderId="18" xfId="0" applyFont="1" applyFill="1" applyBorder="1" applyAlignment="1">
      <alignment horizontal="center" vertical="top"/>
    </xf>
    <xf numFmtId="0" fontId="14" fillId="5" borderId="19" xfId="0" applyFont="1" applyFill="1" applyBorder="1" applyAlignment="1">
      <alignment horizontal="center" vertical="top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 Dagmar Steinsson - HI" id="{3DA7A536-91DA-4C79-A909-A5BECA5F1F5C}" userId="Eva Dagmar Steinsson - HI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6" dT="2021-05-04T09:54:14.79" personId="{3DA7A536-91DA-4C79-A909-A5BECA5F1F5C}" id="{B1470B06-6D2B-4D6E-B426-2BCF22C81362}">
    <text>2 gestaprófessorar (karlar)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5DFC7-CBE6-419D-BA6C-1F94FF0044EF}">
  <dimension ref="A1:L37"/>
  <sheetViews>
    <sheetView tabSelected="1" workbookViewId="0">
      <selection activeCell="K21" sqref="K21:K23"/>
    </sheetView>
  </sheetViews>
  <sheetFormatPr defaultColWidth="13.140625" defaultRowHeight="15" x14ac:dyDescent="0.25"/>
  <cols>
    <col min="1" max="1" width="26.5703125" style="47" customWidth="1"/>
    <col min="2" max="2" width="16.42578125" style="47" customWidth="1"/>
    <col min="3" max="3" width="12.85546875" style="47" bestFit="1" customWidth="1"/>
    <col min="4" max="4" width="13.140625" style="47"/>
    <col min="5" max="5" width="11" style="47" bestFit="1" customWidth="1"/>
    <col min="6" max="6" width="14.85546875" style="47" bestFit="1" customWidth="1"/>
    <col min="7" max="7" width="12.85546875" style="47" bestFit="1" customWidth="1"/>
    <col min="8" max="8" width="8.85546875" style="47" bestFit="1" customWidth="1"/>
    <col min="9" max="9" width="11.85546875" style="47" bestFit="1" customWidth="1"/>
    <col min="10" max="10" width="11" style="47" bestFit="1" customWidth="1"/>
    <col min="11" max="11" width="14.42578125" style="47" bestFit="1" customWidth="1"/>
    <col min="12" max="16384" width="13.140625" style="47"/>
  </cols>
  <sheetData>
    <row r="1" spans="1:12" s="45" customFormat="1" ht="24" thickBot="1" x14ac:dyDescent="0.4">
      <c r="A1" s="44"/>
      <c r="B1" s="44"/>
      <c r="C1" s="44"/>
      <c r="D1" s="44" t="s">
        <v>0</v>
      </c>
      <c r="E1" s="44"/>
      <c r="F1" s="44"/>
      <c r="G1" s="44"/>
      <c r="H1" s="44"/>
      <c r="I1" s="44"/>
      <c r="J1" s="44"/>
      <c r="K1" s="44"/>
      <c r="L1" s="47"/>
    </row>
    <row r="2" spans="1:12" ht="18.75" x14ac:dyDescent="0.3">
      <c r="A2" s="46" t="s">
        <v>58</v>
      </c>
      <c r="D2" s="47" t="s">
        <v>1</v>
      </c>
      <c r="I2" s="48" t="s">
        <v>64</v>
      </c>
      <c r="J2" s="49" t="s">
        <v>63</v>
      </c>
      <c r="K2" s="50"/>
    </row>
    <row r="3" spans="1:12" ht="39" x14ac:dyDescent="0.25">
      <c r="B3" s="4" t="s">
        <v>2</v>
      </c>
      <c r="C3" s="4" t="s">
        <v>3</v>
      </c>
      <c r="D3" s="4" t="s">
        <v>4</v>
      </c>
      <c r="E3" s="4" t="s">
        <v>5</v>
      </c>
      <c r="F3" s="51" t="s">
        <v>62</v>
      </c>
      <c r="G3" s="4" t="s">
        <v>7</v>
      </c>
      <c r="H3" s="52" t="s">
        <v>8</v>
      </c>
      <c r="I3" s="53" t="s">
        <v>9</v>
      </c>
      <c r="J3" s="4" t="s">
        <v>10</v>
      </c>
      <c r="K3" s="54" t="s">
        <v>65</v>
      </c>
    </row>
    <row r="4" spans="1:12" x14ac:dyDescent="0.25">
      <c r="A4" s="55" t="s">
        <v>11</v>
      </c>
      <c r="B4" s="56">
        <f>+'kennarar 2020'!$J$43</f>
        <v>115</v>
      </c>
      <c r="C4" s="56">
        <f>+'kennarar 2020'!$G$43</f>
        <v>81</v>
      </c>
      <c r="D4" s="56">
        <f>+'kennarar 2020'!$D$43</f>
        <v>92</v>
      </c>
      <c r="E4" s="57">
        <v>96</v>
      </c>
      <c r="F4" s="56">
        <v>15</v>
      </c>
      <c r="G4" s="58">
        <f>284-4</f>
        <v>280</v>
      </c>
      <c r="H4" s="59">
        <v>8</v>
      </c>
      <c r="I4" s="60">
        <v>148</v>
      </c>
      <c r="J4" s="56">
        <v>122</v>
      </c>
      <c r="K4" s="57">
        <f>SUM(B4:J4)</f>
        <v>957</v>
      </c>
    </row>
    <row r="5" spans="1:12" x14ac:dyDescent="0.25">
      <c r="A5" s="61" t="s">
        <v>12</v>
      </c>
      <c r="B5" s="62">
        <f>+'kennarar 2020'!$I$43</f>
        <v>229</v>
      </c>
      <c r="C5" s="62">
        <f>+'kennarar 2020'!$F$43</f>
        <v>48</v>
      </c>
      <c r="D5" s="62">
        <f>+'kennarar 2020'!$C$43</f>
        <v>59</v>
      </c>
      <c r="E5" s="63">
        <v>56</v>
      </c>
      <c r="F5" s="62">
        <v>17</v>
      </c>
      <c r="G5" s="64">
        <f>168-5</f>
        <v>163</v>
      </c>
      <c r="H5" s="65">
        <v>38</v>
      </c>
      <c r="I5" s="66">
        <v>44</v>
      </c>
      <c r="J5" s="62">
        <v>103</v>
      </c>
      <c r="K5" s="57">
        <f>SUM(B5:J5)</f>
        <v>757</v>
      </c>
    </row>
    <row r="6" spans="1:12" x14ac:dyDescent="0.25">
      <c r="A6" s="67" t="s">
        <v>13</v>
      </c>
      <c r="B6" s="68">
        <f t="shared" ref="B6:J6" si="0">SUM(B4:B5)</f>
        <v>344</v>
      </c>
      <c r="C6" s="68">
        <f t="shared" si="0"/>
        <v>129</v>
      </c>
      <c r="D6" s="68">
        <f t="shared" si="0"/>
        <v>151</v>
      </c>
      <c r="E6" s="68">
        <f t="shared" si="0"/>
        <v>152</v>
      </c>
      <c r="F6" s="68">
        <f t="shared" si="0"/>
        <v>32</v>
      </c>
      <c r="G6" s="68">
        <f t="shared" si="0"/>
        <v>443</v>
      </c>
      <c r="H6" s="68">
        <f t="shared" si="0"/>
        <v>46</v>
      </c>
      <c r="I6" s="68">
        <f t="shared" si="0"/>
        <v>192</v>
      </c>
      <c r="J6" s="68">
        <f t="shared" si="0"/>
        <v>225</v>
      </c>
      <c r="K6" s="69">
        <f>SUM(K4:K5)</f>
        <v>1714</v>
      </c>
    </row>
    <row r="7" spans="1:12" ht="15.75" x14ac:dyDescent="0.25">
      <c r="B7" s="70"/>
      <c r="C7" s="70"/>
      <c r="D7" s="118"/>
      <c r="E7" s="70"/>
      <c r="F7" s="70"/>
      <c r="G7" s="70"/>
      <c r="H7" s="70"/>
      <c r="I7" s="70"/>
      <c r="J7" s="70"/>
      <c r="K7" s="118"/>
      <c r="L7" s="71"/>
    </row>
    <row r="8" spans="1:12" ht="15.75" thickBot="1" x14ac:dyDescent="0.3">
      <c r="A8" s="72" t="s">
        <v>14</v>
      </c>
    </row>
    <row r="9" spans="1:12" x14ac:dyDescent="0.25">
      <c r="A9" s="73" t="s">
        <v>15</v>
      </c>
      <c r="B9" s="74">
        <f>+D6+C6+B6</f>
        <v>624</v>
      </c>
      <c r="C9" s="75"/>
    </row>
    <row r="10" spans="1:12" x14ac:dyDescent="0.25">
      <c r="A10" s="76" t="s">
        <v>6</v>
      </c>
      <c r="B10" s="77">
        <f>+F6</f>
        <v>32</v>
      </c>
      <c r="C10" s="78"/>
      <c r="I10" s="110"/>
    </row>
    <row r="11" spans="1:12" x14ac:dyDescent="0.25">
      <c r="A11" s="76" t="s">
        <v>5</v>
      </c>
      <c r="B11" s="77">
        <f>+E6</f>
        <v>152</v>
      </c>
      <c r="C11" s="78"/>
    </row>
    <row r="12" spans="1:12" x14ac:dyDescent="0.25">
      <c r="A12" s="76"/>
      <c r="B12" s="41"/>
      <c r="C12" s="79"/>
    </row>
    <row r="13" spans="1:12" x14ac:dyDescent="0.25">
      <c r="A13" s="76" t="s">
        <v>59</v>
      </c>
      <c r="B13" s="41"/>
      <c r="C13" s="108"/>
    </row>
    <row r="14" spans="1:12" x14ac:dyDescent="0.25">
      <c r="A14" s="80" t="s">
        <v>7</v>
      </c>
      <c r="B14" s="81"/>
      <c r="C14" s="109">
        <v>443</v>
      </c>
    </row>
    <row r="15" spans="1:12" x14ac:dyDescent="0.25">
      <c r="A15" s="82" t="s">
        <v>8</v>
      </c>
      <c r="B15" s="81"/>
      <c r="C15" s="109">
        <v>46</v>
      </c>
    </row>
    <row r="16" spans="1:12" x14ac:dyDescent="0.25">
      <c r="A16" s="82" t="s">
        <v>61</v>
      </c>
      <c r="B16" s="81"/>
      <c r="C16" s="109">
        <v>417</v>
      </c>
    </row>
    <row r="17" spans="1:12" ht="15.75" thickBot="1" x14ac:dyDescent="0.3">
      <c r="A17" s="83" t="s">
        <v>60</v>
      </c>
      <c r="B17" s="84">
        <f>+C16+C15+C14+B11+B10+B9</f>
        <v>1714</v>
      </c>
      <c r="C17" s="85"/>
      <c r="D17" s="110"/>
      <c r="E17" s="110"/>
    </row>
    <row r="18" spans="1:12" ht="15.75" thickBot="1" x14ac:dyDescent="0.3">
      <c r="A18" s="86"/>
      <c r="B18" s="87"/>
    </row>
    <row r="19" spans="1:12" ht="18.75" x14ac:dyDescent="0.3">
      <c r="A19" s="40" t="s">
        <v>57</v>
      </c>
      <c r="B19" s="88"/>
      <c r="C19" s="88" t="s">
        <v>1</v>
      </c>
      <c r="D19" s="88"/>
      <c r="E19" s="88"/>
      <c r="F19" s="88"/>
      <c r="G19" s="88"/>
      <c r="H19" s="88"/>
      <c r="I19" s="48" t="s">
        <v>64</v>
      </c>
      <c r="J19" s="49" t="s">
        <v>63</v>
      </c>
      <c r="K19" s="50"/>
    </row>
    <row r="20" spans="1:12" x14ac:dyDescent="0.25">
      <c r="A20" s="90"/>
      <c r="B20" s="91" t="s">
        <v>2</v>
      </c>
      <c r="C20" s="91" t="s">
        <v>3</v>
      </c>
      <c r="D20" s="91" t="s">
        <v>4</v>
      </c>
      <c r="E20" s="91" t="s">
        <v>5</v>
      </c>
      <c r="F20" s="4" t="s">
        <v>6</v>
      </c>
      <c r="G20" s="4" t="s">
        <v>7</v>
      </c>
      <c r="H20" s="52" t="s">
        <v>8</v>
      </c>
      <c r="I20" s="53" t="s">
        <v>9</v>
      </c>
      <c r="J20" s="4" t="s">
        <v>10</v>
      </c>
      <c r="K20" s="54" t="s">
        <v>65</v>
      </c>
    </row>
    <row r="21" spans="1:12" x14ac:dyDescent="0.25">
      <c r="A21" s="92" t="s">
        <v>11</v>
      </c>
      <c r="B21" s="93">
        <v>101.62</v>
      </c>
      <c r="C21" s="93">
        <v>69.89</v>
      </c>
      <c r="D21" s="93">
        <f>7145/100</f>
        <v>71.45</v>
      </c>
      <c r="E21" s="93">
        <v>55.17</v>
      </c>
      <c r="F21" s="93">
        <f>1022.7/100</f>
        <v>10.227</v>
      </c>
      <c r="G21" s="93">
        <v>225.54</v>
      </c>
      <c r="H21" s="94">
        <v>7.05</v>
      </c>
      <c r="I21" s="95">
        <v>132.02000000000001</v>
      </c>
      <c r="J21" s="93">
        <v>113.96</v>
      </c>
      <c r="K21" s="96">
        <v>786.92699999999991</v>
      </c>
    </row>
    <row r="22" spans="1:12" x14ac:dyDescent="0.25">
      <c r="A22" s="97" t="s">
        <v>12</v>
      </c>
      <c r="B22" s="98">
        <v>187.29</v>
      </c>
      <c r="C22" s="98">
        <v>37.19</v>
      </c>
      <c r="D22" s="98">
        <v>40</v>
      </c>
      <c r="E22" s="98">
        <v>32.6</v>
      </c>
      <c r="F22" s="98">
        <v>11.85</v>
      </c>
      <c r="G22" s="98">
        <f>13638.5/100</f>
        <v>136.38499999999999</v>
      </c>
      <c r="H22" s="99">
        <v>35.86</v>
      </c>
      <c r="I22" s="100">
        <f>3967.5/100</f>
        <v>39.674999999999997</v>
      </c>
      <c r="J22" s="98">
        <v>98.63</v>
      </c>
      <c r="K22" s="101">
        <v>619.48</v>
      </c>
    </row>
    <row r="23" spans="1:12" ht="15.75" thickBot="1" x14ac:dyDescent="0.3">
      <c r="A23" s="102" t="s">
        <v>13</v>
      </c>
      <c r="B23" s="43">
        <f>SUM(B21:B22)</f>
        <v>288.90999999999997</v>
      </c>
      <c r="C23" s="43">
        <f t="shared" ref="C23:K23" si="1">SUM(C21:C22)</f>
        <v>107.08</v>
      </c>
      <c r="D23" s="43">
        <f t="shared" si="1"/>
        <v>111.45</v>
      </c>
      <c r="E23" s="43">
        <f t="shared" si="1"/>
        <v>87.77000000000001</v>
      </c>
      <c r="F23" s="43">
        <f t="shared" si="1"/>
        <v>22.076999999999998</v>
      </c>
      <c r="G23" s="43">
        <f t="shared" si="1"/>
        <v>361.92499999999995</v>
      </c>
      <c r="H23" s="43">
        <f t="shared" si="1"/>
        <v>42.91</v>
      </c>
      <c r="I23" s="43">
        <f t="shared" si="1"/>
        <v>171.69499999999999</v>
      </c>
      <c r="J23" s="43">
        <f t="shared" si="1"/>
        <v>212.58999999999997</v>
      </c>
      <c r="K23" s="43">
        <v>1406.4069999999999</v>
      </c>
    </row>
    <row r="24" spans="1:12" x14ac:dyDescent="0.25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</row>
    <row r="25" spans="1:12" ht="15.75" thickBot="1" x14ac:dyDescent="0.3"/>
    <row r="26" spans="1:12" ht="18.75" x14ac:dyDescent="0.3">
      <c r="A26" s="103" t="s">
        <v>17</v>
      </c>
      <c r="B26" s="88"/>
      <c r="C26" s="88"/>
      <c r="D26" s="88"/>
      <c r="E26" s="88"/>
      <c r="F26" s="89"/>
    </row>
    <row r="27" spans="1:12" ht="39" x14ac:dyDescent="0.25">
      <c r="A27" s="104"/>
      <c r="B27" s="51" t="s">
        <v>62</v>
      </c>
      <c r="C27" s="4" t="s">
        <v>7</v>
      </c>
      <c r="D27" s="4" t="s">
        <v>16</v>
      </c>
      <c r="E27" s="4" t="s">
        <v>10</v>
      </c>
      <c r="F27" s="5" t="s">
        <v>66</v>
      </c>
    </row>
    <row r="28" spans="1:12" x14ac:dyDescent="0.25">
      <c r="A28" s="92" t="s">
        <v>11</v>
      </c>
      <c r="B28" s="56">
        <v>3</v>
      </c>
      <c r="C28" s="56">
        <v>28</v>
      </c>
      <c r="D28" s="56">
        <v>2</v>
      </c>
      <c r="E28" s="56">
        <v>8</v>
      </c>
      <c r="F28" s="105">
        <f>SUM(B28:E28)</f>
        <v>41</v>
      </c>
      <c r="K28" s="72"/>
      <c r="L28" s="72"/>
    </row>
    <row r="29" spans="1:12" x14ac:dyDescent="0.25">
      <c r="A29" s="97" t="s">
        <v>12</v>
      </c>
      <c r="B29" s="62">
        <v>19</v>
      </c>
      <c r="C29" s="62">
        <v>64</v>
      </c>
      <c r="D29" s="62">
        <v>5</v>
      </c>
      <c r="E29" s="62">
        <v>6</v>
      </c>
      <c r="F29" s="105">
        <f>SUM(B29:E29)</f>
        <v>94</v>
      </c>
      <c r="K29" s="72"/>
    </row>
    <row r="30" spans="1:12" ht="15.75" thickBot="1" x14ac:dyDescent="0.3">
      <c r="A30" s="102" t="s">
        <v>13</v>
      </c>
      <c r="B30" s="42">
        <f>SUM(B28:B29)</f>
        <v>22</v>
      </c>
      <c r="C30" s="42">
        <f>SUM(C28:C29)</f>
        <v>92</v>
      </c>
      <c r="D30" s="42">
        <f>SUM(D28:D29)</f>
        <v>7</v>
      </c>
      <c r="E30" s="42">
        <f>SUM(E28:E29)</f>
        <v>14</v>
      </c>
      <c r="F30" s="42">
        <f>SUM(F28:F29)</f>
        <v>135</v>
      </c>
      <c r="G30" s="72"/>
      <c r="H30" s="72"/>
      <c r="I30" s="72"/>
      <c r="J30" s="72"/>
      <c r="K30" s="72"/>
    </row>
    <row r="31" spans="1:12" x14ac:dyDescent="0.25">
      <c r="B31" s="47" t="s">
        <v>1</v>
      </c>
    </row>
    <row r="32" spans="1:12" ht="15.75" thickBot="1" x14ac:dyDescent="0.3"/>
    <row r="33" spans="1:6" ht="18.75" x14ac:dyDescent="0.3">
      <c r="A33" s="103" t="s">
        <v>18</v>
      </c>
      <c r="B33" s="88"/>
      <c r="C33" s="88"/>
      <c r="D33" s="88"/>
      <c r="E33" s="88"/>
      <c r="F33" s="89"/>
    </row>
    <row r="34" spans="1:6" ht="39" x14ac:dyDescent="0.25">
      <c r="A34" s="90"/>
      <c r="B34" s="51" t="s">
        <v>62</v>
      </c>
      <c r="C34" s="4" t="s">
        <v>7</v>
      </c>
      <c r="D34" s="4" t="s">
        <v>16</v>
      </c>
      <c r="E34" s="4" t="s">
        <v>10</v>
      </c>
      <c r="F34" s="5" t="s">
        <v>66</v>
      </c>
    </row>
    <row r="35" spans="1:6" x14ac:dyDescent="0.25">
      <c r="A35" s="92" t="s">
        <v>11</v>
      </c>
      <c r="B35" s="93">
        <v>3</v>
      </c>
      <c r="C35" s="93">
        <v>23.11</v>
      </c>
      <c r="D35" s="93">
        <f>200/100</f>
        <v>2</v>
      </c>
      <c r="E35" s="93">
        <f>725/100</f>
        <v>7.25</v>
      </c>
      <c r="F35" s="96">
        <f>SUM(B35:E35)</f>
        <v>35.36</v>
      </c>
    </row>
    <row r="36" spans="1:6" x14ac:dyDescent="0.25">
      <c r="A36" s="97" t="s">
        <v>12</v>
      </c>
      <c r="B36" s="98">
        <v>17.09</v>
      </c>
      <c r="C36" s="98">
        <v>53.2</v>
      </c>
      <c r="D36" s="98">
        <f>400/100</f>
        <v>4</v>
      </c>
      <c r="E36" s="98">
        <f>520/100</f>
        <v>5.2</v>
      </c>
      <c r="F36" s="101">
        <f>SUM(B36:E36)</f>
        <v>79.490000000000009</v>
      </c>
    </row>
    <row r="37" spans="1:6" ht="15.75" thickBot="1" x14ac:dyDescent="0.3">
      <c r="A37" s="106" t="s">
        <v>13</v>
      </c>
      <c r="B37" s="43">
        <f>SUM(B35:B36)</f>
        <v>20.09</v>
      </c>
      <c r="C37" s="43">
        <f>SUM(C35:C36)</f>
        <v>76.31</v>
      </c>
      <c r="D37" s="43">
        <f>SUM(D35:D36)</f>
        <v>6</v>
      </c>
      <c r="E37" s="43">
        <f>SUM(E35:E36)</f>
        <v>12.45</v>
      </c>
      <c r="F37" s="43">
        <f>SUM(F35:F36)</f>
        <v>114.85000000000001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54DCE-6AEB-4AD6-9967-AD712FFBD5E8}">
  <dimension ref="A1:S46"/>
  <sheetViews>
    <sheetView topLeftCell="A21" zoomScale="98" zoomScaleNormal="98" workbookViewId="0">
      <selection activeCell="K50" sqref="K50"/>
    </sheetView>
  </sheetViews>
  <sheetFormatPr defaultRowHeight="15" x14ac:dyDescent="0.25"/>
  <cols>
    <col min="1" max="1" width="1" customWidth="1"/>
    <col min="2" max="2" width="35.140625" style="9" customWidth="1"/>
    <col min="15" max="15" width="3.42578125" customWidth="1"/>
    <col min="16" max="16" width="6.85546875" customWidth="1"/>
    <col min="17" max="17" width="6" customWidth="1"/>
    <col min="18" max="18" width="6.85546875" customWidth="1"/>
  </cols>
  <sheetData>
    <row r="1" spans="1:19" ht="33.75" x14ac:dyDescent="0.5">
      <c r="B1" s="7" t="s">
        <v>56</v>
      </c>
      <c r="C1" s="8"/>
      <c r="D1" s="8"/>
      <c r="E1" s="8"/>
      <c r="F1" s="8"/>
      <c r="G1" s="8"/>
      <c r="H1" s="8"/>
    </row>
    <row r="2" spans="1:19" ht="15.75" thickBot="1" x14ac:dyDescent="0.3"/>
    <row r="3" spans="1:19" x14ac:dyDescent="0.25">
      <c r="A3" s="10"/>
      <c r="B3" s="11"/>
      <c r="C3" s="119" t="s">
        <v>4</v>
      </c>
      <c r="D3" s="120"/>
      <c r="E3" s="121"/>
      <c r="F3" s="119" t="s">
        <v>19</v>
      </c>
      <c r="G3" s="120"/>
      <c r="H3" s="121"/>
      <c r="I3" s="119" t="s">
        <v>2</v>
      </c>
      <c r="J3" s="120"/>
      <c r="K3" s="121"/>
      <c r="L3" s="119" t="s">
        <v>20</v>
      </c>
      <c r="M3" s="120"/>
      <c r="N3" s="121"/>
      <c r="O3" s="12"/>
      <c r="P3" s="122" t="s">
        <v>5</v>
      </c>
      <c r="Q3" s="123"/>
      <c r="R3" s="124"/>
    </row>
    <row r="4" spans="1:19" ht="23.25" thickBot="1" x14ac:dyDescent="0.3">
      <c r="A4" s="13"/>
      <c r="B4" s="14" t="s">
        <v>1</v>
      </c>
      <c r="C4" s="15" t="s">
        <v>21</v>
      </c>
      <c r="D4" s="16" t="s">
        <v>22</v>
      </c>
      <c r="E4" s="17" t="s">
        <v>20</v>
      </c>
      <c r="F4" s="15" t="s">
        <v>21</v>
      </c>
      <c r="G4" s="16" t="s">
        <v>22</v>
      </c>
      <c r="H4" s="17" t="s">
        <v>20</v>
      </c>
      <c r="I4" s="15" t="s">
        <v>21</v>
      </c>
      <c r="J4" s="16" t="s">
        <v>22</v>
      </c>
      <c r="K4" s="17" t="s">
        <v>20</v>
      </c>
      <c r="L4" s="15" t="s">
        <v>21</v>
      </c>
      <c r="M4" s="16" t="s">
        <v>22</v>
      </c>
      <c r="N4" s="17" t="s">
        <v>20</v>
      </c>
      <c r="O4" s="18"/>
      <c r="P4" s="19" t="s">
        <v>21</v>
      </c>
      <c r="Q4" s="20" t="s">
        <v>22</v>
      </c>
      <c r="R4" s="21" t="s">
        <v>20</v>
      </c>
    </row>
    <row r="5" spans="1:19" ht="15.75" thickBot="1" x14ac:dyDescent="0.3">
      <c r="C5" s="2"/>
      <c r="E5" s="6"/>
      <c r="F5" s="2"/>
      <c r="H5" s="6"/>
      <c r="I5" s="2"/>
      <c r="K5" s="6"/>
      <c r="L5" s="2"/>
      <c r="N5" s="6"/>
      <c r="P5" s="112"/>
      <c r="Q5" s="113"/>
      <c r="R5" s="114"/>
      <c r="S5" s="113"/>
    </row>
    <row r="6" spans="1:19" x14ac:dyDescent="0.25">
      <c r="A6" s="22" t="s">
        <v>23</v>
      </c>
      <c r="B6" s="23"/>
      <c r="C6" s="24">
        <f>SUM(C7:C12)</f>
        <v>11</v>
      </c>
      <c r="D6" s="24">
        <f>SUM(D7:D12)</f>
        <v>10</v>
      </c>
      <c r="E6" s="24">
        <f>SUM(E7:E12)</f>
        <v>21</v>
      </c>
      <c r="F6" s="24">
        <f t="shared" ref="F6:K6" si="0">SUM(F7:F12)</f>
        <v>18</v>
      </c>
      <c r="G6" s="24">
        <f t="shared" si="0"/>
        <v>17</v>
      </c>
      <c r="H6" s="24">
        <f t="shared" si="0"/>
        <v>35</v>
      </c>
      <c r="I6" s="24">
        <f t="shared" si="0"/>
        <v>34</v>
      </c>
      <c r="J6" s="24">
        <f t="shared" si="0"/>
        <v>28</v>
      </c>
      <c r="K6" s="24">
        <f t="shared" si="0"/>
        <v>62</v>
      </c>
      <c r="L6" s="25">
        <f>SUM(C6+F6+I6)</f>
        <v>63</v>
      </c>
      <c r="M6" s="26">
        <f t="shared" ref="M6:N12" si="1">SUM(D6+G6+J6)</f>
        <v>55</v>
      </c>
      <c r="N6" s="27">
        <f t="shared" si="1"/>
        <v>118</v>
      </c>
      <c r="O6" s="3"/>
      <c r="P6" s="39">
        <f t="shared" ref="P6:Q6" si="2">SUM(P7:P12)</f>
        <v>4</v>
      </c>
      <c r="Q6" s="39">
        <f t="shared" si="2"/>
        <v>5</v>
      </c>
      <c r="R6" s="39">
        <f>SUM(P6:Q6)</f>
        <v>9</v>
      </c>
      <c r="S6" s="113"/>
    </row>
    <row r="7" spans="1:19" x14ac:dyDescent="0.25">
      <c r="B7" s="107" t="s">
        <v>24</v>
      </c>
      <c r="C7" s="111">
        <v>1</v>
      </c>
      <c r="D7" s="111">
        <v>5</v>
      </c>
      <c r="E7" s="111">
        <f t="shared" ref="E7:E11" si="3">SUM(D7+C7)</f>
        <v>6</v>
      </c>
      <c r="F7" s="111">
        <v>1</v>
      </c>
      <c r="G7" s="111">
        <v>3</v>
      </c>
      <c r="H7" s="111">
        <f t="shared" ref="H7:H12" si="4">+G7+F7</f>
        <v>4</v>
      </c>
      <c r="I7" s="111">
        <v>0</v>
      </c>
      <c r="J7" s="111">
        <v>2</v>
      </c>
      <c r="K7" s="111">
        <f t="shared" ref="K7:K11" si="5">+J7+I7</f>
        <v>2</v>
      </c>
      <c r="L7" s="1">
        <f>SUM(C7+F7+I7)</f>
        <v>2</v>
      </c>
      <c r="M7" s="1">
        <f t="shared" si="1"/>
        <v>10</v>
      </c>
      <c r="N7" s="1">
        <f t="shared" ref="N7:N12" si="6">+M7+L7</f>
        <v>12</v>
      </c>
      <c r="O7" s="3"/>
      <c r="P7" s="111">
        <v>0</v>
      </c>
      <c r="Q7" s="39">
        <v>1</v>
      </c>
      <c r="R7" s="111">
        <f t="shared" ref="R7:R11" si="7">+Q7+P7</f>
        <v>1</v>
      </c>
      <c r="S7" s="113"/>
    </row>
    <row r="8" spans="1:19" x14ac:dyDescent="0.25">
      <c r="B8" s="107" t="s">
        <v>25</v>
      </c>
      <c r="C8" s="111">
        <v>1</v>
      </c>
      <c r="D8" s="111">
        <v>1</v>
      </c>
      <c r="E8" s="111">
        <f t="shared" si="3"/>
        <v>2</v>
      </c>
      <c r="F8" s="111">
        <v>1</v>
      </c>
      <c r="G8" s="111">
        <v>0</v>
      </c>
      <c r="H8" s="111">
        <f t="shared" si="4"/>
        <v>1</v>
      </c>
      <c r="I8" s="111">
        <v>6</v>
      </c>
      <c r="J8" s="111">
        <v>1</v>
      </c>
      <c r="K8" s="111">
        <f t="shared" si="5"/>
        <v>7</v>
      </c>
      <c r="L8" s="1">
        <f t="shared" ref="L8:L11" si="8">SUM(C8+F8+I8)</f>
        <v>8</v>
      </c>
      <c r="M8" s="1">
        <f t="shared" si="1"/>
        <v>2</v>
      </c>
      <c r="N8" s="1">
        <f t="shared" si="6"/>
        <v>10</v>
      </c>
      <c r="O8" s="3"/>
      <c r="P8" s="111">
        <v>0</v>
      </c>
      <c r="Q8" s="111">
        <v>0</v>
      </c>
      <c r="R8" s="111">
        <f t="shared" si="7"/>
        <v>0</v>
      </c>
      <c r="S8" s="113"/>
    </row>
    <row r="9" spans="1:19" x14ac:dyDescent="0.25">
      <c r="B9" s="107" t="s">
        <v>26</v>
      </c>
      <c r="C9" s="111">
        <v>3</v>
      </c>
      <c r="D9" s="111">
        <v>0</v>
      </c>
      <c r="E9" s="111">
        <f t="shared" si="3"/>
        <v>3</v>
      </c>
      <c r="F9" s="111">
        <v>5</v>
      </c>
      <c r="G9" s="111">
        <v>3</v>
      </c>
      <c r="H9" s="111">
        <f t="shared" si="4"/>
        <v>8</v>
      </c>
      <c r="I9" s="111">
        <v>3</v>
      </c>
      <c r="J9" s="111">
        <v>6</v>
      </c>
      <c r="K9" s="111">
        <f t="shared" si="5"/>
        <v>9</v>
      </c>
      <c r="L9" s="1">
        <f t="shared" si="8"/>
        <v>11</v>
      </c>
      <c r="M9" s="1">
        <f t="shared" si="1"/>
        <v>9</v>
      </c>
      <c r="N9" s="1">
        <f t="shared" si="6"/>
        <v>20</v>
      </c>
      <c r="O9" s="3"/>
      <c r="P9" s="39">
        <v>1</v>
      </c>
      <c r="Q9" s="111">
        <v>0</v>
      </c>
      <c r="R9" s="111">
        <f t="shared" si="7"/>
        <v>1</v>
      </c>
      <c r="S9" s="113"/>
    </row>
    <row r="10" spans="1:19" x14ac:dyDescent="0.25">
      <c r="B10" s="107" t="s">
        <v>27</v>
      </c>
      <c r="C10" s="111">
        <v>5</v>
      </c>
      <c r="D10" s="111">
        <v>0</v>
      </c>
      <c r="E10" s="111">
        <f t="shared" si="3"/>
        <v>5</v>
      </c>
      <c r="F10" s="111">
        <v>6</v>
      </c>
      <c r="G10" s="111">
        <v>4</v>
      </c>
      <c r="H10" s="111">
        <f t="shared" si="4"/>
        <v>10</v>
      </c>
      <c r="I10" s="111">
        <v>9</v>
      </c>
      <c r="J10" s="111">
        <v>4</v>
      </c>
      <c r="K10" s="111">
        <f t="shared" si="5"/>
        <v>13</v>
      </c>
      <c r="L10" s="1">
        <f t="shared" si="8"/>
        <v>20</v>
      </c>
      <c r="M10" s="1">
        <f t="shared" si="1"/>
        <v>8</v>
      </c>
      <c r="N10" s="1">
        <f t="shared" si="6"/>
        <v>28</v>
      </c>
      <c r="O10" s="3"/>
      <c r="P10" s="111">
        <v>3</v>
      </c>
      <c r="Q10" s="111">
        <v>3</v>
      </c>
      <c r="R10" s="111">
        <f t="shared" si="7"/>
        <v>6</v>
      </c>
      <c r="S10" s="113"/>
    </row>
    <row r="11" spans="1:19" x14ac:dyDescent="0.25">
      <c r="B11" s="107" t="s">
        <v>28</v>
      </c>
      <c r="C11" s="111">
        <v>0</v>
      </c>
      <c r="D11" s="111">
        <v>1</v>
      </c>
      <c r="E11" s="111">
        <f t="shared" si="3"/>
        <v>1</v>
      </c>
      <c r="F11" s="111">
        <v>1</v>
      </c>
      <c r="G11" s="111">
        <v>5</v>
      </c>
      <c r="H11" s="111">
        <f t="shared" si="4"/>
        <v>6</v>
      </c>
      <c r="I11" s="111">
        <v>6</v>
      </c>
      <c r="J11" s="111">
        <v>4</v>
      </c>
      <c r="K11" s="111">
        <f t="shared" si="5"/>
        <v>10</v>
      </c>
      <c r="L11" s="1">
        <f t="shared" si="8"/>
        <v>7</v>
      </c>
      <c r="M11" s="1">
        <f t="shared" si="1"/>
        <v>10</v>
      </c>
      <c r="N11" s="1">
        <f t="shared" si="6"/>
        <v>17</v>
      </c>
      <c r="O11" s="3"/>
      <c r="P11" s="111">
        <v>0</v>
      </c>
      <c r="Q11" s="111">
        <v>0</v>
      </c>
      <c r="R11" s="111">
        <f t="shared" si="7"/>
        <v>0</v>
      </c>
      <c r="S11" s="113"/>
    </row>
    <row r="12" spans="1:19" x14ac:dyDescent="0.25">
      <c r="B12" s="107" t="s">
        <v>29</v>
      </c>
      <c r="C12" s="111">
        <v>1</v>
      </c>
      <c r="D12" s="111">
        <v>3</v>
      </c>
      <c r="E12" s="111">
        <f>SUM(D12+C12)</f>
        <v>4</v>
      </c>
      <c r="F12" s="111">
        <v>4</v>
      </c>
      <c r="G12" s="111">
        <v>2</v>
      </c>
      <c r="H12" s="111">
        <f t="shared" si="4"/>
        <v>6</v>
      </c>
      <c r="I12" s="111">
        <v>10</v>
      </c>
      <c r="J12" s="111">
        <v>11</v>
      </c>
      <c r="K12" s="111">
        <f>+J12+I12</f>
        <v>21</v>
      </c>
      <c r="L12" s="1">
        <f>SUM(C12+F12+I12)</f>
        <v>15</v>
      </c>
      <c r="M12" s="1">
        <f t="shared" si="1"/>
        <v>16</v>
      </c>
      <c r="N12" s="1">
        <f t="shared" si="6"/>
        <v>31</v>
      </c>
      <c r="O12" s="3"/>
      <c r="P12" s="111">
        <v>0</v>
      </c>
      <c r="Q12" s="111">
        <v>1</v>
      </c>
      <c r="R12" s="111">
        <f>+Q12+P12</f>
        <v>1</v>
      </c>
      <c r="S12" s="113"/>
    </row>
    <row r="13" spans="1:19" ht="15.75" thickBot="1" x14ac:dyDescent="0.3">
      <c r="C13" s="28"/>
      <c r="D13" s="3"/>
      <c r="E13" s="29"/>
      <c r="F13" s="28"/>
      <c r="G13" s="3"/>
      <c r="H13" s="29"/>
      <c r="I13" s="28"/>
      <c r="J13" s="3"/>
      <c r="K13" s="29"/>
      <c r="L13" s="28"/>
      <c r="M13" s="3"/>
      <c r="N13" s="29"/>
      <c r="O13" s="3"/>
      <c r="P13" s="115"/>
      <c r="Q13" s="116"/>
      <c r="R13" s="117"/>
      <c r="S13" s="113"/>
    </row>
    <row r="14" spans="1:19" x14ac:dyDescent="0.25">
      <c r="A14" s="22" t="s">
        <v>30</v>
      </c>
      <c r="B14" s="23"/>
      <c r="C14" s="24">
        <f t="shared" ref="C14:K14" si="9">SUM(C15:C20)</f>
        <v>27</v>
      </c>
      <c r="D14" s="24">
        <f t="shared" si="9"/>
        <v>38</v>
      </c>
      <c r="E14" s="24">
        <f t="shared" si="9"/>
        <v>65</v>
      </c>
      <c r="F14" s="24">
        <f t="shared" si="9"/>
        <v>11</v>
      </c>
      <c r="G14" s="24">
        <f t="shared" si="9"/>
        <v>25</v>
      </c>
      <c r="H14" s="24">
        <f t="shared" si="9"/>
        <v>36</v>
      </c>
      <c r="I14" s="24">
        <f t="shared" si="9"/>
        <v>76</v>
      </c>
      <c r="J14" s="24">
        <f t="shared" si="9"/>
        <v>34</v>
      </c>
      <c r="K14" s="24">
        <f t="shared" si="9"/>
        <v>110</v>
      </c>
      <c r="L14" s="25">
        <f>SUM(C14+F14+I14)</f>
        <v>114</v>
      </c>
      <c r="M14" s="26">
        <f t="shared" ref="M14" si="10">SUM(D14+G14+J14)</f>
        <v>97</v>
      </c>
      <c r="N14" s="27">
        <f t="shared" ref="N14" si="11">SUM(E14+H14+K14)</f>
        <v>211</v>
      </c>
      <c r="O14" s="3"/>
      <c r="P14" s="39">
        <f>SUM(P15:P20)</f>
        <v>3</v>
      </c>
      <c r="Q14" s="39">
        <f>SUM(Q15:Q20)</f>
        <v>6</v>
      </c>
      <c r="R14" s="39">
        <f>SUM(P14:Q14)</f>
        <v>9</v>
      </c>
      <c r="S14" s="113"/>
    </row>
    <row r="15" spans="1:19" x14ac:dyDescent="0.25">
      <c r="B15" s="9" t="s">
        <v>31</v>
      </c>
      <c r="C15" s="111">
        <v>0</v>
      </c>
      <c r="D15" s="111">
        <v>8</v>
      </c>
      <c r="E15" s="111">
        <f>SUM(D15+C15)</f>
        <v>8</v>
      </c>
      <c r="F15" s="111">
        <v>1</v>
      </c>
      <c r="G15" s="111">
        <v>8</v>
      </c>
      <c r="H15" s="111">
        <f t="shared" ref="H15:H20" si="12">+G15+F15</f>
        <v>9</v>
      </c>
      <c r="I15" s="111">
        <v>3</v>
      </c>
      <c r="J15" s="111">
        <v>11</v>
      </c>
      <c r="K15" s="111">
        <f t="shared" ref="K15:K20" si="13">+J15+I15</f>
        <v>14</v>
      </c>
      <c r="L15" s="1">
        <f>SUM(C15+F15+I15)</f>
        <v>4</v>
      </c>
      <c r="M15" s="1">
        <f t="shared" ref="M15:M20" si="14">SUM(D15+G15+J15)</f>
        <v>27</v>
      </c>
      <c r="N15" s="1">
        <f t="shared" ref="N15:N20" si="15">+M15+L15</f>
        <v>31</v>
      </c>
      <c r="O15" s="3"/>
      <c r="P15" s="111">
        <v>1</v>
      </c>
      <c r="Q15" s="111">
        <v>1</v>
      </c>
      <c r="R15" s="111">
        <f t="shared" ref="R15:R20" si="16">+Q15+P15</f>
        <v>2</v>
      </c>
      <c r="S15" s="113"/>
    </row>
    <row r="16" spans="1:19" x14ac:dyDescent="0.25">
      <c r="B16" s="9" t="s">
        <v>32</v>
      </c>
      <c r="C16" s="111">
        <v>15</v>
      </c>
      <c r="D16" s="111">
        <v>22</v>
      </c>
      <c r="E16" s="111">
        <f>SUM(D16+C16)</f>
        <v>37</v>
      </c>
      <c r="F16" s="111">
        <v>8</v>
      </c>
      <c r="G16" s="111">
        <v>10</v>
      </c>
      <c r="H16" s="111">
        <f t="shared" si="12"/>
        <v>18</v>
      </c>
      <c r="I16" s="111">
        <v>56</v>
      </c>
      <c r="J16" s="111">
        <v>13</v>
      </c>
      <c r="K16" s="111">
        <f t="shared" si="13"/>
        <v>69</v>
      </c>
      <c r="L16" s="1">
        <f t="shared" ref="L16:L19" si="17">SUM(C16+F16+I16)</f>
        <v>79</v>
      </c>
      <c r="M16" s="1">
        <f t="shared" si="14"/>
        <v>45</v>
      </c>
      <c r="N16" s="1">
        <f t="shared" si="15"/>
        <v>124</v>
      </c>
      <c r="O16" s="3"/>
      <c r="P16" s="111">
        <v>1</v>
      </c>
      <c r="Q16" s="111">
        <v>1</v>
      </c>
      <c r="R16" s="111">
        <f t="shared" si="16"/>
        <v>2</v>
      </c>
      <c r="S16" s="113"/>
    </row>
    <row r="17" spans="1:19" x14ac:dyDescent="0.25">
      <c r="B17" s="9" t="s">
        <v>33</v>
      </c>
      <c r="C17" s="111">
        <v>3</v>
      </c>
      <c r="D17" s="111">
        <v>3</v>
      </c>
      <c r="E17" s="111">
        <f t="shared" ref="E17:E19" si="18">SUM(D17+C17)</f>
        <v>6</v>
      </c>
      <c r="F17" s="111">
        <v>1</v>
      </c>
      <c r="G17" s="111">
        <v>1</v>
      </c>
      <c r="H17" s="111">
        <f t="shared" si="12"/>
        <v>2</v>
      </c>
      <c r="I17" s="111">
        <v>3</v>
      </c>
      <c r="J17" s="111">
        <v>3</v>
      </c>
      <c r="K17" s="111">
        <f t="shared" si="13"/>
        <v>6</v>
      </c>
      <c r="L17" s="1">
        <f t="shared" si="17"/>
        <v>7</v>
      </c>
      <c r="M17" s="1">
        <f t="shared" si="14"/>
        <v>7</v>
      </c>
      <c r="N17" s="1">
        <f t="shared" si="15"/>
        <v>14</v>
      </c>
      <c r="O17" s="3"/>
      <c r="P17" s="111">
        <v>0</v>
      </c>
      <c r="Q17" s="111">
        <v>2</v>
      </c>
      <c r="R17" s="111">
        <f t="shared" si="16"/>
        <v>2</v>
      </c>
      <c r="S17" s="113"/>
    </row>
    <row r="18" spans="1:19" x14ac:dyDescent="0.25">
      <c r="B18" s="9" t="s">
        <v>34</v>
      </c>
      <c r="C18" s="111">
        <v>1</v>
      </c>
      <c r="D18" s="111">
        <v>0</v>
      </c>
      <c r="E18" s="111">
        <f t="shared" si="18"/>
        <v>1</v>
      </c>
      <c r="F18" s="111">
        <v>1</v>
      </c>
      <c r="G18" s="111">
        <v>1</v>
      </c>
      <c r="H18" s="111">
        <f t="shared" si="12"/>
        <v>2</v>
      </c>
      <c r="I18" s="111">
        <v>5</v>
      </c>
      <c r="J18" s="111">
        <v>3</v>
      </c>
      <c r="K18" s="111">
        <f t="shared" si="13"/>
        <v>8</v>
      </c>
      <c r="L18" s="1">
        <f t="shared" si="17"/>
        <v>7</v>
      </c>
      <c r="M18" s="1">
        <f t="shared" si="14"/>
        <v>4</v>
      </c>
      <c r="N18" s="1">
        <f t="shared" si="15"/>
        <v>11</v>
      </c>
      <c r="O18" s="3"/>
      <c r="P18" s="111">
        <v>1</v>
      </c>
      <c r="Q18" s="111">
        <v>1</v>
      </c>
      <c r="R18" s="111">
        <f t="shared" ref="R18" si="19">+Q18+P18</f>
        <v>2</v>
      </c>
      <c r="S18" s="113"/>
    </row>
    <row r="19" spans="1:19" x14ac:dyDescent="0.25">
      <c r="B19" s="9" t="s">
        <v>35</v>
      </c>
      <c r="C19" s="111">
        <v>0</v>
      </c>
      <c r="D19" s="111">
        <v>1</v>
      </c>
      <c r="E19" s="111">
        <f t="shared" si="18"/>
        <v>1</v>
      </c>
      <c r="F19" s="111">
        <v>0</v>
      </c>
      <c r="G19" s="111">
        <v>4</v>
      </c>
      <c r="H19" s="111">
        <f t="shared" si="12"/>
        <v>4</v>
      </c>
      <c r="I19" s="111">
        <v>8</v>
      </c>
      <c r="J19" s="111">
        <v>3</v>
      </c>
      <c r="K19" s="111">
        <f t="shared" si="13"/>
        <v>11</v>
      </c>
      <c r="L19" s="1">
        <f t="shared" si="17"/>
        <v>8</v>
      </c>
      <c r="M19" s="1">
        <f t="shared" si="14"/>
        <v>8</v>
      </c>
      <c r="N19" s="1">
        <f t="shared" si="15"/>
        <v>16</v>
      </c>
      <c r="O19" s="3"/>
      <c r="P19" s="111">
        <v>0</v>
      </c>
      <c r="Q19" s="111">
        <v>1</v>
      </c>
      <c r="R19" s="111">
        <f t="shared" si="16"/>
        <v>1</v>
      </c>
      <c r="S19" s="113"/>
    </row>
    <row r="20" spans="1:19" x14ac:dyDescent="0.25">
      <c r="B20" s="9" t="s">
        <v>36</v>
      </c>
      <c r="C20" s="111">
        <v>8</v>
      </c>
      <c r="D20" s="111">
        <v>4</v>
      </c>
      <c r="E20" s="111">
        <f>SUM(D20+C20)</f>
        <v>12</v>
      </c>
      <c r="F20" s="111">
        <v>0</v>
      </c>
      <c r="G20" s="111">
        <v>1</v>
      </c>
      <c r="H20" s="111">
        <f t="shared" si="12"/>
        <v>1</v>
      </c>
      <c r="I20" s="111">
        <v>1</v>
      </c>
      <c r="J20" s="111">
        <v>1</v>
      </c>
      <c r="K20" s="111">
        <f t="shared" si="13"/>
        <v>2</v>
      </c>
      <c r="L20" s="1">
        <f>SUM(C20+F20+I20)</f>
        <v>9</v>
      </c>
      <c r="M20" s="1">
        <f t="shared" si="14"/>
        <v>6</v>
      </c>
      <c r="N20" s="1">
        <f t="shared" si="15"/>
        <v>15</v>
      </c>
      <c r="O20" s="3"/>
      <c r="P20" s="111">
        <v>0</v>
      </c>
      <c r="Q20" s="111">
        <v>0</v>
      </c>
      <c r="R20" s="111">
        <f t="shared" si="16"/>
        <v>0</v>
      </c>
      <c r="S20" s="113"/>
    </row>
    <row r="21" spans="1:19" ht="15.75" thickBot="1" x14ac:dyDescent="0.3">
      <c r="C21" s="28"/>
      <c r="D21" s="3"/>
      <c r="E21" s="29"/>
      <c r="F21" s="28"/>
      <c r="G21" s="3"/>
      <c r="H21" s="29"/>
      <c r="I21" s="28"/>
      <c r="J21" s="3"/>
      <c r="K21" s="29"/>
      <c r="L21" s="28"/>
      <c r="M21" s="3"/>
      <c r="N21" s="29"/>
      <c r="O21" s="3"/>
      <c r="P21" s="115"/>
      <c r="Q21" s="116"/>
      <c r="R21" s="117"/>
      <c r="S21" s="113"/>
    </row>
    <row r="22" spans="1:19" x14ac:dyDescent="0.25">
      <c r="A22" s="22" t="s">
        <v>37</v>
      </c>
      <c r="B22" s="23"/>
      <c r="C22" s="24">
        <f>SUM(C23:C26)</f>
        <v>8</v>
      </c>
      <c r="D22" s="24">
        <f t="shared" ref="D22:K22" si="20">SUM(D23:D26)</f>
        <v>8</v>
      </c>
      <c r="E22" s="24">
        <f t="shared" si="20"/>
        <v>16</v>
      </c>
      <c r="F22" s="24">
        <f t="shared" si="20"/>
        <v>5</v>
      </c>
      <c r="G22" s="24">
        <f t="shared" si="20"/>
        <v>9</v>
      </c>
      <c r="H22" s="24">
        <f t="shared" si="20"/>
        <v>14</v>
      </c>
      <c r="I22" s="24">
        <f t="shared" si="20"/>
        <v>32</v>
      </c>
      <c r="J22" s="24">
        <f t="shared" si="20"/>
        <v>18</v>
      </c>
      <c r="K22" s="24">
        <f t="shared" si="20"/>
        <v>50</v>
      </c>
      <c r="L22" s="25">
        <f>SUM(C22+F22+I22)</f>
        <v>45</v>
      </c>
      <c r="M22" s="26">
        <f t="shared" ref="M22" si="21">SUM(D22+G22+J22)</f>
        <v>35</v>
      </c>
      <c r="N22" s="27">
        <f t="shared" ref="N22" si="22">SUM(E22+H22+K22)</f>
        <v>80</v>
      </c>
      <c r="O22" s="3"/>
      <c r="P22" s="39">
        <f>SUM(P23:P26)</f>
        <v>3</v>
      </c>
      <c r="Q22" s="39">
        <f>SUM(Q23:Q26)</f>
        <v>8</v>
      </c>
      <c r="R22" s="39">
        <f>SUM(P22:Q22)</f>
        <v>11</v>
      </c>
      <c r="S22" s="113"/>
    </row>
    <row r="23" spans="1:19" x14ac:dyDescent="0.25">
      <c r="B23" s="9" t="s">
        <v>38</v>
      </c>
      <c r="C23" s="111">
        <v>0</v>
      </c>
      <c r="D23" s="111">
        <v>0</v>
      </c>
      <c r="E23" s="111">
        <f t="shared" ref="E23:E26" si="23">SUM(D23+C23)</f>
        <v>0</v>
      </c>
      <c r="F23" s="111">
        <v>0</v>
      </c>
      <c r="G23" s="111">
        <v>0</v>
      </c>
      <c r="H23" s="111">
        <f t="shared" ref="H23:H26" si="24">+G23+F23</f>
        <v>0</v>
      </c>
      <c r="I23" s="111">
        <v>3</v>
      </c>
      <c r="J23" s="111">
        <v>2</v>
      </c>
      <c r="K23" s="111">
        <f t="shared" ref="K23:K26" si="25">+J23+I23</f>
        <v>5</v>
      </c>
      <c r="L23" s="1">
        <f>SUM(C23+F23+I23)</f>
        <v>3</v>
      </c>
      <c r="M23" s="1">
        <f t="shared" ref="M23:M26" si="26">SUM(D23+G23+J23)</f>
        <v>2</v>
      </c>
      <c r="N23" s="1">
        <f t="shared" ref="N23:N26" si="27">+M23+L23</f>
        <v>5</v>
      </c>
      <c r="O23" s="3"/>
      <c r="P23" s="111">
        <v>0</v>
      </c>
      <c r="Q23" s="111">
        <v>0</v>
      </c>
      <c r="R23" s="111">
        <f t="shared" ref="R23:R26" si="28">+Q23+P23</f>
        <v>0</v>
      </c>
      <c r="S23" s="113"/>
    </row>
    <row r="24" spans="1:19" x14ac:dyDescent="0.25">
      <c r="B24" s="9" t="s">
        <v>39</v>
      </c>
      <c r="C24" s="111">
        <v>4</v>
      </c>
      <c r="D24" s="111">
        <v>3</v>
      </c>
      <c r="E24" s="111">
        <f t="shared" si="23"/>
        <v>7</v>
      </c>
      <c r="F24" s="111">
        <v>3</v>
      </c>
      <c r="G24" s="111">
        <v>6</v>
      </c>
      <c r="H24" s="111">
        <f t="shared" si="24"/>
        <v>9</v>
      </c>
      <c r="I24" s="111">
        <v>13</v>
      </c>
      <c r="J24" s="111">
        <v>5</v>
      </c>
      <c r="K24" s="111">
        <f t="shared" si="25"/>
        <v>18</v>
      </c>
      <c r="L24" s="1">
        <f t="shared" ref="L24:L25" si="29">SUM(C24+F24+I24)</f>
        <v>20</v>
      </c>
      <c r="M24" s="1">
        <f t="shared" si="26"/>
        <v>14</v>
      </c>
      <c r="N24" s="1">
        <f t="shared" si="27"/>
        <v>34</v>
      </c>
      <c r="O24" s="3"/>
      <c r="P24" s="111">
        <v>0</v>
      </c>
      <c r="Q24" s="111">
        <v>4</v>
      </c>
      <c r="R24" s="111">
        <f t="shared" si="28"/>
        <v>4</v>
      </c>
      <c r="S24" s="113"/>
    </row>
    <row r="25" spans="1:19" x14ac:dyDescent="0.25">
      <c r="B25" s="9" t="s">
        <v>40</v>
      </c>
      <c r="C25" s="111">
        <v>3</v>
      </c>
      <c r="D25" s="111">
        <v>3</v>
      </c>
      <c r="E25" s="111">
        <f t="shared" si="23"/>
        <v>6</v>
      </c>
      <c r="F25" s="111">
        <v>0</v>
      </c>
      <c r="G25" s="111">
        <v>3</v>
      </c>
      <c r="H25" s="111">
        <f t="shared" si="24"/>
        <v>3</v>
      </c>
      <c r="I25" s="111">
        <v>5</v>
      </c>
      <c r="J25" s="111">
        <v>6</v>
      </c>
      <c r="K25" s="111">
        <f t="shared" si="25"/>
        <v>11</v>
      </c>
      <c r="L25" s="1">
        <f t="shared" si="29"/>
        <v>8</v>
      </c>
      <c r="M25" s="1">
        <f t="shared" si="26"/>
        <v>12</v>
      </c>
      <c r="N25" s="1">
        <f t="shared" si="27"/>
        <v>20</v>
      </c>
      <c r="O25" s="3"/>
      <c r="P25" s="111">
        <v>3</v>
      </c>
      <c r="Q25" s="111">
        <v>4</v>
      </c>
      <c r="R25" s="111">
        <f t="shared" si="28"/>
        <v>7</v>
      </c>
      <c r="S25" s="113"/>
    </row>
    <row r="26" spans="1:19" x14ac:dyDescent="0.25">
      <c r="B26" s="9" t="s">
        <v>41</v>
      </c>
      <c r="C26" s="111">
        <v>1</v>
      </c>
      <c r="D26" s="111">
        <v>2</v>
      </c>
      <c r="E26" s="111">
        <f t="shared" si="23"/>
        <v>3</v>
      </c>
      <c r="F26" s="111">
        <v>2</v>
      </c>
      <c r="G26" s="111">
        <v>0</v>
      </c>
      <c r="H26" s="111">
        <f t="shared" si="24"/>
        <v>2</v>
      </c>
      <c r="I26" s="111">
        <v>11</v>
      </c>
      <c r="J26" s="111">
        <v>5</v>
      </c>
      <c r="K26" s="111">
        <f t="shared" si="25"/>
        <v>16</v>
      </c>
      <c r="L26" s="1">
        <f>SUM(C26+F26+I26)</f>
        <v>14</v>
      </c>
      <c r="M26" s="1">
        <f t="shared" si="26"/>
        <v>7</v>
      </c>
      <c r="N26" s="1">
        <f t="shared" si="27"/>
        <v>21</v>
      </c>
      <c r="O26" s="3"/>
      <c r="P26" s="111">
        <v>0</v>
      </c>
      <c r="Q26" s="111">
        <v>0</v>
      </c>
      <c r="R26" s="111">
        <f t="shared" si="28"/>
        <v>0</v>
      </c>
      <c r="S26" s="113"/>
    </row>
    <row r="27" spans="1:19" ht="15.75" thickBot="1" x14ac:dyDescent="0.3">
      <c r="C27" s="28"/>
      <c r="D27" s="3"/>
      <c r="E27" s="29"/>
      <c r="F27" s="28"/>
      <c r="G27" s="3"/>
      <c r="H27" s="29"/>
      <c r="I27" s="28"/>
      <c r="J27" s="3"/>
      <c r="K27" s="29"/>
      <c r="L27" s="28"/>
      <c r="M27" s="3"/>
      <c r="N27" s="29"/>
      <c r="O27" s="3"/>
      <c r="P27" s="115"/>
      <c r="Q27" s="116"/>
      <c r="R27" s="117"/>
      <c r="S27" s="113"/>
    </row>
    <row r="28" spans="1:19" x14ac:dyDescent="0.25">
      <c r="A28" s="22" t="s">
        <v>42</v>
      </c>
      <c r="B28" s="23"/>
      <c r="C28" s="24">
        <f>SUM(C29:C32)</f>
        <v>6</v>
      </c>
      <c r="D28" s="24">
        <f t="shared" ref="D28:K28" si="30">SUM(D29:D32)</f>
        <v>33</v>
      </c>
      <c r="E28" s="24">
        <f t="shared" si="30"/>
        <v>39</v>
      </c>
      <c r="F28" s="24">
        <f t="shared" si="30"/>
        <v>6</v>
      </c>
      <c r="G28" s="24">
        <f t="shared" si="30"/>
        <v>19</v>
      </c>
      <c r="H28" s="24">
        <f t="shared" si="30"/>
        <v>25</v>
      </c>
      <c r="I28" s="24">
        <f t="shared" si="30"/>
        <v>11</v>
      </c>
      <c r="J28" s="24">
        <f t="shared" si="30"/>
        <v>15</v>
      </c>
      <c r="K28" s="24">
        <f t="shared" si="30"/>
        <v>26</v>
      </c>
      <c r="L28" s="25">
        <f>SUM(C28+F28+I28)</f>
        <v>23</v>
      </c>
      <c r="M28" s="26">
        <f t="shared" ref="M28" si="31">SUM(D28+G28+J28)</f>
        <v>67</v>
      </c>
      <c r="N28" s="27">
        <f t="shared" ref="N28" si="32">SUM(E28+H28+K28)</f>
        <v>90</v>
      </c>
      <c r="O28" s="3"/>
      <c r="P28" s="39">
        <f>SUM(P29:P32)</f>
        <v>8</v>
      </c>
      <c r="Q28" s="39">
        <f>SUM(Q29:Q32)</f>
        <v>22</v>
      </c>
      <c r="R28" s="39">
        <f>SUM(P28:Q28)</f>
        <v>30</v>
      </c>
      <c r="S28" s="113"/>
    </row>
    <row r="29" spans="1:19" x14ac:dyDescent="0.25">
      <c r="B29" s="9" t="s">
        <v>43</v>
      </c>
      <c r="C29" s="111">
        <v>3</v>
      </c>
      <c r="D29" s="111">
        <v>9</v>
      </c>
      <c r="E29" s="111">
        <f t="shared" ref="E29:E32" si="33">SUM(D29+C29)</f>
        <v>12</v>
      </c>
      <c r="F29" s="111">
        <v>4</v>
      </c>
      <c r="G29" s="111">
        <v>5</v>
      </c>
      <c r="H29" s="111">
        <f t="shared" ref="H29:H32" si="34">+G29+F29</f>
        <v>9</v>
      </c>
      <c r="I29" s="111">
        <v>3</v>
      </c>
      <c r="J29" s="111">
        <v>4</v>
      </c>
      <c r="K29" s="111">
        <f t="shared" ref="K29:K32" si="35">+J29+I29</f>
        <v>7</v>
      </c>
      <c r="L29" s="1">
        <f>SUM(C29+F29+I29)</f>
        <v>10</v>
      </c>
      <c r="M29" s="1">
        <f t="shared" ref="M29:M32" si="36">SUM(D29+G29+J29)</f>
        <v>18</v>
      </c>
      <c r="N29" s="1">
        <f t="shared" ref="N29:N32" si="37">+M29+L29</f>
        <v>28</v>
      </c>
      <c r="O29" s="3"/>
      <c r="P29" s="111">
        <v>3</v>
      </c>
      <c r="Q29" s="111">
        <v>5</v>
      </c>
      <c r="R29" s="111">
        <f t="shared" ref="R29:R32" si="38">+Q29+P29</f>
        <v>8</v>
      </c>
      <c r="S29" s="113"/>
    </row>
    <row r="30" spans="1:19" x14ac:dyDescent="0.25">
      <c r="B30" s="9" t="s">
        <v>44</v>
      </c>
      <c r="C30" s="111">
        <v>2</v>
      </c>
      <c r="D30" s="111">
        <v>6</v>
      </c>
      <c r="E30" s="111">
        <f t="shared" si="33"/>
        <v>8</v>
      </c>
      <c r="F30" s="111">
        <v>0</v>
      </c>
      <c r="G30" s="111">
        <v>2</v>
      </c>
      <c r="H30" s="111">
        <f t="shared" si="34"/>
        <v>2</v>
      </c>
      <c r="I30" s="111">
        <v>3</v>
      </c>
      <c r="J30" s="111">
        <v>3</v>
      </c>
      <c r="K30" s="111">
        <f t="shared" si="35"/>
        <v>6</v>
      </c>
      <c r="L30" s="1">
        <f t="shared" ref="L30:L32" si="39">SUM(C30+F30+I30)</f>
        <v>5</v>
      </c>
      <c r="M30" s="1">
        <f t="shared" si="36"/>
        <v>11</v>
      </c>
      <c r="N30" s="1">
        <f t="shared" si="37"/>
        <v>16</v>
      </c>
      <c r="O30" s="3"/>
      <c r="P30" s="111">
        <v>3</v>
      </c>
      <c r="Q30" s="111">
        <v>5</v>
      </c>
      <c r="R30" s="111">
        <f t="shared" si="38"/>
        <v>8</v>
      </c>
      <c r="S30" s="113"/>
    </row>
    <row r="31" spans="1:19" x14ac:dyDescent="0.25">
      <c r="B31" s="9" t="s">
        <v>45</v>
      </c>
      <c r="C31" s="111">
        <v>0</v>
      </c>
      <c r="D31" s="111">
        <v>10</v>
      </c>
      <c r="E31" s="111">
        <f t="shared" si="33"/>
        <v>10</v>
      </c>
      <c r="F31" s="111">
        <v>1</v>
      </c>
      <c r="G31" s="111">
        <v>9</v>
      </c>
      <c r="H31" s="111">
        <f t="shared" si="34"/>
        <v>10</v>
      </c>
      <c r="I31" s="111">
        <v>1</v>
      </c>
      <c r="J31" s="111">
        <v>3</v>
      </c>
      <c r="K31" s="111">
        <f t="shared" si="35"/>
        <v>4</v>
      </c>
      <c r="L31" s="1">
        <f t="shared" si="39"/>
        <v>2</v>
      </c>
      <c r="M31" s="1">
        <f t="shared" si="36"/>
        <v>22</v>
      </c>
      <c r="N31" s="1">
        <f t="shared" si="37"/>
        <v>24</v>
      </c>
      <c r="O31" s="3"/>
      <c r="P31" s="111">
        <v>0</v>
      </c>
      <c r="Q31" s="111">
        <v>5</v>
      </c>
      <c r="R31" s="111">
        <f t="shared" si="38"/>
        <v>5</v>
      </c>
      <c r="S31" s="113"/>
    </row>
    <row r="32" spans="1:19" x14ac:dyDescent="0.25">
      <c r="B32" s="9" t="s">
        <v>46</v>
      </c>
      <c r="C32" s="111">
        <v>1</v>
      </c>
      <c r="D32" s="111">
        <v>8</v>
      </c>
      <c r="E32" s="111">
        <f t="shared" si="33"/>
        <v>9</v>
      </c>
      <c r="F32" s="111">
        <v>1</v>
      </c>
      <c r="G32" s="111">
        <v>3</v>
      </c>
      <c r="H32" s="111">
        <f t="shared" si="34"/>
        <v>4</v>
      </c>
      <c r="I32" s="111">
        <v>4</v>
      </c>
      <c r="J32" s="111">
        <v>5</v>
      </c>
      <c r="K32" s="111">
        <f t="shared" si="35"/>
        <v>9</v>
      </c>
      <c r="L32" s="1">
        <f t="shared" si="39"/>
        <v>6</v>
      </c>
      <c r="M32" s="1">
        <f t="shared" si="36"/>
        <v>16</v>
      </c>
      <c r="N32" s="1">
        <f t="shared" si="37"/>
        <v>22</v>
      </c>
      <c r="O32" s="3"/>
      <c r="P32" s="111">
        <v>2</v>
      </c>
      <c r="Q32" s="111">
        <v>7</v>
      </c>
      <c r="R32" s="111">
        <f t="shared" si="38"/>
        <v>9</v>
      </c>
      <c r="S32" s="113"/>
    </row>
    <row r="33" spans="1:19" ht="15.75" thickBot="1" x14ac:dyDescent="0.3">
      <c r="C33" s="28"/>
      <c r="D33" s="3"/>
      <c r="E33" s="29"/>
      <c r="F33" s="28"/>
      <c r="G33" s="3"/>
      <c r="H33" s="29"/>
      <c r="I33" s="28"/>
      <c r="J33" s="3"/>
      <c r="K33" s="29"/>
      <c r="L33" s="28"/>
      <c r="M33" s="3"/>
      <c r="N33" s="29"/>
      <c r="O33" s="3"/>
      <c r="P33" s="115"/>
      <c r="Q33" s="116"/>
      <c r="R33" s="117"/>
      <c r="S33" s="113"/>
    </row>
    <row r="34" spans="1:19" x14ac:dyDescent="0.25">
      <c r="A34" s="22" t="s">
        <v>47</v>
      </c>
      <c r="B34" s="23"/>
      <c r="C34" s="24">
        <f>SUM(C35:C40)</f>
        <v>7</v>
      </c>
      <c r="D34" s="24">
        <f t="shared" ref="D34:K34" si="40">SUM(D35:D40)</f>
        <v>3</v>
      </c>
      <c r="E34" s="24">
        <f t="shared" si="40"/>
        <v>10</v>
      </c>
      <c r="F34" s="24">
        <f t="shared" si="40"/>
        <v>8</v>
      </c>
      <c r="G34" s="24">
        <f t="shared" si="40"/>
        <v>11</v>
      </c>
      <c r="H34" s="24">
        <f t="shared" si="40"/>
        <v>19</v>
      </c>
      <c r="I34" s="24">
        <f t="shared" si="40"/>
        <v>76</v>
      </c>
      <c r="J34" s="24">
        <f t="shared" si="40"/>
        <v>20</v>
      </c>
      <c r="K34" s="24">
        <f t="shared" si="40"/>
        <v>96</v>
      </c>
      <c r="L34" s="25">
        <f>SUM(C34+F34+I34)</f>
        <v>91</v>
      </c>
      <c r="M34" s="26">
        <f t="shared" ref="M34" si="41">SUM(D34+G34+J34)</f>
        <v>34</v>
      </c>
      <c r="N34" s="27">
        <f t="shared" ref="N34" si="42">SUM(E34+H34+K34)</f>
        <v>125</v>
      </c>
      <c r="O34" s="3"/>
      <c r="P34" s="39">
        <f>SUM(P35:P40)</f>
        <v>3</v>
      </c>
      <c r="Q34" s="39">
        <f>SUM(Q35:Q40)</f>
        <v>1</v>
      </c>
      <c r="R34" s="39">
        <f>SUM(P34:Q34)</f>
        <v>4</v>
      </c>
      <c r="S34" s="113"/>
    </row>
    <row r="35" spans="1:19" ht="26.25" x14ac:dyDescent="0.25">
      <c r="B35" s="30" t="s">
        <v>48</v>
      </c>
      <c r="C35" s="111">
        <v>2</v>
      </c>
      <c r="D35" s="111">
        <v>0</v>
      </c>
      <c r="E35" s="111">
        <f t="shared" ref="E35:E40" si="43">SUM(D35+C35)</f>
        <v>2</v>
      </c>
      <c r="F35" s="111">
        <v>2</v>
      </c>
      <c r="G35" s="111">
        <v>2</v>
      </c>
      <c r="H35" s="111">
        <f t="shared" ref="H35:H40" si="44">+G35+F35</f>
        <v>4</v>
      </c>
      <c r="I35" s="111">
        <v>19</v>
      </c>
      <c r="J35" s="111">
        <v>3</v>
      </c>
      <c r="K35" s="111">
        <f t="shared" ref="K35:K40" si="45">+J35+I35</f>
        <v>22</v>
      </c>
      <c r="L35" s="1">
        <f>SUM(C35+F35+I35)</f>
        <v>23</v>
      </c>
      <c r="M35" s="1">
        <f t="shared" ref="M35:M40" si="46">SUM(D35+G35+J35)</f>
        <v>5</v>
      </c>
      <c r="N35" s="1">
        <f t="shared" ref="N35:N40" si="47">+M35+L35</f>
        <v>28</v>
      </c>
      <c r="O35" s="3"/>
      <c r="P35" s="111">
        <v>1</v>
      </c>
      <c r="Q35" s="111">
        <v>0</v>
      </c>
      <c r="R35" s="111">
        <f t="shared" ref="R35:R40" si="48">+Q35+P35</f>
        <v>1</v>
      </c>
      <c r="S35" s="113"/>
    </row>
    <row r="36" spans="1:19" x14ac:dyDescent="0.25">
      <c r="B36" s="9" t="s">
        <v>49</v>
      </c>
      <c r="C36" s="111">
        <v>0</v>
      </c>
      <c r="D36" s="111">
        <v>1</v>
      </c>
      <c r="E36" s="111">
        <f t="shared" si="43"/>
        <v>1</v>
      </c>
      <c r="F36" s="111">
        <v>1</v>
      </c>
      <c r="G36" s="111">
        <v>3</v>
      </c>
      <c r="H36" s="111">
        <f t="shared" si="44"/>
        <v>4</v>
      </c>
      <c r="I36" s="111">
        <v>5</v>
      </c>
      <c r="J36" s="111">
        <v>3</v>
      </c>
      <c r="K36" s="111">
        <f t="shared" si="45"/>
        <v>8</v>
      </c>
      <c r="L36" s="1">
        <f t="shared" ref="L36:L40" si="49">SUM(C36+F36+I36)</f>
        <v>6</v>
      </c>
      <c r="M36" s="1">
        <f t="shared" si="46"/>
        <v>7</v>
      </c>
      <c r="N36" s="1">
        <f t="shared" si="47"/>
        <v>13</v>
      </c>
      <c r="O36" s="3"/>
      <c r="P36" s="111">
        <v>0</v>
      </c>
      <c r="Q36" s="111">
        <v>0</v>
      </c>
      <c r="R36" s="111">
        <f t="shared" si="48"/>
        <v>0</v>
      </c>
      <c r="S36" s="113"/>
    </row>
    <row r="37" spans="1:19" x14ac:dyDescent="0.25">
      <c r="B37" s="9" t="s">
        <v>50</v>
      </c>
      <c r="C37" s="111">
        <v>1</v>
      </c>
      <c r="D37" s="111">
        <v>2</v>
      </c>
      <c r="E37" s="111">
        <f t="shared" si="43"/>
        <v>3</v>
      </c>
      <c r="F37" s="111">
        <v>0</v>
      </c>
      <c r="G37" s="111">
        <v>3</v>
      </c>
      <c r="H37" s="111">
        <f t="shared" si="44"/>
        <v>3</v>
      </c>
      <c r="I37" s="111">
        <v>15</v>
      </c>
      <c r="J37" s="111">
        <v>10</v>
      </c>
      <c r="K37" s="111">
        <f t="shared" si="45"/>
        <v>25</v>
      </c>
      <c r="L37" s="1">
        <f t="shared" si="49"/>
        <v>16</v>
      </c>
      <c r="M37" s="1">
        <f t="shared" si="46"/>
        <v>15</v>
      </c>
      <c r="N37" s="1">
        <f t="shared" si="47"/>
        <v>31</v>
      </c>
      <c r="O37" s="3"/>
      <c r="P37" s="111">
        <v>2</v>
      </c>
      <c r="Q37" s="111">
        <v>0</v>
      </c>
      <c r="R37" s="111">
        <f t="shared" si="48"/>
        <v>2</v>
      </c>
      <c r="S37" s="113"/>
    </row>
    <row r="38" spans="1:19" x14ac:dyDescent="0.25">
      <c r="B38" s="9" t="s">
        <v>51</v>
      </c>
      <c r="C38" s="111">
        <v>1</v>
      </c>
      <c r="D38" s="111">
        <v>0</v>
      </c>
      <c r="E38" s="111">
        <f t="shared" si="43"/>
        <v>1</v>
      </c>
      <c r="F38" s="111">
        <v>2</v>
      </c>
      <c r="G38" s="111">
        <v>1</v>
      </c>
      <c r="H38" s="111">
        <f t="shared" si="44"/>
        <v>3</v>
      </c>
      <c r="I38" s="111">
        <v>3</v>
      </c>
      <c r="J38" s="111">
        <v>1</v>
      </c>
      <c r="K38" s="111">
        <f t="shared" si="45"/>
        <v>4</v>
      </c>
      <c r="L38" s="1">
        <f t="shared" si="49"/>
        <v>6</v>
      </c>
      <c r="M38" s="1">
        <f t="shared" si="46"/>
        <v>2</v>
      </c>
      <c r="N38" s="1">
        <f t="shared" si="47"/>
        <v>8</v>
      </c>
      <c r="O38" s="3"/>
      <c r="P38" s="111">
        <v>0</v>
      </c>
      <c r="Q38" s="111">
        <v>0</v>
      </c>
      <c r="R38" s="111">
        <f t="shared" si="48"/>
        <v>0</v>
      </c>
      <c r="S38" s="113"/>
    </row>
    <row r="39" spans="1:19" x14ac:dyDescent="0.25">
      <c r="B39" s="9" t="s">
        <v>52</v>
      </c>
      <c r="C39" s="111">
        <v>3</v>
      </c>
      <c r="D39" s="111">
        <v>0</v>
      </c>
      <c r="E39" s="111">
        <f t="shared" si="43"/>
        <v>3</v>
      </c>
      <c r="F39" s="111">
        <v>2</v>
      </c>
      <c r="G39" s="111">
        <v>1</v>
      </c>
      <c r="H39" s="111">
        <f t="shared" si="44"/>
        <v>3</v>
      </c>
      <c r="I39" s="111">
        <v>29</v>
      </c>
      <c r="J39" s="111">
        <v>2</v>
      </c>
      <c r="K39" s="111">
        <f t="shared" si="45"/>
        <v>31</v>
      </c>
      <c r="L39" s="1">
        <f t="shared" si="49"/>
        <v>34</v>
      </c>
      <c r="M39" s="1">
        <f t="shared" si="46"/>
        <v>3</v>
      </c>
      <c r="N39" s="1">
        <f t="shared" si="47"/>
        <v>37</v>
      </c>
      <c r="O39" s="3"/>
      <c r="P39" s="111">
        <v>0</v>
      </c>
      <c r="Q39" s="111">
        <v>1</v>
      </c>
      <c r="R39" s="111">
        <f t="shared" si="48"/>
        <v>1</v>
      </c>
      <c r="S39" s="113"/>
    </row>
    <row r="40" spans="1:19" x14ac:dyDescent="0.25">
      <c r="B40" s="9" t="s">
        <v>53</v>
      </c>
      <c r="C40" s="111">
        <v>0</v>
      </c>
      <c r="D40" s="111">
        <v>0</v>
      </c>
      <c r="E40" s="111">
        <f t="shared" si="43"/>
        <v>0</v>
      </c>
      <c r="F40" s="111">
        <v>1</v>
      </c>
      <c r="G40" s="111">
        <v>1</v>
      </c>
      <c r="H40" s="111">
        <f t="shared" si="44"/>
        <v>2</v>
      </c>
      <c r="I40" s="111">
        <v>5</v>
      </c>
      <c r="J40" s="111">
        <v>1</v>
      </c>
      <c r="K40" s="111">
        <f t="shared" si="45"/>
        <v>6</v>
      </c>
      <c r="L40" s="1">
        <f t="shared" si="49"/>
        <v>6</v>
      </c>
      <c r="M40" s="1">
        <f t="shared" si="46"/>
        <v>2</v>
      </c>
      <c r="N40" s="1">
        <f t="shared" si="47"/>
        <v>8</v>
      </c>
      <c r="O40" s="3"/>
      <c r="P40" s="111">
        <v>0</v>
      </c>
      <c r="Q40" s="111">
        <v>0</v>
      </c>
      <c r="R40" s="111">
        <f t="shared" si="48"/>
        <v>0</v>
      </c>
      <c r="S40" s="113"/>
    </row>
    <row r="41" spans="1:19" x14ac:dyDescent="0.25">
      <c r="C41" s="28"/>
      <c r="D41" s="3"/>
      <c r="E41" s="29"/>
      <c r="F41" s="28"/>
      <c r="G41" s="3"/>
      <c r="H41" s="29"/>
      <c r="I41" s="28"/>
      <c r="J41" s="3"/>
      <c r="K41" s="29"/>
      <c r="L41" s="28"/>
      <c r="M41" s="3"/>
      <c r="N41" s="29"/>
      <c r="O41" s="3"/>
      <c r="P41" s="28"/>
      <c r="Q41" s="3"/>
      <c r="R41" s="29"/>
    </row>
    <row r="42" spans="1:19" ht="15.75" thickBot="1" x14ac:dyDescent="0.3">
      <c r="C42" s="28"/>
      <c r="D42" s="3"/>
      <c r="E42" s="29"/>
      <c r="F42" s="28"/>
      <c r="G42" s="3"/>
      <c r="H42" s="29"/>
      <c r="I42" s="28"/>
      <c r="J42" s="3"/>
      <c r="K42" s="29"/>
      <c r="L42" s="28"/>
      <c r="M42" s="3"/>
      <c r="N42" s="29"/>
      <c r="O42" s="3"/>
      <c r="P42" s="28"/>
      <c r="Q42" s="3"/>
      <c r="R42" s="29"/>
    </row>
    <row r="43" spans="1:19" ht="19.5" thickBot="1" x14ac:dyDescent="0.35">
      <c r="A43" s="31"/>
      <c r="B43" s="32" t="s">
        <v>54</v>
      </c>
      <c r="C43" s="33">
        <f t="shared" ref="C43:K43" si="50">SUM(C34+C28+C22+C14+C6)</f>
        <v>59</v>
      </c>
      <c r="D43" s="33">
        <f t="shared" si="50"/>
        <v>92</v>
      </c>
      <c r="E43" s="33">
        <f t="shared" si="50"/>
        <v>151</v>
      </c>
      <c r="F43" s="33">
        <f t="shared" si="50"/>
        <v>48</v>
      </c>
      <c r="G43" s="33">
        <f t="shared" si="50"/>
        <v>81</v>
      </c>
      <c r="H43" s="33">
        <f t="shared" si="50"/>
        <v>129</v>
      </c>
      <c r="I43" s="33">
        <f t="shared" si="50"/>
        <v>229</v>
      </c>
      <c r="J43" s="33">
        <f t="shared" si="50"/>
        <v>115</v>
      </c>
      <c r="K43" s="33">
        <f t="shared" si="50"/>
        <v>344</v>
      </c>
      <c r="L43" s="34">
        <f>SUM(L6+L14+L22+L28+L34)</f>
        <v>336</v>
      </c>
      <c r="M43" s="35">
        <f>SUM(M6+M14+M22+M28+M34)</f>
        <v>288</v>
      </c>
      <c r="N43" s="36">
        <f>SUM(N6+N14+N22+N28+N34)</f>
        <v>624</v>
      </c>
      <c r="O43" s="37"/>
      <c r="P43" s="34">
        <f>SUM(P6+P14+P22+P28+P34)</f>
        <v>21</v>
      </c>
      <c r="Q43" s="35">
        <f>SUM(Q6+Q14+Q22+Q28+Q34)</f>
        <v>42</v>
      </c>
      <c r="R43" s="36">
        <f>SUM(R6+R14+R22+R28+R34)</f>
        <v>63</v>
      </c>
    </row>
    <row r="46" spans="1:19" x14ac:dyDescent="0.25">
      <c r="B46" s="38" t="s">
        <v>55</v>
      </c>
    </row>
  </sheetData>
  <mergeCells count="5">
    <mergeCell ref="C3:E3"/>
    <mergeCell ref="F3:H3"/>
    <mergeCell ref="I3:K3"/>
    <mergeCell ref="L3:N3"/>
    <mergeCell ref="P3:R3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Yfirlit</vt:lpstr>
      <vt:lpstr>kennarar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Dagmar Steinsson</dc:creator>
  <cp:lastModifiedBy>Sverrir Guðmundsson - HI</cp:lastModifiedBy>
  <dcterms:created xsi:type="dcterms:W3CDTF">2021-05-03T12:44:56Z</dcterms:created>
  <dcterms:modified xsi:type="dcterms:W3CDTF">2021-08-27T08:16:16Z</dcterms:modified>
</cp:coreProperties>
</file>