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smilr/Downloads/"/>
    </mc:Choice>
  </mc:AlternateContent>
  <xr:revisionPtr revIDLastSave="0" documentId="13_ncr:1_{52A9D0A9-8502-3C42-BAC4-00825D39F267}" xr6:coauthVersionLast="45" xr6:coauthVersionMax="45" xr10:uidLastSave="{00000000-0000-0000-0000-000000000000}"/>
  <bookViews>
    <workbookView xWindow="0" yWindow="460" windowWidth="29040" windowHeight="17640" activeTab="3" xr2:uid="{28E06B51-7BCE-42E2-B797-CC5686C9C99D}"/>
  </bookViews>
  <sheets>
    <sheet name="Problem 1" sheetId="1" r:id="rId1"/>
    <sheet name="Problem 2" sheetId="3" r:id="rId2"/>
    <sheet name="Problem 3" sheetId="6" r:id="rId3"/>
    <sheet name="Problem 4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2" i="6"/>
  <c r="S1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R1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0" i="1"/>
  <c r="B2" i="6" l="1"/>
  <c r="E2" i="6"/>
  <c r="F2" i="6"/>
  <c r="I2" i="6"/>
  <c r="J2" i="6"/>
  <c r="K2" i="6"/>
  <c r="L2" i="6"/>
  <c r="M2" i="6"/>
  <c r="N2" i="6"/>
  <c r="O2" i="6" s="1"/>
  <c r="J3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K3" i="6" l="1"/>
  <c r="L3" i="6"/>
  <c r="B1" i="5"/>
  <c r="F2" i="5"/>
  <c r="G2" i="5"/>
  <c r="D3" i="5"/>
  <c r="E3" i="5"/>
  <c r="F3" i="5"/>
  <c r="G3" i="5"/>
  <c r="D4" i="5"/>
  <c r="E4" i="5"/>
  <c r="F4" i="5"/>
  <c r="G4" i="5"/>
  <c r="D5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F5" i="5"/>
  <c r="G5" i="5"/>
  <c r="G6" i="5" s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M3" i="6" l="1"/>
  <c r="N3" i="6" s="1"/>
  <c r="F6" i="5"/>
  <c r="F7" i="5" s="1"/>
  <c r="D14" i="3"/>
  <c r="D15" i="3" s="1"/>
  <c r="D16" i="3" s="1"/>
  <c r="D17" i="3" s="1"/>
  <c r="D18" i="3" s="1"/>
  <c r="D19" i="3" s="1"/>
  <c r="D20" i="3" s="1"/>
  <c r="D21" i="3" s="1"/>
  <c r="D22" i="3" s="1"/>
  <c r="D23" i="3"/>
  <c r="D24" i="3" s="1"/>
  <c r="D25" i="3" s="1"/>
  <c r="D26" i="3" s="1"/>
  <c r="D27" i="3" s="1"/>
  <c r="D28" i="3" s="1"/>
  <c r="D29" i="3" s="1"/>
  <c r="D30" i="3" s="1"/>
  <c r="D31" i="3" s="1"/>
  <c r="C12" i="3"/>
  <c r="C21" i="3" s="1"/>
  <c r="C13" i="3"/>
  <c r="C22" i="3" s="1"/>
  <c r="C11" i="3"/>
  <c r="C29" i="3" s="1"/>
  <c r="D6" i="3"/>
  <c r="D7" i="3"/>
  <c r="D8" i="3"/>
  <c r="D9" i="3"/>
  <c r="D10" i="3"/>
  <c r="D11" i="3"/>
  <c r="D12" i="3"/>
  <c r="D13" i="3"/>
  <c r="D5" i="3"/>
  <c r="C8" i="3"/>
  <c r="C9" i="3" s="1"/>
  <c r="C27" i="3" s="1"/>
  <c r="C7" i="3"/>
  <c r="C16" i="3" s="1"/>
  <c r="C6" i="3"/>
  <c r="C24" i="3" s="1"/>
  <c r="C5" i="3"/>
  <c r="C14" i="3" s="1"/>
  <c r="B7" i="3"/>
  <c r="B10" i="3" s="1"/>
  <c r="B6" i="3"/>
  <c r="B9" i="3" s="1"/>
  <c r="B5" i="3"/>
  <c r="C11" i="1"/>
  <c r="G3" i="1"/>
  <c r="F3" i="1"/>
  <c r="E3" i="1"/>
  <c r="D3" i="1"/>
  <c r="C3" i="1"/>
  <c r="D10" i="1" s="1"/>
  <c r="O3" i="6" l="1"/>
  <c r="J4" i="6" s="1"/>
  <c r="G7" i="5"/>
  <c r="G8" i="5" s="1"/>
  <c r="C17" i="3"/>
  <c r="E5" i="3"/>
  <c r="C15" i="3"/>
  <c r="C26" i="3"/>
  <c r="C20" i="3"/>
  <c r="C31" i="3"/>
  <c r="C30" i="3"/>
  <c r="C10" i="3"/>
  <c r="C19" i="3" s="1"/>
  <c r="C25" i="3"/>
  <c r="E7" i="3"/>
  <c r="E6" i="3"/>
  <c r="B13" i="3"/>
  <c r="B19" i="3"/>
  <c r="B12" i="3"/>
  <c r="E9" i="3"/>
  <c r="B18" i="3"/>
  <c r="C23" i="3"/>
  <c r="C18" i="3"/>
  <c r="B16" i="3"/>
  <c r="E16" i="3" s="1"/>
  <c r="B15" i="3"/>
  <c r="E15" i="3" s="1"/>
  <c r="B14" i="3"/>
  <c r="E14" i="3" s="1"/>
  <c r="B8" i="3"/>
  <c r="E4" i="1"/>
  <c r="D11" i="1"/>
  <c r="D4" i="1"/>
  <c r="D5" i="1" s="1"/>
  <c r="C4" i="1"/>
  <c r="F4" i="1"/>
  <c r="E5" i="1" s="1"/>
  <c r="C12" i="1"/>
  <c r="D12" i="1" s="1"/>
  <c r="K4" i="6" l="1"/>
  <c r="F8" i="5"/>
  <c r="F9" i="5" s="1"/>
  <c r="E10" i="3"/>
  <c r="C28" i="3"/>
  <c r="G6" i="3"/>
  <c r="E18" i="3"/>
  <c r="G15" i="3"/>
  <c r="B11" i="3"/>
  <c r="E8" i="3"/>
  <c r="B17" i="3"/>
  <c r="E17" i="3" s="1"/>
  <c r="E12" i="3"/>
  <c r="B21" i="3"/>
  <c r="E21" i="3" s="1"/>
  <c r="B23" i="3"/>
  <c r="E19" i="3"/>
  <c r="B22" i="3"/>
  <c r="E22" i="3" s="1"/>
  <c r="E13" i="3"/>
  <c r="D6" i="1"/>
  <c r="E10" i="1"/>
  <c r="E11" i="1"/>
  <c r="E12" i="1"/>
  <c r="C5" i="1"/>
  <c r="C13" i="1"/>
  <c r="C6" i="1" l="1"/>
  <c r="G13" i="1" s="1"/>
  <c r="L4" i="6"/>
  <c r="M4" i="6" s="1"/>
  <c r="N4" i="6" s="1"/>
  <c r="G9" i="5"/>
  <c r="G10" i="5" s="1"/>
  <c r="B26" i="3"/>
  <c r="E23" i="3"/>
  <c r="G9" i="3"/>
  <c r="E11" i="3"/>
  <c r="G12" i="3" s="1"/>
  <c r="B20" i="3"/>
  <c r="G18" i="3"/>
  <c r="F12" i="1"/>
  <c r="E13" i="1"/>
  <c r="D13" i="1"/>
  <c r="F13" i="1"/>
  <c r="G11" i="1"/>
  <c r="G10" i="1"/>
  <c r="F10" i="1"/>
  <c r="F11" i="1"/>
  <c r="C14" i="1"/>
  <c r="C7" i="1" l="1"/>
  <c r="G12" i="1"/>
  <c r="O4" i="6"/>
  <c r="J5" i="6" s="1"/>
  <c r="F10" i="5"/>
  <c r="F11" i="5" s="1"/>
  <c r="B25" i="3"/>
  <c r="E20" i="3"/>
  <c r="G21" i="3" s="1"/>
  <c r="I18" i="3" s="1"/>
  <c r="B24" i="3"/>
  <c r="I9" i="3"/>
  <c r="B29" i="3"/>
  <c r="E29" i="3" s="1"/>
  <c r="E26" i="3"/>
  <c r="G14" i="1"/>
  <c r="D14" i="1"/>
  <c r="F14" i="1"/>
  <c r="E14" i="1"/>
  <c r="C15" i="1"/>
  <c r="H14" i="1"/>
  <c r="H10" i="1" l="1"/>
  <c r="H11" i="1"/>
  <c r="H13" i="1"/>
  <c r="H12" i="1"/>
  <c r="K5" i="6"/>
  <c r="L5" i="6" s="1"/>
  <c r="M5" i="6" s="1"/>
  <c r="N5" i="6" s="1"/>
  <c r="G11" i="5"/>
  <c r="G12" i="5" s="1"/>
  <c r="F12" i="5"/>
  <c r="F13" i="5" s="1"/>
  <c r="B27" i="3"/>
  <c r="E24" i="3"/>
  <c r="B28" i="3"/>
  <c r="E25" i="3"/>
  <c r="E15" i="1"/>
  <c r="G15" i="1"/>
  <c r="F15" i="1"/>
  <c r="D15" i="1"/>
  <c r="H15" i="1"/>
  <c r="C16" i="1"/>
  <c r="O5" i="6" l="1"/>
  <c r="J6" i="6" s="1"/>
  <c r="G13" i="5"/>
  <c r="G14" i="5" s="1"/>
  <c r="B31" i="3"/>
  <c r="E31" i="3" s="1"/>
  <c r="E28" i="3"/>
  <c r="B30" i="3"/>
  <c r="E30" i="3" s="1"/>
  <c r="E27" i="3"/>
  <c r="G24" i="3"/>
  <c r="E16" i="1"/>
  <c r="D16" i="1"/>
  <c r="F16" i="1"/>
  <c r="G16" i="1"/>
  <c r="C17" i="1"/>
  <c r="H16" i="1"/>
  <c r="G27" i="3" l="1"/>
  <c r="G30" i="3"/>
  <c r="K6" i="6"/>
  <c r="L6" i="6" s="1"/>
  <c r="M6" i="6" s="1"/>
  <c r="N6" i="6" s="1"/>
  <c r="F14" i="5"/>
  <c r="F15" i="5" s="1"/>
  <c r="I27" i="3"/>
  <c r="F17" i="1"/>
  <c r="G17" i="1"/>
  <c r="E17" i="1"/>
  <c r="D17" i="1"/>
  <c r="C18" i="1"/>
  <c r="H17" i="1"/>
  <c r="O6" i="6" l="1"/>
  <c r="J7" i="6" s="1"/>
  <c r="G15" i="5"/>
  <c r="G16" i="5" s="1"/>
  <c r="K18" i="3"/>
  <c r="G18" i="1"/>
  <c r="E18" i="1"/>
  <c r="F18" i="1"/>
  <c r="D18" i="1"/>
  <c r="H18" i="1"/>
  <c r="C19" i="1"/>
  <c r="K7" i="6" l="1"/>
  <c r="F16" i="5"/>
  <c r="F17" i="5" s="1"/>
  <c r="G17" i="5"/>
  <c r="G18" i="5" s="1"/>
  <c r="E19" i="1"/>
  <c r="F19" i="1"/>
  <c r="D19" i="1"/>
  <c r="G19" i="1"/>
  <c r="C20" i="1"/>
  <c r="H19" i="1"/>
  <c r="L7" i="6" l="1"/>
  <c r="M7" i="6" s="1"/>
  <c r="N7" i="6" s="1"/>
  <c r="G19" i="5"/>
  <c r="G20" i="5" s="1"/>
  <c r="F18" i="5"/>
  <c r="F19" i="5" s="1"/>
  <c r="F20" i="1"/>
  <c r="E20" i="1"/>
  <c r="G20" i="1"/>
  <c r="D20" i="1"/>
  <c r="H20" i="1"/>
  <c r="C21" i="1"/>
  <c r="O7" i="6" l="1"/>
  <c r="J8" i="6" s="1"/>
  <c r="F20" i="5"/>
  <c r="F21" i="5" s="1"/>
  <c r="G21" i="1"/>
  <c r="F21" i="1"/>
  <c r="E21" i="1"/>
  <c r="D21" i="1"/>
  <c r="C22" i="1"/>
  <c r="H21" i="1"/>
  <c r="K8" i="6" l="1"/>
  <c r="G21" i="5"/>
  <c r="G22" i="5" s="1"/>
  <c r="F22" i="1"/>
  <c r="E22" i="1"/>
  <c r="G22" i="1"/>
  <c r="D22" i="1"/>
  <c r="C23" i="1"/>
  <c r="H22" i="1"/>
  <c r="L8" i="6" l="1"/>
  <c r="M8" i="6" s="1"/>
  <c r="N8" i="6" s="1"/>
  <c r="F22" i="5"/>
  <c r="F23" i="5" s="1"/>
  <c r="D23" i="1"/>
  <c r="G23" i="1"/>
  <c r="E23" i="1"/>
  <c r="F23" i="1"/>
  <c r="C24" i="1"/>
  <c r="H23" i="1"/>
  <c r="O8" i="6" l="1"/>
  <c r="J9" i="6" s="1"/>
  <c r="G23" i="5"/>
  <c r="G24" i="5" s="1"/>
  <c r="F24" i="5"/>
  <c r="F25" i="5" s="1"/>
  <c r="E24" i="1"/>
  <c r="D24" i="1"/>
  <c r="G24" i="1"/>
  <c r="F24" i="1"/>
  <c r="C25" i="1"/>
  <c r="H24" i="1"/>
  <c r="K9" i="6" l="1"/>
  <c r="L9" i="6"/>
  <c r="M9" i="6" s="1"/>
  <c r="N9" i="6" s="1"/>
  <c r="G25" i="5"/>
  <c r="G26" i="5" s="1"/>
  <c r="E25" i="1"/>
  <c r="D25" i="1"/>
  <c r="G25" i="1"/>
  <c r="F25" i="1"/>
  <c r="C26" i="1"/>
  <c r="H25" i="1"/>
  <c r="O9" i="6" l="1"/>
  <c r="J10" i="6" s="1"/>
  <c r="F26" i="5"/>
  <c r="F27" i="5" s="1"/>
  <c r="F26" i="1"/>
  <c r="G26" i="1"/>
  <c r="E26" i="1"/>
  <c r="D26" i="1"/>
  <c r="C27" i="1"/>
  <c r="H26" i="1"/>
  <c r="K10" i="6" l="1"/>
  <c r="L10" i="6" s="1"/>
  <c r="M10" i="6" s="1"/>
  <c r="N10" i="6" s="1"/>
  <c r="F28" i="5"/>
  <c r="F29" i="5" s="1"/>
  <c r="G27" i="5"/>
  <c r="G28" i="5" s="1"/>
  <c r="E27" i="1"/>
  <c r="F27" i="1"/>
  <c r="G27" i="1"/>
  <c r="D27" i="1"/>
  <c r="C28" i="1"/>
  <c r="H27" i="1"/>
  <c r="O10" i="6" l="1"/>
  <c r="J11" i="6" s="1"/>
  <c r="G29" i="5"/>
  <c r="G30" i="5" s="1"/>
  <c r="F30" i="5"/>
  <c r="F31" i="5" s="1"/>
  <c r="D28" i="1"/>
  <c r="F28" i="1"/>
  <c r="E28" i="1"/>
  <c r="G28" i="1"/>
  <c r="C29" i="1"/>
  <c r="H28" i="1"/>
  <c r="K11" i="6" l="1"/>
  <c r="L11" i="6"/>
  <c r="M11" i="6" s="1"/>
  <c r="N11" i="6" s="1"/>
  <c r="G31" i="5"/>
  <c r="G32" i="5" s="1"/>
  <c r="E29" i="1"/>
  <c r="G29" i="1"/>
  <c r="F29" i="1"/>
  <c r="D29" i="1"/>
  <c r="C30" i="1"/>
  <c r="H29" i="1"/>
  <c r="O11" i="6" l="1"/>
  <c r="J12" i="6" s="1"/>
  <c r="F32" i="5"/>
  <c r="F33" i="5" s="1"/>
  <c r="G30" i="1"/>
  <c r="D30" i="1"/>
  <c r="E30" i="1"/>
  <c r="F30" i="1"/>
  <c r="C31" i="1"/>
  <c r="H30" i="1"/>
  <c r="K12" i="6" l="1"/>
  <c r="L12" i="6"/>
  <c r="M12" i="6" s="1"/>
  <c r="N12" i="6" s="1"/>
  <c r="G33" i="5"/>
  <c r="G34" i="5" s="1"/>
  <c r="F31" i="1"/>
  <c r="G31" i="1"/>
  <c r="D31" i="1"/>
  <c r="E31" i="1"/>
  <c r="H31" i="1"/>
  <c r="C32" i="1"/>
  <c r="O12" i="6" l="1"/>
  <c r="J13" i="6" s="1"/>
  <c r="F34" i="5"/>
  <c r="F35" i="5" s="1"/>
  <c r="G32" i="1"/>
  <c r="E32" i="1"/>
  <c r="F32" i="1"/>
  <c r="D32" i="1"/>
  <c r="C33" i="1"/>
  <c r="H32" i="1"/>
  <c r="K13" i="6" l="1"/>
  <c r="L13" i="6"/>
  <c r="M13" i="6" s="1"/>
  <c r="N13" i="6" s="1"/>
  <c r="G35" i="5"/>
  <c r="G36" i="5" s="1"/>
  <c r="E33" i="1"/>
  <c r="D33" i="1"/>
  <c r="F33" i="1"/>
  <c r="G33" i="1"/>
  <c r="C34" i="1"/>
  <c r="H33" i="1"/>
  <c r="O13" i="6" l="1"/>
  <c r="J14" i="6" s="1"/>
  <c r="F36" i="5"/>
  <c r="F37" i="5" s="1"/>
  <c r="E34" i="1"/>
  <c r="G34" i="1"/>
  <c r="D34" i="1"/>
  <c r="F34" i="1"/>
  <c r="C35" i="1"/>
  <c r="H34" i="1"/>
  <c r="K14" i="6" l="1"/>
  <c r="L14" i="6"/>
  <c r="M14" i="6"/>
  <c r="N14" i="6" s="1"/>
  <c r="G37" i="5"/>
  <c r="G38" i="5" s="1"/>
  <c r="F35" i="1"/>
  <c r="G35" i="1"/>
  <c r="D35" i="1"/>
  <c r="E35" i="1"/>
  <c r="H35" i="1"/>
  <c r="C36" i="1"/>
  <c r="O14" i="6" l="1"/>
  <c r="J15" i="6" s="1"/>
  <c r="F38" i="5"/>
  <c r="F39" i="5" s="1"/>
  <c r="G36" i="1"/>
  <c r="E36" i="1"/>
  <c r="D36" i="1"/>
  <c r="F36" i="1"/>
  <c r="C37" i="1"/>
  <c r="C38" i="1" s="1"/>
  <c r="H36" i="1"/>
  <c r="K15" i="6" l="1"/>
  <c r="L15" i="6"/>
  <c r="M15" i="6" s="1"/>
  <c r="N15" i="6" s="1"/>
  <c r="G39" i="5"/>
  <c r="G40" i="5" s="1"/>
  <c r="G38" i="1"/>
  <c r="H38" i="1"/>
  <c r="F38" i="1"/>
  <c r="E38" i="1"/>
  <c r="D38" i="1"/>
  <c r="F37" i="1"/>
  <c r="G37" i="1"/>
  <c r="E37" i="1"/>
  <c r="D37" i="1"/>
  <c r="H37" i="1"/>
  <c r="O15" i="6" l="1"/>
  <c r="J16" i="6" s="1"/>
  <c r="F40" i="5"/>
  <c r="F41" i="5" s="1"/>
  <c r="K16" i="6" l="1"/>
  <c r="G41" i="5"/>
  <c r="G42" i="5" s="1"/>
  <c r="L16" i="6" l="1"/>
  <c r="M16" i="6" s="1"/>
  <c r="N16" i="6" s="1"/>
  <c r="F42" i="5"/>
  <c r="F43" i="5" s="1"/>
  <c r="O16" i="6" l="1"/>
  <c r="J17" i="6" s="1"/>
  <c r="G43" i="5"/>
  <c r="G44" i="5" s="1"/>
  <c r="K17" i="6" l="1"/>
  <c r="F44" i="5"/>
  <c r="F45" i="5" s="1"/>
  <c r="L17" i="6" l="1"/>
  <c r="M17" i="6" s="1"/>
  <c r="N17" i="6" s="1"/>
  <c r="G45" i="5"/>
  <c r="G46" i="5" s="1"/>
  <c r="O17" i="6" l="1"/>
  <c r="F46" i="5"/>
  <c r="F47" i="5" s="1"/>
  <c r="G47" i="5" l="1"/>
  <c r="G48" i="5" s="1"/>
  <c r="F48" i="5" l="1"/>
  <c r="F49" i="5" s="1"/>
  <c r="G49" i="5" l="1"/>
  <c r="G50" i="5" s="1"/>
  <c r="F50" i="5" l="1"/>
  <c r="F51" i="5" s="1"/>
  <c r="G51" i="5" l="1"/>
  <c r="G52" i="5" s="1"/>
  <c r="F52" i="5" l="1"/>
  <c r="F53" i="5" s="1"/>
  <c r="G53" i="5" l="1"/>
  <c r="G54" i="5" s="1"/>
  <c r="F54" i="5" l="1"/>
  <c r="F55" i="5" s="1"/>
  <c r="G55" i="5" l="1"/>
  <c r="G56" i="5" s="1"/>
  <c r="F56" i="5" l="1"/>
  <c r="F57" i="5" s="1"/>
  <c r="G57" i="5" l="1"/>
  <c r="G58" i="5" s="1"/>
  <c r="F58" i="5" l="1"/>
  <c r="F59" i="5" s="1"/>
  <c r="G59" i="5" l="1"/>
  <c r="G60" i="5" s="1"/>
  <c r="F60" i="5" l="1"/>
  <c r="F61" i="5" s="1"/>
  <c r="G61" i="5" l="1"/>
  <c r="G62" i="5" s="1"/>
  <c r="F62" i="5" l="1"/>
  <c r="F63" i="5" s="1"/>
  <c r="G63" i="5" l="1"/>
  <c r="G64" i="5" s="1"/>
  <c r="F64" i="5" l="1"/>
  <c r="F65" i="5" s="1"/>
  <c r="G65" i="5" l="1"/>
  <c r="G66" i="5" s="1"/>
  <c r="F66" i="5" l="1"/>
  <c r="F67" i="5" s="1"/>
  <c r="G67" i="5" l="1"/>
  <c r="G68" i="5" s="1"/>
  <c r="F68" i="5" l="1"/>
  <c r="F69" i="5" s="1"/>
  <c r="G69" i="5" l="1"/>
  <c r="G70" i="5" s="1"/>
  <c r="F70" i="5" l="1"/>
  <c r="F71" i="5" s="1"/>
  <c r="G71" i="5" l="1"/>
  <c r="G72" i="5" s="1"/>
  <c r="F72" i="5" l="1"/>
  <c r="F73" i="5" s="1"/>
  <c r="G73" i="5" l="1"/>
  <c r="G74" i="5" s="1"/>
  <c r="F74" i="5" l="1"/>
  <c r="F75" i="5" s="1"/>
  <c r="G75" i="5" l="1"/>
  <c r="G76" i="5" s="1"/>
  <c r="F76" i="5" l="1"/>
  <c r="F77" i="5" s="1"/>
  <c r="G77" i="5" l="1"/>
  <c r="G78" i="5" s="1"/>
  <c r="F78" i="5" l="1"/>
  <c r="F79" i="5" s="1"/>
  <c r="G79" i="5" l="1"/>
  <c r="G80" i="5" s="1"/>
  <c r="F80" i="5" l="1"/>
  <c r="F81" i="5" s="1"/>
  <c r="G81" i="5" l="1"/>
  <c r="G82" i="5" s="1"/>
  <c r="F82" i="5" l="1"/>
  <c r="F83" i="5" s="1"/>
  <c r="G83" i="5" l="1"/>
  <c r="G84" i="5" s="1"/>
  <c r="F84" i="5" l="1"/>
  <c r="F85" i="5" s="1"/>
  <c r="G85" i="5" l="1"/>
  <c r="G86" i="5" s="1"/>
  <c r="F86" i="5" l="1"/>
  <c r="F87" i="5" s="1"/>
  <c r="G87" i="5" l="1"/>
  <c r="G88" i="5" s="1"/>
  <c r="F88" i="5" l="1"/>
  <c r="F89" i="5" s="1"/>
  <c r="G89" i="5" l="1"/>
  <c r="G90" i="5" s="1"/>
  <c r="F90" i="5" l="1"/>
  <c r="F91" i="5" s="1"/>
  <c r="G91" i="5" l="1"/>
  <c r="G92" i="5" s="1"/>
  <c r="F92" i="5" l="1"/>
  <c r="F93" i="5" s="1"/>
  <c r="G93" i="5" l="1"/>
  <c r="G94" i="5" s="1"/>
  <c r="F94" i="5" l="1"/>
  <c r="F95" i="5" s="1"/>
  <c r="G95" i="5" l="1"/>
  <c r="G96" i="5" s="1"/>
  <c r="F96" i="5" l="1"/>
  <c r="F97" i="5" s="1"/>
  <c r="G97" i="5" l="1"/>
  <c r="G98" i="5" s="1"/>
  <c r="F98" i="5" l="1"/>
  <c r="F99" i="5" s="1"/>
  <c r="G99" i="5" l="1"/>
  <c r="G100" i="5" s="1"/>
  <c r="F100" i="5" l="1"/>
  <c r="F101" i="5" s="1"/>
  <c r="G101" i="5" l="1"/>
  <c r="G102" i="5" s="1"/>
  <c r="F102" i="5" l="1"/>
</calcChain>
</file>

<file path=xl/sharedStrings.xml><?xml version="1.0" encoding="utf-8"?>
<sst xmlns="http://schemas.openxmlformats.org/spreadsheetml/2006/main" count="55" uniqueCount="50">
  <si>
    <t>x</t>
  </si>
  <si>
    <t>F(x)</t>
  </si>
  <si>
    <t>B0</t>
  </si>
  <si>
    <t>B1</t>
  </si>
  <si>
    <t>F(xi,xi-1)</t>
  </si>
  <si>
    <t>B2</t>
  </si>
  <si>
    <t>F(xi,xi-1,xi-2)</t>
  </si>
  <si>
    <t>B3</t>
  </si>
  <si>
    <t>F(xi,xi-1,xi-2xi-3)</t>
  </si>
  <si>
    <t>B4</t>
  </si>
  <si>
    <t>F(xi,xi-1,xi-2xi-3,xi-4)</t>
  </si>
  <si>
    <t>B5</t>
  </si>
  <si>
    <t>F(xi,xi-1,xi-2,xi-3,xi-4,xi-5)</t>
  </si>
  <si>
    <t>F(x) 5th Order</t>
  </si>
  <si>
    <t>F(x) 1st Order</t>
  </si>
  <si>
    <t>F(x) 2nd Order</t>
  </si>
  <si>
    <t>F(x) 3rd Order</t>
  </si>
  <si>
    <t>F(x) 4th  Order</t>
  </si>
  <si>
    <t>X</t>
  </si>
  <si>
    <t>Y</t>
  </si>
  <si>
    <t>Z</t>
  </si>
  <si>
    <t>F(x,y,z)</t>
  </si>
  <si>
    <t>Maximum</t>
  </si>
  <si>
    <t>Tf</t>
  </si>
  <si>
    <t>To</t>
  </si>
  <si>
    <t>y(t=0)</t>
  </si>
  <si>
    <t>x(t=0)</t>
  </si>
  <si>
    <t>y</t>
  </si>
  <si>
    <t>T</t>
  </si>
  <si>
    <t>Iteration</t>
  </si>
  <si>
    <t>h</t>
  </si>
  <si>
    <t>tf</t>
  </si>
  <si>
    <t>t0</t>
  </si>
  <si>
    <t>y(0)</t>
  </si>
  <si>
    <t>ksum</t>
  </si>
  <si>
    <t>k4</t>
  </si>
  <si>
    <t>k3</t>
  </si>
  <si>
    <t>k2</t>
  </si>
  <si>
    <t>k1</t>
  </si>
  <si>
    <t>4th order RK method</t>
  </si>
  <si>
    <t>t</t>
  </si>
  <si>
    <t>Euler</t>
  </si>
  <si>
    <t xml:space="preserve">Error 2nd over 1st </t>
  </si>
  <si>
    <t>Error 3rd over 2nd</t>
  </si>
  <si>
    <t>Error 4th over 3rd</t>
  </si>
  <si>
    <t>Simpson's Rule on X intervals</t>
  </si>
  <si>
    <t>Simpson's Rule on Y  intervals</t>
  </si>
  <si>
    <t>Simpson's Rule on Z intervals</t>
  </si>
  <si>
    <t>Minimum</t>
  </si>
  <si>
    <t>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</si>
</sst>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9" fontId="6" fillId="0" borderId="1" xfId="1" applyFont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9" fontId="9" fillId="6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694562595165134E-2"/>
          <c:y val="1.290732889158086E-2"/>
          <c:w val="0.85001946691381303"/>
          <c:h val="0.80584886965856517"/>
        </c:manualLayout>
      </c:layout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[1]Sheet1!$C$81:$H$81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[1]Sheet1!$C$82:$H$82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99</c:v>
                </c:pt>
                <c:pt idx="4">
                  <c:v>291</c:v>
                </c:pt>
                <c:pt idx="5">
                  <c:v>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7-4A93-B339-7AC3D58039D4}"/>
            </c:ext>
          </c:extLst>
        </c:ser>
        <c:ser>
          <c:idx val="2"/>
          <c:order val="1"/>
          <c:tx>
            <c:strRef>
              <c:f>'Problem 1'!$D$9</c:f>
              <c:strCache>
                <c:ptCount val="1"/>
                <c:pt idx="0">
                  <c:v>F(x) 1st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 1'!$C$10:$C$38</c:f>
              <c:numCache>
                <c:formatCode>General</c:formatCode>
                <c:ptCount val="2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</c:numCache>
            </c:numRef>
          </c:xVal>
          <c:yVal>
            <c:numRef>
              <c:f>'Problem 1'!$D$10:$D$38</c:f>
              <c:numCache>
                <c:formatCode>General</c:formatCode>
                <c:ptCount val="29"/>
                <c:pt idx="0">
                  <c:v>3</c:v>
                </c:pt>
                <c:pt idx="1">
                  <c:v>3.75</c:v>
                </c:pt>
                <c:pt idx="2">
                  <c:v>4.5</c:v>
                </c:pt>
                <c:pt idx="3">
                  <c:v>5.25</c:v>
                </c:pt>
                <c:pt idx="4">
                  <c:v>6</c:v>
                </c:pt>
                <c:pt idx="5">
                  <c:v>6.75</c:v>
                </c:pt>
                <c:pt idx="6">
                  <c:v>7.5</c:v>
                </c:pt>
                <c:pt idx="7">
                  <c:v>8.25</c:v>
                </c:pt>
                <c:pt idx="8">
                  <c:v>9</c:v>
                </c:pt>
                <c:pt idx="9">
                  <c:v>9.75</c:v>
                </c:pt>
                <c:pt idx="10">
                  <c:v>10.5</c:v>
                </c:pt>
                <c:pt idx="11">
                  <c:v>11.25</c:v>
                </c:pt>
                <c:pt idx="12">
                  <c:v>12</c:v>
                </c:pt>
                <c:pt idx="13">
                  <c:v>12.75</c:v>
                </c:pt>
                <c:pt idx="14">
                  <c:v>13.5</c:v>
                </c:pt>
                <c:pt idx="15">
                  <c:v>14.25</c:v>
                </c:pt>
                <c:pt idx="16">
                  <c:v>15</c:v>
                </c:pt>
                <c:pt idx="17">
                  <c:v>15.75</c:v>
                </c:pt>
                <c:pt idx="18">
                  <c:v>16.5</c:v>
                </c:pt>
                <c:pt idx="19">
                  <c:v>17.25</c:v>
                </c:pt>
                <c:pt idx="20">
                  <c:v>18</c:v>
                </c:pt>
                <c:pt idx="21">
                  <c:v>18.75</c:v>
                </c:pt>
                <c:pt idx="22">
                  <c:v>19.5</c:v>
                </c:pt>
                <c:pt idx="23">
                  <c:v>20.25</c:v>
                </c:pt>
                <c:pt idx="24">
                  <c:v>21</c:v>
                </c:pt>
                <c:pt idx="25">
                  <c:v>21.75</c:v>
                </c:pt>
                <c:pt idx="26">
                  <c:v>22.5</c:v>
                </c:pt>
                <c:pt idx="27">
                  <c:v>23.25</c:v>
                </c:pt>
                <c:pt idx="2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97-4A93-B339-7AC3D58039D4}"/>
            </c:ext>
          </c:extLst>
        </c:ser>
        <c:ser>
          <c:idx val="3"/>
          <c:order val="2"/>
          <c:tx>
            <c:strRef>
              <c:f>'Problem 1'!$E$9</c:f>
              <c:strCache>
                <c:ptCount val="1"/>
                <c:pt idx="0">
                  <c:v>F(x) 2nd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 1'!$C$10:$C$38</c:f>
              <c:numCache>
                <c:formatCode>General</c:formatCode>
                <c:ptCount val="2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</c:numCache>
            </c:numRef>
          </c:xVal>
          <c:yVal>
            <c:numRef>
              <c:f>'Problem 1'!$E$10:$E$38</c:f>
              <c:numCache>
                <c:formatCode>General</c:formatCode>
                <c:ptCount val="29"/>
                <c:pt idx="0">
                  <c:v>3</c:v>
                </c:pt>
                <c:pt idx="1">
                  <c:v>2.8125</c:v>
                </c:pt>
                <c:pt idx="2">
                  <c:v>3.25</c:v>
                </c:pt>
                <c:pt idx="3">
                  <c:v>4.3125</c:v>
                </c:pt>
                <c:pt idx="4">
                  <c:v>6</c:v>
                </c:pt>
                <c:pt idx="5">
                  <c:v>8.3125</c:v>
                </c:pt>
                <c:pt idx="6">
                  <c:v>11.25</c:v>
                </c:pt>
                <c:pt idx="7">
                  <c:v>14.8125</c:v>
                </c:pt>
                <c:pt idx="8">
                  <c:v>19</c:v>
                </c:pt>
                <c:pt idx="9">
                  <c:v>23.8125</c:v>
                </c:pt>
                <c:pt idx="10">
                  <c:v>29.25</c:v>
                </c:pt>
                <c:pt idx="11">
                  <c:v>35.3125</c:v>
                </c:pt>
                <c:pt idx="12">
                  <c:v>42</c:v>
                </c:pt>
                <c:pt idx="13">
                  <c:v>49.3125</c:v>
                </c:pt>
                <c:pt idx="14">
                  <c:v>57.25</c:v>
                </c:pt>
                <c:pt idx="15">
                  <c:v>65.8125</c:v>
                </c:pt>
                <c:pt idx="16">
                  <c:v>75</c:v>
                </c:pt>
                <c:pt idx="17">
                  <c:v>84.8125</c:v>
                </c:pt>
                <c:pt idx="18">
                  <c:v>95.25</c:v>
                </c:pt>
                <c:pt idx="19">
                  <c:v>106.3125</c:v>
                </c:pt>
                <c:pt idx="20">
                  <c:v>118</c:v>
                </c:pt>
                <c:pt idx="21">
                  <c:v>130.3125</c:v>
                </c:pt>
                <c:pt idx="22">
                  <c:v>143.25</c:v>
                </c:pt>
                <c:pt idx="23">
                  <c:v>156.8125</c:v>
                </c:pt>
                <c:pt idx="24">
                  <c:v>171</c:v>
                </c:pt>
                <c:pt idx="25">
                  <c:v>185.8125</c:v>
                </c:pt>
                <c:pt idx="26">
                  <c:v>201.25</c:v>
                </c:pt>
                <c:pt idx="27">
                  <c:v>217.3125</c:v>
                </c:pt>
                <c:pt idx="28">
                  <c:v>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97-4A93-B339-7AC3D58039D4}"/>
            </c:ext>
          </c:extLst>
        </c:ser>
        <c:ser>
          <c:idx val="4"/>
          <c:order val="3"/>
          <c:tx>
            <c:strRef>
              <c:f>'Problem 1'!$F$9</c:f>
              <c:strCache>
                <c:ptCount val="1"/>
                <c:pt idx="0">
                  <c:v>F(x) 3rd Order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'Problem 1'!$C$10:$C$38</c:f>
              <c:numCache>
                <c:formatCode>General</c:formatCode>
                <c:ptCount val="2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</c:numCache>
            </c:numRef>
          </c:xVal>
          <c:yVal>
            <c:numRef>
              <c:f>'Problem 1'!$F$10:$F$38</c:f>
              <c:numCache>
                <c:formatCode>General</c:formatCode>
                <c:ptCount val="29"/>
                <c:pt idx="0">
                  <c:v>3</c:v>
                </c:pt>
                <c:pt idx="1">
                  <c:v>3.140625</c:v>
                </c:pt>
                <c:pt idx="2">
                  <c:v>3.625</c:v>
                </c:pt>
                <c:pt idx="3">
                  <c:v>4.546875</c:v>
                </c:pt>
                <c:pt idx="4">
                  <c:v>6</c:v>
                </c:pt>
                <c:pt idx="5">
                  <c:v>8.078125</c:v>
                </c:pt>
                <c:pt idx="6">
                  <c:v>10.875</c:v>
                </c:pt>
                <c:pt idx="7">
                  <c:v>14.484375</c:v>
                </c:pt>
                <c:pt idx="8">
                  <c:v>19</c:v>
                </c:pt>
                <c:pt idx="9">
                  <c:v>24.515625</c:v>
                </c:pt>
                <c:pt idx="10">
                  <c:v>31.125</c:v>
                </c:pt>
                <c:pt idx="11">
                  <c:v>38.921875</c:v>
                </c:pt>
                <c:pt idx="12">
                  <c:v>48</c:v>
                </c:pt>
                <c:pt idx="13">
                  <c:v>58.453125</c:v>
                </c:pt>
                <c:pt idx="14">
                  <c:v>70.375</c:v>
                </c:pt>
                <c:pt idx="15">
                  <c:v>83.859375</c:v>
                </c:pt>
                <c:pt idx="16">
                  <c:v>99</c:v>
                </c:pt>
                <c:pt idx="17">
                  <c:v>115.890625</c:v>
                </c:pt>
                <c:pt idx="18">
                  <c:v>134.625</c:v>
                </c:pt>
                <c:pt idx="19">
                  <c:v>155.296875</c:v>
                </c:pt>
                <c:pt idx="20">
                  <c:v>178</c:v>
                </c:pt>
                <c:pt idx="21">
                  <c:v>202.828125</c:v>
                </c:pt>
                <c:pt idx="22">
                  <c:v>229.875</c:v>
                </c:pt>
                <c:pt idx="23">
                  <c:v>259.234375</c:v>
                </c:pt>
                <c:pt idx="24">
                  <c:v>291</c:v>
                </c:pt>
                <c:pt idx="25">
                  <c:v>325.265625</c:v>
                </c:pt>
                <c:pt idx="26">
                  <c:v>362.125</c:v>
                </c:pt>
                <c:pt idx="27">
                  <c:v>401.671875</c:v>
                </c:pt>
                <c:pt idx="28">
                  <c:v>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97-4A93-B339-7AC3D58039D4}"/>
            </c:ext>
          </c:extLst>
        </c:ser>
        <c:ser>
          <c:idx val="5"/>
          <c:order val="4"/>
          <c:tx>
            <c:strRef>
              <c:f>'Problem 1'!$G$9</c:f>
              <c:strCache>
                <c:ptCount val="1"/>
                <c:pt idx="0">
                  <c:v>F(x) 4th  Order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'Problem 1'!$C$10:$C$38</c:f>
              <c:numCache>
                <c:formatCode>General</c:formatCode>
                <c:ptCount val="2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</c:numCache>
            </c:numRef>
          </c:xVal>
          <c:yVal>
            <c:numRef>
              <c:f>'Problem 1'!$G$10:$G$38</c:f>
              <c:numCache>
                <c:formatCode>General</c:formatCode>
                <c:ptCount val="29"/>
                <c:pt idx="0">
                  <c:v>3</c:v>
                </c:pt>
                <c:pt idx="1">
                  <c:v>3.140625</c:v>
                </c:pt>
                <c:pt idx="2">
                  <c:v>3.625</c:v>
                </c:pt>
                <c:pt idx="3">
                  <c:v>4.546875</c:v>
                </c:pt>
                <c:pt idx="4">
                  <c:v>6</c:v>
                </c:pt>
                <c:pt idx="5">
                  <c:v>8.078125</c:v>
                </c:pt>
                <c:pt idx="6">
                  <c:v>10.875</c:v>
                </c:pt>
                <c:pt idx="7">
                  <c:v>14.484375</c:v>
                </c:pt>
                <c:pt idx="8">
                  <c:v>19</c:v>
                </c:pt>
                <c:pt idx="9">
                  <c:v>24.515625</c:v>
                </c:pt>
                <c:pt idx="10">
                  <c:v>31.125</c:v>
                </c:pt>
                <c:pt idx="11">
                  <c:v>38.921875</c:v>
                </c:pt>
                <c:pt idx="12">
                  <c:v>48</c:v>
                </c:pt>
                <c:pt idx="13">
                  <c:v>58.453125</c:v>
                </c:pt>
                <c:pt idx="14">
                  <c:v>70.375</c:v>
                </c:pt>
                <c:pt idx="15">
                  <c:v>83.859375</c:v>
                </c:pt>
                <c:pt idx="16">
                  <c:v>99</c:v>
                </c:pt>
                <c:pt idx="17">
                  <c:v>115.890625</c:v>
                </c:pt>
                <c:pt idx="18">
                  <c:v>134.625</c:v>
                </c:pt>
                <c:pt idx="19">
                  <c:v>155.296875</c:v>
                </c:pt>
                <c:pt idx="20">
                  <c:v>178</c:v>
                </c:pt>
                <c:pt idx="21">
                  <c:v>202.828125</c:v>
                </c:pt>
                <c:pt idx="22">
                  <c:v>229.875</c:v>
                </c:pt>
                <c:pt idx="23">
                  <c:v>259.234375</c:v>
                </c:pt>
                <c:pt idx="24">
                  <c:v>291</c:v>
                </c:pt>
                <c:pt idx="25">
                  <c:v>325.265625</c:v>
                </c:pt>
                <c:pt idx="26">
                  <c:v>362.125</c:v>
                </c:pt>
                <c:pt idx="27">
                  <c:v>401.671875</c:v>
                </c:pt>
                <c:pt idx="28">
                  <c:v>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97-4A93-B339-7AC3D58039D4}"/>
            </c:ext>
          </c:extLst>
        </c:ser>
        <c:ser>
          <c:idx val="1"/>
          <c:order val="5"/>
          <c:tx>
            <c:strRef>
              <c:f>'Problem 1'!$H$9</c:f>
              <c:strCache>
                <c:ptCount val="1"/>
                <c:pt idx="0">
                  <c:v>F(x) 5th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3.1673052362707607E-2"/>
                  <c:y val="-4.51140995967754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97-4A93-B339-7AC3D58039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[1]Sheet1!$A$90:$A$119</c:f>
              <c:numCache>
                <c:formatCode>General</c:formatCode>
                <c:ptCount val="30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</c:numCache>
            </c:numRef>
          </c:xVal>
          <c:yVal>
            <c:numRef>
              <c:f>[1]Sheet1!$B$90:$B$119</c:f>
              <c:numCache>
                <c:formatCode>General</c:formatCode>
                <c:ptCount val="30"/>
                <c:pt idx="0">
                  <c:v>3</c:v>
                </c:pt>
                <c:pt idx="1">
                  <c:v>3.140625</c:v>
                </c:pt>
                <c:pt idx="2">
                  <c:v>3.625</c:v>
                </c:pt>
                <c:pt idx="3">
                  <c:v>4.546875</c:v>
                </c:pt>
                <c:pt idx="4">
                  <c:v>6</c:v>
                </c:pt>
                <c:pt idx="5">
                  <c:v>8.078125</c:v>
                </c:pt>
                <c:pt idx="6">
                  <c:v>10.875</c:v>
                </c:pt>
                <c:pt idx="7">
                  <c:v>14.484375</c:v>
                </c:pt>
                <c:pt idx="8">
                  <c:v>19</c:v>
                </c:pt>
                <c:pt idx="9">
                  <c:v>24.515625</c:v>
                </c:pt>
                <c:pt idx="10">
                  <c:v>31.125</c:v>
                </c:pt>
                <c:pt idx="11">
                  <c:v>38.921875</c:v>
                </c:pt>
                <c:pt idx="12">
                  <c:v>48</c:v>
                </c:pt>
                <c:pt idx="13">
                  <c:v>58.453125</c:v>
                </c:pt>
                <c:pt idx="14">
                  <c:v>70.375</c:v>
                </c:pt>
                <c:pt idx="15">
                  <c:v>83.859375</c:v>
                </c:pt>
                <c:pt idx="16">
                  <c:v>99</c:v>
                </c:pt>
                <c:pt idx="17">
                  <c:v>115.890625</c:v>
                </c:pt>
                <c:pt idx="18">
                  <c:v>134.625</c:v>
                </c:pt>
                <c:pt idx="19">
                  <c:v>155.296875</c:v>
                </c:pt>
                <c:pt idx="20">
                  <c:v>178</c:v>
                </c:pt>
                <c:pt idx="21">
                  <c:v>202.828125</c:v>
                </c:pt>
                <c:pt idx="22">
                  <c:v>229.875</c:v>
                </c:pt>
                <c:pt idx="23">
                  <c:v>259.234375</c:v>
                </c:pt>
                <c:pt idx="24">
                  <c:v>291</c:v>
                </c:pt>
                <c:pt idx="25">
                  <c:v>325.265625</c:v>
                </c:pt>
                <c:pt idx="26">
                  <c:v>362.125</c:v>
                </c:pt>
                <c:pt idx="27">
                  <c:v>401.671875</c:v>
                </c:pt>
                <c:pt idx="28">
                  <c:v>444</c:v>
                </c:pt>
                <c:pt idx="29">
                  <c:v>489.203125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7-4A93-B339-7AC3D580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09631"/>
        <c:axId val="1473705807"/>
      </c:scatterChart>
      <c:valAx>
        <c:axId val="1473609631"/>
        <c:scaling>
          <c:orientation val="minMax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05807"/>
        <c:crosses val="autoZero"/>
        <c:crossBetween val="midCat"/>
      </c:valAx>
      <c:valAx>
        <c:axId val="14737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0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'Problem 3'!$F$1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3'!$E$2:$E$17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</c:numCache>
            </c:numRef>
          </c:xVal>
          <c:yVal>
            <c:numRef>
              <c:f>'Problem 3'!$F$2:$F$17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-8.0000000000000019E-3</c:v>
                </c:pt>
                <c:pt idx="3">
                  <c:v>-4.1600000000000012E-2</c:v>
                </c:pt>
                <c:pt idx="4">
                  <c:v>-0.12192000000000004</c:v>
                </c:pt>
                <c:pt idx="5">
                  <c:v>-0.2743040000000001</c:v>
                </c:pt>
                <c:pt idx="6">
                  <c:v>-0.52916480000000021</c:v>
                </c:pt>
                <c:pt idx="7">
                  <c:v>-0.92299776000000033</c:v>
                </c:pt>
                <c:pt idx="8">
                  <c:v>-1.4995973120000006</c:v>
                </c:pt>
                <c:pt idx="9">
                  <c:v>-2.3115167744000007</c:v>
                </c:pt>
                <c:pt idx="10">
                  <c:v>-3.4218201292800003</c:v>
                </c:pt>
                <c:pt idx="11">
                  <c:v>-4.9061841551360006</c:v>
                </c:pt>
                <c:pt idx="12">
                  <c:v>-6.8554209861632005</c:v>
                </c:pt>
                <c:pt idx="13">
                  <c:v>-9.3785051833958413</c:v>
                </c:pt>
                <c:pt idx="14">
                  <c:v>-12.606206220075009</c:v>
                </c:pt>
                <c:pt idx="15">
                  <c:v>-16.695447464090012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E-5744-95B6-8B0E4492D2D5}"/>
            </c:ext>
          </c:extLst>
        </c:ser>
        <c:ser>
          <c:idx val="1"/>
          <c:order val="1"/>
          <c:tx>
            <c:strRef>
              <c:f>'Problem 3'!$J$1</c:f>
              <c:strCache>
                <c:ptCount val="1"/>
                <c:pt idx="0">
                  <c:v>4th order RK method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3'!$I$2:$I$17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</c:numCache>
            </c:numRef>
          </c:xVal>
          <c:yVal>
            <c:numRef>
              <c:f>'Problem 3'!$J$2:$J$17</c:f>
              <c:numCache>
                <c:formatCode>General</c:formatCode>
                <c:ptCount val="16"/>
                <c:pt idx="0">
                  <c:v>0</c:v>
                </c:pt>
                <c:pt idx="1">
                  <c:v>-2.8066666666666674E-3</c:v>
                </c:pt>
                <c:pt idx="2">
                  <c:v>-2.3650729333333342E-2</c:v>
                </c:pt>
                <c:pt idx="3">
                  <c:v>-8.4237667474400035E-2</c:v>
                </c:pt>
                <c:pt idx="4">
                  <c:v>-0.21107855371989889</c:v>
                </c:pt>
                <c:pt idx="5">
                  <c:v>-0.43655401218015122</c:v>
                </c:pt>
                <c:pt idx="6">
                  <c:v>-0.80021373714350341</c:v>
                </c:pt>
                <c:pt idx="7">
                  <c:v>-1.3503637252137417</c:v>
                </c:pt>
                <c:pt idx="8">
                  <c:v>-2.146004920642731</c:v>
                </c:pt>
                <c:pt idx="9">
                  <c:v>-3.2592010767396982</c:v>
                </c:pt>
                <c:pt idx="10">
                  <c:v>-4.7779708617965344</c:v>
                </c:pt>
                <c:pt idx="11">
                  <c:v>-6.8098202772649543</c:v>
                </c:pt>
                <c:pt idx="12">
                  <c:v>-9.4860571533180824</c:v>
                </c:pt>
                <c:pt idx="13">
                  <c:v>-12.967060873729373</c:v>
                </c:pt>
                <c:pt idx="14">
                  <c:v>-17.448718817839723</c:v>
                </c:pt>
                <c:pt idx="15">
                  <c:v>-23.170287830776104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E-5744-95B6-8B0E4492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01968"/>
        <c:axId val="1420318928"/>
      </c:scatterChart>
      <c:valAx>
        <c:axId val="14202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18928"/>
        <c:crosses val="autoZero"/>
        <c:crossBetween val="midCat"/>
      </c:valAx>
      <c:valAx>
        <c:axId val="1420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'Problem 4'!$F$1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2.7777777777778798E-3"/>
                  <c:y val="-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x=</a:t>
                    </a:r>
                    <a:fld id="{0B6F56FA-9D5B-6D4B-800A-229665B2587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AC1-5149-B5C9-58E809BC3C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'Problem 4'!$E$2:$E$102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'Problem 4'!$F$2:$F$102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0.29949999999999999</c:v>
                </c:pt>
                <c:pt idx="4">
                  <c:v>0.39800000000000002</c:v>
                </c:pt>
                <c:pt idx="5">
                  <c:v>0.49500250000000001</c:v>
                </c:pt>
                <c:pt idx="6">
                  <c:v>0.59001499999999996</c:v>
                </c:pt>
                <c:pt idx="7">
                  <c:v>0.68255248749999997</c:v>
                </c:pt>
                <c:pt idx="8">
                  <c:v>0.77213989999999999</c:v>
                </c:pt>
                <c:pt idx="9">
                  <c:v>0.85831455006250001</c:v>
                </c:pt>
                <c:pt idx="10">
                  <c:v>0.94062850062500003</c:v>
                </c:pt>
                <c:pt idx="11">
                  <c:v>1.0186508784371875</c:v>
                </c:pt>
                <c:pt idx="12">
                  <c:v>1.0919701137462501</c:v>
                </c:pt>
                <c:pt idx="13">
                  <c:v>1.1601960946631267</c:v>
                </c:pt>
                <c:pt idx="14">
                  <c:v>1.2229622250112719</c:v>
                </c:pt>
                <c:pt idx="15">
                  <c:v>1.2799273748861015</c:v>
                </c:pt>
                <c:pt idx="16">
                  <c:v>1.3307777136358749</c:v>
                </c:pt>
                <c:pt idx="17">
                  <c:v>1.3752284155112178</c:v>
                </c:pt>
                <c:pt idx="18">
                  <c:v>1.4130252288183811</c:v>
                </c:pt>
                <c:pt idx="19">
                  <c:v>1.4439459000479884</c:v>
                </c:pt>
                <c:pt idx="20">
                  <c:v>1.4678014451335037</c:v>
                </c:pt>
                <c:pt idx="21">
                  <c:v>1.4844372607187792</c:v>
                </c:pt>
                <c:pt idx="22">
                  <c:v>1.4937340690783871</c:v>
                </c:pt>
                <c:pt idx="23">
                  <c:v>1.4956086911344013</c:v>
                </c:pt>
                <c:pt idx="24">
                  <c:v>1.4900146428450234</c:v>
                </c:pt>
                <c:pt idx="25">
                  <c:v>1.4769425510999736</c:v>
                </c:pt>
                <c:pt idx="26">
                  <c:v>1.4564203861406986</c:v>
                </c:pt>
                <c:pt idx="27">
                  <c:v>1.4285135084259237</c:v>
                </c:pt>
                <c:pt idx="28">
                  <c:v>1.3933245287804454</c:v>
                </c:pt>
                <c:pt idx="29">
                  <c:v>1.3509929815928374</c:v>
                </c:pt>
                <c:pt idx="30">
                  <c:v>1.3016948117613272</c:v>
                </c:pt>
                <c:pt idx="31">
                  <c:v>1.2456416770218528</c:v>
                </c:pt>
                <c:pt idx="32">
                  <c:v>1.1830800682235718</c:v>
                </c:pt>
                <c:pt idx="33">
                  <c:v>1.1142902510401815</c:v>
                </c:pt>
                <c:pt idx="34">
                  <c:v>1.0395850335156733</c:v>
                </c:pt>
                <c:pt idx="35">
                  <c:v>0.95930836473596426</c:v>
                </c:pt>
                <c:pt idx="36">
                  <c:v>0.87383377078867686</c:v>
                </c:pt>
                <c:pt idx="37">
                  <c:v>0.78356263501770962</c:v>
                </c:pt>
                <c:pt idx="38">
                  <c:v>0.68892233039279904</c:v>
                </c:pt>
                <c:pt idx="39">
                  <c:v>0.59036421259279992</c:v>
                </c:pt>
                <c:pt idx="40">
                  <c:v>0.48836148314083677</c:v>
                </c:pt>
                <c:pt idx="41">
                  <c:v>0.38340693262590964</c:v>
                </c:pt>
                <c:pt idx="42">
                  <c:v>0.27601057469527829</c:v>
                </c:pt>
                <c:pt idx="43">
                  <c:v>0.1666971821015174</c:v>
                </c:pt>
                <c:pt idx="44">
                  <c:v>5.6003736634280099E-2</c:v>
                </c:pt>
                <c:pt idx="45">
                  <c:v>-5.5523194743464788E-2</c:v>
                </c:pt>
                <c:pt idx="46">
                  <c:v>-0.16733014480438108</c:v>
                </c:pt>
                <c:pt idx="47">
                  <c:v>-0.27885947889158003</c:v>
                </c:pt>
                <c:pt idx="48">
                  <c:v>-0.38955216225475708</c:v>
                </c:pt>
                <c:pt idx="49">
                  <c:v>-0.49885054822347624</c:v>
                </c:pt>
                <c:pt idx="50">
                  <c:v>-0.60620117338092161</c:v>
                </c:pt>
                <c:pt idx="51">
                  <c:v>-0.71105754579724956</c:v>
                </c:pt>
                <c:pt idx="52">
                  <c:v>-0.81288291234667298</c:v>
                </c:pt>
                <c:pt idx="53">
                  <c:v>-0.91115299116711013</c:v>
                </c:pt>
                <c:pt idx="54">
                  <c:v>-1.0053586554258138</c:v>
                </c:pt>
                <c:pt idx="55">
                  <c:v>-1.0950085547286821</c:v>
                </c:pt>
                <c:pt idx="56">
                  <c:v>-1.1796316607544213</c:v>
                </c:pt>
                <c:pt idx="57">
                  <c:v>-1.2587797240065171</c:v>
                </c:pt>
                <c:pt idx="58">
                  <c:v>-1.3320296289548406</c:v>
                </c:pt>
                <c:pt idx="59">
                  <c:v>-1.3989856352831316</c:v>
                </c:pt>
                <c:pt idx="60">
                  <c:v>-1.4592814934666485</c:v>
                </c:pt>
                <c:pt idx="61">
                  <c:v>-1.5125824234737497</c:v>
                </c:pt>
                <c:pt idx="62">
                  <c:v>-1.5585869460135175</c:v>
                </c:pt>
                <c:pt idx="63">
                  <c:v>-1.5970285564359168</c:v>
                </c:pt>
                <c:pt idx="64">
                  <c:v>-1.6276772321282484</c:v>
                </c:pt>
                <c:pt idx="65">
                  <c:v>-1.6503407650384003</c:v>
                </c:pt>
                <c:pt idx="66">
                  <c:v>-1.664865911787911</c:v>
                </c:pt>
                <c:pt idx="67">
                  <c:v>-1.6711393547122297</c:v>
                </c:pt>
                <c:pt idx="68">
                  <c:v>-1.669088468077609</c:v>
                </c:pt>
                <c:pt idx="69">
                  <c:v>-1.6586818846694271</c:v>
                </c:pt>
                <c:pt idx="70">
                  <c:v>-1.6399298589208571</c:v>
                </c:pt>
                <c:pt idx="71">
                  <c:v>-1.6128844237489399</c:v>
                </c:pt>
                <c:pt idx="72">
                  <c:v>-1.5776393392824184</c:v>
                </c:pt>
                <c:pt idx="73">
                  <c:v>-1.5343298326971522</c:v>
                </c:pt>
                <c:pt idx="74">
                  <c:v>-1.483132129415474</c:v>
                </c:pt>
                <c:pt idx="75">
                  <c:v>-1.42426277697031</c:v>
                </c:pt>
                <c:pt idx="76">
                  <c:v>-1.3579777638780686</c:v>
                </c:pt>
                <c:pt idx="77">
                  <c:v>-1.2845714369009757</c:v>
                </c:pt>
                <c:pt idx="78">
                  <c:v>-1.2043752211044925</c:v>
                </c:pt>
                <c:pt idx="79">
                  <c:v>-1.1177561481235043</c:v>
                </c:pt>
                <c:pt idx="80">
                  <c:v>-1.0251151990369938</c:v>
                </c:pt>
                <c:pt idx="81">
                  <c:v>-0.92688546920986559</c:v>
                </c:pt>
                <c:pt idx="82">
                  <c:v>-0.82353016338755247</c:v>
                </c:pt>
                <c:pt idx="83">
                  <c:v>-0.71554043021919</c:v>
                </c:pt>
                <c:pt idx="84">
                  <c:v>-0.60343304623388982</c:v>
                </c:pt>
                <c:pt idx="85">
                  <c:v>-0.48774796009749372</c:v>
                </c:pt>
                <c:pt idx="86">
                  <c:v>-0.36904570872992815</c:v>
                </c:pt>
                <c:pt idx="87">
                  <c:v>-0.2479047175618751</c:v>
                </c:pt>
                <c:pt idx="88">
                  <c:v>-0.12491849785017242</c:v>
                </c:pt>
                <c:pt idx="89">
                  <c:v>-6.9275455066038216E-4</c:v>
                </c:pt>
                <c:pt idx="90">
                  <c:v>0.12415758123810253</c:v>
                </c:pt>
                <c:pt idx="91">
                  <c:v>0.24901138079961874</c:v>
                </c:pt>
                <c:pt idx="92">
                  <c:v>0.37324439245494445</c:v>
                </c:pt>
                <c:pt idx="93">
                  <c:v>0.49623234720627207</c:v>
                </c:pt>
                <c:pt idx="94">
                  <c:v>0.61735407999532499</c:v>
                </c:pt>
                <c:pt idx="95">
                  <c:v>0.73599465104834649</c:v>
                </c:pt>
                <c:pt idx="96">
                  <c:v>0.85154845170139137</c:v>
                </c:pt>
                <c:pt idx="97">
                  <c:v>0.96342227909919453</c:v>
                </c:pt>
                <c:pt idx="98">
                  <c:v>1.0710383642384906</c:v>
                </c:pt>
                <c:pt idx="99">
                  <c:v>1.1738373379822908</c:v>
                </c:pt>
                <c:pt idx="100">
                  <c:v>1.2712811199048986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1-5149-B5C9-58E809BC3C45}"/>
            </c:ext>
          </c:extLst>
        </c:ser>
        <c:ser>
          <c:idx val="1"/>
          <c:order val="1"/>
          <c:tx>
            <c:strRef>
              <c:f>'Problem 4'!$G$1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9.7227028766011886E-2"/>
                  <c:y val="5.96391462679692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y=</a:t>
                    </a:r>
                    <a:fld id="{A2646867-039F-E04C-B7F0-8B52FAEDE06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AC1-5149-B5C9-58E809BC3C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'Problem 4'!$E$2:$E$102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'Problem 4'!$G$2:$G$102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0.995</c:v>
                </c:pt>
                <c:pt idx="3">
                  <c:v>0.98499999999999999</c:v>
                </c:pt>
                <c:pt idx="4">
                  <c:v>0.97002500000000003</c:v>
                </c:pt>
                <c:pt idx="5">
                  <c:v>0.950125</c:v>
                </c:pt>
                <c:pt idx="6">
                  <c:v>0.92537487500000004</c:v>
                </c:pt>
                <c:pt idx="7">
                  <c:v>0.89587412500000008</c:v>
                </c:pt>
                <c:pt idx="8">
                  <c:v>0.86174650062500002</c:v>
                </c:pt>
                <c:pt idx="9">
                  <c:v>0.82313950562500005</c:v>
                </c:pt>
                <c:pt idx="10">
                  <c:v>0.78022377812187504</c:v>
                </c:pt>
                <c:pt idx="11">
                  <c:v>0.73319235309062503</c:v>
                </c:pt>
                <c:pt idx="12">
                  <c:v>0.68225980916876561</c:v>
                </c:pt>
                <c:pt idx="13">
                  <c:v>0.6276613034814531</c:v>
                </c:pt>
                <c:pt idx="14">
                  <c:v>0.56965149874829679</c:v>
                </c:pt>
                <c:pt idx="15">
                  <c:v>0.50850338749773316</c:v>
                </c:pt>
                <c:pt idx="16">
                  <c:v>0.44450701875342807</c:v>
                </c:pt>
                <c:pt idx="17">
                  <c:v>0.37796813307163435</c:v>
                </c:pt>
                <c:pt idx="18">
                  <c:v>0.30920671229607344</c:v>
                </c:pt>
                <c:pt idx="19">
                  <c:v>0.23855545085515439</c:v>
                </c:pt>
                <c:pt idx="20">
                  <c:v>0.16635815585275499</c:v>
                </c:pt>
                <c:pt idx="21">
                  <c:v>9.296808359607979E-2</c:v>
                </c:pt>
                <c:pt idx="22">
                  <c:v>1.874622056014083E-2</c:v>
                </c:pt>
                <c:pt idx="23">
                  <c:v>-5.5940482893778523E-2</c:v>
                </c:pt>
                <c:pt idx="24">
                  <c:v>-0.13072091745049857</c:v>
                </c:pt>
                <c:pt idx="25">
                  <c:v>-0.20522164959274974</c:v>
                </c:pt>
                <c:pt idx="26">
                  <c:v>-0.27906877714774841</c:v>
                </c:pt>
                <c:pt idx="27">
                  <c:v>-0.35188979645478335</c:v>
                </c:pt>
                <c:pt idx="28">
                  <c:v>-0.42331547187607954</c:v>
                </c:pt>
                <c:pt idx="29">
                  <c:v>-0.4929816983151018</c:v>
                </c:pt>
                <c:pt idx="30">
                  <c:v>-0.56053134739474364</c:v>
                </c:pt>
                <c:pt idx="31">
                  <c:v>-0.62561608798280999</c:v>
                </c:pt>
                <c:pt idx="32">
                  <c:v>-0.68789817183390267</c:v>
                </c:pt>
                <c:pt idx="33">
                  <c:v>-0.74705217524508127</c:v>
                </c:pt>
                <c:pt idx="34">
                  <c:v>-0.80276668779709037</c:v>
                </c:pt>
                <c:pt idx="35">
                  <c:v>-0.85474593947287403</c:v>
                </c:pt>
                <c:pt idx="36">
                  <c:v>-0.90271135770967226</c:v>
                </c:pt>
                <c:pt idx="37">
                  <c:v>-0.94640304624910609</c:v>
                </c:pt>
                <c:pt idx="38">
                  <c:v>-0.98558117799999156</c:v>
                </c:pt>
                <c:pt idx="39">
                  <c:v>-1.0200272945196316</c:v>
                </c:pt>
                <c:pt idx="40">
                  <c:v>-1.0495455051492715</c:v>
                </c:pt>
                <c:pt idx="41">
                  <c:v>-1.0739635793063134</c:v>
                </c:pt>
                <c:pt idx="42">
                  <c:v>-1.0931339259376089</c:v>
                </c:pt>
                <c:pt idx="43">
                  <c:v>-1.1069344546723729</c:v>
                </c:pt>
                <c:pt idx="44">
                  <c:v>-1.1152693137774488</c:v>
                </c:pt>
                <c:pt idx="45">
                  <c:v>-1.1180695006091628</c:v>
                </c:pt>
                <c:pt idx="46">
                  <c:v>-1.1152933408719896</c:v>
                </c:pt>
                <c:pt idx="47">
                  <c:v>-1.1069268336317706</c:v>
                </c:pt>
                <c:pt idx="48">
                  <c:v>-1.0929838596871915</c:v>
                </c:pt>
                <c:pt idx="49">
                  <c:v>-1.0735062515744536</c:v>
                </c:pt>
                <c:pt idx="50">
                  <c:v>-1.0485637241632797</c:v>
                </c:pt>
                <c:pt idx="51">
                  <c:v>-1.0182536654942336</c:v>
                </c:pt>
                <c:pt idx="52">
                  <c:v>-0.98270078820437112</c:v>
                </c:pt>
                <c:pt idx="53">
                  <c:v>-0.94205664258703747</c:v>
                </c:pt>
                <c:pt idx="54">
                  <c:v>-0.89649899302868197</c:v>
                </c:pt>
                <c:pt idx="55">
                  <c:v>-0.84623106025739125</c:v>
                </c:pt>
                <c:pt idx="56">
                  <c:v>-0.79148063252095713</c:v>
                </c:pt>
                <c:pt idx="57">
                  <c:v>-0.73249904948323608</c:v>
                </c:pt>
                <c:pt idx="58">
                  <c:v>-0.66956006328291018</c:v>
                </c:pt>
                <c:pt idx="59">
                  <c:v>-0.60295858183516815</c:v>
                </c:pt>
                <c:pt idx="60">
                  <c:v>-0.53300930007101155</c:v>
                </c:pt>
                <c:pt idx="61">
                  <c:v>-0.46004522539767911</c:v>
                </c:pt>
                <c:pt idx="62">
                  <c:v>-0.38441610422399164</c:v>
                </c:pt>
                <c:pt idx="63">
                  <c:v>-0.30648675692331573</c:v>
                </c:pt>
                <c:pt idx="64">
                  <c:v>-0.2266353291015199</c:v>
                </c:pt>
                <c:pt idx="65">
                  <c:v>-0.14525146749510748</c:v>
                </c:pt>
                <c:pt idx="66">
                  <c:v>-6.2734429243187451E-2</c:v>
                </c:pt>
                <c:pt idx="67">
                  <c:v>2.0508866346208104E-2</c:v>
                </c:pt>
                <c:pt idx="68">
                  <c:v>0.1040658340818196</c:v>
                </c:pt>
                <c:pt idx="69">
                  <c:v>0.18752025748570006</c:v>
                </c:pt>
                <c:pt idx="70">
                  <c:v>0.27045435171917143</c:v>
                </c:pt>
                <c:pt idx="71">
                  <c:v>0.35245084466521426</c:v>
                </c:pt>
                <c:pt idx="72">
                  <c:v>0.43309506585266128</c:v>
                </c:pt>
                <c:pt idx="73">
                  <c:v>0.5119770328167822</c:v>
                </c:pt>
                <c:pt idx="74">
                  <c:v>0.5886935244516398</c:v>
                </c:pt>
                <c:pt idx="75">
                  <c:v>0.66285013092241352</c:v>
                </c:pt>
                <c:pt idx="76">
                  <c:v>0.73406326977092906</c:v>
                </c:pt>
                <c:pt idx="77">
                  <c:v>0.8019621579648325</c:v>
                </c:pt>
                <c:pt idx="78">
                  <c:v>0.86619072980988132</c:v>
                </c:pt>
                <c:pt idx="79">
                  <c:v>0.92640949086510593</c:v>
                </c:pt>
                <c:pt idx="80">
                  <c:v>0.98229729827128121</c:v>
                </c:pt>
                <c:pt idx="81">
                  <c:v>1.0335530582231309</c:v>
                </c:pt>
                <c:pt idx="82">
                  <c:v>1.0798973316836242</c:v>
                </c:pt>
                <c:pt idx="83">
                  <c:v>1.1210738398530018</c:v>
                </c:pt>
                <c:pt idx="84">
                  <c:v>1.1568508613639612</c:v>
                </c:pt>
                <c:pt idx="85">
                  <c:v>1.1870225136756556</c:v>
                </c:pt>
                <c:pt idx="86">
                  <c:v>1.2114099116805304</c:v>
                </c:pt>
                <c:pt idx="87">
                  <c:v>1.2298621971170267</c:v>
                </c:pt>
                <c:pt idx="88">
                  <c:v>1.2422574329951204</c:v>
                </c:pt>
                <c:pt idx="89">
                  <c:v>1.248503357887629</c:v>
                </c:pt>
                <c:pt idx="90">
                  <c:v>1.2485379956151621</c:v>
                </c:pt>
                <c:pt idx="91">
                  <c:v>1.242330116553257</c:v>
                </c:pt>
                <c:pt idx="92">
                  <c:v>1.229879547513276</c:v>
                </c:pt>
                <c:pt idx="93">
                  <c:v>1.2112173278905287</c:v>
                </c:pt>
                <c:pt idx="94">
                  <c:v>1.186405710530215</c:v>
                </c:pt>
                <c:pt idx="95">
                  <c:v>1.1555380065304488</c:v>
                </c:pt>
                <c:pt idx="96">
                  <c:v>1.1187382739780314</c:v>
                </c:pt>
                <c:pt idx="97">
                  <c:v>1.0761608513929619</c:v>
                </c:pt>
                <c:pt idx="98">
                  <c:v>1.0279897374380023</c:v>
                </c:pt>
                <c:pt idx="99">
                  <c:v>0.97443781922607775</c:v>
                </c:pt>
                <c:pt idx="100">
                  <c:v>0.91574595232696321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1-5149-B5C9-58E809BC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727135"/>
        <c:axId val="1981568543"/>
      </c:lineChart>
      <c:catAx>
        <c:axId val="198172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68543"/>
        <c:crosses val="autoZero"/>
        <c:auto val="1"/>
        <c:lblAlgn val="ctr"/>
        <c:lblOffset val="100"/>
        <c:tickLblSkip val="1"/>
        <c:noMultiLvlLbl val="0"/>
      </c:catAx>
      <c:valAx>
        <c:axId val="19815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2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8</xdr:row>
      <xdr:rowOff>63500</xdr:rowOff>
    </xdr:from>
    <xdr:to>
      <xdr:col>22</xdr:col>
      <xdr:colOff>536575</xdr:colOff>
      <xdr:row>35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A04916-4053-42B1-8C48-7D5A98E37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117039</xdr:colOff>
      <xdr:row>18</xdr:row>
      <xdr:rowOff>168172</xdr:rowOff>
    </xdr:from>
    <xdr:to>
      <xdr:col>13</xdr:col>
      <xdr:colOff>107078</xdr:colOff>
      <xdr:row>33</xdr:row>
      <xdr:rowOff>47647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2814B-5221-0147-98AC-830A6E074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353606</xdr:colOff>
      <xdr:row>0</xdr:row>
      <xdr:rowOff>101765</xdr:rowOff>
    </xdr:from>
    <xdr:to>
      <xdr:col>15</xdr:col>
      <xdr:colOff>522940</xdr:colOff>
      <xdr:row>24</xdr:row>
      <xdr:rowOff>16601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76933-30E9-AB4C-ABFE-9FF51BB38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villasmilr/Downloads/Assigment%206%20Rafael%20Villasmil%20BINF690%20Fal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81">
          <cell r="C81">
            <v>1</v>
          </cell>
          <cell r="D81">
            <v>2</v>
          </cell>
          <cell r="E81">
            <v>3</v>
          </cell>
          <cell r="F81">
            <v>5</v>
          </cell>
          <cell r="G81">
            <v>7</v>
          </cell>
          <cell r="H81">
            <v>8</v>
          </cell>
        </row>
        <row r="82">
          <cell r="C82">
            <v>3</v>
          </cell>
          <cell r="D82">
            <v>6</v>
          </cell>
          <cell r="E82">
            <v>19</v>
          </cell>
          <cell r="F82">
            <v>99</v>
          </cell>
          <cell r="G82">
            <v>291</v>
          </cell>
          <cell r="H82">
            <v>444</v>
          </cell>
        </row>
        <row r="90">
          <cell r="A90">
            <v>1</v>
          </cell>
          <cell r="B90">
            <v>3</v>
          </cell>
        </row>
        <row r="91">
          <cell r="A91">
            <v>1.25</v>
          </cell>
          <cell r="B91">
            <v>3.140625</v>
          </cell>
        </row>
        <row r="92">
          <cell r="A92">
            <v>1.5</v>
          </cell>
          <cell r="B92">
            <v>3.625</v>
          </cell>
        </row>
        <row r="93">
          <cell r="A93">
            <v>1.75</v>
          </cell>
          <cell r="B93">
            <v>4.546875</v>
          </cell>
        </row>
        <row r="94">
          <cell r="A94">
            <v>2</v>
          </cell>
          <cell r="B94">
            <v>6</v>
          </cell>
        </row>
        <row r="95">
          <cell r="A95">
            <v>2.25</v>
          </cell>
          <cell r="B95">
            <v>8.078125</v>
          </cell>
        </row>
        <row r="96">
          <cell r="A96">
            <v>2.5</v>
          </cell>
          <cell r="B96">
            <v>10.875</v>
          </cell>
        </row>
        <row r="97">
          <cell r="A97">
            <v>2.75</v>
          </cell>
          <cell r="B97">
            <v>14.484375</v>
          </cell>
        </row>
        <row r="98">
          <cell r="A98">
            <v>3</v>
          </cell>
          <cell r="B98">
            <v>19</v>
          </cell>
        </row>
        <row r="99">
          <cell r="A99">
            <v>3.25</v>
          </cell>
          <cell r="B99">
            <v>24.515625</v>
          </cell>
        </row>
        <row r="100">
          <cell r="A100">
            <v>3.5</v>
          </cell>
          <cell r="B100">
            <v>31.125</v>
          </cell>
        </row>
        <row r="101">
          <cell r="A101">
            <v>3.75</v>
          </cell>
          <cell r="B101">
            <v>38.921875</v>
          </cell>
        </row>
        <row r="102">
          <cell r="A102">
            <v>4</v>
          </cell>
          <cell r="B102">
            <v>48</v>
          </cell>
        </row>
        <row r="103">
          <cell r="A103">
            <v>4.25</v>
          </cell>
          <cell r="B103">
            <v>58.453125</v>
          </cell>
        </row>
        <row r="104">
          <cell r="A104">
            <v>4.5</v>
          </cell>
          <cell r="B104">
            <v>70.375</v>
          </cell>
        </row>
        <row r="105">
          <cell r="A105">
            <v>4.75</v>
          </cell>
          <cell r="B105">
            <v>83.859375</v>
          </cell>
        </row>
        <row r="106">
          <cell r="A106">
            <v>5</v>
          </cell>
          <cell r="B106">
            <v>99</v>
          </cell>
        </row>
        <row r="107">
          <cell r="A107">
            <v>5.25</v>
          </cell>
          <cell r="B107">
            <v>115.890625</v>
          </cell>
        </row>
        <row r="108">
          <cell r="A108">
            <v>5.5</v>
          </cell>
          <cell r="B108">
            <v>134.625</v>
          </cell>
        </row>
        <row r="109">
          <cell r="A109">
            <v>5.75</v>
          </cell>
          <cell r="B109">
            <v>155.296875</v>
          </cell>
        </row>
        <row r="110">
          <cell r="A110">
            <v>6</v>
          </cell>
          <cell r="B110">
            <v>178</v>
          </cell>
        </row>
        <row r="111">
          <cell r="A111">
            <v>6.25</v>
          </cell>
          <cell r="B111">
            <v>202.828125</v>
          </cell>
        </row>
        <row r="112">
          <cell r="A112">
            <v>6.5</v>
          </cell>
          <cell r="B112">
            <v>229.875</v>
          </cell>
        </row>
        <row r="113">
          <cell r="A113">
            <v>6.75</v>
          </cell>
          <cell r="B113">
            <v>259.234375</v>
          </cell>
        </row>
        <row r="114">
          <cell r="A114">
            <v>7</v>
          </cell>
          <cell r="B114">
            <v>291</v>
          </cell>
        </row>
        <row r="115">
          <cell r="A115">
            <v>7.25</v>
          </cell>
          <cell r="B115">
            <v>325.265625</v>
          </cell>
        </row>
        <row r="116">
          <cell r="A116">
            <v>7.5</v>
          </cell>
          <cell r="B116">
            <v>362.125</v>
          </cell>
        </row>
        <row r="117">
          <cell r="A117">
            <v>7.75</v>
          </cell>
          <cell r="B117">
            <v>401.671875</v>
          </cell>
        </row>
        <row r="118">
          <cell r="A118">
            <v>8</v>
          </cell>
          <cell r="B118">
            <v>444</v>
          </cell>
        </row>
        <row r="119">
          <cell r="A119">
            <v>8.25</v>
          </cell>
          <cell r="B119">
            <v>489.203125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8415-4B30-4969-A4F8-399F59067407}">
  <dimension ref="A1:L38"/>
  <sheetViews>
    <sheetView workbookViewId="0">
      <selection activeCell="H7" sqref="B1:H7"/>
    </sheetView>
  </sheetViews>
  <sheetFormatPr baseColWidth="10" defaultColWidth="9.1640625" defaultRowHeight="15" x14ac:dyDescent="0.2"/>
  <cols>
    <col min="1" max="1" width="4" style="1" bestFit="1" customWidth="1"/>
    <col min="2" max="2" width="24.6640625" style="1" bestFit="1" customWidth="1"/>
    <col min="3" max="3" width="5.5" style="1" bestFit="1" customWidth="1"/>
    <col min="4" max="4" width="7.5" style="1" bestFit="1" customWidth="1"/>
    <col min="5" max="5" width="8.83203125" style="1" customWidth="1"/>
    <col min="6" max="6" width="8" style="1" bestFit="1" customWidth="1"/>
    <col min="7" max="7" width="7.5" style="1" bestFit="1" customWidth="1"/>
    <col min="8" max="8" width="11" style="1" bestFit="1" customWidth="1"/>
    <col min="9" max="16384" width="9.1640625" style="1"/>
  </cols>
  <sheetData>
    <row r="1" spans="1:12" x14ac:dyDescent="0.2">
      <c r="B1" s="2" t="s">
        <v>0</v>
      </c>
      <c r="C1" s="21">
        <v>1</v>
      </c>
      <c r="D1" s="21">
        <v>2</v>
      </c>
      <c r="E1" s="23">
        <v>3</v>
      </c>
      <c r="F1" s="21">
        <v>5</v>
      </c>
      <c r="G1" s="24">
        <v>7</v>
      </c>
      <c r="H1" s="21">
        <v>8</v>
      </c>
    </row>
    <row r="2" spans="1:12" x14ac:dyDescent="0.2">
      <c r="A2" s="19" t="s">
        <v>2</v>
      </c>
      <c r="B2" s="2" t="s">
        <v>1</v>
      </c>
      <c r="C2" s="21">
        <v>3</v>
      </c>
      <c r="D2" s="21">
        <v>6</v>
      </c>
      <c r="E2" s="21">
        <v>19</v>
      </c>
      <c r="F2" s="21">
        <v>99</v>
      </c>
      <c r="G2" s="25">
        <v>291</v>
      </c>
      <c r="H2" s="21">
        <v>444</v>
      </c>
    </row>
    <row r="3" spans="1:12" x14ac:dyDescent="0.2">
      <c r="A3" s="2" t="s">
        <v>3</v>
      </c>
      <c r="B3" s="2" t="s">
        <v>4</v>
      </c>
      <c r="C3" s="26">
        <f>(D2-C2)/(D1-C1)</f>
        <v>3</v>
      </c>
      <c r="D3" s="3">
        <f t="shared" ref="D3:G3" si="0">(E2-D2)/(E1-D1)</f>
        <v>13</v>
      </c>
      <c r="E3" s="3">
        <f t="shared" si="0"/>
        <v>40</v>
      </c>
      <c r="F3" s="3">
        <f t="shared" si="0"/>
        <v>96</v>
      </c>
      <c r="G3" s="22">
        <f t="shared" si="0"/>
        <v>153</v>
      </c>
      <c r="H3" s="3"/>
    </row>
    <row r="4" spans="1:12" x14ac:dyDescent="0.2">
      <c r="A4" s="2" t="s">
        <v>5</v>
      </c>
      <c r="B4" s="20" t="s">
        <v>6</v>
      </c>
      <c r="C4" s="26">
        <f>(D3-C3)/(E1-C1)</f>
        <v>5</v>
      </c>
      <c r="D4" s="3">
        <f t="shared" ref="D4:F4" si="1">(E3-D3)/(F1-D1)</f>
        <v>9</v>
      </c>
      <c r="E4" s="3">
        <f t="shared" si="1"/>
        <v>14</v>
      </c>
      <c r="F4" s="3">
        <f t="shared" si="1"/>
        <v>19</v>
      </c>
      <c r="G4" s="4"/>
      <c r="H4" s="4"/>
    </row>
    <row r="5" spans="1:12" x14ac:dyDescent="0.2">
      <c r="A5" s="2" t="s">
        <v>7</v>
      </c>
      <c r="B5" s="2" t="s">
        <v>8</v>
      </c>
      <c r="C5" s="26">
        <f>(D4-C4)/(F1-C1)</f>
        <v>1</v>
      </c>
      <c r="D5" s="3">
        <f t="shared" ref="D5:E5" si="2">(E4-D4)/(G1-D1)</f>
        <v>1</v>
      </c>
      <c r="E5" s="3">
        <f t="shared" si="2"/>
        <v>1</v>
      </c>
      <c r="F5" s="4"/>
      <c r="G5" s="4"/>
      <c r="H5" s="4"/>
    </row>
    <row r="6" spans="1:12" x14ac:dyDescent="0.2">
      <c r="A6" s="2" t="s">
        <v>9</v>
      </c>
      <c r="B6" s="2" t="s">
        <v>10</v>
      </c>
      <c r="C6" s="26">
        <f>(D5-C5)/(G1-C1)</f>
        <v>0</v>
      </c>
      <c r="D6" s="3">
        <f>(E5-D5)/(H1-D1)</f>
        <v>0</v>
      </c>
      <c r="E6" s="4"/>
      <c r="F6" s="4"/>
      <c r="G6" s="4"/>
      <c r="H6" s="4"/>
    </row>
    <row r="7" spans="1:12" x14ac:dyDescent="0.2">
      <c r="A7" s="2" t="s">
        <v>11</v>
      </c>
      <c r="B7" s="2" t="s">
        <v>12</v>
      </c>
      <c r="C7" s="27">
        <f>(D6-C6)/(H1-C1)</f>
        <v>0</v>
      </c>
      <c r="D7" s="4"/>
      <c r="E7" s="4"/>
      <c r="F7" s="4"/>
      <c r="G7" s="4"/>
      <c r="H7" s="4"/>
    </row>
    <row r="9" spans="1:12" s="5" customFormat="1" ht="32.25" customHeight="1" x14ac:dyDescent="0.2">
      <c r="C9" s="5" t="s">
        <v>0</v>
      </c>
      <c r="D9" s="5" t="s">
        <v>14</v>
      </c>
      <c r="E9" s="5" t="s">
        <v>15</v>
      </c>
      <c r="F9" s="5" t="s">
        <v>16</v>
      </c>
      <c r="G9" s="5" t="s">
        <v>17</v>
      </c>
      <c r="H9" s="5" t="s">
        <v>13</v>
      </c>
      <c r="J9" s="5" t="s">
        <v>42</v>
      </c>
      <c r="K9" s="5" t="s">
        <v>43</v>
      </c>
      <c r="L9" s="5" t="s">
        <v>44</v>
      </c>
    </row>
    <row r="10" spans="1:12" x14ac:dyDescent="0.2">
      <c r="C10" s="1">
        <v>1</v>
      </c>
      <c r="D10" s="6">
        <f>$C$2+$C$3*(C10-$C$1)</f>
        <v>3</v>
      </c>
      <c r="E10" s="6">
        <f>$C$2+$C$3*(C10-$C$1)+$C$4*(C10-$C$1)*(C10-$D$1)</f>
        <v>3</v>
      </c>
      <c r="F10" s="6">
        <f>$C$2+$C$3*(C10-$C$1)+$C$4*(C10-$C$1)*(C10-$D$1)+$C$5*(C10-$C$1)*(C10-$D$1)*(C10-$E$1)</f>
        <v>3</v>
      </c>
      <c r="G10" s="6">
        <f>$C$2+$C$3*(C10-$C$1)+$C$4*(C10-$C$1)*(C10-$D$1)+$C$5*(C10-$C$1)*(C10-$D$1)*(C10-$E$1)+$C$6*(C10-$C$1)*(C10-$D$1)*(C10-$E$1)*(C10-$F$1)</f>
        <v>3</v>
      </c>
      <c r="H10" s="6">
        <f t="shared" ref="H10:H38" si="3">$C$2+$C$3*(C10-$C$1)+$C$4*(C10-$C$1)*(C10-$D$1)+$C$5*(C10-$C$1)*(C10-$D$1)*(C10-$E$1)+$C$6*(C10-$C$1)*(C10-$D$1)*(C10-$E$1)*(C10-$F$1)+$C$7*(C10-$C$1)*(C10-$D$1)*(C10-$E$1)*(C10-$F$1)*(C10-$G$1)</f>
        <v>3</v>
      </c>
      <c r="J10" s="1">
        <f>ABS(E10-D10)/E10</f>
        <v>0</v>
      </c>
      <c r="K10" s="1">
        <f t="shared" ref="K10:L25" si="4">ABS(F10-E10)/F10</f>
        <v>0</v>
      </c>
      <c r="L10" s="1">
        <f t="shared" si="4"/>
        <v>0</v>
      </c>
    </row>
    <row r="11" spans="1:12" x14ac:dyDescent="0.2">
      <c r="C11" s="1">
        <f>C10+0.25</f>
        <v>1.25</v>
      </c>
      <c r="D11" s="6">
        <f t="shared" ref="D11:D38" si="5">$C$2+$C$3*(C11-$C$1)</f>
        <v>3.75</v>
      </c>
      <c r="E11" s="6">
        <f t="shared" ref="E11:E38" si="6">$C$2+$C$3*(C11-$C$1)+$C$4*(C11-$C$1)*(C11-$D$1)</f>
        <v>2.8125</v>
      </c>
      <c r="F11" s="6">
        <f t="shared" ref="F11:F38" si="7">$C$2+$C$3*(C11-$C$1)+$C$4*(C11-$C$1)*(C11-$D$1)+$C$5*(C11-$C$1)*(C11-$D$1)*(C11-$E$1)</f>
        <v>3.140625</v>
      </c>
      <c r="G11" s="6">
        <f t="shared" ref="G11:G38" si="8">$C$2+$C$3*(C11-$C$1)+$C$4*(C11-$C$1)*(C11-$D$1)+$C$5*(C11-$C$1)*(C11-$D$1)*(C11-$E$1)+$C$6*(C11-$C$1)*(C11-$D$1)*(C11-$E$1)*(C11-$F$1)</f>
        <v>3.140625</v>
      </c>
      <c r="H11" s="6">
        <f t="shared" si="3"/>
        <v>3.140625</v>
      </c>
      <c r="J11" s="1">
        <f t="shared" ref="J11:J38" si="9">ABS(E11-D11)/E11</f>
        <v>0.33333333333333331</v>
      </c>
      <c r="K11" s="1">
        <f t="shared" si="4"/>
        <v>0.1044776119402985</v>
      </c>
      <c r="L11" s="1">
        <f t="shared" si="4"/>
        <v>0</v>
      </c>
    </row>
    <row r="12" spans="1:12" x14ac:dyDescent="0.2">
      <c r="C12" s="1">
        <f t="shared" ref="C12:C25" si="10">C11+0.25</f>
        <v>1.5</v>
      </c>
      <c r="D12" s="6">
        <f t="shared" si="5"/>
        <v>4.5</v>
      </c>
      <c r="E12" s="6">
        <f t="shared" si="6"/>
        <v>3.25</v>
      </c>
      <c r="F12" s="6">
        <f t="shared" si="7"/>
        <v>3.625</v>
      </c>
      <c r="G12" s="6">
        <f t="shared" si="8"/>
        <v>3.625</v>
      </c>
      <c r="H12" s="6">
        <f t="shared" si="3"/>
        <v>3.625</v>
      </c>
      <c r="J12" s="1">
        <f t="shared" si="9"/>
        <v>0.38461538461538464</v>
      </c>
      <c r="K12" s="1">
        <f t="shared" si="4"/>
        <v>0.10344827586206896</v>
      </c>
      <c r="L12" s="1">
        <f t="shared" si="4"/>
        <v>0</v>
      </c>
    </row>
    <row r="13" spans="1:12" x14ac:dyDescent="0.2">
      <c r="C13" s="1">
        <f t="shared" si="10"/>
        <v>1.75</v>
      </c>
      <c r="D13" s="6">
        <f t="shared" si="5"/>
        <v>5.25</v>
      </c>
      <c r="E13" s="6">
        <f t="shared" si="6"/>
        <v>4.3125</v>
      </c>
      <c r="F13" s="6">
        <f t="shared" si="7"/>
        <v>4.546875</v>
      </c>
      <c r="G13" s="6">
        <f t="shared" si="8"/>
        <v>4.546875</v>
      </c>
      <c r="H13" s="6">
        <f t="shared" si="3"/>
        <v>4.546875</v>
      </c>
      <c r="J13" s="1">
        <f t="shared" si="9"/>
        <v>0.21739130434782608</v>
      </c>
      <c r="K13" s="1">
        <f t="shared" si="4"/>
        <v>5.1546391752577317E-2</v>
      </c>
      <c r="L13" s="1">
        <f t="shared" si="4"/>
        <v>0</v>
      </c>
    </row>
    <row r="14" spans="1:12" x14ac:dyDescent="0.2">
      <c r="C14" s="1">
        <f t="shared" si="10"/>
        <v>2</v>
      </c>
      <c r="D14" s="6">
        <f t="shared" si="5"/>
        <v>6</v>
      </c>
      <c r="E14" s="6">
        <f t="shared" si="6"/>
        <v>6</v>
      </c>
      <c r="F14" s="6">
        <f t="shared" si="7"/>
        <v>6</v>
      </c>
      <c r="G14" s="6">
        <f t="shared" si="8"/>
        <v>6</v>
      </c>
      <c r="H14" s="6">
        <f t="shared" si="3"/>
        <v>6</v>
      </c>
      <c r="J14" s="1">
        <f t="shared" si="9"/>
        <v>0</v>
      </c>
      <c r="K14" s="1">
        <f t="shared" si="4"/>
        <v>0</v>
      </c>
      <c r="L14" s="1">
        <f t="shared" si="4"/>
        <v>0</v>
      </c>
    </row>
    <row r="15" spans="1:12" x14ac:dyDescent="0.2">
      <c r="C15" s="1">
        <f t="shared" si="10"/>
        <v>2.25</v>
      </c>
      <c r="D15" s="6">
        <f t="shared" si="5"/>
        <v>6.75</v>
      </c>
      <c r="E15" s="6">
        <f t="shared" si="6"/>
        <v>8.3125</v>
      </c>
      <c r="F15" s="6">
        <f t="shared" si="7"/>
        <v>8.078125</v>
      </c>
      <c r="G15" s="6">
        <f t="shared" si="8"/>
        <v>8.078125</v>
      </c>
      <c r="H15" s="6">
        <f t="shared" si="3"/>
        <v>8.078125</v>
      </c>
      <c r="J15" s="1">
        <f t="shared" si="9"/>
        <v>0.18796992481203006</v>
      </c>
      <c r="K15" s="1">
        <f t="shared" si="4"/>
        <v>2.9013539651837523E-2</v>
      </c>
      <c r="L15" s="1">
        <f t="shared" si="4"/>
        <v>0</v>
      </c>
    </row>
    <row r="16" spans="1:12" x14ac:dyDescent="0.2">
      <c r="C16" s="1">
        <f t="shared" si="10"/>
        <v>2.5</v>
      </c>
      <c r="D16" s="6">
        <f t="shared" si="5"/>
        <v>7.5</v>
      </c>
      <c r="E16" s="6">
        <f t="shared" si="6"/>
        <v>11.25</v>
      </c>
      <c r="F16" s="6">
        <f t="shared" si="7"/>
        <v>10.875</v>
      </c>
      <c r="G16" s="6">
        <f t="shared" si="8"/>
        <v>10.875</v>
      </c>
      <c r="H16" s="6">
        <f t="shared" si="3"/>
        <v>10.875</v>
      </c>
      <c r="J16" s="1">
        <f t="shared" si="9"/>
        <v>0.33333333333333331</v>
      </c>
      <c r="K16" s="1">
        <f t="shared" si="4"/>
        <v>3.4482758620689655E-2</v>
      </c>
      <c r="L16" s="1">
        <f t="shared" si="4"/>
        <v>0</v>
      </c>
    </row>
    <row r="17" spans="3:12" x14ac:dyDescent="0.2">
      <c r="C17" s="1">
        <f t="shared" si="10"/>
        <v>2.75</v>
      </c>
      <c r="D17" s="6">
        <f t="shared" si="5"/>
        <v>8.25</v>
      </c>
      <c r="E17" s="6">
        <f t="shared" si="6"/>
        <v>14.8125</v>
      </c>
      <c r="F17" s="6">
        <f t="shared" si="7"/>
        <v>14.484375</v>
      </c>
      <c r="G17" s="6">
        <f t="shared" si="8"/>
        <v>14.484375</v>
      </c>
      <c r="H17" s="6">
        <f t="shared" si="3"/>
        <v>14.484375</v>
      </c>
      <c r="J17" s="1">
        <f t="shared" si="9"/>
        <v>0.44303797468354428</v>
      </c>
      <c r="K17" s="1">
        <f t="shared" si="4"/>
        <v>2.2653721682847898E-2</v>
      </c>
      <c r="L17" s="1">
        <f t="shared" si="4"/>
        <v>0</v>
      </c>
    </row>
    <row r="18" spans="3:12" x14ac:dyDescent="0.2">
      <c r="C18" s="1">
        <f>C17+0.25</f>
        <v>3</v>
      </c>
      <c r="D18" s="6">
        <f t="shared" si="5"/>
        <v>9</v>
      </c>
      <c r="E18" s="6">
        <f t="shared" si="6"/>
        <v>19</v>
      </c>
      <c r="F18" s="6">
        <f t="shared" si="7"/>
        <v>19</v>
      </c>
      <c r="G18" s="6">
        <f t="shared" si="8"/>
        <v>19</v>
      </c>
      <c r="H18" s="6">
        <f t="shared" si="3"/>
        <v>19</v>
      </c>
      <c r="J18" s="1">
        <f t="shared" si="9"/>
        <v>0.52631578947368418</v>
      </c>
      <c r="K18" s="1">
        <f t="shared" si="4"/>
        <v>0</v>
      </c>
      <c r="L18" s="1">
        <f t="shared" si="4"/>
        <v>0</v>
      </c>
    </row>
    <row r="19" spans="3:12" x14ac:dyDescent="0.2">
      <c r="C19" s="1">
        <f t="shared" si="10"/>
        <v>3.25</v>
      </c>
      <c r="D19" s="6">
        <f t="shared" si="5"/>
        <v>9.75</v>
      </c>
      <c r="E19" s="6">
        <f t="shared" si="6"/>
        <v>23.8125</v>
      </c>
      <c r="F19" s="6">
        <f t="shared" si="7"/>
        <v>24.515625</v>
      </c>
      <c r="G19" s="6">
        <f t="shared" si="8"/>
        <v>24.515625</v>
      </c>
      <c r="H19" s="6">
        <f t="shared" si="3"/>
        <v>24.515625</v>
      </c>
      <c r="J19" s="1">
        <f t="shared" si="9"/>
        <v>0.59055118110236215</v>
      </c>
      <c r="K19" s="1">
        <f t="shared" si="4"/>
        <v>2.8680688336520075E-2</v>
      </c>
      <c r="L19" s="1">
        <f t="shared" si="4"/>
        <v>0</v>
      </c>
    </row>
    <row r="20" spans="3:12" x14ac:dyDescent="0.2">
      <c r="C20" s="1">
        <f t="shared" si="10"/>
        <v>3.5</v>
      </c>
      <c r="D20" s="6">
        <f t="shared" si="5"/>
        <v>10.5</v>
      </c>
      <c r="E20" s="6">
        <f t="shared" si="6"/>
        <v>29.25</v>
      </c>
      <c r="F20" s="6">
        <f t="shared" si="7"/>
        <v>31.125</v>
      </c>
      <c r="G20" s="6">
        <f t="shared" si="8"/>
        <v>31.125</v>
      </c>
      <c r="H20" s="6">
        <f t="shared" si="3"/>
        <v>31.125</v>
      </c>
      <c r="J20" s="1">
        <f t="shared" si="9"/>
        <v>0.64102564102564108</v>
      </c>
      <c r="K20" s="1">
        <f t="shared" si="4"/>
        <v>6.0240963855421686E-2</v>
      </c>
      <c r="L20" s="1">
        <f t="shared" si="4"/>
        <v>0</v>
      </c>
    </row>
    <row r="21" spans="3:12" ht="16" thickBot="1" x14ac:dyDescent="0.25">
      <c r="C21" s="1">
        <f t="shared" si="10"/>
        <v>3.75</v>
      </c>
      <c r="D21" s="6">
        <f t="shared" si="5"/>
        <v>11.25</v>
      </c>
      <c r="E21" s="6">
        <f t="shared" si="6"/>
        <v>35.3125</v>
      </c>
      <c r="F21" s="6">
        <f t="shared" si="7"/>
        <v>38.921875</v>
      </c>
      <c r="G21" s="6">
        <f t="shared" si="8"/>
        <v>38.921875</v>
      </c>
      <c r="H21" s="6">
        <f t="shared" si="3"/>
        <v>38.921875</v>
      </c>
      <c r="J21" s="1">
        <f t="shared" si="9"/>
        <v>0.68141592920353977</v>
      </c>
      <c r="K21" s="1">
        <f t="shared" si="4"/>
        <v>9.2733841830590122E-2</v>
      </c>
      <c r="L21" s="1">
        <f t="shared" si="4"/>
        <v>0</v>
      </c>
    </row>
    <row r="22" spans="3:12" ht="16" thickBot="1" x14ac:dyDescent="0.25">
      <c r="C22" s="7">
        <f t="shared" si="10"/>
        <v>4</v>
      </c>
      <c r="D22" s="8">
        <f t="shared" si="5"/>
        <v>12</v>
      </c>
      <c r="E22" s="8">
        <f t="shared" si="6"/>
        <v>42</v>
      </c>
      <c r="F22" s="8">
        <f t="shared" si="7"/>
        <v>48</v>
      </c>
      <c r="G22" s="8">
        <f t="shared" si="8"/>
        <v>48</v>
      </c>
      <c r="H22" s="9">
        <f t="shared" si="3"/>
        <v>48</v>
      </c>
      <c r="J22" s="1">
        <f t="shared" si="9"/>
        <v>0.7142857142857143</v>
      </c>
      <c r="K22" s="1">
        <f t="shared" si="4"/>
        <v>0.125</v>
      </c>
      <c r="L22" s="1">
        <f t="shared" si="4"/>
        <v>0</v>
      </c>
    </row>
    <row r="23" spans="3:12" x14ac:dyDescent="0.2">
      <c r="C23" s="1">
        <f>C22+0.25</f>
        <v>4.25</v>
      </c>
      <c r="D23" s="6">
        <f t="shared" si="5"/>
        <v>12.75</v>
      </c>
      <c r="E23" s="6">
        <f t="shared" si="6"/>
        <v>49.3125</v>
      </c>
      <c r="F23" s="6">
        <f t="shared" si="7"/>
        <v>58.453125</v>
      </c>
      <c r="G23" s="6">
        <f t="shared" si="8"/>
        <v>58.453125</v>
      </c>
      <c r="H23" s="6">
        <f t="shared" si="3"/>
        <v>58.453125</v>
      </c>
      <c r="J23" s="1">
        <f t="shared" si="9"/>
        <v>0.7414448669201521</v>
      </c>
      <c r="K23" s="1">
        <f t="shared" si="4"/>
        <v>0.15637530072173217</v>
      </c>
      <c r="L23" s="1">
        <f t="shared" si="4"/>
        <v>0</v>
      </c>
    </row>
    <row r="24" spans="3:12" x14ac:dyDescent="0.2">
      <c r="C24" s="1">
        <f t="shared" si="10"/>
        <v>4.5</v>
      </c>
      <c r="D24" s="6">
        <f t="shared" si="5"/>
        <v>13.5</v>
      </c>
      <c r="E24" s="6">
        <f t="shared" si="6"/>
        <v>57.25</v>
      </c>
      <c r="F24" s="6">
        <f t="shared" si="7"/>
        <v>70.375</v>
      </c>
      <c r="G24" s="6">
        <f t="shared" si="8"/>
        <v>70.375</v>
      </c>
      <c r="H24" s="6">
        <f t="shared" si="3"/>
        <v>70.375</v>
      </c>
      <c r="J24" s="1">
        <f t="shared" si="9"/>
        <v>0.76419213973799127</v>
      </c>
      <c r="K24" s="1">
        <f t="shared" si="4"/>
        <v>0.18650088809946713</v>
      </c>
      <c r="L24" s="1">
        <f t="shared" si="4"/>
        <v>0</v>
      </c>
    </row>
    <row r="25" spans="3:12" x14ac:dyDescent="0.2">
      <c r="C25" s="1">
        <f t="shared" si="10"/>
        <v>4.75</v>
      </c>
      <c r="D25" s="6">
        <f t="shared" si="5"/>
        <v>14.25</v>
      </c>
      <c r="E25" s="6">
        <f t="shared" si="6"/>
        <v>65.8125</v>
      </c>
      <c r="F25" s="6">
        <f t="shared" si="7"/>
        <v>83.859375</v>
      </c>
      <c r="G25" s="6">
        <f t="shared" si="8"/>
        <v>83.859375</v>
      </c>
      <c r="H25" s="6">
        <f t="shared" si="3"/>
        <v>83.859375</v>
      </c>
      <c r="J25" s="1">
        <f t="shared" si="9"/>
        <v>0.7834757834757835</v>
      </c>
      <c r="K25" s="1">
        <f t="shared" si="4"/>
        <v>0.21520402459474566</v>
      </c>
      <c r="L25" s="1">
        <f t="shared" si="4"/>
        <v>0</v>
      </c>
    </row>
    <row r="26" spans="3:12" x14ac:dyDescent="0.2">
      <c r="C26" s="1">
        <f t="shared" ref="C26:C38" si="11">C25+0.25</f>
        <v>5</v>
      </c>
      <c r="D26" s="6">
        <f t="shared" si="5"/>
        <v>15</v>
      </c>
      <c r="E26" s="6">
        <f t="shared" si="6"/>
        <v>75</v>
      </c>
      <c r="F26" s="6">
        <f t="shared" si="7"/>
        <v>99</v>
      </c>
      <c r="G26" s="6">
        <f t="shared" si="8"/>
        <v>99</v>
      </c>
      <c r="H26" s="6">
        <f t="shared" si="3"/>
        <v>99</v>
      </c>
      <c r="J26" s="1">
        <f t="shared" si="9"/>
        <v>0.8</v>
      </c>
      <c r="K26" s="1">
        <f t="shared" ref="K26:K38" si="12">ABS(F26-E26)/F26</f>
        <v>0.24242424242424243</v>
      </c>
      <c r="L26" s="1">
        <f t="shared" ref="L26:L38" si="13">ABS(G26-F26)/G26</f>
        <v>0</v>
      </c>
    </row>
    <row r="27" spans="3:12" x14ac:dyDescent="0.2">
      <c r="C27" s="1">
        <f t="shared" si="11"/>
        <v>5.25</v>
      </c>
      <c r="D27" s="6">
        <f t="shared" si="5"/>
        <v>15.75</v>
      </c>
      <c r="E27" s="6">
        <f t="shared" si="6"/>
        <v>84.8125</v>
      </c>
      <c r="F27" s="6">
        <f t="shared" si="7"/>
        <v>115.890625</v>
      </c>
      <c r="G27" s="6">
        <f t="shared" si="8"/>
        <v>115.890625</v>
      </c>
      <c r="H27" s="6">
        <f t="shared" si="3"/>
        <v>115.890625</v>
      </c>
      <c r="J27" s="1">
        <f t="shared" si="9"/>
        <v>0.81429624170965365</v>
      </c>
      <c r="K27" s="1">
        <f t="shared" si="12"/>
        <v>0.26816772279897533</v>
      </c>
      <c r="L27" s="1">
        <f t="shared" si="13"/>
        <v>0</v>
      </c>
    </row>
    <row r="28" spans="3:12" x14ac:dyDescent="0.2">
      <c r="C28" s="1">
        <f t="shared" si="11"/>
        <v>5.5</v>
      </c>
      <c r="D28" s="6">
        <f t="shared" si="5"/>
        <v>16.5</v>
      </c>
      <c r="E28" s="6">
        <f t="shared" si="6"/>
        <v>95.25</v>
      </c>
      <c r="F28" s="6">
        <f t="shared" si="7"/>
        <v>134.625</v>
      </c>
      <c r="G28" s="6">
        <f t="shared" si="8"/>
        <v>134.625</v>
      </c>
      <c r="H28" s="6">
        <f t="shared" si="3"/>
        <v>134.625</v>
      </c>
      <c r="J28" s="1">
        <f t="shared" si="9"/>
        <v>0.82677165354330706</v>
      </c>
      <c r="K28" s="1">
        <f t="shared" si="12"/>
        <v>0.29247910863509752</v>
      </c>
      <c r="L28" s="1">
        <f t="shared" si="13"/>
        <v>0</v>
      </c>
    </row>
    <row r="29" spans="3:12" x14ac:dyDescent="0.2">
      <c r="C29" s="1">
        <f t="shared" si="11"/>
        <v>5.75</v>
      </c>
      <c r="D29" s="6">
        <f t="shared" si="5"/>
        <v>17.25</v>
      </c>
      <c r="E29" s="6">
        <f t="shared" si="6"/>
        <v>106.3125</v>
      </c>
      <c r="F29" s="6">
        <f t="shared" si="7"/>
        <v>155.296875</v>
      </c>
      <c r="G29" s="6">
        <f t="shared" si="8"/>
        <v>155.296875</v>
      </c>
      <c r="H29" s="6">
        <f t="shared" si="3"/>
        <v>155.296875</v>
      </c>
      <c r="J29" s="1">
        <f t="shared" si="9"/>
        <v>0.83774250440917108</v>
      </c>
      <c r="K29" s="1">
        <f t="shared" si="12"/>
        <v>0.31542408693027468</v>
      </c>
      <c r="L29" s="1">
        <f t="shared" si="13"/>
        <v>0</v>
      </c>
    </row>
    <row r="30" spans="3:12" x14ac:dyDescent="0.2">
      <c r="C30" s="1">
        <f t="shared" si="11"/>
        <v>6</v>
      </c>
      <c r="D30" s="6">
        <f t="shared" si="5"/>
        <v>18</v>
      </c>
      <c r="E30" s="6">
        <f t="shared" si="6"/>
        <v>118</v>
      </c>
      <c r="F30" s="6">
        <f t="shared" si="7"/>
        <v>178</v>
      </c>
      <c r="G30" s="6">
        <f t="shared" si="8"/>
        <v>178</v>
      </c>
      <c r="H30" s="6">
        <f t="shared" si="3"/>
        <v>178</v>
      </c>
      <c r="J30" s="1">
        <f t="shared" si="9"/>
        <v>0.84745762711864403</v>
      </c>
      <c r="K30" s="1">
        <f t="shared" si="12"/>
        <v>0.33707865168539325</v>
      </c>
      <c r="L30" s="1">
        <f t="shared" si="13"/>
        <v>0</v>
      </c>
    </row>
    <row r="31" spans="3:12" x14ac:dyDescent="0.2">
      <c r="C31" s="1">
        <f t="shared" si="11"/>
        <v>6.25</v>
      </c>
      <c r="D31" s="6">
        <f t="shared" si="5"/>
        <v>18.75</v>
      </c>
      <c r="E31" s="6">
        <f t="shared" si="6"/>
        <v>130.3125</v>
      </c>
      <c r="F31" s="6">
        <f t="shared" si="7"/>
        <v>202.828125</v>
      </c>
      <c r="G31" s="6">
        <f t="shared" si="8"/>
        <v>202.828125</v>
      </c>
      <c r="H31" s="6">
        <f t="shared" si="3"/>
        <v>202.828125</v>
      </c>
      <c r="J31" s="1">
        <f t="shared" si="9"/>
        <v>0.85611510791366907</v>
      </c>
      <c r="K31" s="1">
        <f t="shared" si="12"/>
        <v>0.35752253293274788</v>
      </c>
      <c r="L31" s="1">
        <f t="shared" si="13"/>
        <v>0</v>
      </c>
    </row>
    <row r="32" spans="3:12" x14ac:dyDescent="0.2">
      <c r="C32" s="1">
        <f t="shared" si="11"/>
        <v>6.5</v>
      </c>
      <c r="D32" s="6">
        <f t="shared" si="5"/>
        <v>19.5</v>
      </c>
      <c r="E32" s="6">
        <f t="shared" si="6"/>
        <v>143.25</v>
      </c>
      <c r="F32" s="6">
        <f t="shared" si="7"/>
        <v>229.875</v>
      </c>
      <c r="G32" s="6">
        <f t="shared" si="8"/>
        <v>229.875</v>
      </c>
      <c r="H32" s="6">
        <f t="shared" si="3"/>
        <v>229.875</v>
      </c>
      <c r="J32" s="1">
        <f t="shared" si="9"/>
        <v>0.86387434554973819</v>
      </c>
      <c r="K32" s="1">
        <f t="shared" si="12"/>
        <v>0.37683523654159867</v>
      </c>
      <c r="L32" s="1">
        <f t="shared" si="13"/>
        <v>0</v>
      </c>
    </row>
    <row r="33" spans="3:12" x14ac:dyDescent="0.2">
      <c r="C33" s="1">
        <f t="shared" si="11"/>
        <v>6.75</v>
      </c>
      <c r="D33" s="6">
        <f t="shared" si="5"/>
        <v>20.25</v>
      </c>
      <c r="E33" s="6">
        <f t="shared" si="6"/>
        <v>156.8125</v>
      </c>
      <c r="F33" s="6">
        <f t="shared" si="7"/>
        <v>259.234375</v>
      </c>
      <c r="G33" s="6">
        <f t="shared" si="8"/>
        <v>259.234375</v>
      </c>
      <c r="H33" s="6">
        <f t="shared" si="3"/>
        <v>259.234375</v>
      </c>
      <c r="J33" s="1">
        <f t="shared" si="9"/>
        <v>0.8708648864089279</v>
      </c>
      <c r="K33" s="1">
        <f t="shared" si="12"/>
        <v>0.39509372551383282</v>
      </c>
      <c r="L33" s="1">
        <f t="shared" si="13"/>
        <v>0</v>
      </c>
    </row>
    <row r="34" spans="3:12" x14ac:dyDescent="0.2">
      <c r="C34" s="1">
        <f t="shared" si="11"/>
        <v>7</v>
      </c>
      <c r="D34" s="6">
        <f t="shared" si="5"/>
        <v>21</v>
      </c>
      <c r="E34" s="6">
        <f t="shared" si="6"/>
        <v>171</v>
      </c>
      <c r="F34" s="6">
        <f t="shared" si="7"/>
        <v>291</v>
      </c>
      <c r="G34" s="6">
        <f t="shared" si="8"/>
        <v>291</v>
      </c>
      <c r="H34" s="6">
        <f t="shared" si="3"/>
        <v>291</v>
      </c>
      <c r="J34" s="1">
        <f t="shared" si="9"/>
        <v>0.8771929824561403</v>
      </c>
      <c r="K34" s="1">
        <f t="shared" si="12"/>
        <v>0.41237113402061853</v>
      </c>
      <c r="L34" s="1">
        <f t="shared" si="13"/>
        <v>0</v>
      </c>
    </row>
    <row r="35" spans="3:12" x14ac:dyDescent="0.2">
      <c r="C35" s="1">
        <f t="shared" si="11"/>
        <v>7.25</v>
      </c>
      <c r="D35" s="6">
        <f t="shared" si="5"/>
        <v>21.75</v>
      </c>
      <c r="E35" s="6">
        <f t="shared" si="6"/>
        <v>185.8125</v>
      </c>
      <c r="F35" s="6">
        <f t="shared" si="7"/>
        <v>325.265625</v>
      </c>
      <c r="G35" s="6">
        <f t="shared" si="8"/>
        <v>325.265625</v>
      </c>
      <c r="H35" s="6">
        <f t="shared" si="3"/>
        <v>325.265625</v>
      </c>
      <c r="J35" s="1">
        <f t="shared" si="9"/>
        <v>0.8829465186680121</v>
      </c>
      <c r="K35" s="1">
        <f t="shared" si="12"/>
        <v>0.42873612912523418</v>
      </c>
      <c r="L35" s="1">
        <f t="shared" si="13"/>
        <v>0</v>
      </c>
    </row>
    <row r="36" spans="3:12" x14ac:dyDescent="0.2">
      <c r="C36" s="1">
        <f t="shared" si="11"/>
        <v>7.5</v>
      </c>
      <c r="D36" s="6">
        <f t="shared" si="5"/>
        <v>22.5</v>
      </c>
      <c r="E36" s="6">
        <f t="shared" si="6"/>
        <v>201.25</v>
      </c>
      <c r="F36" s="6">
        <f t="shared" si="7"/>
        <v>362.125</v>
      </c>
      <c r="G36" s="6">
        <f t="shared" si="8"/>
        <v>362.125</v>
      </c>
      <c r="H36" s="6">
        <f t="shared" si="3"/>
        <v>362.125</v>
      </c>
      <c r="J36" s="1">
        <f t="shared" si="9"/>
        <v>0.88819875776397517</v>
      </c>
      <c r="K36" s="1">
        <f t="shared" si="12"/>
        <v>0.44425267518122197</v>
      </c>
      <c r="L36" s="1">
        <f t="shared" si="13"/>
        <v>0</v>
      </c>
    </row>
    <row r="37" spans="3:12" x14ac:dyDescent="0.2">
      <c r="C37" s="1">
        <f t="shared" si="11"/>
        <v>7.75</v>
      </c>
      <c r="D37" s="6">
        <f t="shared" si="5"/>
        <v>23.25</v>
      </c>
      <c r="E37" s="6">
        <f t="shared" si="6"/>
        <v>217.3125</v>
      </c>
      <c r="F37" s="6">
        <f t="shared" si="7"/>
        <v>401.671875</v>
      </c>
      <c r="G37" s="6">
        <f t="shared" si="8"/>
        <v>401.671875</v>
      </c>
      <c r="H37" s="6">
        <f t="shared" si="3"/>
        <v>401.671875</v>
      </c>
      <c r="J37" s="1">
        <f t="shared" si="9"/>
        <v>0.89301121656600513</v>
      </c>
      <c r="K37" s="1">
        <f t="shared" si="12"/>
        <v>0.45898004434589801</v>
      </c>
      <c r="L37" s="1">
        <f t="shared" si="13"/>
        <v>0</v>
      </c>
    </row>
    <row r="38" spans="3:12" x14ac:dyDescent="0.2">
      <c r="C38" s="1">
        <f t="shared" si="11"/>
        <v>8</v>
      </c>
      <c r="D38" s="6">
        <f t="shared" si="5"/>
        <v>24</v>
      </c>
      <c r="E38" s="6">
        <f t="shared" si="6"/>
        <v>234</v>
      </c>
      <c r="F38" s="6">
        <f t="shared" si="7"/>
        <v>444</v>
      </c>
      <c r="G38" s="6">
        <f t="shared" si="8"/>
        <v>444</v>
      </c>
      <c r="H38" s="6">
        <f t="shared" si="3"/>
        <v>444</v>
      </c>
      <c r="J38" s="1">
        <f t="shared" si="9"/>
        <v>0.89743589743589747</v>
      </c>
      <c r="K38" s="1">
        <f t="shared" si="12"/>
        <v>0.47297297297297297</v>
      </c>
      <c r="L38" s="1">
        <f t="shared" si="1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7FF5-1892-4503-9CBF-7A841AC7D22A}">
  <dimension ref="A1:K31"/>
  <sheetViews>
    <sheetView workbookViewId="0">
      <selection activeCell="M13" sqref="M13"/>
    </sheetView>
  </sheetViews>
  <sheetFormatPr baseColWidth="10" defaultColWidth="9.1640625" defaultRowHeight="15" x14ac:dyDescent="0.2"/>
  <cols>
    <col min="1" max="1" width="9.83203125" style="1" bestFit="1" customWidth="1"/>
    <col min="2" max="2" width="3.1640625" style="1" customWidth="1"/>
    <col min="3" max="3" width="2.5" style="1" customWidth="1"/>
    <col min="4" max="4" width="3.1640625" style="1" customWidth="1"/>
    <col min="5" max="5" width="7.5" style="1" bestFit="1" customWidth="1"/>
    <col min="6" max="6" width="2.1640625" style="1" customWidth="1"/>
    <col min="7" max="7" width="11.6640625" style="1" customWidth="1"/>
    <col min="8" max="8" width="2.33203125" style="1" customWidth="1"/>
    <col min="9" max="9" width="10.83203125" style="1" customWidth="1"/>
    <col min="10" max="10" width="1.83203125" style="1" customWidth="1"/>
    <col min="11" max="11" width="11.33203125" style="1" customWidth="1"/>
    <col min="12" max="16384" width="9.1640625" style="1"/>
  </cols>
  <sheetData>
    <row r="1" spans="1:11" x14ac:dyDescent="0.2">
      <c r="A1" s="28"/>
      <c r="B1" s="28" t="s">
        <v>18</v>
      </c>
      <c r="C1" s="28" t="s">
        <v>19</v>
      </c>
      <c r="D1" s="28" t="s">
        <v>20</v>
      </c>
      <c r="E1" s="28"/>
      <c r="F1" s="28"/>
      <c r="G1" s="28"/>
      <c r="H1" s="28"/>
      <c r="I1" s="28"/>
      <c r="J1" s="28"/>
      <c r="K1" s="28"/>
    </row>
    <row r="2" spans="1:11" x14ac:dyDescent="0.2">
      <c r="A2" s="28" t="s">
        <v>22</v>
      </c>
      <c r="B2" s="29">
        <v>1</v>
      </c>
      <c r="C2" s="29">
        <v>2</v>
      </c>
      <c r="D2" s="29">
        <v>2</v>
      </c>
      <c r="E2" s="28"/>
      <c r="F2" s="28"/>
      <c r="G2" s="28"/>
      <c r="H2" s="28"/>
      <c r="I2" s="28"/>
      <c r="J2" s="28"/>
      <c r="K2" s="28"/>
    </row>
    <row r="3" spans="1:11" x14ac:dyDescent="0.2">
      <c r="A3" s="28" t="s">
        <v>48</v>
      </c>
      <c r="B3" s="29">
        <v>-3</v>
      </c>
      <c r="C3" s="29">
        <v>0</v>
      </c>
      <c r="D3" s="29">
        <v>-2</v>
      </c>
      <c r="E3" s="28"/>
      <c r="F3" s="28"/>
      <c r="G3" s="28"/>
      <c r="H3" s="28"/>
      <c r="I3" s="28"/>
      <c r="J3" s="28"/>
      <c r="K3" s="28"/>
    </row>
    <row r="4" spans="1:11" s="5" customFormat="1" ht="29" customHeight="1" x14ac:dyDescent="0.2">
      <c r="A4" s="30"/>
      <c r="B4" s="31"/>
      <c r="C4" s="31"/>
      <c r="D4" s="30"/>
      <c r="E4" s="30" t="s">
        <v>21</v>
      </c>
      <c r="F4" s="30"/>
      <c r="G4" s="30" t="s">
        <v>45</v>
      </c>
      <c r="H4" s="30"/>
      <c r="I4" s="30" t="s">
        <v>46</v>
      </c>
      <c r="J4" s="30"/>
      <c r="K4" s="30" t="s">
        <v>47</v>
      </c>
    </row>
    <row r="5" spans="1:11" x14ac:dyDescent="0.2">
      <c r="A5" s="28"/>
      <c r="B5" s="32">
        <f>B2</f>
        <v>1</v>
      </c>
      <c r="C5" s="32">
        <f>C2</f>
        <v>2</v>
      </c>
      <c r="D5" s="32">
        <f>$D$2</f>
        <v>2</v>
      </c>
      <c r="E5" s="32">
        <f>B5^3-3*C5*D5</f>
        <v>-11</v>
      </c>
      <c r="F5" s="28"/>
      <c r="G5" s="28"/>
      <c r="H5" s="28"/>
      <c r="I5" s="28"/>
      <c r="J5" s="28"/>
      <c r="K5" s="28"/>
    </row>
    <row r="6" spans="1:11" x14ac:dyDescent="0.2">
      <c r="A6" s="28"/>
      <c r="B6" s="32">
        <f>AVERAGE(B2:B3)</f>
        <v>-1</v>
      </c>
      <c r="C6" s="32">
        <f>C2</f>
        <v>2</v>
      </c>
      <c r="D6" s="32">
        <f t="shared" ref="D6:D13" si="0">$D$2</f>
        <v>2</v>
      </c>
      <c r="E6" s="32">
        <f t="shared" ref="E6:E31" si="1">B6^3-3*C6*D6</f>
        <v>-13</v>
      </c>
      <c r="F6" s="28"/>
      <c r="G6" s="32">
        <f>($B$2-$B$3)/6*(E5+4*E6+E7)</f>
        <v>-68</v>
      </c>
      <c r="H6" s="28"/>
      <c r="I6" s="28"/>
      <c r="J6" s="28"/>
      <c r="K6" s="28"/>
    </row>
    <row r="7" spans="1:11" x14ac:dyDescent="0.2">
      <c r="A7" s="28"/>
      <c r="B7" s="32">
        <f>B3</f>
        <v>-3</v>
      </c>
      <c r="C7" s="32">
        <f>C2</f>
        <v>2</v>
      </c>
      <c r="D7" s="32">
        <f t="shared" si="0"/>
        <v>2</v>
      </c>
      <c r="E7" s="32">
        <f t="shared" si="1"/>
        <v>-39</v>
      </c>
      <c r="F7" s="28"/>
      <c r="G7" s="28"/>
      <c r="H7" s="28"/>
      <c r="I7" s="28"/>
      <c r="J7" s="28"/>
      <c r="K7" s="28"/>
    </row>
    <row r="8" spans="1:11" x14ac:dyDescent="0.2">
      <c r="A8" s="28"/>
      <c r="B8" s="32">
        <f t="shared" ref="B8:B13" si="2">B5</f>
        <v>1</v>
      </c>
      <c r="C8" s="32">
        <f>AVERAGE(C2:C3)</f>
        <v>1</v>
      </c>
      <c r="D8" s="32">
        <f t="shared" si="0"/>
        <v>2</v>
      </c>
      <c r="E8" s="32">
        <f t="shared" si="1"/>
        <v>-5</v>
      </c>
      <c r="F8" s="28"/>
      <c r="G8" s="28"/>
      <c r="H8" s="28"/>
      <c r="I8" s="28"/>
      <c r="J8" s="28"/>
      <c r="K8" s="28"/>
    </row>
    <row r="9" spans="1:11" x14ac:dyDescent="0.2">
      <c r="A9" s="28"/>
      <c r="B9" s="32">
        <f t="shared" si="2"/>
        <v>-1</v>
      </c>
      <c r="C9" s="32">
        <f>C8</f>
        <v>1</v>
      </c>
      <c r="D9" s="32">
        <f t="shared" si="0"/>
        <v>2</v>
      </c>
      <c r="E9" s="32">
        <f t="shared" si="1"/>
        <v>-7</v>
      </c>
      <c r="F9" s="28"/>
      <c r="G9" s="32">
        <f>($B$2-$B$3)/6*(E8+4*E9+E10)</f>
        <v>-44</v>
      </c>
      <c r="H9" s="28"/>
      <c r="I9" s="32">
        <f>($C$2-$C$3)/6*(G6+4*G9+G12)</f>
        <v>-88</v>
      </c>
      <c r="J9" s="28"/>
      <c r="K9" s="28"/>
    </row>
    <row r="10" spans="1:11" x14ac:dyDescent="0.2">
      <c r="A10" s="28"/>
      <c r="B10" s="32">
        <f t="shared" si="2"/>
        <v>-3</v>
      </c>
      <c r="C10" s="32">
        <f>C8</f>
        <v>1</v>
      </c>
      <c r="D10" s="32">
        <f t="shared" si="0"/>
        <v>2</v>
      </c>
      <c r="E10" s="32">
        <f t="shared" si="1"/>
        <v>-33</v>
      </c>
      <c r="F10" s="28"/>
      <c r="G10" s="28"/>
      <c r="H10" s="28"/>
      <c r="I10" s="28"/>
      <c r="J10" s="28"/>
      <c r="K10" s="28"/>
    </row>
    <row r="11" spans="1:11" x14ac:dyDescent="0.2">
      <c r="A11" s="28"/>
      <c r="B11" s="32">
        <f>B8</f>
        <v>1</v>
      </c>
      <c r="C11" s="32">
        <f>$C$3</f>
        <v>0</v>
      </c>
      <c r="D11" s="32">
        <f t="shared" si="0"/>
        <v>2</v>
      </c>
      <c r="E11" s="32">
        <f t="shared" si="1"/>
        <v>1</v>
      </c>
      <c r="F11" s="28"/>
      <c r="G11" s="28"/>
      <c r="H11" s="28"/>
      <c r="I11" s="28"/>
      <c r="J11" s="28"/>
      <c r="K11" s="28"/>
    </row>
    <row r="12" spans="1:11" x14ac:dyDescent="0.2">
      <c r="A12" s="28"/>
      <c r="B12" s="32">
        <f>B9</f>
        <v>-1</v>
      </c>
      <c r="C12" s="32">
        <f t="shared" ref="C12:C13" si="3">$C$3</f>
        <v>0</v>
      </c>
      <c r="D12" s="32">
        <f t="shared" si="0"/>
        <v>2</v>
      </c>
      <c r="E12" s="32">
        <f t="shared" si="1"/>
        <v>-1</v>
      </c>
      <c r="F12" s="28"/>
      <c r="G12" s="32">
        <f>($B$2-$B$3)/6*(E11+4*E12+E13)</f>
        <v>-20</v>
      </c>
      <c r="H12" s="28"/>
      <c r="I12" s="28"/>
      <c r="J12" s="28"/>
      <c r="K12" s="28"/>
    </row>
    <row r="13" spans="1:11" x14ac:dyDescent="0.2">
      <c r="A13" s="28"/>
      <c r="B13" s="32">
        <f t="shared" si="2"/>
        <v>-3</v>
      </c>
      <c r="C13" s="32">
        <f t="shared" si="3"/>
        <v>0</v>
      </c>
      <c r="D13" s="32">
        <f t="shared" si="0"/>
        <v>2</v>
      </c>
      <c r="E13" s="32">
        <f t="shared" si="1"/>
        <v>-27</v>
      </c>
      <c r="F13" s="28"/>
      <c r="G13" s="28"/>
      <c r="H13" s="28"/>
      <c r="I13" s="28"/>
      <c r="J13" s="28"/>
      <c r="K13" s="28"/>
    </row>
    <row r="14" spans="1:11" x14ac:dyDescent="0.2">
      <c r="A14" s="28"/>
      <c r="B14" s="32">
        <f t="shared" ref="B14:C22" si="4">B5</f>
        <v>1</v>
      </c>
      <c r="C14" s="32">
        <f t="shared" si="4"/>
        <v>2</v>
      </c>
      <c r="D14" s="32">
        <f>AVERAGE(D2:D3)</f>
        <v>0</v>
      </c>
      <c r="E14" s="32">
        <f t="shared" si="1"/>
        <v>1</v>
      </c>
      <c r="F14" s="28"/>
      <c r="G14" s="28"/>
      <c r="H14" s="28"/>
      <c r="I14" s="28"/>
      <c r="J14" s="28"/>
      <c r="K14" s="28"/>
    </row>
    <row r="15" spans="1:11" x14ac:dyDescent="0.2">
      <c r="A15" s="28"/>
      <c r="B15" s="32">
        <f t="shared" si="4"/>
        <v>-1</v>
      </c>
      <c r="C15" s="32">
        <f t="shared" si="4"/>
        <v>2</v>
      </c>
      <c r="D15" s="32">
        <f>D14</f>
        <v>0</v>
      </c>
      <c r="E15" s="32">
        <f t="shared" si="1"/>
        <v>-1</v>
      </c>
      <c r="F15" s="28"/>
      <c r="G15" s="32">
        <f>($B$2-$B$3)/6*(E14+4*E15+E16)</f>
        <v>-20</v>
      </c>
      <c r="H15" s="28"/>
      <c r="I15" s="28"/>
      <c r="J15" s="28"/>
      <c r="K15" s="28"/>
    </row>
    <row r="16" spans="1:11" x14ac:dyDescent="0.2">
      <c r="A16" s="28"/>
      <c r="B16" s="32">
        <f t="shared" si="4"/>
        <v>-3</v>
      </c>
      <c r="C16" s="32">
        <f t="shared" si="4"/>
        <v>2</v>
      </c>
      <c r="D16" s="32">
        <f t="shared" ref="D16:D22" si="5">D15</f>
        <v>0</v>
      </c>
      <c r="E16" s="32">
        <f t="shared" si="1"/>
        <v>-27</v>
      </c>
      <c r="F16" s="28"/>
      <c r="G16" s="28"/>
      <c r="H16" s="28"/>
      <c r="I16" s="28"/>
      <c r="J16" s="28"/>
      <c r="K16" s="28"/>
    </row>
    <row r="17" spans="1:11" x14ac:dyDescent="0.2">
      <c r="A17" s="28"/>
      <c r="B17" s="32">
        <f t="shared" si="4"/>
        <v>1</v>
      </c>
      <c r="C17" s="32">
        <f t="shared" si="4"/>
        <v>1</v>
      </c>
      <c r="D17" s="32">
        <f t="shared" si="5"/>
        <v>0</v>
      </c>
      <c r="E17" s="32">
        <f t="shared" si="1"/>
        <v>1</v>
      </c>
      <c r="F17" s="28"/>
      <c r="G17" s="28"/>
      <c r="H17" s="28"/>
      <c r="I17" s="28"/>
      <c r="J17" s="28"/>
      <c r="K17" s="28"/>
    </row>
    <row r="18" spans="1:11" ht="16" x14ac:dyDescent="0.2">
      <c r="A18" s="28"/>
      <c r="B18" s="32">
        <f t="shared" si="4"/>
        <v>-1</v>
      </c>
      <c r="C18" s="32">
        <f t="shared" si="4"/>
        <v>1</v>
      </c>
      <c r="D18" s="32">
        <f t="shared" si="5"/>
        <v>0</v>
      </c>
      <c r="E18" s="32">
        <f t="shared" si="1"/>
        <v>-1</v>
      </c>
      <c r="F18" s="28"/>
      <c r="G18" s="32">
        <f>($B$2-$B$3)/6*(E17+4*E18+E19)</f>
        <v>-20</v>
      </c>
      <c r="H18" s="28"/>
      <c r="I18" s="32">
        <f>($C$2-$C$3)/6*(G15+4*G18+G21)</f>
        <v>-40</v>
      </c>
      <c r="J18" s="28"/>
      <c r="K18" s="33">
        <f>(D2-D3)/6*(I9+4*I18+I27)</f>
        <v>-160</v>
      </c>
    </row>
    <row r="19" spans="1:11" x14ac:dyDescent="0.2">
      <c r="A19" s="28"/>
      <c r="B19" s="32">
        <f t="shared" si="4"/>
        <v>-3</v>
      </c>
      <c r="C19" s="32">
        <f t="shared" si="4"/>
        <v>1</v>
      </c>
      <c r="D19" s="32">
        <f t="shared" si="5"/>
        <v>0</v>
      </c>
      <c r="E19" s="32">
        <f t="shared" si="1"/>
        <v>-27</v>
      </c>
      <c r="F19" s="28"/>
      <c r="G19" s="28"/>
      <c r="H19" s="28"/>
      <c r="I19" s="28"/>
      <c r="J19" s="28"/>
      <c r="K19" s="28"/>
    </row>
    <row r="20" spans="1:11" x14ac:dyDescent="0.2">
      <c r="A20" s="28"/>
      <c r="B20" s="32">
        <f t="shared" si="4"/>
        <v>1</v>
      </c>
      <c r="C20" s="32">
        <f t="shared" si="4"/>
        <v>0</v>
      </c>
      <c r="D20" s="32">
        <f t="shared" si="5"/>
        <v>0</v>
      </c>
      <c r="E20" s="32">
        <f t="shared" si="1"/>
        <v>1</v>
      </c>
      <c r="F20" s="28"/>
      <c r="G20" s="28"/>
      <c r="H20" s="28"/>
      <c r="I20" s="28"/>
      <c r="J20" s="28"/>
      <c r="K20" s="28"/>
    </row>
    <row r="21" spans="1:11" x14ac:dyDescent="0.2">
      <c r="A21" s="28"/>
      <c r="B21" s="32">
        <f t="shared" si="4"/>
        <v>-1</v>
      </c>
      <c r="C21" s="32">
        <f t="shared" si="4"/>
        <v>0</v>
      </c>
      <c r="D21" s="32">
        <f t="shared" si="5"/>
        <v>0</v>
      </c>
      <c r="E21" s="32">
        <f t="shared" si="1"/>
        <v>-1</v>
      </c>
      <c r="F21" s="28"/>
      <c r="G21" s="32">
        <f>($B$2-$B$3)/6*(E20+4*E21+E22)</f>
        <v>-20</v>
      </c>
      <c r="H21" s="28"/>
      <c r="I21" s="28"/>
      <c r="J21" s="28"/>
      <c r="K21" s="28"/>
    </row>
    <row r="22" spans="1:11" x14ac:dyDescent="0.2">
      <c r="A22" s="28"/>
      <c r="B22" s="32">
        <f t="shared" si="4"/>
        <v>-3</v>
      </c>
      <c r="C22" s="32">
        <f t="shared" si="4"/>
        <v>0</v>
      </c>
      <c r="D22" s="32">
        <f t="shared" si="5"/>
        <v>0</v>
      </c>
      <c r="E22" s="32">
        <f t="shared" si="1"/>
        <v>-27</v>
      </c>
      <c r="F22" s="28"/>
      <c r="G22" s="28"/>
      <c r="H22" s="28"/>
      <c r="I22" s="28"/>
      <c r="J22" s="28"/>
      <c r="K22" s="28"/>
    </row>
    <row r="23" spans="1:11" x14ac:dyDescent="0.2">
      <c r="A23" s="28"/>
      <c r="B23" s="32">
        <f>B19</f>
        <v>-3</v>
      </c>
      <c r="C23" s="32">
        <f t="shared" ref="C23:C31" si="6">C5</f>
        <v>2</v>
      </c>
      <c r="D23" s="32">
        <f>D3</f>
        <v>-2</v>
      </c>
      <c r="E23" s="32">
        <f t="shared" si="1"/>
        <v>-15</v>
      </c>
      <c r="F23" s="28"/>
      <c r="G23" s="28"/>
      <c r="H23" s="28"/>
      <c r="I23" s="28"/>
      <c r="J23" s="28"/>
      <c r="K23" s="28"/>
    </row>
    <row r="24" spans="1:11" x14ac:dyDescent="0.2">
      <c r="A24" s="28"/>
      <c r="B24" s="32">
        <f>AVERAGE(B19:B20)</f>
        <v>-1</v>
      </c>
      <c r="C24" s="32">
        <f t="shared" si="6"/>
        <v>2</v>
      </c>
      <c r="D24" s="32">
        <f>D23</f>
        <v>-2</v>
      </c>
      <c r="E24" s="32">
        <f t="shared" si="1"/>
        <v>11</v>
      </c>
      <c r="F24" s="28"/>
      <c r="G24" s="32">
        <f>($B$2-$B$3)/6*(E23+4*E24+E25)</f>
        <v>28</v>
      </c>
      <c r="H24" s="28"/>
      <c r="I24" s="28"/>
      <c r="J24" s="28"/>
      <c r="K24" s="28"/>
    </row>
    <row r="25" spans="1:11" x14ac:dyDescent="0.2">
      <c r="A25" s="28"/>
      <c r="B25" s="32">
        <f>B20</f>
        <v>1</v>
      </c>
      <c r="C25" s="32">
        <f t="shared" si="6"/>
        <v>2</v>
      </c>
      <c r="D25" s="32">
        <f t="shared" ref="D25:D31" si="7">D24</f>
        <v>-2</v>
      </c>
      <c r="E25" s="32">
        <f t="shared" si="1"/>
        <v>13</v>
      </c>
      <c r="F25" s="28"/>
      <c r="G25" s="28"/>
      <c r="H25" s="28"/>
      <c r="I25" s="28"/>
      <c r="J25" s="28"/>
      <c r="K25" s="28"/>
    </row>
    <row r="26" spans="1:11" x14ac:dyDescent="0.2">
      <c r="A26" s="28"/>
      <c r="B26" s="32">
        <f t="shared" ref="B26:B31" si="8">B23</f>
        <v>-3</v>
      </c>
      <c r="C26" s="32">
        <f t="shared" si="6"/>
        <v>1</v>
      </c>
      <c r="D26" s="32">
        <f t="shared" si="7"/>
        <v>-2</v>
      </c>
      <c r="E26" s="32">
        <f t="shared" si="1"/>
        <v>-21</v>
      </c>
      <c r="F26" s="28"/>
      <c r="G26" s="28"/>
      <c r="H26" s="28"/>
      <c r="I26" s="28"/>
      <c r="J26" s="28"/>
      <c r="K26" s="28"/>
    </row>
    <row r="27" spans="1:11" x14ac:dyDescent="0.2">
      <c r="A27" s="28"/>
      <c r="B27" s="32">
        <f t="shared" si="8"/>
        <v>-1</v>
      </c>
      <c r="C27" s="32">
        <f t="shared" si="6"/>
        <v>1</v>
      </c>
      <c r="D27" s="32">
        <f t="shared" si="7"/>
        <v>-2</v>
      </c>
      <c r="E27" s="32">
        <f t="shared" si="1"/>
        <v>5</v>
      </c>
      <c r="F27" s="28"/>
      <c r="G27" s="32">
        <f>($B$2-$B$3)/6*(E26+4*E27+E28)</f>
        <v>4</v>
      </c>
      <c r="H27" s="28"/>
      <c r="I27" s="32">
        <f>($C$2-$C$3)/6*(G24+4*G27+G30)</f>
        <v>8</v>
      </c>
      <c r="J27" s="28"/>
      <c r="K27" s="28"/>
    </row>
    <row r="28" spans="1:11" x14ac:dyDescent="0.2">
      <c r="A28" s="28"/>
      <c r="B28" s="32">
        <f t="shared" si="8"/>
        <v>1</v>
      </c>
      <c r="C28" s="32">
        <f t="shared" si="6"/>
        <v>1</v>
      </c>
      <c r="D28" s="32">
        <f t="shared" si="7"/>
        <v>-2</v>
      </c>
      <c r="E28" s="32">
        <f t="shared" si="1"/>
        <v>7</v>
      </c>
      <c r="F28" s="28"/>
      <c r="G28" s="28"/>
      <c r="H28" s="28"/>
      <c r="I28" s="28"/>
      <c r="J28" s="28"/>
      <c r="K28" s="28"/>
    </row>
    <row r="29" spans="1:11" x14ac:dyDescent="0.2">
      <c r="A29" s="28"/>
      <c r="B29" s="32">
        <f>B26</f>
        <v>-3</v>
      </c>
      <c r="C29" s="32">
        <f t="shared" si="6"/>
        <v>0</v>
      </c>
      <c r="D29" s="32">
        <f t="shared" si="7"/>
        <v>-2</v>
      </c>
      <c r="E29" s="32">
        <f t="shared" si="1"/>
        <v>-27</v>
      </c>
      <c r="F29" s="28"/>
      <c r="G29" s="28"/>
      <c r="H29" s="28"/>
      <c r="I29" s="28"/>
      <c r="J29" s="28"/>
      <c r="K29" s="28"/>
    </row>
    <row r="30" spans="1:11" x14ac:dyDescent="0.2">
      <c r="A30" s="28"/>
      <c r="B30" s="32">
        <f>B27</f>
        <v>-1</v>
      </c>
      <c r="C30" s="32">
        <f t="shared" si="6"/>
        <v>0</v>
      </c>
      <c r="D30" s="32">
        <f t="shared" si="7"/>
        <v>-2</v>
      </c>
      <c r="E30" s="32">
        <f t="shared" si="1"/>
        <v>-1</v>
      </c>
      <c r="F30" s="28"/>
      <c r="G30" s="32">
        <f>($B$2-$B$3)/6*(E29+4*E30+E31)</f>
        <v>-20</v>
      </c>
      <c r="H30" s="28"/>
      <c r="I30" s="28"/>
      <c r="J30" s="28"/>
      <c r="K30" s="28"/>
    </row>
    <row r="31" spans="1:11" x14ac:dyDescent="0.2">
      <c r="A31" s="28"/>
      <c r="B31" s="32">
        <f t="shared" si="8"/>
        <v>1</v>
      </c>
      <c r="C31" s="32">
        <f t="shared" si="6"/>
        <v>0</v>
      </c>
      <c r="D31" s="32">
        <f t="shared" si="7"/>
        <v>-2</v>
      </c>
      <c r="E31" s="32">
        <f t="shared" si="1"/>
        <v>1</v>
      </c>
      <c r="F31" s="28"/>
      <c r="G31" s="28"/>
      <c r="H31" s="28"/>
      <c r="I31" s="28"/>
      <c r="J31" s="28"/>
      <c r="K31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B468-537A-0A41-86BF-59CCB237B873}">
  <dimension ref="A1:T17"/>
  <sheetViews>
    <sheetView topLeftCell="A39" zoomScale="153" zoomScaleNormal="153" workbookViewId="0">
      <selection activeCell="Q1" sqref="Q1:T1048576"/>
    </sheetView>
  </sheetViews>
  <sheetFormatPr baseColWidth="10" defaultColWidth="9.1640625" defaultRowHeight="15" x14ac:dyDescent="0.2"/>
  <cols>
    <col min="1" max="1" width="4" style="1" bestFit="1" customWidth="1"/>
    <col min="2" max="2" width="3.6640625" style="1" bestFit="1" customWidth="1"/>
    <col min="3" max="3" width="4.5" style="1" customWidth="1"/>
    <col min="4" max="4" width="3.1640625" style="1" bestFit="1" customWidth="1"/>
    <col min="5" max="5" width="4.1640625" style="1" bestFit="1" customWidth="1"/>
    <col min="6" max="6" width="12.6640625" style="1" bestFit="1" customWidth="1"/>
    <col min="7" max="7" width="2.5" style="1" customWidth="1"/>
    <col min="8" max="8" width="3.1640625" style="1" bestFit="1" customWidth="1"/>
    <col min="9" max="9" width="4.1640625" style="1" bestFit="1" customWidth="1"/>
    <col min="10" max="10" width="17.5" style="1" bestFit="1" customWidth="1"/>
    <col min="11" max="15" width="12.6640625" style="1" bestFit="1" customWidth="1"/>
    <col min="16" max="16" width="2.1640625" style="1" customWidth="1"/>
    <col min="17" max="17" width="4.1640625" style="1" bestFit="1" customWidth="1"/>
    <col min="18" max="18" width="14.83203125" style="1" bestFit="1" customWidth="1"/>
    <col min="19" max="19" width="18.5" style="1" bestFit="1" customWidth="1"/>
    <col min="20" max="20" width="14.83203125" style="34" bestFit="1" customWidth="1"/>
    <col min="21" max="16384" width="9.1640625" style="1"/>
  </cols>
  <sheetData>
    <row r="1" spans="1:20" s="5" customFormat="1" ht="31" customHeight="1" x14ac:dyDescent="0.2">
      <c r="E1" s="15" t="s">
        <v>40</v>
      </c>
      <c r="F1" s="35" t="s">
        <v>41</v>
      </c>
      <c r="G1" s="36"/>
      <c r="I1" s="15" t="s">
        <v>40</v>
      </c>
      <c r="J1" s="37" t="s">
        <v>39</v>
      </c>
      <c r="K1" s="5" t="s">
        <v>38</v>
      </c>
      <c r="L1" s="5" t="s">
        <v>37</v>
      </c>
      <c r="M1" s="5" t="s">
        <v>36</v>
      </c>
      <c r="N1" s="5" t="s">
        <v>35</v>
      </c>
      <c r="O1" s="5" t="s">
        <v>34</v>
      </c>
      <c r="Q1" s="38" t="s">
        <v>40</v>
      </c>
      <c r="R1" s="39" t="str">
        <f t="shared" ref="R1:R17" si="0">F1</f>
        <v>Euler</v>
      </c>
      <c r="S1" s="39" t="str">
        <f t="shared" ref="S1:S17" si="1">J1</f>
        <v>4th order RK method</v>
      </c>
      <c r="T1" s="40" t="s">
        <v>49</v>
      </c>
    </row>
    <row r="2" spans="1:20" ht="16" x14ac:dyDescent="0.2">
      <c r="A2" s="15" t="s">
        <v>30</v>
      </c>
      <c r="B2" s="18">
        <f>0.2</f>
        <v>0.2</v>
      </c>
      <c r="D2" s="1">
        <v>0</v>
      </c>
      <c r="E2" s="16">
        <f>B4</f>
        <v>0</v>
      </c>
      <c r="F2" s="16">
        <f>B3</f>
        <v>0</v>
      </c>
      <c r="H2" s="1">
        <v>0</v>
      </c>
      <c r="I2" s="16">
        <f>B4</f>
        <v>0</v>
      </c>
      <c r="J2" s="16">
        <f>B3</f>
        <v>0</v>
      </c>
      <c r="K2" s="16">
        <f t="shared" ref="K2:K17" si="2">J2-I2^2</f>
        <v>0</v>
      </c>
      <c r="L2" s="16">
        <f t="shared" ref="L2:L17" si="3">(J2+K2*$B$2/2)-(I2+$B$2/2)^2</f>
        <v>-1.0000000000000002E-2</v>
      </c>
      <c r="M2" s="16">
        <f t="shared" ref="M2:M17" si="4">(J2+L2*$B$2/2)-(I2+$B$2/2)^2</f>
        <v>-1.1000000000000003E-2</v>
      </c>
      <c r="N2" s="16">
        <f t="shared" ref="N2:N17" si="5">(J2+M2*$B$2)-(I2+$B$2)^2</f>
        <v>-4.2200000000000008E-2</v>
      </c>
      <c r="O2" s="16">
        <f t="shared" ref="O2:O17" si="6">(K2+2*L2+2*M2+N2)/6</f>
        <v>-1.4033333333333337E-2</v>
      </c>
      <c r="Q2" s="41">
        <f>B4</f>
        <v>0</v>
      </c>
      <c r="R2" s="41">
        <f t="shared" si="0"/>
        <v>0</v>
      </c>
      <c r="S2" s="41">
        <f t="shared" si="1"/>
        <v>0</v>
      </c>
      <c r="T2" s="42">
        <f>IF(S2&lt;&gt;0,ABS((S2-R2)/J2),0)</f>
        <v>0</v>
      </c>
    </row>
    <row r="3" spans="1:20" ht="16" x14ac:dyDescent="0.2">
      <c r="A3" s="2" t="s">
        <v>33</v>
      </c>
      <c r="B3" s="17">
        <v>0</v>
      </c>
      <c r="D3" s="1">
        <f t="shared" ref="D3:D17" si="7">D2+1</f>
        <v>1</v>
      </c>
      <c r="E3" s="16">
        <f t="shared" ref="E3:E17" si="8">E2+$B$2</f>
        <v>0.2</v>
      </c>
      <c r="F3" s="16">
        <f t="shared" ref="F3:F17" si="9">F2+$B$2*(F2-E2^2)</f>
        <v>0</v>
      </c>
      <c r="H3" s="1">
        <f t="shared" ref="H3:H17" si="10">H2+1</f>
        <v>1</v>
      </c>
      <c r="I3" s="16">
        <f t="shared" ref="I3:I17" si="11">I2+$B$2</f>
        <v>0.2</v>
      </c>
      <c r="J3" s="16">
        <f t="shared" ref="J3:J17" si="12">J2+O2*$B$2</f>
        <v>-2.8066666666666674E-3</v>
      </c>
      <c r="K3" s="16">
        <f t="shared" si="2"/>
        <v>-4.2806666666666673E-2</v>
      </c>
      <c r="L3" s="16">
        <f t="shared" si="3"/>
        <v>-9.7087333333333359E-2</v>
      </c>
      <c r="M3" s="16">
        <f t="shared" si="4"/>
        <v>-0.10251540000000003</v>
      </c>
      <c r="N3" s="16">
        <f t="shared" si="5"/>
        <v>-0.18330974666666672</v>
      </c>
      <c r="O3" s="16">
        <f t="shared" si="6"/>
        <v>-0.10422031333333337</v>
      </c>
      <c r="Q3" s="41">
        <f t="shared" ref="Q3:Q17" si="13">Q2+$B$2</f>
        <v>0.2</v>
      </c>
      <c r="R3" s="41">
        <f t="shared" si="0"/>
        <v>0</v>
      </c>
      <c r="S3" s="41">
        <f t="shared" si="1"/>
        <v>-2.8066666666666674E-3</v>
      </c>
      <c r="T3" s="42">
        <f t="shared" ref="T3:T17" si="14">IF(S3&lt;&gt;0,ABS((S3-R3)/J3),0)</f>
        <v>1</v>
      </c>
    </row>
    <row r="4" spans="1:20" ht="16" x14ac:dyDescent="0.2">
      <c r="A4" s="2" t="s">
        <v>32</v>
      </c>
      <c r="B4" s="17">
        <v>0</v>
      </c>
      <c r="D4" s="1">
        <f t="shared" si="7"/>
        <v>2</v>
      </c>
      <c r="E4" s="16">
        <f t="shared" si="8"/>
        <v>0.4</v>
      </c>
      <c r="F4" s="16">
        <f t="shared" si="9"/>
        <v>-8.0000000000000019E-3</v>
      </c>
      <c r="H4" s="1">
        <f t="shared" si="10"/>
        <v>2</v>
      </c>
      <c r="I4" s="16">
        <f t="shared" si="11"/>
        <v>0.4</v>
      </c>
      <c r="J4" s="16">
        <f t="shared" si="12"/>
        <v>-2.3650729333333342E-2</v>
      </c>
      <c r="K4" s="16">
        <f t="shared" si="2"/>
        <v>-0.18365072933333337</v>
      </c>
      <c r="L4" s="16">
        <f t="shared" si="3"/>
        <v>-0.29201580226666668</v>
      </c>
      <c r="M4" s="16">
        <f t="shared" si="4"/>
        <v>-0.30285230956000003</v>
      </c>
      <c r="N4" s="16">
        <f t="shared" si="5"/>
        <v>-0.44422119124533344</v>
      </c>
      <c r="O4" s="16">
        <f t="shared" si="6"/>
        <v>-0.30293469070533341</v>
      </c>
      <c r="Q4" s="41">
        <f t="shared" si="13"/>
        <v>0.4</v>
      </c>
      <c r="R4" s="41">
        <f t="shared" si="0"/>
        <v>-8.0000000000000019E-3</v>
      </c>
      <c r="S4" s="41">
        <f t="shared" si="1"/>
        <v>-2.3650729333333342E-2</v>
      </c>
      <c r="T4" s="42">
        <f t="shared" si="14"/>
        <v>0.66174404656837371</v>
      </c>
    </row>
    <row r="5" spans="1:20" ht="16" x14ac:dyDescent="0.2">
      <c r="A5" s="2" t="s">
        <v>31</v>
      </c>
      <c r="B5" s="17">
        <v>3</v>
      </c>
      <c r="D5" s="1">
        <f t="shared" si="7"/>
        <v>3</v>
      </c>
      <c r="E5" s="16">
        <f t="shared" si="8"/>
        <v>0.60000000000000009</v>
      </c>
      <c r="F5" s="16">
        <f t="shared" si="9"/>
        <v>-4.1600000000000012E-2</v>
      </c>
      <c r="H5" s="1">
        <f t="shared" si="10"/>
        <v>3</v>
      </c>
      <c r="I5" s="16">
        <f t="shared" si="11"/>
        <v>0.60000000000000009</v>
      </c>
      <c r="J5" s="16">
        <f t="shared" si="12"/>
        <v>-8.4237667474400035E-2</v>
      </c>
      <c r="K5" s="16">
        <f t="shared" si="2"/>
        <v>-0.44423766747440013</v>
      </c>
      <c r="L5" s="16">
        <f t="shared" si="3"/>
        <v>-0.61866143422184017</v>
      </c>
      <c r="M5" s="16">
        <f t="shared" si="4"/>
        <v>-0.63610381089658419</v>
      </c>
      <c r="N5" s="16">
        <f t="shared" si="5"/>
        <v>-0.85145842965371699</v>
      </c>
      <c r="O5" s="16">
        <f t="shared" si="6"/>
        <v>-0.63420443122749426</v>
      </c>
      <c r="Q5" s="41">
        <f t="shared" si="13"/>
        <v>0.60000000000000009</v>
      </c>
      <c r="R5" s="41">
        <f t="shared" si="0"/>
        <v>-4.1600000000000012E-2</v>
      </c>
      <c r="S5" s="41">
        <f t="shared" si="1"/>
        <v>-8.4237667474400035E-2</v>
      </c>
      <c r="T5" s="42">
        <f t="shared" si="14"/>
        <v>0.50615916552245088</v>
      </c>
    </row>
    <row r="6" spans="1:20" ht="16" x14ac:dyDescent="0.2">
      <c r="D6" s="1">
        <f t="shared" si="7"/>
        <v>4</v>
      </c>
      <c r="E6" s="16">
        <f t="shared" si="8"/>
        <v>0.8</v>
      </c>
      <c r="F6" s="16">
        <f t="shared" si="9"/>
        <v>-0.12192000000000004</v>
      </c>
      <c r="H6" s="1">
        <f t="shared" si="10"/>
        <v>4</v>
      </c>
      <c r="I6" s="16">
        <f t="shared" si="11"/>
        <v>0.8</v>
      </c>
      <c r="J6" s="16">
        <f t="shared" si="12"/>
        <v>-0.21107855371989889</v>
      </c>
      <c r="K6" s="16">
        <f t="shared" si="2"/>
        <v>-0.85107855371989904</v>
      </c>
      <c r="L6" s="16">
        <f t="shared" si="3"/>
        <v>-1.1061864090918889</v>
      </c>
      <c r="M6" s="16">
        <f t="shared" si="4"/>
        <v>-1.1316971946290879</v>
      </c>
      <c r="N6" s="16">
        <f t="shared" si="5"/>
        <v>-1.4374179926457165</v>
      </c>
      <c r="O6" s="16">
        <f t="shared" si="6"/>
        <v>-1.1273772923012615</v>
      </c>
      <c r="Q6" s="41">
        <f t="shared" si="13"/>
        <v>0.8</v>
      </c>
      <c r="R6" s="41">
        <f t="shared" si="0"/>
        <v>-0.12192000000000004</v>
      </c>
      <c r="S6" s="41">
        <f t="shared" si="1"/>
        <v>-0.21107855371989889</v>
      </c>
      <c r="T6" s="42">
        <f t="shared" si="14"/>
        <v>0.42239513275333596</v>
      </c>
    </row>
    <row r="7" spans="1:20" ht="16" x14ac:dyDescent="0.2">
      <c r="D7" s="1">
        <f t="shared" si="7"/>
        <v>5</v>
      </c>
      <c r="E7" s="16">
        <f t="shared" si="8"/>
        <v>1</v>
      </c>
      <c r="F7" s="16">
        <f t="shared" si="9"/>
        <v>-0.2743040000000001</v>
      </c>
      <c r="H7" s="1">
        <f t="shared" si="10"/>
        <v>5</v>
      </c>
      <c r="I7" s="16">
        <f t="shared" si="11"/>
        <v>1</v>
      </c>
      <c r="J7" s="16">
        <f t="shared" si="12"/>
        <v>-0.43655401218015122</v>
      </c>
      <c r="K7" s="16">
        <f t="shared" si="2"/>
        <v>-1.4365540121801512</v>
      </c>
      <c r="L7" s="16">
        <f t="shared" si="3"/>
        <v>-1.7902094133981665</v>
      </c>
      <c r="M7" s="16">
        <f t="shared" si="4"/>
        <v>-1.8255749535199681</v>
      </c>
      <c r="N7" s="16">
        <f t="shared" si="5"/>
        <v>-2.2416690028841448</v>
      </c>
      <c r="O7" s="16">
        <f t="shared" si="6"/>
        <v>-1.8182986248167607</v>
      </c>
      <c r="Q7" s="41">
        <f t="shared" si="13"/>
        <v>1</v>
      </c>
      <c r="R7" s="41">
        <f t="shared" si="0"/>
        <v>-0.2743040000000001</v>
      </c>
      <c r="S7" s="41">
        <f t="shared" si="1"/>
        <v>-0.43655401218015122</v>
      </c>
      <c r="T7" s="42">
        <f t="shared" si="14"/>
        <v>0.37166079718263123</v>
      </c>
    </row>
    <row r="8" spans="1:20" ht="16" x14ac:dyDescent="0.2">
      <c r="D8" s="1">
        <f t="shared" si="7"/>
        <v>6</v>
      </c>
      <c r="E8" s="16">
        <f t="shared" si="8"/>
        <v>1.2</v>
      </c>
      <c r="F8" s="16">
        <f t="shared" si="9"/>
        <v>-0.52916480000000021</v>
      </c>
      <c r="H8" s="1">
        <f t="shared" si="10"/>
        <v>6</v>
      </c>
      <c r="I8" s="16">
        <f t="shared" si="11"/>
        <v>1.2</v>
      </c>
      <c r="J8" s="16">
        <f t="shared" si="12"/>
        <v>-0.80021373714350341</v>
      </c>
      <c r="K8" s="16">
        <f t="shared" si="2"/>
        <v>-2.2402137371435034</v>
      </c>
      <c r="L8" s="16">
        <f t="shared" si="3"/>
        <v>-2.714235110857854</v>
      </c>
      <c r="M8" s="16">
        <f t="shared" si="4"/>
        <v>-2.761637248229289</v>
      </c>
      <c r="N8" s="16">
        <f t="shared" si="5"/>
        <v>-3.3125411867893613</v>
      </c>
      <c r="O8" s="16">
        <f t="shared" si="6"/>
        <v>-2.7507499403511915</v>
      </c>
      <c r="Q8" s="41">
        <f t="shared" si="13"/>
        <v>1.2</v>
      </c>
      <c r="R8" s="41">
        <f t="shared" si="0"/>
        <v>-0.52916480000000021</v>
      </c>
      <c r="S8" s="41">
        <f t="shared" si="1"/>
        <v>-0.80021373714350341</v>
      </c>
      <c r="T8" s="42">
        <f t="shared" si="14"/>
        <v>0.3387206749424943</v>
      </c>
    </row>
    <row r="9" spans="1:20" ht="16" x14ac:dyDescent="0.2">
      <c r="D9" s="1">
        <f t="shared" si="7"/>
        <v>7</v>
      </c>
      <c r="E9" s="16">
        <f t="shared" si="8"/>
        <v>1.4</v>
      </c>
      <c r="F9" s="16">
        <f t="shared" si="9"/>
        <v>-0.92299776000000033</v>
      </c>
      <c r="H9" s="1">
        <f t="shared" si="10"/>
        <v>7</v>
      </c>
      <c r="I9" s="16">
        <f t="shared" si="11"/>
        <v>1.4</v>
      </c>
      <c r="J9" s="16">
        <f t="shared" si="12"/>
        <v>-1.3503637252137417</v>
      </c>
      <c r="K9" s="16">
        <f t="shared" si="2"/>
        <v>-3.3103637252137412</v>
      </c>
      <c r="L9" s="16">
        <f t="shared" si="3"/>
        <v>-3.931400097735116</v>
      </c>
      <c r="M9" s="16">
        <f t="shared" si="4"/>
        <v>-3.9935037349872533</v>
      </c>
      <c r="N9" s="16">
        <f t="shared" si="5"/>
        <v>-4.7090644722111925</v>
      </c>
      <c r="O9" s="16">
        <f t="shared" si="6"/>
        <v>-3.9782059771449454</v>
      </c>
      <c r="Q9" s="41">
        <f t="shared" si="13"/>
        <v>1.4</v>
      </c>
      <c r="R9" s="41">
        <f t="shared" si="0"/>
        <v>-0.92299776000000033</v>
      </c>
      <c r="S9" s="41">
        <f t="shared" si="1"/>
        <v>-1.3503637252137417</v>
      </c>
      <c r="T9" s="42">
        <f t="shared" si="14"/>
        <v>0.31648211310333885</v>
      </c>
    </row>
    <row r="10" spans="1:20" ht="16" x14ac:dyDescent="0.2">
      <c r="D10" s="1">
        <f t="shared" si="7"/>
        <v>8</v>
      </c>
      <c r="E10" s="16">
        <f t="shared" si="8"/>
        <v>1.5999999999999999</v>
      </c>
      <c r="F10" s="16">
        <f t="shared" si="9"/>
        <v>-1.4995973120000006</v>
      </c>
      <c r="H10" s="1">
        <f t="shared" si="10"/>
        <v>8</v>
      </c>
      <c r="I10" s="16">
        <f t="shared" si="11"/>
        <v>1.5999999999999999</v>
      </c>
      <c r="J10" s="16">
        <f t="shared" si="12"/>
        <v>-2.146004920642731</v>
      </c>
      <c r="K10" s="16">
        <f t="shared" si="2"/>
        <v>-4.7060049206427301</v>
      </c>
      <c r="L10" s="16">
        <f t="shared" si="3"/>
        <v>-5.5066054127070032</v>
      </c>
      <c r="M10" s="16">
        <f t="shared" si="4"/>
        <v>-5.5866654619134311</v>
      </c>
      <c r="N10" s="16">
        <f t="shared" si="5"/>
        <v>-6.5033380130254166</v>
      </c>
      <c r="O10" s="16">
        <f t="shared" si="6"/>
        <v>-5.5659807804848356</v>
      </c>
      <c r="Q10" s="41">
        <f t="shared" si="13"/>
        <v>1.5999999999999999</v>
      </c>
      <c r="R10" s="41">
        <f t="shared" si="0"/>
        <v>-1.4995973120000006</v>
      </c>
      <c r="S10" s="41">
        <f t="shared" si="1"/>
        <v>-2.146004920642731</v>
      </c>
      <c r="T10" s="42">
        <f t="shared" si="14"/>
        <v>0.3012144112181861</v>
      </c>
    </row>
    <row r="11" spans="1:20" ht="16" x14ac:dyDescent="0.2">
      <c r="D11" s="1">
        <f t="shared" si="7"/>
        <v>9</v>
      </c>
      <c r="E11" s="16">
        <f t="shared" si="8"/>
        <v>1.7999999999999998</v>
      </c>
      <c r="F11" s="16">
        <f t="shared" si="9"/>
        <v>-2.3115167744000007</v>
      </c>
      <c r="H11" s="1">
        <f t="shared" si="10"/>
        <v>9</v>
      </c>
      <c r="I11" s="16">
        <f t="shared" si="11"/>
        <v>1.7999999999999998</v>
      </c>
      <c r="J11" s="16">
        <f t="shared" si="12"/>
        <v>-3.2592010767396982</v>
      </c>
      <c r="K11" s="16">
        <f t="shared" si="2"/>
        <v>-6.4992010767396975</v>
      </c>
      <c r="L11" s="16">
        <f t="shared" si="3"/>
        <v>-7.5191211844136685</v>
      </c>
      <c r="M11" s="16">
        <f t="shared" si="4"/>
        <v>-7.6211131951810653</v>
      </c>
      <c r="N11" s="16">
        <f t="shared" si="5"/>
        <v>-8.7834237157759105</v>
      </c>
      <c r="O11" s="16">
        <f t="shared" si="6"/>
        <v>-7.5938489252841803</v>
      </c>
      <c r="Q11" s="41">
        <f t="shared" si="13"/>
        <v>1.7999999999999998</v>
      </c>
      <c r="R11" s="41">
        <f t="shared" si="0"/>
        <v>-2.3115167744000007</v>
      </c>
      <c r="S11" s="41">
        <f t="shared" si="1"/>
        <v>-3.2592010767396982</v>
      </c>
      <c r="T11" s="42">
        <f t="shared" si="14"/>
        <v>0.29077196528411248</v>
      </c>
    </row>
    <row r="12" spans="1:20" ht="16" x14ac:dyDescent="0.2">
      <c r="D12" s="1">
        <f t="shared" si="7"/>
        <v>10</v>
      </c>
      <c r="E12" s="16">
        <f t="shared" si="8"/>
        <v>1.9999999999999998</v>
      </c>
      <c r="F12" s="16">
        <f t="shared" si="9"/>
        <v>-3.4218201292800003</v>
      </c>
      <c r="H12" s="1">
        <f t="shared" si="10"/>
        <v>10</v>
      </c>
      <c r="I12" s="16">
        <f t="shared" si="11"/>
        <v>1.9999999999999998</v>
      </c>
      <c r="J12" s="16">
        <f t="shared" si="12"/>
        <v>-4.7779708617965344</v>
      </c>
      <c r="K12" s="16">
        <f t="shared" si="2"/>
        <v>-8.7779708617965326</v>
      </c>
      <c r="L12" s="16">
        <f t="shared" si="3"/>
        <v>-10.065767947976186</v>
      </c>
      <c r="M12" s="16">
        <f t="shared" si="4"/>
        <v>-10.194547656594152</v>
      </c>
      <c r="N12" s="16">
        <f t="shared" si="5"/>
        <v>-11.656880393115365</v>
      </c>
      <c r="O12" s="16">
        <f t="shared" si="6"/>
        <v>-10.159247077342096</v>
      </c>
      <c r="Q12" s="41">
        <f t="shared" si="13"/>
        <v>1.9999999999999998</v>
      </c>
      <c r="R12" s="41">
        <f t="shared" si="0"/>
        <v>-3.4218201292800003</v>
      </c>
      <c r="S12" s="41">
        <f t="shared" si="1"/>
        <v>-4.7779708617965344</v>
      </c>
      <c r="T12" s="42">
        <f t="shared" si="14"/>
        <v>0.28383403158859294</v>
      </c>
    </row>
    <row r="13" spans="1:20" ht="16" x14ac:dyDescent="0.2">
      <c r="D13" s="1">
        <f t="shared" si="7"/>
        <v>11</v>
      </c>
      <c r="E13" s="16">
        <f t="shared" si="8"/>
        <v>2.1999999999999997</v>
      </c>
      <c r="F13" s="16">
        <f t="shared" si="9"/>
        <v>-4.9061841551360006</v>
      </c>
      <c r="H13" s="1">
        <f t="shared" si="10"/>
        <v>11</v>
      </c>
      <c r="I13" s="16">
        <f t="shared" si="11"/>
        <v>2.1999999999999997</v>
      </c>
      <c r="J13" s="16">
        <f t="shared" si="12"/>
        <v>-6.8098202772649543</v>
      </c>
      <c r="K13" s="16">
        <f t="shared" si="2"/>
        <v>-11.649820277264954</v>
      </c>
      <c r="L13" s="16">
        <f t="shared" si="3"/>
        <v>-13.264802304991449</v>
      </c>
      <c r="M13" s="16">
        <f t="shared" si="4"/>
        <v>-13.426300507764099</v>
      </c>
      <c r="N13" s="16">
        <f t="shared" si="5"/>
        <v>-15.255080378817775</v>
      </c>
      <c r="O13" s="16">
        <f t="shared" si="6"/>
        <v>-13.381184380265637</v>
      </c>
      <c r="Q13" s="41">
        <f t="shared" si="13"/>
        <v>2.1999999999999997</v>
      </c>
      <c r="R13" s="41">
        <f t="shared" si="0"/>
        <v>-4.9061841551360006</v>
      </c>
      <c r="S13" s="41">
        <f t="shared" si="1"/>
        <v>-6.8098202772649543</v>
      </c>
      <c r="T13" s="42">
        <f t="shared" si="14"/>
        <v>0.27954278448204745</v>
      </c>
    </row>
    <row r="14" spans="1:20" ht="16" x14ac:dyDescent="0.2">
      <c r="D14" s="1">
        <f t="shared" si="7"/>
        <v>12</v>
      </c>
      <c r="E14" s="16">
        <f t="shared" si="8"/>
        <v>2.4</v>
      </c>
      <c r="F14" s="16">
        <f t="shared" si="9"/>
        <v>-6.8554209861632005</v>
      </c>
      <c r="H14" s="1">
        <f t="shared" si="10"/>
        <v>12</v>
      </c>
      <c r="I14" s="16">
        <f t="shared" si="11"/>
        <v>2.4</v>
      </c>
      <c r="J14" s="16">
        <f t="shared" si="12"/>
        <v>-9.4860571533180824</v>
      </c>
      <c r="K14" s="16">
        <f t="shared" si="2"/>
        <v>-15.246057153318082</v>
      </c>
      <c r="L14" s="16">
        <f t="shared" si="3"/>
        <v>-17.260662868649892</v>
      </c>
      <c r="M14" s="16">
        <f t="shared" si="4"/>
        <v>-17.46212344018307</v>
      </c>
      <c r="N14" s="16">
        <f t="shared" si="5"/>
        <v>-19.738481841354698</v>
      </c>
      <c r="O14" s="16">
        <f t="shared" si="6"/>
        <v>-17.405018602056451</v>
      </c>
      <c r="Q14" s="41">
        <f t="shared" si="13"/>
        <v>2.4</v>
      </c>
      <c r="R14" s="41">
        <f t="shared" si="0"/>
        <v>-6.8554209861632005</v>
      </c>
      <c r="S14" s="41">
        <f t="shared" si="1"/>
        <v>-9.4860571533180824</v>
      </c>
      <c r="T14" s="42">
        <f t="shared" si="14"/>
        <v>0.27731607818056675</v>
      </c>
    </row>
    <row r="15" spans="1:20" ht="16" x14ac:dyDescent="0.2">
      <c r="D15" s="1">
        <f t="shared" si="7"/>
        <v>13</v>
      </c>
      <c r="E15" s="16">
        <f t="shared" si="8"/>
        <v>2.6</v>
      </c>
      <c r="F15" s="16">
        <f t="shared" si="9"/>
        <v>-9.3785051833958413</v>
      </c>
      <c r="H15" s="1">
        <f t="shared" si="10"/>
        <v>13</v>
      </c>
      <c r="I15" s="16">
        <f t="shared" si="11"/>
        <v>2.6</v>
      </c>
      <c r="J15" s="16">
        <f t="shared" si="12"/>
        <v>-12.967060873729373</v>
      </c>
      <c r="K15" s="16">
        <f t="shared" si="2"/>
        <v>-19.727060873729375</v>
      </c>
      <c r="L15" s="16">
        <f t="shared" si="3"/>
        <v>-22.229766961102314</v>
      </c>
      <c r="M15" s="16">
        <f t="shared" si="4"/>
        <v>-22.480037569839606</v>
      </c>
      <c r="N15" s="16">
        <f t="shared" si="5"/>
        <v>-25.303068387697294</v>
      </c>
      <c r="O15" s="16">
        <f t="shared" si="6"/>
        <v>-22.40828972055175</v>
      </c>
      <c r="Q15" s="41">
        <f t="shared" si="13"/>
        <v>2.6</v>
      </c>
      <c r="R15" s="41">
        <f t="shared" si="0"/>
        <v>-9.3785051833958413</v>
      </c>
      <c r="S15" s="41">
        <f t="shared" si="1"/>
        <v>-12.967060873729373</v>
      </c>
      <c r="T15" s="42">
        <f t="shared" si="14"/>
        <v>0.27674395341227781</v>
      </c>
    </row>
    <row r="16" spans="1:20" ht="16" x14ac:dyDescent="0.2">
      <c r="D16" s="1">
        <f t="shared" si="7"/>
        <v>14</v>
      </c>
      <c r="E16" s="16">
        <f t="shared" si="8"/>
        <v>2.8000000000000003</v>
      </c>
      <c r="F16" s="16">
        <f t="shared" si="9"/>
        <v>-12.606206220075009</v>
      </c>
      <c r="H16" s="1">
        <f t="shared" si="10"/>
        <v>14</v>
      </c>
      <c r="I16" s="16">
        <f t="shared" si="11"/>
        <v>2.8000000000000003</v>
      </c>
      <c r="J16" s="16">
        <f t="shared" si="12"/>
        <v>-17.448718817839723</v>
      </c>
      <c r="K16" s="16">
        <f t="shared" si="2"/>
        <v>-25.288718817839722</v>
      </c>
      <c r="L16" s="16">
        <f t="shared" si="3"/>
        <v>-28.387590699623701</v>
      </c>
      <c r="M16" s="16">
        <f t="shared" si="4"/>
        <v>-28.697477887802094</v>
      </c>
      <c r="N16" s="16">
        <f t="shared" si="5"/>
        <v>-32.188214395400145</v>
      </c>
      <c r="O16" s="16">
        <f t="shared" si="6"/>
        <v>-28.607845064681911</v>
      </c>
      <c r="Q16" s="41">
        <f t="shared" si="13"/>
        <v>2.8000000000000003</v>
      </c>
      <c r="R16" s="41">
        <f t="shared" si="0"/>
        <v>-12.606206220075009</v>
      </c>
      <c r="S16" s="41">
        <f t="shared" si="1"/>
        <v>-17.448718817839723</v>
      </c>
      <c r="T16" s="42">
        <f t="shared" si="14"/>
        <v>0.27752826143393899</v>
      </c>
    </row>
    <row r="17" spans="4:20" ht="19" x14ac:dyDescent="0.25">
      <c r="D17" s="1">
        <f t="shared" si="7"/>
        <v>15</v>
      </c>
      <c r="E17" s="16">
        <f t="shared" si="8"/>
        <v>3.0000000000000004</v>
      </c>
      <c r="F17" s="16">
        <f t="shared" si="9"/>
        <v>-16.695447464090012</v>
      </c>
      <c r="H17" s="1">
        <f t="shared" si="10"/>
        <v>15</v>
      </c>
      <c r="I17" s="16">
        <f t="shared" si="11"/>
        <v>3.0000000000000004</v>
      </c>
      <c r="J17" s="16">
        <f t="shared" si="12"/>
        <v>-23.170287830776104</v>
      </c>
      <c r="K17" s="16">
        <f t="shared" si="2"/>
        <v>-32.170287830776104</v>
      </c>
      <c r="L17" s="16">
        <f t="shared" si="3"/>
        <v>-35.997316613853712</v>
      </c>
      <c r="M17" s="16">
        <f t="shared" si="4"/>
        <v>-36.38001949216148</v>
      </c>
      <c r="N17" s="16">
        <f t="shared" si="5"/>
        <v>-40.686291729208406</v>
      </c>
      <c r="O17" s="16">
        <f t="shared" si="6"/>
        <v>-36.26854196200248</v>
      </c>
      <c r="Q17" s="43">
        <f t="shared" si="13"/>
        <v>3.0000000000000004</v>
      </c>
      <c r="R17" s="43">
        <f t="shared" si="0"/>
        <v>-16.695447464090012</v>
      </c>
      <c r="S17" s="43">
        <f t="shared" si="1"/>
        <v>-23.170287830776104</v>
      </c>
      <c r="T17" s="44">
        <f t="shared" si="14"/>
        <v>0.27944583226479552</v>
      </c>
    </row>
  </sheetData>
  <pageMargins left="0.7" right="0.7" top="0.75" bottom="0.75" header="0.3" footer="0.3"/>
  <pageSetup orientation="portrait" r:id="rId1"/>
  <headerFooter>
    <oddHeader>&amp;LRafae Villasmil
Assigment 8&amp;CBINF690 Fall 2020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021A-1146-DC4D-90AE-A6688565D9C6}">
  <dimension ref="A1:G102"/>
  <sheetViews>
    <sheetView tabSelected="1" topLeftCell="A4" zoomScale="153" zoomScaleNormal="153" workbookViewId="0">
      <selection activeCell="E101" sqref="E101:G102"/>
    </sheetView>
  </sheetViews>
  <sheetFormatPr baseColWidth="10" defaultColWidth="9.1640625" defaultRowHeight="15" x14ac:dyDescent="0.2"/>
  <cols>
    <col min="1" max="1" width="4.5" style="1" bestFit="1" customWidth="1"/>
    <col min="2" max="3" width="4.5" style="1" customWidth="1"/>
    <col min="4" max="16384" width="9.1640625" style="1"/>
  </cols>
  <sheetData>
    <row r="1" spans="1:7" s="5" customFormat="1" ht="13.5" customHeight="1" x14ac:dyDescent="0.2">
      <c r="A1" s="15" t="s">
        <v>30</v>
      </c>
      <c r="B1" s="14">
        <f>0.1</f>
        <v>0.1</v>
      </c>
      <c r="D1" s="5" t="s">
        <v>29</v>
      </c>
      <c r="E1" s="5" t="s">
        <v>28</v>
      </c>
      <c r="F1" s="5" t="s">
        <v>0</v>
      </c>
      <c r="G1" s="5" t="s">
        <v>27</v>
      </c>
    </row>
    <row r="2" spans="1:7" x14ac:dyDescent="0.2">
      <c r="A2" s="2" t="s">
        <v>26</v>
      </c>
      <c r="B2" s="13">
        <v>0</v>
      </c>
      <c r="D2" s="6">
        <v>0</v>
      </c>
      <c r="E2" s="6">
        <v>0</v>
      </c>
      <c r="F2" s="6">
        <f>B2</f>
        <v>0</v>
      </c>
      <c r="G2" s="6">
        <f>B3</f>
        <v>1</v>
      </c>
    </row>
    <row r="3" spans="1:7" x14ac:dyDescent="0.2">
      <c r="A3" s="2" t="s">
        <v>25</v>
      </c>
      <c r="B3" s="13">
        <v>1</v>
      </c>
      <c r="D3" s="6">
        <f t="shared" ref="D3:D34" si="0">D2+1</f>
        <v>1</v>
      </c>
      <c r="E3" s="6">
        <f t="shared" ref="E3:E34" si="1">E2+$B$1</f>
        <v>0.1</v>
      </c>
      <c r="F3" s="6">
        <f t="shared" ref="F3:F34" si="2">F2+(G2*$B$1)</f>
        <v>0.1</v>
      </c>
      <c r="G3" s="6">
        <f t="shared" ref="G3:G34" si="3">G2+(-0.5*F2*$B$1)</f>
        <v>1</v>
      </c>
    </row>
    <row r="4" spans="1:7" x14ac:dyDescent="0.2">
      <c r="A4" s="2" t="s">
        <v>24</v>
      </c>
      <c r="B4" s="13">
        <v>0</v>
      </c>
      <c r="D4" s="6">
        <f t="shared" si="0"/>
        <v>2</v>
      </c>
      <c r="E4" s="6">
        <f t="shared" si="1"/>
        <v>0.2</v>
      </c>
      <c r="F4" s="6">
        <f t="shared" si="2"/>
        <v>0.2</v>
      </c>
      <c r="G4" s="6">
        <f t="shared" si="3"/>
        <v>0.995</v>
      </c>
    </row>
    <row r="5" spans="1:7" x14ac:dyDescent="0.2">
      <c r="A5" s="2" t="s">
        <v>23</v>
      </c>
      <c r="B5" s="13">
        <v>10</v>
      </c>
      <c r="D5" s="6">
        <f t="shared" si="0"/>
        <v>3</v>
      </c>
      <c r="E5" s="6">
        <f t="shared" si="1"/>
        <v>0.30000000000000004</v>
      </c>
      <c r="F5" s="6">
        <f t="shared" si="2"/>
        <v>0.29949999999999999</v>
      </c>
      <c r="G5" s="6">
        <f t="shared" si="3"/>
        <v>0.98499999999999999</v>
      </c>
    </row>
    <row r="6" spans="1:7" x14ac:dyDescent="0.2">
      <c r="D6" s="6">
        <f t="shared" si="0"/>
        <v>4</v>
      </c>
      <c r="E6" s="6">
        <f t="shared" si="1"/>
        <v>0.4</v>
      </c>
      <c r="F6" s="6">
        <f t="shared" si="2"/>
        <v>0.39800000000000002</v>
      </c>
      <c r="G6" s="6">
        <f t="shared" si="3"/>
        <v>0.97002500000000003</v>
      </c>
    </row>
    <row r="7" spans="1:7" x14ac:dyDescent="0.2">
      <c r="D7" s="6">
        <f t="shared" si="0"/>
        <v>5</v>
      </c>
      <c r="E7" s="6">
        <f t="shared" si="1"/>
        <v>0.5</v>
      </c>
      <c r="F7" s="6">
        <f t="shared" si="2"/>
        <v>0.49500250000000001</v>
      </c>
      <c r="G7" s="6">
        <f t="shared" si="3"/>
        <v>0.950125</v>
      </c>
    </row>
    <row r="8" spans="1:7" x14ac:dyDescent="0.2">
      <c r="D8" s="6">
        <f t="shared" si="0"/>
        <v>6</v>
      </c>
      <c r="E8" s="6">
        <f t="shared" si="1"/>
        <v>0.6</v>
      </c>
      <c r="F8" s="6">
        <f t="shared" si="2"/>
        <v>0.59001499999999996</v>
      </c>
      <c r="G8" s="6">
        <f t="shared" si="3"/>
        <v>0.92537487500000004</v>
      </c>
    </row>
    <row r="9" spans="1:7" x14ac:dyDescent="0.2">
      <c r="D9" s="6">
        <f t="shared" si="0"/>
        <v>7</v>
      </c>
      <c r="E9" s="6">
        <f t="shared" si="1"/>
        <v>0.7</v>
      </c>
      <c r="F9" s="6">
        <f t="shared" si="2"/>
        <v>0.68255248749999997</v>
      </c>
      <c r="G9" s="6">
        <f t="shared" si="3"/>
        <v>0.89587412500000008</v>
      </c>
    </row>
    <row r="10" spans="1:7" x14ac:dyDescent="0.2">
      <c r="D10" s="6">
        <f t="shared" si="0"/>
        <v>8</v>
      </c>
      <c r="E10" s="6">
        <f t="shared" si="1"/>
        <v>0.79999999999999993</v>
      </c>
      <c r="F10" s="6">
        <f t="shared" si="2"/>
        <v>0.77213989999999999</v>
      </c>
      <c r="G10" s="6">
        <f t="shared" si="3"/>
        <v>0.86174650062500002</v>
      </c>
    </row>
    <row r="11" spans="1:7" x14ac:dyDescent="0.2">
      <c r="D11" s="6">
        <f t="shared" si="0"/>
        <v>9</v>
      </c>
      <c r="E11" s="6">
        <f t="shared" si="1"/>
        <v>0.89999999999999991</v>
      </c>
      <c r="F11" s="6">
        <f t="shared" si="2"/>
        <v>0.85831455006250001</v>
      </c>
      <c r="G11" s="6">
        <f t="shared" si="3"/>
        <v>0.82313950562500005</v>
      </c>
    </row>
    <row r="12" spans="1:7" x14ac:dyDescent="0.2">
      <c r="D12" s="6">
        <f t="shared" si="0"/>
        <v>10</v>
      </c>
      <c r="E12" s="6">
        <f t="shared" si="1"/>
        <v>0.99999999999999989</v>
      </c>
      <c r="F12" s="6">
        <f t="shared" si="2"/>
        <v>0.94062850062500003</v>
      </c>
      <c r="G12" s="6">
        <f t="shared" si="3"/>
        <v>0.78022377812187504</v>
      </c>
    </row>
    <row r="13" spans="1:7" x14ac:dyDescent="0.2">
      <c r="D13" s="6">
        <f t="shared" si="0"/>
        <v>11</v>
      </c>
      <c r="E13" s="6">
        <f t="shared" si="1"/>
        <v>1.0999999999999999</v>
      </c>
      <c r="F13" s="6">
        <f t="shared" si="2"/>
        <v>1.0186508784371875</v>
      </c>
      <c r="G13" s="6">
        <f t="shared" si="3"/>
        <v>0.73319235309062503</v>
      </c>
    </row>
    <row r="14" spans="1:7" x14ac:dyDescent="0.2">
      <c r="D14" s="6">
        <f t="shared" si="0"/>
        <v>12</v>
      </c>
      <c r="E14" s="6">
        <f t="shared" si="1"/>
        <v>1.2</v>
      </c>
      <c r="F14" s="6">
        <f t="shared" si="2"/>
        <v>1.0919701137462501</v>
      </c>
      <c r="G14" s="6">
        <f t="shared" si="3"/>
        <v>0.68225980916876561</v>
      </c>
    </row>
    <row r="15" spans="1:7" x14ac:dyDescent="0.2">
      <c r="D15" s="6">
        <f t="shared" si="0"/>
        <v>13</v>
      </c>
      <c r="E15" s="6">
        <f t="shared" si="1"/>
        <v>1.3</v>
      </c>
      <c r="F15" s="6">
        <f t="shared" si="2"/>
        <v>1.1601960946631267</v>
      </c>
      <c r="G15" s="6">
        <f t="shared" si="3"/>
        <v>0.6276613034814531</v>
      </c>
    </row>
    <row r="16" spans="1:7" x14ac:dyDescent="0.2">
      <c r="D16" s="6">
        <f t="shared" si="0"/>
        <v>14</v>
      </c>
      <c r="E16" s="6">
        <f t="shared" si="1"/>
        <v>1.4000000000000001</v>
      </c>
      <c r="F16" s="6">
        <f t="shared" si="2"/>
        <v>1.2229622250112719</v>
      </c>
      <c r="G16" s="6">
        <f t="shared" si="3"/>
        <v>0.56965149874829679</v>
      </c>
    </row>
    <row r="17" spans="4:7" x14ac:dyDescent="0.2">
      <c r="D17" s="6">
        <f t="shared" si="0"/>
        <v>15</v>
      </c>
      <c r="E17" s="6">
        <f t="shared" si="1"/>
        <v>1.5000000000000002</v>
      </c>
      <c r="F17" s="6">
        <f t="shared" si="2"/>
        <v>1.2799273748861015</v>
      </c>
      <c r="G17" s="6">
        <f t="shared" si="3"/>
        <v>0.50850338749773316</v>
      </c>
    </row>
    <row r="18" spans="4:7" x14ac:dyDescent="0.2">
      <c r="D18" s="6">
        <f t="shared" si="0"/>
        <v>16</v>
      </c>
      <c r="E18" s="6">
        <f t="shared" si="1"/>
        <v>1.6000000000000003</v>
      </c>
      <c r="F18" s="6">
        <f t="shared" si="2"/>
        <v>1.3307777136358749</v>
      </c>
      <c r="G18" s="6">
        <f t="shared" si="3"/>
        <v>0.44450701875342807</v>
      </c>
    </row>
    <row r="19" spans="4:7" x14ac:dyDescent="0.2">
      <c r="D19" s="6">
        <f t="shared" si="0"/>
        <v>17</v>
      </c>
      <c r="E19" s="6">
        <f t="shared" si="1"/>
        <v>1.7000000000000004</v>
      </c>
      <c r="F19" s="6">
        <f t="shared" si="2"/>
        <v>1.3752284155112178</v>
      </c>
      <c r="G19" s="6">
        <f t="shared" si="3"/>
        <v>0.37796813307163435</v>
      </c>
    </row>
    <row r="20" spans="4:7" x14ac:dyDescent="0.2">
      <c r="D20" s="6">
        <f t="shared" si="0"/>
        <v>18</v>
      </c>
      <c r="E20" s="6">
        <f t="shared" si="1"/>
        <v>1.8000000000000005</v>
      </c>
      <c r="F20" s="6">
        <f t="shared" si="2"/>
        <v>1.4130252288183811</v>
      </c>
      <c r="G20" s="6">
        <f t="shared" si="3"/>
        <v>0.30920671229607344</v>
      </c>
    </row>
    <row r="21" spans="4:7" x14ac:dyDescent="0.2">
      <c r="D21" s="6">
        <f t="shared" si="0"/>
        <v>19</v>
      </c>
      <c r="E21" s="6">
        <f t="shared" si="1"/>
        <v>1.9000000000000006</v>
      </c>
      <c r="F21" s="6">
        <f t="shared" si="2"/>
        <v>1.4439459000479884</v>
      </c>
      <c r="G21" s="6">
        <f t="shared" si="3"/>
        <v>0.23855545085515439</v>
      </c>
    </row>
    <row r="22" spans="4:7" x14ac:dyDescent="0.2">
      <c r="D22" s="6">
        <f t="shared" si="0"/>
        <v>20</v>
      </c>
      <c r="E22" s="6">
        <f t="shared" si="1"/>
        <v>2.0000000000000004</v>
      </c>
      <c r="F22" s="6">
        <f t="shared" si="2"/>
        <v>1.4678014451335037</v>
      </c>
      <c r="G22" s="6">
        <f t="shared" si="3"/>
        <v>0.16635815585275499</v>
      </c>
    </row>
    <row r="23" spans="4:7" x14ac:dyDescent="0.2">
      <c r="D23" s="6">
        <f t="shared" si="0"/>
        <v>21</v>
      </c>
      <c r="E23" s="6">
        <f t="shared" si="1"/>
        <v>2.1000000000000005</v>
      </c>
      <c r="F23" s="6">
        <f t="shared" si="2"/>
        <v>1.4844372607187792</v>
      </c>
      <c r="G23" s="6">
        <f t="shared" si="3"/>
        <v>9.296808359607979E-2</v>
      </c>
    </row>
    <row r="24" spans="4:7" x14ac:dyDescent="0.2">
      <c r="D24" s="6">
        <f t="shared" si="0"/>
        <v>22</v>
      </c>
      <c r="E24" s="6">
        <f t="shared" si="1"/>
        <v>2.2000000000000006</v>
      </c>
      <c r="F24" s="6">
        <f t="shared" si="2"/>
        <v>1.4937340690783871</v>
      </c>
      <c r="G24" s="6">
        <f t="shared" si="3"/>
        <v>1.874622056014083E-2</v>
      </c>
    </row>
    <row r="25" spans="4:7" x14ac:dyDescent="0.2">
      <c r="D25" s="6">
        <f t="shared" si="0"/>
        <v>23</v>
      </c>
      <c r="E25" s="6">
        <f t="shared" si="1"/>
        <v>2.3000000000000007</v>
      </c>
      <c r="F25" s="6">
        <f t="shared" si="2"/>
        <v>1.4956086911344013</v>
      </c>
      <c r="G25" s="6">
        <f t="shared" si="3"/>
        <v>-5.5940482893778523E-2</v>
      </c>
    </row>
    <row r="26" spans="4:7" x14ac:dyDescent="0.2">
      <c r="D26" s="6">
        <f t="shared" si="0"/>
        <v>24</v>
      </c>
      <c r="E26" s="6">
        <f t="shared" si="1"/>
        <v>2.4000000000000008</v>
      </c>
      <c r="F26" s="6">
        <f t="shared" si="2"/>
        <v>1.4900146428450234</v>
      </c>
      <c r="G26" s="6">
        <f t="shared" si="3"/>
        <v>-0.13072091745049857</v>
      </c>
    </row>
    <row r="27" spans="4:7" x14ac:dyDescent="0.2">
      <c r="D27" s="6">
        <f t="shared" si="0"/>
        <v>25</v>
      </c>
      <c r="E27" s="6">
        <f t="shared" si="1"/>
        <v>2.5000000000000009</v>
      </c>
      <c r="F27" s="6">
        <f t="shared" si="2"/>
        <v>1.4769425510999736</v>
      </c>
      <c r="G27" s="6">
        <f t="shared" si="3"/>
        <v>-0.20522164959274974</v>
      </c>
    </row>
    <row r="28" spans="4:7" x14ac:dyDescent="0.2">
      <c r="D28" s="6">
        <f t="shared" si="0"/>
        <v>26</v>
      </c>
      <c r="E28" s="6">
        <f t="shared" si="1"/>
        <v>2.600000000000001</v>
      </c>
      <c r="F28" s="6">
        <f t="shared" si="2"/>
        <v>1.4564203861406986</v>
      </c>
      <c r="G28" s="6">
        <f t="shared" si="3"/>
        <v>-0.27906877714774841</v>
      </c>
    </row>
    <row r="29" spans="4:7" x14ac:dyDescent="0.2">
      <c r="D29" s="6">
        <f t="shared" si="0"/>
        <v>27</v>
      </c>
      <c r="E29" s="6">
        <f t="shared" si="1"/>
        <v>2.7000000000000011</v>
      </c>
      <c r="F29" s="6">
        <f t="shared" si="2"/>
        <v>1.4285135084259237</v>
      </c>
      <c r="G29" s="6">
        <f t="shared" si="3"/>
        <v>-0.35188979645478335</v>
      </c>
    </row>
    <row r="30" spans="4:7" x14ac:dyDescent="0.2">
      <c r="D30" s="6">
        <f t="shared" si="0"/>
        <v>28</v>
      </c>
      <c r="E30" s="6">
        <f t="shared" si="1"/>
        <v>2.8000000000000012</v>
      </c>
      <c r="F30" s="6">
        <f t="shared" si="2"/>
        <v>1.3933245287804454</v>
      </c>
      <c r="G30" s="6">
        <f t="shared" si="3"/>
        <v>-0.42331547187607954</v>
      </c>
    </row>
    <row r="31" spans="4:7" x14ac:dyDescent="0.2">
      <c r="D31" s="6">
        <f t="shared" si="0"/>
        <v>29</v>
      </c>
      <c r="E31" s="6">
        <f t="shared" si="1"/>
        <v>2.9000000000000012</v>
      </c>
      <c r="F31" s="6">
        <f t="shared" si="2"/>
        <v>1.3509929815928374</v>
      </c>
      <c r="G31" s="6">
        <f t="shared" si="3"/>
        <v>-0.4929816983151018</v>
      </c>
    </row>
    <row r="32" spans="4:7" x14ac:dyDescent="0.2">
      <c r="D32" s="6">
        <f t="shared" si="0"/>
        <v>30</v>
      </c>
      <c r="E32" s="6">
        <f t="shared" si="1"/>
        <v>3.0000000000000013</v>
      </c>
      <c r="F32" s="6">
        <f t="shared" si="2"/>
        <v>1.3016948117613272</v>
      </c>
      <c r="G32" s="6">
        <f t="shared" si="3"/>
        <v>-0.56053134739474364</v>
      </c>
    </row>
    <row r="33" spans="4:7" x14ac:dyDescent="0.2">
      <c r="D33" s="6">
        <f t="shared" si="0"/>
        <v>31</v>
      </c>
      <c r="E33" s="6">
        <f t="shared" si="1"/>
        <v>3.1000000000000014</v>
      </c>
      <c r="F33" s="6">
        <f t="shared" si="2"/>
        <v>1.2456416770218528</v>
      </c>
      <c r="G33" s="6">
        <f t="shared" si="3"/>
        <v>-0.62561608798280999</v>
      </c>
    </row>
    <row r="34" spans="4:7" x14ac:dyDescent="0.2">
      <c r="D34" s="6">
        <f t="shared" si="0"/>
        <v>32</v>
      </c>
      <c r="E34" s="6">
        <f t="shared" si="1"/>
        <v>3.2000000000000015</v>
      </c>
      <c r="F34" s="6">
        <f t="shared" si="2"/>
        <v>1.1830800682235718</v>
      </c>
      <c r="G34" s="6">
        <f t="shared" si="3"/>
        <v>-0.68789817183390267</v>
      </c>
    </row>
    <row r="35" spans="4:7" x14ac:dyDescent="0.2">
      <c r="D35" s="6">
        <f t="shared" ref="D35:D66" si="4">D34+1</f>
        <v>33</v>
      </c>
      <c r="E35" s="6">
        <f t="shared" ref="E35:E66" si="5">E34+$B$1</f>
        <v>3.3000000000000016</v>
      </c>
      <c r="F35" s="6">
        <f t="shared" ref="F35:F66" si="6">F34+(G34*$B$1)</f>
        <v>1.1142902510401815</v>
      </c>
      <c r="G35" s="6">
        <f t="shared" ref="G35:G66" si="7">G34+(-0.5*F34*$B$1)</f>
        <v>-0.74705217524508127</v>
      </c>
    </row>
    <row r="36" spans="4:7" x14ac:dyDescent="0.2">
      <c r="D36" s="6">
        <f t="shared" si="4"/>
        <v>34</v>
      </c>
      <c r="E36" s="6">
        <f t="shared" si="5"/>
        <v>3.4000000000000017</v>
      </c>
      <c r="F36" s="6">
        <f t="shared" si="6"/>
        <v>1.0395850335156733</v>
      </c>
      <c r="G36" s="6">
        <f t="shared" si="7"/>
        <v>-0.80276668779709037</v>
      </c>
    </row>
    <row r="37" spans="4:7" x14ac:dyDescent="0.2">
      <c r="D37" s="6">
        <f t="shared" si="4"/>
        <v>35</v>
      </c>
      <c r="E37" s="6">
        <f t="shared" si="5"/>
        <v>3.5000000000000018</v>
      </c>
      <c r="F37" s="6">
        <f t="shared" si="6"/>
        <v>0.95930836473596426</v>
      </c>
      <c r="G37" s="6">
        <f t="shared" si="7"/>
        <v>-0.85474593947287403</v>
      </c>
    </row>
    <row r="38" spans="4:7" x14ac:dyDescent="0.2">
      <c r="D38" s="6">
        <f t="shared" si="4"/>
        <v>36</v>
      </c>
      <c r="E38" s="6">
        <f t="shared" si="5"/>
        <v>3.6000000000000019</v>
      </c>
      <c r="F38" s="6">
        <f t="shared" si="6"/>
        <v>0.87383377078867686</v>
      </c>
      <c r="G38" s="6">
        <f t="shared" si="7"/>
        <v>-0.90271135770967226</v>
      </c>
    </row>
    <row r="39" spans="4:7" x14ac:dyDescent="0.2">
      <c r="D39" s="6">
        <f t="shared" si="4"/>
        <v>37</v>
      </c>
      <c r="E39" s="6">
        <f t="shared" si="5"/>
        <v>3.700000000000002</v>
      </c>
      <c r="F39" s="6">
        <f t="shared" si="6"/>
        <v>0.78356263501770962</v>
      </c>
      <c r="G39" s="6">
        <f t="shared" si="7"/>
        <v>-0.94640304624910609</v>
      </c>
    </row>
    <row r="40" spans="4:7" x14ac:dyDescent="0.2">
      <c r="D40" s="6">
        <f t="shared" si="4"/>
        <v>38</v>
      </c>
      <c r="E40" s="6">
        <f t="shared" si="5"/>
        <v>3.800000000000002</v>
      </c>
      <c r="F40" s="6">
        <f t="shared" si="6"/>
        <v>0.68892233039279904</v>
      </c>
      <c r="G40" s="6">
        <f t="shared" si="7"/>
        <v>-0.98558117799999156</v>
      </c>
    </row>
    <row r="41" spans="4:7" x14ac:dyDescent="0.2">
      <c r="D41" s="6">
        <f t="shared" si="4"/>
        <v>39</v>
      </c>
      <c r="E41" s="6">
        <f t="shared" si="5"/>
        <v>3.9000000000000021</v>
      </c>
      <c r="F41" s="6">
        <f t="shared" si="6"/>
        <v>0.59036421259279992</v>
      </c>
      <c r="G41" s="6">
        <f t="shared" si="7"/>
        <v>-1.0200272945196316</v>
      </c>
    </row>
    <row r="42" spans="4:7" x14ac:dyDescent="0.2">
      <c r="D42" s="6">
        <f t="shared" si="4"/>
        <v>40</v>
      </c>
      <c r="E42" s="6">
        <f t="shared" si="5"/>
        <v>4.0000000000000018</v>
      </c>
      <c r="F42" s="6">
        <f t="shared" si="6"/>
        <v>0.48836148314083677</v>
      </c>
      <c r="G42" s="6">
        <f t="shared" si="7"/>
        <v>-1.0495455051492715</v>
      </c>
    </row>
    <row r="43" spans="4:7" x14ac:dyDescent="0.2">
      <c r="D43" s="6">
        <f t="shared" si="4"/>
        <v>41</v>
      </c>
      <c r="E43" s="6">
        <f t="shared" si="5"/>
        <v>4.1000000000000014</v>
      </c>
      <c r="F43" s="6">
        <f t="shared" si="6"/>
        <v>0.38340693262590964</v>
      </c>
      <c r="G43" s="6">
        <f t="shared" si="7"/>
        <v>-1.0739635793063134</v>
      </c>
    </row>
    <row r="44" spans="4:7" x14ac:dyDescent="0.2">
      <c r="D44" s="6">
        <f t="shared" si="4"/>
        <v>42</v>
      </c>
      <c r="E44" s="6">
        <f t="shared" si="5"/>
        <v>4.2000000000000011</v>
      </c>
      <c r="F44" s="6">
        <f t="shared" si="6"/>
        <v>0.27601057469527829</v>
      </c>
      <c r="G44" s="6">
        <f t="shared" si="7"/>
        <v>-1.0931339259376089</v>
      </c>
    </row>
    <row r="45" spans="4:7" x14ac:dyDescent="0.2">
      <c r="D45" s="6">
        <f t="shared" si="4"/>
        <v>43</v>
      </c>
      <c r="E45" s="6">
        <f t="shared" si="5"/>
        <v>4.3000000000000007</v>
      </c>
      <c r="F45" s="6">
        <f t="shared" si="6"/>
        <v>0.1666971821015174</v>
      </c>
      <c r="G45" s="6">
        <f t="shared" si="7"/>
        <v>-1.1069344546723729</v>
      </c>
    </row>
    <row r="46" spans="4:7" x14ac:dyDescent="0.2">
      <c r="D46" s="6">
        <f t="shared" si="4"/>
        <v>44</v>
      </c>
      <c r="E46" s="6">
        <f t="shared" si="5"/>
        <v>4.4000000000000004</v>
      </c>
      <c r="F46" s="6">
        <f t="shared" si="6"/>
        <v>5.6003736634280099E-2</v>
      </c>
      <c r="G46" s="6">
        <f t="shared" si="7"/>
        <v>-1.1152693137774488</v>
      </c>
    </row>
    <row r="47" spans="4:7" x14ac:dyDescent="0.2">
      <c r="D47" s="6">
        <f t="shared" si="4"/>
        <v>45</v>
      </c>
      <c r="E47" s="6">
        <f t="shared" si="5"/>
        <v>4.5</v>
      </c>
      <c r="F47" s="6">
        <f t="shared" si="6"/>
        <v>-5.5523194743464788E-2</v>
      </c>
      <c r="G47" s="6">
        <f t="shared" si="7"/>
        <v>-1.1180695006091628</v>
      </c>
    </row>
    <row r="48" spans="4:7" x14ac:dyDescent="0.2">
      <c r="D48" s="6">
        <f t="shared" si="4"/>
        <v>46</v>
      </c>
      <c r="E48" s="6">
        <f t="shared" si="5"/>
        <v>4.5999999999999996</v>
      </c>
      <c r="F48" s="6">
        <f t="shared" si="6"/>
        <v>-0.16733014480438108</v>
      </c>
      <c r="G48" s="6">
        <f t="shared" si="7"/>
        <v>-1.1152933408719896</v>
      </c>
    </row>
    <row r="49" spans="4:7" x14ac:dyDescent="0.2">
      <c r="D49" s="6">
        <f t="shared" si="4"/>
        <v>47</v>
      </c>
      <c r="E49" s="6">
        <f t="shared" si="5"/>
        <v>4.6999999999999993</v>
      </c>
      <c r="F49" s="6">
        <f t="shared" si="6"/>
        <v>-0.27885947889158003</v>
      </c>
      <c r="G49" s="6">
        <f t="shared" si="7"/>
        <v>-1.1069268336317706</v>
      </c>
    </row>
    <row r="50" spans="4:7" x14ac:dyDescent="0.2">
      <c r="D50" s="6">
        <f t="shared" si="4"/>
        <v>48</v>
      </c>
      <c r="E50" s="6">
        <f t="shared" si="5"/>
        <v>4.7999999999999989</v>
      </c>
      <c r="F50" s="6">
        <f t="shared" si="6"/>
        <v>-0.38955216225475708</v>
      </c>
      <c r="G50" s="6">
        <f t="shared" si="7"/>
        <v>-1.0929838596871915</v>
      </c>
    </row>
    <row r="51" spans="4:7" x14ac:dyDescent="0.2">
      <c r="D51" s="6">
        <f t="shared" si="4"/>
        <v>49</v>
      </c>
      <c r="E51" s="6">
        <f t="shared" si="5"/>
        <v>4.8999999999999986</v>
      </c>
      <c r="F51" s="6">
        <f t="shared" si="6"/>
        <v>-0.49885054822347624</v>
      </c>
      <c r="G51" s="6">
        <f t="shared" si="7"/>
        <v>-1.0735062515744536</v>
      </c>
    </row>
    <row r="52" spans="4:7" x14ac:dyDescent="0.2">
      <c r="D52" s="6">
        <f t="shared" si="4"/>
        <v>50</v>
      </c>
      <c r="E52" s="6">
        <f t="shared" si="5"/>
        <v>4.9999999999999982</v>
      </c>
      <c r="F52" s="6">
        <f t="shared" si="6"/>
        <v>-0.60620117338092161</v>
      </c>
      <c r="G52" s="6">
        <f t="shared" si="7"/>
        <v>-1.0485637241632797</v>
      </c>
    </row>
    <row r="53" spans="4:7" x14ac:dyDescent="0.2">
      <c r="D53" s="6">
        <f t="shared" si="4"/>
        <v>51</v>
      </c>
      <c r="E53" s="6">
        <f t="shared" si="5"/>
        <v>5.0999999999999979</v>
      </c>
      <c r="F53" s="6">
        <f t="shared" si="6"/>
        <v>-0.71105754579724956</v>
      </c>
      <c r="G53" s="6">
        <f t="shared" si="7"/>
        <v>-1.0182536654942336</v>
      </c>
    </row>
    <row r="54" spans="4:7" x14ac:dyDescent="0.2">
      <c r="D54" s="6">
        <f t="shared" si="4"/>
        <v>52</v>
      </c>
      <c r="E54" s="6">
        <f t="shared" si="5"/>
        <v>5.1999999999999975</v>
      </c>
      <c r="F54" s="6">
        <f t="shared" si="6"/>
        <v>-0.81288291234667298</v>
      </c>
      <c r="G54" s="6">
        <f t="shared" si="7"/>
        <v>-0.98270078820437112</v>
      </c>
    </row>
    <row r="55" spans="4:7" x14ac:dyDescent="0.2">
      <c r="D55" s="6">
        <f t="shared" si="4"/>
        <v>53</v>
      </c>
      <c r="E55" s="6">
        <f t="shared" si="5"/>
        <v>5.2999999999999972</v>
      </c>
      <c r="F55" s="6">
        <f t="shared" si="6"/>
        <v>-0.91115299116711013</v>
      </c>
      <c r="G55" s="6">
        <f t="shared" si="7"/>
        <v>-0.94205664258703747</v>
      </c>
    </row>
    <row r="56" spans="4:7" x14ac:dyDescent="0.2">
      <c r="D56" s="6">
        <f t="shared" si="4"/>
        <v>54</v>
      </c>
      <c r="E56" s="6">
        <f t="shared" si="5"/>
        <v>5.3999999999999968</v>
      </c>
      <c r="F56" s="6">
        <f t="shared" si="6"/>
        <v>-1.0053586554258138</v>
      </c>
      <c r="G56" s="6">
        <f t="shared" si="7"/>
        <v>-0.89649899302868197</v>
      </c>
    </row>
    <row r="57" spans="4:7" x14ac:dyDescent="0.2">
      <c r="D57" s="6">
        <f t="shared" si="4"/>
        <v>55</v>
      </c>
      <c r="E57" s="6">
        <f t="shared" si="5"/>
        <v>5.4999999999999964</v>
      </c>
      <c r="F57" s="6">
        <f t="shared" si="6"/>
        <v>-1.0950085547286821</v>
      </c>
      <c r="G57" s="6">
        <f t="shared" si="7"/>
        <v>-0.84623106025739125</v>
      </c>
    </row>
    <row r="58" spans="4:7" x14ac:dyDescent="0.2">
      <c r="D58" s="6">
        <f t="shared" si="4"/>
        <v>56</v>
      </c>
      <c r="E58" s="6">
        <f t="shared" si="5"/>
        <v>5.5999999999999961</v>
      </c>
      <c r="F58" s="6">
        <f t="shared" si="6"/>
        <v>-1.1796316607544213</v>
      </c>
      <c r="G58" s="6">
        <f t="shared" si="7"/>
        <v>-0.79148063252095713</v>
      </c>
    </row>
    <row r="59" spans="4:7" x14ac:dyDescent="0.2">
      <c r="D59" s="6">
        <f t="shared" si="4"/>
        <v>57</v>
      </c>
      <c r="E59" s="6">
        <f t="shared" si="5"/>
        <v>5.6999999999999957</v>
      </c>
      <c r="F59" s="6">
        <f t="shared" si="6"/>
        <v>-1.2587797240065171</v>
      </c>
      <c r="G59" s="6">
        <f t="shared" si="7"/>
        <v>-0.73249904948323608</v>
      </c>
    </row>
    <row r="60" spans="4:7" x14ac:dyDescent="0.2">
      <c r="D60" s="6">
        <f t="shared" si="4"/>
        <v>58</v>
      </c>
      <c r="E60" s="6">
        <f t="shared" si="5"/>
        <v>5.7999999999999954</v>
      </c>
      <c r="F60" s="6">
        <f t="shared" si="6"/>
        <v>-1.3320296289548406</v>
      </c>
      <c r="G60" s="6">
        <f t="shared" si="7"/>
        <v>-0.66956006328291018</v>
      </c>
    </row>
    <row r="61" spans="4:7" x14ac:dyDescent="0.2">
      <c r="D61" s="6">
        <f t="shared" si="4"/>
        <v>59</v>
      </c>
      <c r="E61" s="6">
        <f t="shared" si="5"/>
        <v>5.899999999999995</v>
      </c>
      <c r="F61" s="6">
        <f t="shared" si="6"/>
        <v>-1.3989856352831316</v>
      </c>
      <c r="G61" s="6">
        <f t="shared" si="7"/>
        <v>-0.60295858183516815</v>
      </c>
    </row>
    <row r="62" spans="4:7" x14ac:dyDescent="0.2">
      <c r="D62" s="6">
        <f t="shared" si="4"/>
        <v>60</v>
      </c>
      <c r="E62" s="6">
        <f t="shared" si="5"/>
        <v>5.9999999999999947</v>
      </c>
      <c r="F62" s="6">
        <f t="shared" si="6"/>
        <v>-1.4592814934666485</v>
      </c>
      <c r="G62" s="6">
        <f t="shared" si="7"/>
        <v>-0.53300930007101155</v>
      </c>
    </row>
    <row r="63" spans="4:7" x14ac:dyDescent="0.2">
      <c r="D63" s="6">
        <f t="shared" si="4"/>
        <v>61</v>
      </c>
      <c r="E63" s="6">
        <f t="shared" si="5"/>
        <v>6.0999999999999943</v>
      </c>
      <c r="F63" s="6">
        <f t="shared" si="6"/>
        <v>-1.5125824234737497</v>
      </c>
      <c r="G63" s="6">
        <f t="shared" si="7"/>
        <v>-0.46004522539767911</v>
      </c>
    </row>
    <row r="64" spans="4:7" x14ac:dyDescent="0.2">
      <c r="D64" s="6">
        <f t="shared" si="4"/>
        <v>62</v>
      </c>
      <c r="E64" s="6">
        <f t="shared" si="5"/>
        <v>6.199999999999994</v>
      </c>
      <c r="F64" s="6">
        <f t="shared" si="6"/>
        <v>-1.5585869460135175</v>
      </c>
      <c r="G64" s="6">
        <f t="shared" si="7"/>
        <v>-0.38441610422399164</v>
      </c>
    </row>
    <row r="65" spans="4:7" x14ac:dyDescent="0.2">
      <c r="D65" s="6">
        <f t="shared" si="4"/>
        <v>63</v>
      </c>
      <c r="E65" s="6">
        <f t="shared" si="5"/>
        <v>6.2999999999999936</v>
      </c>
      <c r="F65" s="6">
        <f t="shared" si="6"/>
        <v>-1.5970285564359168</v>
      </c>
      <c r="G65" s="6">
        <f t="shared" si="7"/>
        <v>-0.30648675692331573</v>
      </c>
    </row>
    <row r="66" spans="4:7" x14ac:dyDescent="0.2">
      <c r="D66" s="6">
        <f t="shared" si="4"/>
        <v>64</v>
      </c>
      <c r="E66" s="6">
        <f t="shared" si="5"/>
        <v>6.3999999999999932</v>
      </c>
      <c r="F66" s="6">
        <f t="shared" si="6"/>
        <v>-1.6276772321282484</v>
      </c>
      <c r="G66" s="6">
        <f t="shared" si="7"/>
        <v>-0.2266353291015199</v>
      </c>
    </row>
    <row r="67" spans="4:7" x14ac:dyDescent="0.2">
      <c r="D67" s="6">
        <f t="shared" ref="D67:D102" si="8">D66+1</f>
        <v>65</v>
      </c>
      <c r="E67" s="6">
        <f t="shared" ref="E67:E102" si="9">E66+$B$1</f>
        <v>6.4999999999999929</v>
      </c>
      <c r="F67" s="6">
        <f t="shared" ref="F67:F102" si="10">F66+(G66*$B$1)</f>
        <v>-1.6503407650384003</v>
      </c>
      <c r="G67" s="6">
        <f t="shared" ref="G67:G102" si="11">G66+(-0.5*F66*$B$1)</f>
        <v>-0.14525146749510748</v>
      </c>
    </row>
    <row r="68" spans="4:7" x14ac:dyDescent="0.2">
      <c r="D68" s="6">
        <f t="shared" si="8"/>
        <v>66</v>
      </c>
      <c r="E68" s="6">
        <f t="shared" si="9"/>
        <v>6.5999999999999925</v>
      </c>
      <c r="F68" s="6">
        <f t="shared" si="10"/>
        <v>-1.664865911787911</v>
      </c>
      <c r="G68" s="6">
        <f t="shared" si="11"/>
        <v>-6.2734429243187451E-2</v>
      </c>
    </row>
    <row r="69" spans="4:7" x14ac:dyDescent="0.2">
      <c r="D69" s="6">
        <f t="shared" si="8"/>
        <v>67</v>
      </c>
      <c r="E69" s="6">
        <f t="shared" si="9"/>
        <v>6.6999999999999922</v>
      </c>
      <c r="F69" s="6">
        <f t="shared" si="10"/>
        <v>-1.6711393547122297</v>
      </c>
      <c r="G69" s="6">
        <f t="shared" si="11"/>
        <v>2.0508866346208104E-2</v>
      </c>
    </row>
    <row r="70" spans="4:7" x14ac:dyDescent="0.2">
      <c r="D70" s="6">
        <f t="shared" si="8"/>
        <v>68</v>
      </c>
      <c r="E70" s="6">
        <f t="shared" si="9"/>
        <v>6.7999999999999918</v>
      </c>
      <c r="F70" s="6">
        <f t="shared" si="10"/>
        <v>-1.669088468077609</v>
      </c>
      <c r="G70" s="6">
        <f t="shared" si="11"/>
        <v>0.1040658340818196</v>
      </c>
    </row>
    <row r="71" spans="4:7" x14ac:dyDescent="0.2">
      <c r="D71" s="6">
        <f t="shared" si="8"/>
        <v>69</v>
      </c>
      <c r="E71" s="6">
        <f t="shared" si="9"/>
        <v>6.8999999999999915</v>
      </c>
      <c r="F71" s="6">
        <f t="shared" si="10"/>
        <v>-1.6586818846694271</v>
      </c>
      <c r="G71" s="6">
        <f t="shared" si="11"/>
        <v>0.18752025748570006</v>
      </c>
    </row>
    <row r="72" spans="4:7" x14ac:dyDescent="0.2">
      <c r="D72" s="6">
        <f t="shared" si="8"/>
        <v>70</v>
      </c>
      <c r="E72" s="6">
        <f t="shared" si="9"/>
        <v>6.9999999999999911</v>
      </c>
      <c r="F72" s="6">
        <f t="shared" si="10"/>
        <v>-1.6399298589208571</v>
      </c>
      <c r="G72" s="6">
        <f t="shared" si="11"/>
        <v>0.27045435171917143</v>
      </c>
    </row>
    <row r="73" spans="4:7" x14ac:dyDescent="0.2">
      <c r="D73" s="6">
        <f t="shared" si="8"/>
        <v>71</v>
      </c>
      <c r="E73" s="6">
        <f t="shared" si="9"/>
        <v>7.0999999999999908</v>
      </c>
      <c r="F73" s="6">
        <f t="shared" si="10"/>
        <v>-1.6128844237489399</v>
      </c>
      <c r="G73" s="6">
        <f t="shared" si="11"/>
        <v>0.35245084466521426</v>
      </c>
    </row>
    <row r="74" spans="4:7" x14ac:dyDescent="0.2">
      <c r="D74" s="6">
        <f t="shared" si="8"/>
        <v>72</v>
      </c>
      <c r="E74" s="6">
        <f t="shared" si="9"/>
        <v>7.1999999999999904</v>
      </c>
      <c r="F74" s="6">
        <f t="shared" si="10"/>
        <v>-1.5776393392824184</v>
      </c>
      <c r="G74" s="6">
        <f t="shared" si="11"/>
        <v>0.43309506585266128</v>
      </c>
    </row>
    <row r="75" spans="4:7" x14ac:dyDescent="0.2">
      <c r="D75" s="6">
        <f t="shared" si="8"/>
        <v>73</v>
      </c>
      <c r="E75" s="6">
        <f t="shared" si="9"/>
        <v>7.2999999999999901</v>
      </c>
      <c r="F75" s="6">
        <f t="shared" si="10"/>
        <v>-1.5343298326971522</v>
      </c>
      <c r="G75" s="6">
        <f t="shared" si="11"/>
        <v>0.5119770328167822</v>
      </c>
    </row>
    <row r="76" spans="4:7" x14ac:dyDescent="0.2">
      <c r="D76" s="6">
        <f t="shared" si="8"/>
        <v>74</v>
      </c>
      <c r="E76" s="6">
        <f t="shared" si="9"/>
        <v>7.3999999999999897</v>
      </c>
      <c r="F76" s="6">
        <f t="shared" si="10"/>
        <v>-1.483132129415474</v>
      </c>
      <c r="G76" s="6">
        <f t="shared" si="11"/>
        <v>0.5886935244516398</v>
      </c>
    </row>
    <row r="77" spans="4:7" x14ac:dyDescent="0.2">
      <c r="D77" s="6">
        <f t="shared" si="8"/>
        <v>75</v>
      </c>
      <c r="E77" s="6">
        <f t="shared" si="9"/>
        <v>7.4999999999999893</v>
      </c>
      <c r="F77" s="6">
        <f t="shared" si="10"/>
        <v>-1.42426277697031</v>
      </c>
      <c r="G77" s="6">
        <f t="shared" si="11"/>
        <v>0.66285013092241352</v>
      </c>
    </row>
    <row r="78" spans="4:7" x14ac:dyDescent="0.2">
      <c r="D78" s="6">
        <f t="shared" si="8"/>
        <v>76</v>
      </c>
      <c r="E78" s="6">
        <f t="shared" si="9"/>
        <v>7.599999999999989</v>
      </c>
      <c r="F78" s="6">
        <f t="shared" si="10"/>
        <v>-1.3579777638780686</v>
      </c>
      <c r="G78" s="6">
        <f t="shared" si="11"/>
        <v>0.73406326977092906</v>
      </c>
    </row>
    <row r="79" spans="4:7" x14ac:dyDescent="0.2">
      <c r="D79" s="6">
        <f t="shared" si="8"/>
        <v>77</v>
      </c>
      <c r="E79" s="6">
        <f t="shared" si="9"/>
        <v>7.6999999999999886</v>
      </c>
      <c r="F79" s="6">
        <f t="shared" si="10"/>
        <v>-1.2845714369009757</v>
      </c>
      <c r="G79" s="6">
        <f t="shared" si="11"/>
        <v>0.8019621579648325</v>
      </c>
    </row>
    <row r="80" spans="4:7" x14ac:dyDescent="0.2">
      <c r="D80" s="6">
        <f t="shared" si="8"/>
        <v>78</v>
      </c>
      <c r="E80" s="6">
        <f t="shared" si="9"/>
        <v>7.7999999999999883</v>
      </c>
      <c r="F80" s="6">
        <f t="shared" si="10"/>
        <v>-1.2043752211044925</v>
      </c>
      <c r="G80" s="6">
        <f t="shared" si="11"/>
        <v>0.86619072980988132</v>
      </c>
    </row>
    <row r="81" spans="4:7" x14ac:dyDescent="0.2">
      <c r="D81" s="6">
        <f t="shared" si="8"/>
        <v>79</v>
      </c>
      <c r="E81" s="6">
        <f t="shared" si="9"/>
        <v>7.8999999999999879</v>
      </c>
      <c r="F81" s="6">
        <f t="shared" si="10"/>
        <v>-1.1177561481235043</v>
      </c>
      <c r="G81" s="6">
        <f t="shared" si="11"/>
        <v>0.92640949086510593</v>
      </c>
    </row>
    <row r="82" spans="4:7" x14ac:dyDescent="0.2">
      <c r="D82" s="6">
        <f t="shared" si="8"/>
        <v>80</v>
      </c>
      <c r="E82" s="6">
        <f t="shared" si="9"/>
        <v>7.9999999999999876</v>
      </c>
      <c r="F82" s="6">
        <f t="shared" si="10"/>
        <v>-1.0251151990369938</v>
      </c>
      <c r="G82" s="6">
        <f t="shared" si="11"/>
        <v>0.98229729827128121</v>
      </c>
    </row>
    <row r="83" spans="4:7" x14ac:dyDescent="0.2">
      <c r="D83" s="6">
        <f t="shared" si="8"/>
        <v>81</v>
      </c>
      <c r="E83" s="6">
        <f t="shared" si="9"/>
        <v>8.0999999999999872</v>
      </c>
      <c r="F83" s="6">
        <f t="shared" si="10"/>
        <v>-0.92688546920986559</v>
      </c>
      <c r="G83" s="6">
        <f t="shared" si="11"/>
        <v>1.0335530582231309</v>
      </c>
    </row>
    <row r="84" spans="4:7" x14ac:dyDescent="0.2">
      <c r="D84" s="6">
        <f t="shared" si="8"/>
        <v>82</v>
      </c>
      <c r="E84" s="6">
        <f t="shared" si="9"/>
        <v>8.1999999999999869</v>
      </c>
      <c r="F84" s="6">
        <f t="shared" si="10"/>
        <v>-0.82353016338755247</v>
      </c>
      <c r="G84" s="6">
        <f t="shared" si="11"/>
        <v>1.0798973316836242</v>
      </c>
    </row>
    <row r="85" spans="4:7" x14ac:dyDescent="0.2">
      <c r="D85" s="6">
        <f t="shared" si="8"/>
        <v>83</v>
      </c>
      <c r="E85" s="6">
        <f t="shared" si="9"/>
        <v>8.2999999999999865</v>
      </c>
      <c r="F85" s="6">
        <f t="shared" si="10"/>
        <v>-0.71554043021919</v>
      </c>
      <c r="G85" s="6">
        <f t="shared" si="11"/>
        <v>1.1210738398530018</v>
      </c>
    </row>
    <row r="86" spans="4:7" x14ac:dyDescent="0.2">
      <c r="D86" s="6">
        <f t="shared" si="8"/>
        <v>84</v>
      </c>
      <c r="E86" s="6">
        <f t="shared" si="9"/>
        <v>8.3999999999999861</v>
      </c>
      <c r="F86" s="6">
        <f t="shared" si="10"/>
        <v>-0.60343304623388982</v>
      </c>
      <c r="G86" s="6">
        <f t="shared" si="11"/>
        <v>1.1568508613639612</v>
      </c>
    </row>
    <row r="87" spans="4:7" x14ac:dyDescent="0.2">
      <c r="D87" s="6">
        <f t="shared" si="8"/>
        <v>85</v>
      </c>
      <c r="E87" s="6">
        <f t="shared" si="9"/>
        <v>8.4999999999999858</v>
      </c>
      <c r="F87" s="6">
        <f t="shared" si="10"/>
        <v>-0.48774796009749372</v>
      </c>
      <c r="G87" s="6">
        <f t="shared" si="11"/>
        <v>1.1870225136756556</v>
      </c>
    </row>
    <row r="88" spans="4:7" x14ac:dyDescent="0.2">
      <c r="D88" s="6">
        <f t="shared" si="8"/>
        <v>86</v>
      </c>
      <c r="E88" s="6">
        <f t="shared" si="9"/>
        <v>8.5999999999999854</v>
      </c>
      <c r="F88" s="6">
        <f t="shared" si="10"/>
        <v>-0.36904570872992815</v>
      </c>
      <c r="G88" s="6">
        <f t="shared" si="11"/>
        <v>1.2114099116805304</v>
      </c>
    </row>
    <row r="89" spans="4:7" x14ac:dyDescent="0.2">
      <c r="D89" s="6">
        <f t="shared" si="8"/>
        <v>87</v>
      </c>
      <c r="E89" s="6">
        <f t="shared" si="9"/>
        <v>8.6999999999999851</v>
      </c>
      <c r="F89" s="6">
        <f t="shared" si="10"/>
        <v>-0.2479047175618751</v>
      </c>
      <c r="G89" s="6">
        <f t="shared" si="11"/>
        <v>1.2298621971170267</v>
      </c>
    </row>
    <row r="90" spans="4:7" x14ac:dyDescent="0.2">
      <c r="D90" s="6">
        <f t="shared" si="8"/>
        <v>88</v>
      </c>
      <c r="E90" s="6">
        <f t="shared" si="9"/>
        <v>8.7999999999999847</v>
      </c>
      <c r="F90" s="6">
        <f t="shared" si="10"/>
        <v>-0.12491849785017242</v>
      </c>
      <c r="G90" s="6">
        <f t="shared" si="11"/>
        <v>1.2422574329951204</v>
      </c>
    </row>
    <row r="91" spans="4:7" x14ac:dyDescent="0.2">
      <c r="D91" s="6">
        <f t="shared" si="8"/>
        <v>89</v>
      </c>
      <c r="E91" s="6">
        <f t="shared" si="9"/>
        <v>8.8999999999999844</v>
      </c>
      <c r="F91" s="6">
        <f t="shared" si="10"/>
        <v>-6.9275455066038216E-4</v>
      </c>
      <c r="G91" s="6">
        <f t="shared" si="11"/>
        <v>1.248503357887629</v>
      </c>
    </row>
    <row r="92" spans="4:7" x14ac:dyDescent="0.2">
      <c r="D92" s="6">
        <f t="shared" si="8"/>
        <v>90</v>
      </c>
      <c r="E92" s="6">
        <f t="shared" si="9"/>
        <v>8.999999999999984</v>
      </c>
      <c r="F92" s="6">
        <f t="shared" si="10"/>
        <v>0.12415758123810253</v>
      </c>
      <c r="G92" s="6">
        <f t="shared" si="11"/>
        <v>1.2485379956151621</v>
      </c>
    </row>
    <row r="93" spans="4:7" x14ac:dyDescent="0.2">
      <c r="D93" s="6">
        <f t="shared" si="8"/>
        <v>91</v>
      </c>
      <c r="E93" s="6">
        <f t="shared" si="9"/>
        <v>9.0999999999999837</v>
      </c>
      <c r="F93" s="6">
        <f t="shared" si="10"/>
        <v>0.24901138079961874</v>
      </c>
      <c r="G93" s="6">
        <f t="shared" si="11"/>
        <v>1.242330116553257</v>
      </c>
    </row>
    <row r="94" spans="4:7" x14ac:dyDescent="0.2">
      <c r="D94" s="6">
        <f t="shared" si="8"/>
        <v>92</v>
      </c>
      <c r="E94" s="6">
        <f t="shared" si="9"/>
        <v>9.1999999999999833</v>
      </c>
      <c r="F94" s="6">
        <f t="shared" si="10"/>
        <v>0.37324439245494445</v>
      </c>
      <c r="G94" s="6">
        <f t="shared" si="11"/>
        <v>1.229879547513276</v>
      </c>
    </row>
    <row r="95" spans="4:7" x14ac:dyDescent="0.2">
      <c r="D95" s="6">
        <f t="shared" si="8"/>
        <v>93</v>
      </c>
      <c r="E95" s="6">
        <f t="shared" si="9"/>
        <v>9.2999999999999829</v>
      </c>
      <c r="F95" s="6">
        <f t="shared" si="10"/>
        <v>0.49623234720627207</v>
      </c>
      <c r="G95" s="6">
        <f t="shared" si="11"/>
        <v>1.2112173278905287</v>
      </c>
    </row>
    <row r="96" spans="4:7" x14ac:dyDescent="0.2">
      <c r="D96" s="6">
        <f t="shared" si="8"/>
        <v>94</v>
      </c>
      <c r="E96" s="6">
        <f t="shared" si="9"/>
        <v>9.3999999999999826</v>
      </c>
      <c r="F96" s="6">
        <f t="shared" si="10"/>
        <v>0.61735407999532499</v>
      </c>
      <c r="G96" s="6">
        <f t="shared" si="11"/>
        <v>1.186405710530215</v>
      </c>
    </row>
    <row r="97" spans="4:7" x14ac:dyDescent="0.2">
      <c r="D97" s="6">
        <f t="shared" si="8"/>
        <v>95</v>
      </c>
      <c r="E97" s="6">
        <f t="shared" si="9"/>
        <v>9.4999999999999822</v>
      </c>
      <c r="F97" s="6">
        <f t="shared" si="10"/>
        <v>0.73599465104834649</v>
      </c>
      <c r="G97" s="6">
        <f t="shared" si="11"/>
        <v>1.1555380065304488</v>
      </c>
    </row>
    <row r="98" spans="4:7" x14ac:dyDescent="0.2">
      <c r="D98" s="6">
        <f t="shared" si="8"/>
        <v>96</v>
      </c>
      <c r="E98" s="6">
        <f t="shared" si="9"/>
        <v>9.5999999999999819</v>
      </c>
      <c r="F98" s="6">
        <f t="shared" si="10"/>
        <v>0.85154845170139137</v>
      </c>
      <c r="G98" s="6">
        <f t="shared" si="11"/>
        <v>1.1187382739780314</v>
      </c>
    </row>
    <row r="99" spans="4:7" x14ac:dyDescent="0.2">
      <c r="D99" s="6">
        <f t="shared" si="8"/>
        <v>97</v>
      </c>
      <c r="E99" s="6">
        <f t="shared" si="9"/>
        <v>9.6999999999999815</v>
      </c>
      <c r="F99" s="6">
        <f t="shared" si="10"/>
        <v>0.96342227909919453</v>
      </c>
      <c r="G99" s="6">
        <f t="shared" si="11"/>
        <v>1.0761608513929619</v>
      </c>
    </row>
    <row r="100" spans="4:7" x14ac:dyDescent="0.2">
      <c r="D100" s="6">
        <f t="shared" si="8"/>
        <v>98</v>
      </c>
      <c r="E100" s="6">
        <f t="shared" si="9"/>
        <v>9.7999999999999812</v>
      </c>
      <c r="F100" s="6">
        <f t="shared" si="10"/>
        <v>1.0710383642384906</v>
      </c>
      <c r="G100" s="6">
        <f t="shared" si="11"/>
        <v>1.0279897374380023</v>
      </c>
    </row>
    <row r="101" spans="4:7" ht="16" thickBot="1" x14ac:dyDescent="0.25">
      <c r="D101" s="6">
        <f t="shared" si="8"/>
        <v>99</v>
      </c>
      <c r="E101" s="6">
        <f t="shared" si="9"/>
        <v>9.8999999999999808</v>
      </c>
      <c r="F101" s="6">
        <f t="shared" si="10"/>
        <v>1.1738373379822908</v>
      </c>
      <c r="G101" s="6">
        <f t="shared" si="11"/>
        <v>0.97443781922607775</v>
      </c>
    </row>
    <row r="102" spans="4:7" ht="25" thickBot="1" x14ac:dyDescent="0.35">
      <c r="D102" s="12">
        <f t="shared" si="8"/>
        <v>100</v>
      </c>
      <c r="E102" s="11">
        <f t="shared" si="9"/>
        <v>9.9999999999999805</v>
      </c>
      <c r="F102" s="11">
        <f t="shared" si="10"/>
        <v>1.2712811199048986</v>
      </c>
      <c r="G102" s="10">
        <f t="shared" si="11"/>
        <v>0.91574595232696321</v>
      </c>
    </row>
  </sheetData>
  <pageMargins left="0.7" right="0.7" top="0.75" bottom="0.75" header="0.3" footer="0.3"/>
  <pageSetup orientation="portrait" r:id="rId1"/>
  <headerFooter>
    <oddHeader>&amp;LRafae Villasmil
Assigment 8&amp;CBINF690 Fall 2020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CE516E706B8441AAF8D1CD31048E5B" ma:contentTypeVersion="11" ma:contentTypeDescription="Create a new document." ma:contentTypeScope="" ma:versionID="5c1d29e8cd72a1dde7c27067f1dd4d95">
  <xsd:schema xmlns:xsd="http://www.w3.org/2001/XMLSchema" xmlns:xs="http://www.w3.org/2001/XMLSchema" xmlns:p="http://schemas.microsoft.com/office/2006/metadata/properties" xmlns:ns3="579d9f9d-1af6-44d4-bab5-6fcb7eb5d282" xmlns:ns4="236d6b1c-424c-4f62-8c60-7c47d59786a3" targetNamespace="http://schemas.microsoft.com/office/2006/metadata/properties" ma:root="true" ma:fieldsID="f8b2f29860010638732762e56152453e" ns3:_="" ns4:_="">
    <xsd:import namespace="579d9f9d-1af6-44d4-bab5-6fcb7eb5d282"/>
    <xsd:import namespace="236d6b1c-424c-4f62-8c60-7c47d59786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d9f9d-1af6-44d4-bab5-6fcb7eb5d2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d6b1c-424c-4f62-8c60-7c47d59786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FFB59A-E519-49A4-970D-14F04C8D1A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9d9f9d-1af6-44d4-bab5-6fcb7eb5d282"/>
    <ds:schemaRef ds:uri="236d6b1c-424c-4f62-8c60-7c47d59786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192BBC-16DC-408F-9277-F1979B0EB1EB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236d6b1c-424c-4f62-8c60-7c47d59786a3"/>
    <ds:schemaRef ds:uri="579d9f9d-1af6-44d4-bab5-6fcb7eb5d28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CC16850-3B4D-4711-894D-2494B4D0A5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Villasmil, Rafael (NIH/NEI) [E]</dc:creator>
  <cp:lastModifiedBy>Microsoft Office User</cp:lastModifiedBy>
  <dcterms:created xsi:type="dcterms:W3CDTF">2020-12-09T23:41:31Z</dcterms:created>
  <dcterms:modified xsi:type="dcterms:W3CDTF">2020-12-11T00:24:05Z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0x0101001BCE516E706B8441AAF8D1CD31048E5B</vt:lpwstr>
  </property>
</Properties>
</file>