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<sst xmlns="http://schemas.openxmlformats.org/spreadsheetml/2006/main" count="105" uniqueCount="47">
  <si>
    <t xml:space="preserve">Custos com os recursos humanos</t>
  </si>
  <si>
    <t xml:space="preserve">ID do Recurso</t>
  </si>
  <si>
    <t xml:space="preserve">Cargo</t>
  </si>
  <si>
    <t xml:space="preserve">Salário</t>
  </si>
  <si>
    <t xml:space="preserve">Custo</t>
  </si>
  <si>
    <t xml:space="preserve">Custo por hora</t>
  </si>
  <si>
    <t xml:space="preserve">A</t>
  </si>
  <si>
    <t xml:space="preserve">Gestor de Projetos</t>
  </si>
  <si>
    <t xml:space="preserve">B</t>
  </si>
  <si>
    <t xml:space="preserve">Admin. de Banco de Dados</t>
  </si>
  <si>
    <t xml:space="preserve">C</t>
  </si>
  <si>
    <t xml:space="preserve">Programador WEB</t>
  </si>
  <si>
    <t xml:space="preserve">D</t>
  </si>
  <si>
    <t xml:space="preserve">Programador JavaScript</t>
  </si>
  <si>
    <t xml:space="preserve">E</t>
  </si>
  <si>
    <t xml:space="preserve">Analista de Qualidade</t>
  </si>
  <si>
    <t xml:space="preserve">F</t>
  </si>
  <si>
    <t xml:space="preserve">Analista de Teste</t>
  </si>
  <si>
    <t xml:space="preserve">Distribuição em horas</t>
  </si>
  <si>
    <t xml:space="preserve">Mês</t>
  </si>
  <si>
    <t xml:space="preserve">ID da Atividade</t>
  </si>
  <si>
    <t xml:space="preserve">Predecessora</t>
  </si>
  <si>
    <t xml:space="preserve">Recursos</t>
  </si>
  <si>
    <t xml:space="preserve">Custo por atividade</t>
  </si>
  <si>
    <t xml:space="preserve">Custo por Fase</t>
  </si>
  <si>
    <t xml:space="preserve">1</t>
  </si>
  <si>
    <t xml:space="preserve">Fase: Planejamento</t>
  </si>
  <si>
    <t xml:space="preserve">2</t>
  </si>
  <si>
    <t xml:space="preserve">3</t>
  </si>
  <si>
    <t xml:space="preserve">4</t>
  </si>
  <si>
    <t xml:space="preserve">5</t>
  </si>
  <si>
    <t xml:space="preserve">Fase: Elaboração</t>
  </si>
  <si>
    <t xml:space="preserve">Fase: Construção</t>
  </si>
  <si>
    <t xml:space="preserve">2.1</t>
  </si>
  <si>
    <t xml:space="preserve">2.2</t>
  </si>
  <si>
    <t xml:space="preserve">2.3</t>
  </si>
  <si>
    <t xml:space="preserve">5.1</t>
  </si>
  <si>
    <t xml:space="preserve">5.2</t>
  </si>
  <si>
    <t xml:space="preserve">7</t>
  </si>
  <si>
    <t xml:space="preserve">8</t>
  </si>
  <si>
    <t xml:space="preserve">6</t>
  </si>
  <si>
    <t xml:space="preserve">9</t>
  </si>
  <si>
    <t xml:space="preserve">10</t>
  </si>
  <si>
    <t xml:space="preserve">Fase: Encerramento</t>
  </si>
  <si>
    <t xml:space="preserve">Custos</t>
  </si>
  <si>
    <t xml:space="preserve">Recursos Materiais</t>
  </si>
  <si>
    <t xml:space="preserve">Custo Acumulado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</si>
</sst>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R$-416]\ #,##0.00;[RED]\-[$R$-416]\ #,##0.00"/>
    <numFmt numFmtId="167" formatCode="0;[RED]\-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</font>
    <font>
      <b val="true"/>
      <sz val="8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18"/>
      <name val="Arial"/>
      <family val="2"/>
    </font>
    <font>
      <sz val="14"/>
      <name val="Arial"/>
      <family val="2"/>
    </font>
    <font>
      <b val="true"/>
      <sz val="12"/>
      <name val="Arial"/>
      <family val="2"/>
    </font>
    <font>
      <b val="true"/>
      <sz val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CCCC"/>
        <bgColor rgb="FFC0C0C0"/>
      </patternFill>
    </fill>
    <fill>
      <patternFill patternType="solid">
        <fgColor rgb="FFEEEEEE"/>
        <bgColor rgb="FFFFFFCC"/>
      </patternFill>
    </fill>
    <fill>
      <patternFill patternType="solid">
        <fgColor rgb="FFFF8080"/>
        <bgColor rgb="FFFF99CC"/>
      </patternFill>
    </fill>
    <fill>
      <patternFill patternType="solid">
        <fgColor rgb="FF66FF66"/>
        <bgColor rgb="FF99CC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CC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55"/>
  <sheetViews>
    <sheetView windowProtection="false" showFormulas="false" showGridLines="true" showRowColHeaders="true" showZeros="true" rightToLeft="false" tabSelected="true" showOutlineSymbols="true" defaultGridColor="true" view="normal" topLeftCell="A42" colorId="64" zoomScale="100" zoomScaleNormal="100" zoomScalePageLayoutView="100" workbookViewId="0">
      <selection pane="topLeft" activeCell="M54" activeCellId="0" sqref="M54"/>
    </sheetView>
  </sheetViews>
  <sheetFormatPr defaultRowHeight="32.6"/>
  <cols>
    <col collapsed="false" hidden="false" max="2" min="1" style="0" width="11.5204081632653"/>
    <col collapsed="false" hidden="false" max="3" min="3" style="0" width="19.2142857142857"/>
    <col collapsed="false" hidden="false" max="1025" min="4" style="0" width="11.5204081632653"/>
  </cols>
  <sheetData>
    <row r="2" customFormat="false" ht="32.6" hidden="false" customHeight="true" outlineLevel="0" collapsed="false">
      <c r="B2" s="1" t="s">
        <v>0</v>
      </c>
      <c r="C2" s="1"/>
      <c r="D2" s="1"/>
      <c r="E2" s="1"/>
      <c r="F2" s="1"/>
    </row>
    <row r="3" customFormat="false" ht="32.6" hidden="false" customHeight="true" outlineLevel="0" collapsed="false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customFormat="false" ht="32.6" hidden="false" customHeight="true" outlineLevel="0" collapsed="false">
      <c r="B4" s="3" t="s">
        <v>6</v>
      </c>
      <c r="C4" s="4" t="s">
        <v>7</v>
      </c>
      <c r="D4" s="5" t="n">
        <v>13034</v>
      </c>
      <c r="E4" s="5" t="n">
        <f aca="false">D4*2</f>
        <v>26068</v>
      </c>
      <c r="F4" s="5" t="n">
        <f aca="false">E4/176</f>
        <v>148.113636363636</v>
      </c>
    </row>
    <row r="5" customFormat="false" ht="32.6" hidden="false" customHeight="true" outlineLevel="0" collapsed="false">
      <c r="B5" s="3" t="s">
        <v>8</v>
      </c>
      <c r="C5" s="6" t="s">
        <v>9</v>
      </c>
      <c r="D5" s="5" t="n">
        <v>6740</v>
      </c>
      <c r="E5" s="5" t="n">
        <f aca="false">D5*2</f>
        <v>13480</v>
      </c>
      <c r="F5" s="5" t="n">
        <f aca="false">E5/176</f>
        <v>76.5909090909091</v>
      </c>
    </row>
    <row r="6" customFormat="false" ht="32.6" hidden="false" customHeight="true" outlineLevel="0" collapsed="false">
      <c r="B6" s="3" t="s">
        <v>10</v>
      </c>
      <c r="C6" s="6" t="s">
        <v>11</v>
      </c>
      <c r="D6" s="5" t="n">
        <f aca="false">2261</f>
        <v>2261</v>
      </c>
      <c r="E6" s="5" t="n">
        <f aca="false">D6*2</f>
        <v>4522</v>
      </c>
      <c r="F6" s="5" t="n">
        <f aca="false">E6/176</f>
        <v>25.6931818181818</v>
      </c>
    </row>
    <row r="7" customFormat="false" ht="32.6" hidden="false" customHeight="true" outlineLevel="0" collapsed="false">
      <c r="B7" s="3" t="s">
        <v>12</v>
      </c>
      <c r="C7" s="6" t="s">
        <v>13</v>
      </c>
      <c r="D7" s="5" t="n">
        <f aca="false">5500</f>
        <v>5500</v>
      </c>
      <c r="E7" s="5" t="n">
        <f aca="false">D7*2</f>
        <v>11000</v>
      </c>
      <c r="F7" s="5" t="n">
        <f aca="false">E7/176</f>
        <v>62.5</v>
      </c>
    </row>
    <row r="8" customFormat="false" ht="32.6" hidden="false" customHeight="true" outlineLevel="0" collapsed="false">
      <c r="B8" s="3" t="s">
        <v>14</v>
      </c>
      <c r="C8" s="7" t="s">
        <v>15</v>
      </c>
      <c r="D8" s="5" t="n">
        <f aca="false">4711.05</f>
        <v>4711.05</v>
      </c>
      <c r="E8" s="5" t="n">
        <f aca="false">D8*2</f>
        <v>9422.1</v>
      </c>
      <c r="F8" s="5" t="n">
        <f aca="false">E8/176</f>
        <v>53.5346590909091</v>
      </c>
    </row>
    <row r="9" customFormat="false" ht="32.6" hidden="false" customHeight="true" outlineLevel="0" collapsed="false">
      <c r="B9" s="3" t="s">
        <v>16</v>
      </c>
      <c r="C9" s="7" t="s">
        <v>17</v>
      </c>
      <c r="D9" s="5" t="n">
        <v>4000</v>
      </c>
      <c r="E9" s="5" t="n">
        <f aca="false">D9*2</f>
        <v>8000</v>
      </c>
      <c r="F9" s="5" t="n">
        <f aca="false">E9/176</f>
        <v>45.4545454545455</v>
      </c>
    </row>
    <row r="12" customFormat="false" ht="32.6" hidden="false" customHeight="true" outlineLevel="0" collapsed="false">
      <c r="B12" s="8" t="s">
        <v>18</v>
      </c>
      <c r="C12" s="8"/>
      <c r="D12" s="8"/>
      <c r="E12" s="8"/>
      <c r="F12" s="8"/>
      <c r="G12" s="8"/>
      <c r="H12" s="8"/>
      <c r="I12" s="8"/>
      <c r="J12" s="8"/>
      <c r="K12" s="8"/>
      <c r="L12" s="8"/>
    </row>
    <row r="13" customFormat="false" ht="32.6" hidden="false" customHeight="true" outlineLevel="0" collapsed="false">
      <c r="B13" s="2" t="s">
        <v>19</v>
      </c>
      <c r="C13" s="2" t="s">
        <v>20</v>
      </c>
      <c r="D13" s="9" t="s">
        <v>21</v>
      </c>
      <c r="E13" s="2" t="s">
        <v>22</v>
      </c>
      <c r="F13" s="2"/>
      <c r="G13" s="2"/>
      <c r="H13" s="2"/>
      <c r="I13" s="2"/>
      <c r="J13" s="2"/>
      <c r="K13" s="2" t="s">
        <v>23</v>
      </c>
      <c r="L13" s="2" t="s">
        <v>24</v>
      </c>
    </row>
    <row r="14" customFormat="false" ht="32.6" hidden="false" customHeight="true" outlineLevel="0" collapsed="false">
      <c r="B14" s="2"/>
      <c r="C14" s="2"/>
      <c r="D14" s="2"/>
      <c r="E14" s="3" t="s">
        <v>6</v>
      </c>
      <c r="F14" s="3" t="s">
        <v>8</v>
      </c>
      <c r="G14" s="3" t="s">
        <v>10</v>
      </c>
      <c r="H14" s="3" t="s">
        <v>12</v>
      </c>
      <c r="I14" s="3" t="s">
        <v>14</v>
      </c>
      <c r="J14" s="3" t="s">
        <v>16</v>
      </c>
      <c r="K14" s="2"/>
      <c r="L14" s="2"/>
    </row>
    <row r="15" customFormat="false" ht="32.6" hidden="false" customHeight="true" outlineLevel="0" collapsed="false">
      <c r="B15" s="10" t="s">
        <v>25</v>
      </c>
      <c r="C15" s="11" t="s">
        <v>26</v>
      </c>
      <c r="D15" s="11"/>
      <c r="E15" s="11"/>
      <c r="F15" s="11"/>
      <c r="G15" s="11"/>
      <c r="H15" s="11"/>
      <c r="I15" s="11"/>
      <c r="J15" s="11"/>
      <c r="K15" s="11"/>
      <c r="L15" s="11"/>
    </row>
    <row r="16" customFormat="false" ht="32.6" hidden="false" customHeight="true" outlineLevel="0" collapsed="false">
      <c r="B16" s="10"/>
      <c r="C16" s="12" t="s">
        <v>25</v>
      </c>
      <c r="D16" s="13"/>
      <c r="E16" s="14" t="n">
        <f aca="false">8</f>
        <v>8</v>
      </c>
      <c r="F16" s="14"/>
      <c r="G16" s="14"/>
      <c r="H16" s="14"/>
      <c r="I16" s="14"/>
      <c r="J16" s="14"/>
      <c r="K16" s="15" t="n">
        <f aca="false">(E16*F4)+(F16*F5)+(G16*F6)+(H16*F7)+(I16*F8)+(J16*F9)</f>
        <v>1184.90909090909</v>
      </c>
      <c r="L16" s="15" t="n">
        <f aca="false">K16+K17+K18+K19+K20</f>
        <v>3703.95795454545</v>
      </c>
    </row>
    <row r="17" customFormat="false" ht="32.6" hidden="false" customHeight="true" outlineLevel="0" collapsed="false">
      <c r="B17" s="10"/>
      <c r="C17" s="12" t="s">
        <v>27</v>
      </c>
      <c r="D17" s="13" t="s">
        <v>25</v>
      </c>
      <c r="E17" s="14" t="n">
        <f aca="false">8</f>
        <v>8</v>
      </c>
      <c r="F17" s="14"/>
      <c r="G17" s="14"/>
      <c r="H17" s="14"/>
      <c r="I17" s="14"/>
      <c r="J17" s="14"/>
      <c r="K17" s="15" t="n">
        <f aca="false">(E17*F4)+(F17*F5)+(G17*F6)+(H17*F7)+(I17*F8)+(J17*F9)</f>
        <v>1184.90909090909</v>
      </c>
      <c r="L17" s="15"/>
    </row>
    <row r="18" customFormat="false" ht="32.6" hidden="false" customHeight="true" outlineLevel="0" collapsed="false">
      <c r="B18" s="10"/>
      <c r="C18" s="12" t="s">
        <v>28</v>
      </c>
      <c r="D18" s="13" t="s">
        <v>27</v>
      </c>
      <c r="E18" s="14" t="n">
        <v>2</v>
      </c>
      <c r="F18" s="14" t="n">
        <v>2</v>
      </c>
      <c r="G18" s="14" t="n">
        <v>2</v>
      </c>
      <c r="H18" s="14" t="n">
        <v>2</v>
      </c>
      <c r="I18" s="14" t="n">
        <v>2</v>
      </c>
      <c r="J18" s="14" t="n">
        <v>2</v>
      </c>
      <c r="K18" s="15" t="n">
        <f aca="false">(E18*F4)+(F18*F5)+(G18*F6)+(H18*F7)+(I18*F8)+(J18*F9)</f>
        <v>823.773863636363</v>
      </c>
      <c r="L18" s="15"/>
    </row>
    <row r="19" customFormat="false" ht="32.6" hidden="false" customHeight="true" outlineLevel="0" collapsed="false">
      <c r="B19" s="10"/>
      <c r="C19" s="12" t="s">
        <v>29</v>
      </c>
      <c r="D19" s="13" t="s">
        <v>28</v>
      </c>
      <c r="E19" s="14"/>
      <c r="F19" s="14"/>
      <c r="G19" s="14"/>
      <c r="H19" s="14"/>
      <c r="I19" s="14" t="n">
        <v>4</v>
      </c>
      <c r="J19" s="14"/>
      <c r="K19" s="15" t="n">
        <f aca="false">(E19*F4)+(F19*F5)+(G19*F6)+(H19*F7)+(I19*F8)+(J19*F9)</f>
        <v>214.138636363636</v>
      </c>
      <c r="L19" s="15"/>
    </row>
    <row r="20" customFormat="false" ht="32.6" hidden="false" customHeight="true" outlineLevel="0" collapsed="false">
      <c r="B20" s="10"/>
      <c r="C20" s="12" t="s">
        <v>30</v>
      </c>
      <c r="D20" s="13" t="s">
        <v>29</v>
      </c>
      <c r="E20" s="14" t="n">
        <f aca="false">2</f>
        <v>2</v>
      </c>
      <c r="F20" s="14"/>
      <c r="G20" s="14"/>
      <c r="H20" s="14"/>
      <c r="I20" s="14"/>
      <c r="J20" s="14"/>
      <c r="K20" s="15" t="n">
        <f aca="false">(E20*F4)+(F20*F5)+(G20*F6)+(H20*F7)+(I20*F8)+(J20*F9)</f>
        <v>296.227272727272</v>
      </c>
      <c r="L20" s="15"/>
    </row>
    <row r="21" customFormat="false" ht="32.6" hidden="false" customHeight="true" outlineLevel="0" collapsed="false">
      <c r="B21" s="10"/>
      <c r="C21" s="11" t="s">
        <v>31</v>
      </c>
      <c r="D21" s="11"/>
      <c r="E21" s="11"/>
      <c r="F21" s="11"/>
      <c r="G21" s="11"/>
      <c r="H21" s="11"/>
      <c r="I21" s="11"/>
      <c r="J21" s="11"/>
      <c r="K21" s="11"/>
      <c r="L21" s="11"/>
    </row>
    <row r="22" customFormat="false" ht="32.6" hidden="false" customHeight="true" outlineLevel="0" collapsed="false">
      <c r="B22" s="10"/>
      <c r="C22" s="12" t="s">
        <v>25</v>
      </c>
      <c r="D22" s="13"/>
      <c r="E22" s="14" t="n">
        <f aca="false">8</f>
        <v>8</v>
      </c>
      <c r="F22" s="14"/>
      <c r="G22" s="14"/>
      <c r="H22" s="14"/>
      <c r="I22" s="14"/>
      <c r="J22" s="14"/>
      <c r="K22" s="15" t="n">
        <f aca="false">(E22*F4)+(F22*F5)+(G22*F6)+(H22*F7)+(I22*F8)+(J22*F9)</f>
        <v>1184.90909090909</v>
      </c>
      <c r="L22" s="15" t="n">
        <f aca="false">K22+K23+K24+K25+K26</f>
        <v>6434.91136363636</v>
      </c>
    </row>
    <row r="23" customFormat="false" ht="32.6" hidden="false" customHeight="true" outlineLevel="0" collapsed="false">
      <c r="B23" s="10"/>
      <c r="C23" s="12" t="s">
        <v>27</v>
      </c>
      <c r="D23" s="13" t="s">
        <v>25</v>
      </c>
      <c r="E23" s="14" t="n">
        <f aca="false">8*2</f>
        <v>16</v>
      </c>
      <c r="F23" s="14"/>
      <c r="G23" s="14"/>
      <c r="H23" s="14"/>
      <c r="I23" s="14"/>
      <c r="J23" s="14"/>
      <c r="K23" s="15" t="n">
        <f aca="false">(E23*F4)+(F23*F5)+(G23*F6)+(H23*F7)+(I23*F8)+(J23*F9)</f>
        <v>2369.81818181818</v>
      </c>
      <c r="L23" s="15"/>
    </row>
    <row r="24" customFormat="false" ht="32.6" hidden="false" customHeight="true" outlineLevel="0" collapsed="false">
      <c r="B24" s="10"/>
      <c r="C24" s="12" t="s">
        <v>28</v>
      </c>
      <c r="D24" s="13" t="s">
        <v>27</v>
      </c>
      <c r="E24" s="14" t="n">
        <f aca="false">8*2</f>
        <v>16</v>
      </c>
      <c r="F24" s="14"/>
      <c r="G24" s="14"/>
      <c r="H24" s="14"/>
      <c r="I24" s="14"/>
      <c r="J24" s="14"/>
      <c r="K24" s="15" t="n">
        <f aca="false">(E24*F4)+(F24*F5)+(G24*F6)+(H24*F7)+(I24*F8)+(J24*F9)</f>
        <v>2369.81818181818</v>
      </c>
      <c r="L24" s="15"/>
    </row>
    <row r="25" customFormat="false" ht="32.6" hidden="false" customHeight="true" outlineLevel="0" collapsed="false">
      <c r="B25" s="10"/>
      <c r="C25" s="12" t="s">
        <v>29</v>
      </c>
      <c r="D25" s="13" t="s">
        <v>28</v>
      </c>
      <c r="E25" s="14"/>
      <c r="F25" s="14"/>
      <c r="G25" s="14"/>
      <c r="H25" s="14"/>
      <c r="I25" s="14" t="n">
        <f aca="false">4</f>
        <v>4</v>
      </c>
      <c r="J25" s="14"/>
      <c r="K25" s="15" t="n">
        <f aca="false">(E25*F4)+(F25*F5)+(G25*F6)+(H25*F7)+(I25*F8)+(J25*F9)</f>
        <v>214.138636363636</v>
      </c>
      <c r="L25" s="15"/>
    </row>
    <row r="26" customFormat="false" ht="32.6" hidden="false" customHeight="true" outlineLevel="0" collapsed="false">
      <c r="B26" s="10"/>
      <c r="C26" s="12" t="s">
        <v>30</v>
      </c>
      <c r="D26" s="13" t="s">
        <v>29</v>
      </c>
      <c r="E26" s="14" t="n">
        <f aca="false">2</f>
        <v>2</v>
      </c>
      <c r="F26" s="14"/>
      <c r="G26" s="14"/>
      <c r="H26" s="14"/>
      <c r="I26" s="14"/>
      <c r="J26" s="14"/>
      <c r="K26" s="15" t="n">
        <f aca="false">(E26*F4)+(F26*F5)+(G26*F6)+(H26*F7)+(I26*F8)+(J26*F9)</f>
        <v>296.227272727272</v>
      </c>
      <c r="L26" s="15"/>
    </row>
    <row r="27" customFormat="false" ht="32.6" hidden="false" customHeight="true" outlineLevel="0" collapsed="false">
      <c r="B27" s="10"/>
      <c r="C27" s="11" t="s">
        <v>32</v>
      </c>
      <c r="D27" s="11"/>
      <c r="E27" s="11"/>
      <c r="F27" s="11"/>
      <c r="G27" s="11"/>
      <c r="H27" s="11"/>
      <c r="I27" s="11"/>
      <c r="J27" s="11"/>
      <c r="K27" s="11"/>
      <c r="L27" s="11"/>
    </row>
    <row r="28" customFormat="false" ht="32.6" hidden="false" customHeight="true" outlineLevel="0" collapsed="false">
      <c r="B28" s="10"/>
      <c r="C28" s="12" t="s">
        <v>25</v>
      </c>
      <c r="D28" s="13"/>
      <c r="E28" s="14"/>
      <c r="F28" s="14" t="n">
        <f aca="false">4</f>
        <v>4</v>
      </c>
      <c r="G28" s="14" t="n">
        <f aca="false">4</f>
        <v>4</v>
      </c>
      <c r="H28" s="14"/>
      <c r="I28" s="14"/>
      <c r="J28" s="14"/>
      <c r="K28" s="15" t="n">
        <f aca="false">(E28*F4)+(F28*F5)+(G28*F6)+(H28*F7)+(I28*F8)+(J28*F9)</f>
        <v>409.136363636364</v>
      </c>
      <c r="L28" s="16"/>
    </row>
    <row r="29" customFormat="false" ht="32.6" hidden="false" customHeight="true" outlineLevel="0" collapsed="false">
      <c r="B29" s="10"/>
      <c r="C29" s="12" t="s">
        <v>33</v>
      </c>
      <c r="D29" s="13" t="s">
        <v>25</v>
      </c>
      <c r="E29" s="14"/>
      <c r="F29" s="14" t="n">
        <f aca="false">(8*9)+6</f>
        <v>78</v>
      </c>
      <c r="G29" s="14"/>
      <c r="H29" s="14"/>
      <c r="I29" s="14"/>
      <c r="J29" s="14"/>
      <c r="K29" s="15" t="n">
        <f aca="false">(E29*F4)+(F29*F5)+(G29*F6)+(H29*F7)+(I29*F8)+(J29*F9)</f>
        <v>5974.09090909091</v>
      </c>
      <c r="L29" s="16"/>
    </row>
    <row r="30" customFormat="false" ht="32.6" hidden="false" customHeight="true" outlineLevel="0" collapsed="false">
      <c r="B30" s="10"/>
      <c r="C30" s="12" t="s">
        <v>34</v>
      </c>
      <c r="D30" s="13" t="s">
        <v>25</v>
      </c>
      <c r="E30" s="14"/>
      <c r="F30" s="14"/>
      <c r="G30" s="14"/>
      <c r="H30" s="14" t="n">
        <f aca="false">8*2</f>
        <v>16</v>
      </c>
      <c r="I30" s="14"/>
      <c r="J30" s="14"/>
      <c r="K30" s="15" t="n">
        <f aca="false">(E30*F4)+(F30*F5)+(G30*F6)+(H30*F7)+(I30*F8)+(J30*F9)</f>
        <v>1000</v>
      </c>
      <c r="L30" s="16"/>
    </row>
    <row r="31" customFormat="false" ht="32.6" hidden="false" customHeight="true" outlineLevel="0" collapsed="false">
      <c r="B31" s="10"/>
      <c r="C31" s="12" t="s">
        <v>35</v>
      </c>
      <c r="D31" s="13" t="s">
        <v>25</v>
      </c>
      <c r="E31" s="14"/>
      <c r="F31" s="14"/>
      <c r="G31" s="14" t="n">
        <f aca="false">(8*11)+6</f>
        <v>94</v>
      </c>
      <c r="H31" s="14"/>
      <c r="I31" s="14"/>
      <c r="J31" s="14"/>
      <c r="K31" s="15" t="n">
        <f aca="false">(E31*F4)+(F31*F5)+(G31*F6)+(H31*F7)+(I31*F8)+(J31*F9)</f>
        <v>2415.15909090909</v>
      </c>
      <c r="L31" s="16"/>
    </row>
    <row r="32" customFormat="false" ht="32.6" hidden="false" customHeight="true" outlineLevel="0" collapsed="false">
      <c r="B32" s="10"/>
      <c r="C32" s="12" t="s">
        <v>28</v>
      </c>
      <c r="D32" s="13"/>
      <c r="E32" s="14" t="n">
        <v>2</v>
      </c>
      <c r="F32" s="14" t="n">
        <v>2</v>
      </c>
      <c r="G32" s="14" t="n">
        <v>2</v>
      </c>
      <c r="H32" s="14" t="n">
        <v>2</v>
      </c>
      <c r="I32" s="14" t="n">
        <v>2</v>
      </c>
      <c r="J32" s="14" t="n">
        <v>2</v>
      </c>
      <c r="K32" s="15" t="n">
        <f aca="false">(E32*F4)+(F32*F5)+(G32*F6)+(H32*F7)+(I32*F8)+(J32*F9)</f>
        <v>823.773863636363</v>
      </c>
      <c r="L32" s="16"/>
    </row>
    <row r="33" customFormat="false" ht="32.6" hidden="false" customHeight="true" outlineLevel="0" collapsed="false">
      <c r="B33" s="17" t="s">
        <v>27</v>
      </c>
      <c r="C33" s="18" t="s">
        <v>34</v>
      </c>
      <c r="D33" s="19" t="s">
        <v>33</v>
      </c>
      <c r="E33" s="20"/>
      <c r="F33" s="20"/>
      <c r="G33" s="20"/>
      <c r="H33" s="20" t="n">
        <f aca="false">(8*14)+6</f>
        <v>118</v>
      </c>
      <c r="I33" s="20"/>
      <c r="J33" s="20"/>
      <c r="K33" s="21" t="n">
        <f aca="false">(E33*F4)+(F33*F5)+(G33*F6)+(H33*F7)+(I33*F8)+(J33*F9)</f>
        <v>7375</v>
      </c>
      <c r="L33" s="22" t="n">
        <f aca="false">K28+K29+K30+K31+K32+K33+K34+K35+K36+K37+K38+K39+K40+K41+K42+K43</f>
        <v>28012.6647727273</v>
      </c>
    </row>
    <row r="34" customFormat="false" ht="32.6" hidden="false" customHeight="true" outlineLevel="0" collapsed="false">
      <c r="B34" s="17"/>
      <c r="C34" s="23" t="s">
        <v>35</v>
      </c>
      <c r="D34" s="24" t="s">
        <v>25</v>
      </c>
      <c r="E34" s="25"/>
      <c r="F34" s="25"/>
      <c r="G34" s="25" t="n">
        <f aca="false">8*2</f>
        <v>16</v>
      </c>
      <c r="H34" s="25"/>
      <c r="I34" s="25"/>
      <c r="J34" s="25"/>
      <c r="K34" s="21" t="n">
        <f aca="false">(E34*F4)+(F34*F5)+(G34*F6)+(H34*F7)+(I34*F8)+(J34*F9)</f>
        <v>411.090909090909</v>
      </c>
      <c r="L34" s="22"/>
    </row>
    <row r="35" customFormat="false" ht="32.6" hidden="false" customHeight="true" outlineLevel="0" collapsed="false">
      <c r="B35" s="17"/>
      <c r="C35" s="23" t="s">
        <v>29</v>
      </c>
      <c r="D35" s="24"/>
      <c r="E35" s="25" t="n">
        <v>2</v>
      </c>
      <c r="F35" s="25" t="n">
        <v>2</v>
      </c>
      <c r="G35" s="25" t="n">
        <v>2</v>
      </c>
      <c r="H35" s="25" t="n">
        <v>2</v>
      </c>
      <c r="I35" s="25" t="n">
        <v>2</v>
      </c>
      <c r="J35" s="25" t="n">
        <v>2</v>
      </c>
      <c r="K35" s="21" t="n">
        <f aca="false">(E35*F4)+(F35*F5)+(G35*F6)+(H35*F7)+(I35*F8)+(J35*F9)</f>
        <v>823.773863636363</v>
      </c>
      <c r="L35" s="22"/>
    </row>
    <row r="36" customFormat="false" ht="32.6" hidden="false" customHeight="true" outlineLevel="0" collapsed="false">
      <c r="B36" s="17"/>
      <c r="C36" s="23" t="s">
        <v>36</v>
      </c>
      <c r="D36" s="24" t="s">
        <v>27</v>
      </c>
      <c r="E36" s="25"/>
      <c r="F36" s="25"/>
      <c r="G36" s="25"/>
      <c r="H36" s="25"/>
      <c r="I36" s="25"/>
      <c r="J36" s="25" t="n">
        <f aca="false">8*4</f>
        <v>32</v>
      </c>
      <c r="K36" s="21" t="n">
        <f aca="false">(E36*F4)+(F36*F5)+(G36*F6)+(H36*F7)+(I36*F8)+(J36*F9)</f>
        <v>1454.54545454546</v>
      </c>
      <c r="L36" s="22"/>
    </row>
    <row r="37" customFormat="false" ht="32.6" hidden="false" customHeight="true" outlineLevel="0" collapsed="false">
      <c r="B37" s="17"/>
      <c r="C37" s="23" t="s">
        <v>37</v>
      </c>
      <c r="D37" s="24" t="s">
        <v>36</v>
      </c>
      <c r="E37" s="25"/>
      <c r="F37" s="25"/>
      <c r="G37" s="25"/>
      <c r="H37" s="25"/>
      <c r="I37" s="25"/>
      <c r="J37" s="25" t="n">
        <f aca="false">8*1</f>
        <v>8</v>
      </c>
      <c r="K37" s="21" t="n">
        <f aca="false">(E37*F4)+(F37*F5)+(G37*F6)+(H37*F7)+(I37*F8)+(J37*F9)</f>
        <v>363.636363636364</v>
      </c>
      <c r="L37" s="22"/>
    </row>
    <row r="38" customFormat="false" ht="32.6" hidden="false" customHeight="true" outlineLevel="0" collapsed="false">
      <c r="B38" s="17"/>
      <c r="C38" s="23" t="s">
        <v>38</v>
      </c>
      <c r="D38" s="24" t="s">
        <v>30</v>
      </c>
      <c r="E38" s="25" t="n">
        <f aca="false">2</f>
        <v>2</v>
      </c>
      <c r="F38" s="25"/>
      <c r="G38" s="25"/>
      <c r="H38" s="25"/>
      <c r="I38" s="25"/>
      <c r="J38" s="25"/>
      <c r="K38" s="21" t="n">
        <f aca="false">(E38*F4)+(F38*F5)+(G38*F6)+(H38*F7)+(I38*F8)+(J38*F9)</f>
        <v>296.227272727272</v>
      </c>
      <c r="L38" s="22"/>
    </row>
    <row r="39" customFormat="false" ht="32.6" hidden="false" customHeight="true" outlineLevel="0" collapsed="false">
      <c r="B39" s="17"/>
      <c r="C39" s="23" t="s">
        <v>39</v>
      </c>
      <c r="D39" s="24" t="s">
        <v>38</v>
      </c>
      <c r="E39" s="25" t="n">
        <f aca="false">(8*1)+6</f>
        <v>14</v>
      </c>
      <c r="F39" s="25"/>
      <c r="G39" s="25"/>
      <c r="H39" s="25"/>
      <c r="I39" s="25"/>
      <c r="J39" s="25"/>
      <c r="K39" s="21" t="n">
        <f aca="false">(E39*F4)+(F39*F5)+(G39*F6)+(H39*F7)+(I39*F8)+(J39*F9)</f>
        <v>2073.5909090909</v>
      </c>
      <c r="L39" s="22"/>
    </row>
    <row r="40" customFormat="false" ht="32.6" hidden="false" customHeight="true" outlineLevel="0" collapsed="false">
      <c r="B40" s="26" t="s">
        <v>28</v>
      </c>
      <c r="C40" s="27" t="s">
        <v>40</v>
      </c>
      <c r="D40" s="28"/>
      <c r="E40" s="29" t="n">
        <v>2</v>
      </c>
      <c r="F40" s="29" t="n">
        <v>2</v>
      </c>
      <c r="G40" s="29" t="n">
        <v>2</v>
      </c>
      <c r="H40" s="29" t="n">
        <v>2</v>
      </c>
      <c r="I40" s="29" t="n">
        <v>2</v>
      </c>
      <c r="J40" s="29" t="n">
        <v>2</v>
      </c>
      <c r="K40" s="30" t="n">
        <f aca="false">(E40*F4)+(F40*F5)+(G40*F6)+(H40*F7)+(I40*F8)+(J40*F9)</f>
        <v>823.773863636363</v>
      </c>
      <c r="L40" s="31"/>
    </row>
    <row r="41" customFormat="false" ht="32.6" hidden="false" customHeight="true" outlineLevel="0" collapsed="false">
      <c r="B41" s="26"/>
      <c r="C41" s="32" t="s">
        <v>39</v>
      </c>
      <c r="D41" s="33" t="s">
        <v>38</v>
      </c>
      <c r="E41" s="34" t="n">
        <f aca="false">(8*2)+6</f>
        <v>22</v>
      </c>
      <c r="F41" s="34"/>
      <c r="G41" s="34"/>
      <c r="H41" s="34"/>
      <c r="I41" s="34"/>
      <c r="J41" s="34"/>
      <c r="K41" s="30" t="n">
        <f aca="false">(E41*F4)+(F41*F5)+(G41*F6)+(H41*F7)+(I41*F8)+(J41*F9)</f>
        <v>3258.49999999999</v>
      </c>
      <c r="L41" s="31"/>
    </row>
    <row r="42" customFormat="false" ht="32.6" hidden="false" customHeight="true" outlineLevel="0" collapsed="false">
      <c r="B42" s="26"/>
      <c r="C42" s="32" t="s">
        <v>41</v>
      </c>
      <c r="D42" s="33" t="s">
        <v>39</v>
      </c>
      <c r="E42" s="34"/>
      <c r="F42" s="34"/>
      <c r="G42" s="34"/>
      <c r="H42" s="34"/>
      <c r="I42" s="34" t="n">
        <f aca="false">4</f>
        <v>4</v>
      </c>
      <c r="J42" s="34"/>
      <c r="K42" s="30" t="n">
        <f aca="false">(E42*F4)+(F42*F5)+(G42*F6)+(H42*F7)+(I42*F8)+(J42*F9)</f>
        <v>214.138636363636</v>
      </c>
      <c r="L42" s="31"/>
    </row>
    <row r="43" customFormat="false" ht="32.6" hidden="false" customHeight="true" outlineLevel="0" collapsed="false">
      <c r="B43" s="26"/>
      <c r="C43" s="32" t="s">
        <v>42</v>
      </c>
      <c r="D43" s="33" t="s">
        <v>41</v>
      </c>
      <c r="E43" s="34" t="n">
        <f aca="false">2</f>
        <v>2</v>
      </c>
      <c r="F43" s="34"/>
      <c r="G43" s="34"/>
      <c r="H43" s="34"/>
      <c r="I43" s="34"/>
      <c r="J43" s="34"/>
      <c r="K43" s="30" t="n">
        <f aca="false">(E43*F4)+(F43*F5)+(G43*F6)+(H43*F7)+(I43*F8)+(J43*F9)</f>
        <v>296.227272727272</v>
      </c>
      <c r="L43" s="31"/>
    </row>
    <row r="44" customFormat="false" ht="32.6" hidden="false" customHeight="true" outlineLevel="0" collapsed="false">
      <c r="B44" s="26"/>
      <c r="C44" s="11" t="s">
        <v>43</v>
      </c>
      <c r="D44" s="11"/>
      <c r="E44" s="11"/>
      <c r="F44" s="11"/>
      <c r="G44" s="11"/>
      <c r="H44" s="11"/>
      <c r="I44" s="11"/>
      <c r="J44" s="11"/>
      <c r="K44" s="11"/>
      <c r="L44" s="11"/>
    </row>
    <row r="45" customFormat="false" ht="32.6" hidden="false" customHeight="true" outlineLevel="0" collapsed="false">
      <c r="B45" s="26"/>
      <c r="C45" s="32" t="s">
        <v>25</v>
      </c>
      <c r="D45" s="33"/>
      <c r="E45" s="34" t="n">
        <f aca="false">8*5</f>
        <v>40</v>
      </c>
      <c r="F45" s="34"/>
      <c r="G45" s="34"/>
      <c r="H45" s="34"/>
      <c r="I45" s="34"/>
      <c r="J45" s="34"/>
      <c r="K45" s="30" t="n">
        <f aca="false">(E45*F4)+(F45*F5)+(G45*F6)+(H45*F7)+(I45*F8)+(J45*F9)</f>
        <v>5924.54545454544</v>
      </c>
      <c r="L45" s="30" t="n">
        <f aca="false">K45+K46+K47+K48</f>
        <v>7258.68522727271</v>
      </c>
    </row>
    <row r="46" customFormat="false" ht="32.6" hidden="false" customHeight="true" outlineLevel="0" collapsed="false">
      <c r="B46" s="26"/>
      <c r="C46" s="32" t="s">
        <v>27</v>
      </c>
      <c r="D46" s="33" t="s">
        <v>25</v>
      </c>
      <c r="E46" s="34" t="n">
        <f aca="false">2</f>
        <v>2</v>
      </c>
      <c r="F46" s="34" t="n">
        <f aca="false">2</f>
        <v>2</v>
      </c>
      <c r="G46" s="34" t="n">
        <f aca="false">2</f>
        <v>2</v>
      </c>
      <c r="H46" s="34" t="n">
        <f aca="false">2</f>
        <v>2</v>
      </c>
      <c r="I46" s="34" t="n">
        <f aca="false">2</f>
        <v>2</v>
      </c>
      <c r="J46" s="34" t="n">
        <f aca="false">2</f>
        <v>2</v>
      </c>
      <c r="K46" s="30" t="n">
        <f aca="false">(E46*F4)+(F46*F5)+(G46*F6)+(H46*F7)+(I46*F8)+(J46*F9)</f>
        <v>823.773863636363</v>
      </c>
      <c r="L46" s="30"/>
    </row>
    <row r="47" customFormat="false" ht="32.6" hidden="false" customHeight="true" outlineLevel="0" collapsed="false">
      <c r="B47" s="26"/>
      <c r="C47" s="35" t="s">
        <v>28</v>
      </c>
      <c r="D47" s="36" t="s">
        <v>27</v>
      </c>
      <c r="E47" s="34"/>
      <c r="F47" s="34"/>
      <c r="G47" s="34"/>
      <c r="H47" s="34"/>
      <c r="I47" s="34" t="n">
        <f aca="false">4</f>
        <v>4</v>
      </c>
      <c r="J47" s="34"/>
      <c r="K47" s="30" t="n">
        <f aca="false">(E47*F4)+(F47*F5)+(G47*F6)+(H47*F7)+(I47*F8)+(J47*F9)</f>
        <v>214.138636363636</v>
      </c>
      <c r="L47" s="30"/>
    </row>
    <row r="48" customFormat="false" ht="32.6" hidden="false" customHeight="true" outlineLevel="0" collapsed="false">
      <c r="B48" s="26"/>
      <c r="C48" s="35" t="s">
        <v>29</v>
      </c>
      <c r="D48" s="36" t="s">
        <v>28</v>
      </c>
      <c r="E48" s="37" t="n">
        <f aca="false">2</f>
        <v>2</v>
      </c>
      <c r="F48" s="37"/>
      <c r="G48" s="37"/>
      <c r="H48" s="37"/>
      <c r="I48" s="37"/>
      <c r="J48" s="37"/>
      <c r="K48" s="30" t="n">
        <f aca="false">(E48*F4)+(F48*F5)+(G48*F6)+(H48*F7)+(I48*F8)+(J48*F9)</f>
        <v>296.227272727272</v>
      </c>
      <c r="L48" s="30"/>
    </row>
    <row r="50" customFormat="false" ht="32.6" hidden="false" customHeight="true" outlineLevel="0" collapsed="false">
      <c r="B50" s="1" t="s">
        <v>44</v>
      </c>
      <c r="C50" s="1"/>
      <c r="D50" s="1"/>
      <c r="E50" s="1"/>
      <c r="F50" s="1"/>
      <c r="G50" s="1"/>
      <c r="H50" s="1"/>
      <c r="I50" s="1"/>
      <c r="J50" s="1"/>
    </row>
    <row r="51" customFormat="false" ht="32.6" hidden="false" customHeight="true" outlineLevel="0" collapsed="false">
      <c r="B51" s="2" t="s">
        <v>19</v>
      </c>
      <c r="C51" s="2" t="s">
        <v>22</v>
      </c>
      <c r="D51" s="2"/>
      <c r="E51" s="2"/>
      <c r="F51" s="2"/>
      <c r="G51" s="2"/>
      <c r="H51" s="2"/>
      <c r="I51" s="2" t="s">
        <v>45</v>
      </c>
      <c r="J51" s="2" t="s">
        <v>46</v>
      </c>
    </row>
    <row r="52" customFormat="false" ht="32.6" hidden="false" customHeight="true" outlineLevel="0" collapsed="false">
      <c r="B52" s="2"/>
      <c r="C52" s="3" t="s">
        <v>6</v>
      </c>
      <c r="D52" s="3" t="s">
        <v>8</v>
      </c>
      <c r="E52" s="3" t="s">
        <v>10</v>
      </c>
      <c r="F52" s="3" t="s">
        <v>12</v>
      </c>
      <c r="G52" s="3" t="s">
        <v>14</v>
      </c>
      <c r="H52" s="3" t="s">
        <v>16</v>
      </c>
      <c r="I52" s="2"/>
      <c r="J52" s="2"/>
    </row>
    <row r="53" customFormat="false" ht="32.6" hidden="false" customHeight="true" outlineLevel="0" collapsed="false">
      <c r="B53" s="12" t="s">
        <v>25</v>
      </c>
      <c r="C53" s="15" t="n">
        <f aca="false">(E16+E17+E18+E19+E20+E22+E23+E24+E25+E26+E28+E29+E30+E31+E32)*F4</f>
        <v>9479.2727272727</v>
      </c>
      <c r="D53" s="15" t="n">
        <f aca="false">(F16+F17+F18+F19+F20+F22+F23+F24+F25+F26+F28+F29+F30+F31+F32)*F5</f>
        <v>6586.81818181818</v>
      </c>
      <c r="E53" s="15" t="n">
        <f aca="false">(G16+G17+G18+G19+G20+G22+G23+G24+G25+G26+G28+G29+G30+G31+G32)*F6</f>
        <v>2620.70454545454</v>
      </c>
      <c r="F53" s="15" t="n">
        <f aca="false">(H16+H17+H18+H19+H20+H22+H23+H24+H25+H26+H28+H29+H30+H31+H32)*F7</f>
        <v>1250</v>
      </c>
      <c r="G53" s="15" t="n">
        <f aca="false">(I16+I17+I18+I19+I20+I22+I23+I24+I25+I26+I28+I29+I30+I31+I32)*F8</f>
        <v>642.415909090909</v>
      </c>
      <c r="H53" s="15" t="n">
        <f aca="false">(J16+J17+J18+J19+J20+J22+J23+J24+J25+J26+J28+J29+J30+J31+J32)*F9</f>
        <v>181.818181818182</v>
      </c>
      <c r="I53" s="15" t="n">
        <f aca="false">350</f>
        <v>350</v>
      </c>
      <c r="J53" s="15" t="n">
        <f aca="false">C53+D53+E53+F53+G53+H53+I53</f>
        <v>21111.0295454545</v>
      </c>
    </row>
    <row r="54" customFormat="false" ht="32.6" hidden="false" customHeight="true" outlineLevel="0" collapsed="false">
      <c r="B54" s="23" t="s">
        <v>27</v>
      </c>
      <c r="C54" s="21" t="n">
        <f aca="false">(E33+E34+E35+E36+E37+E38+E39)*F4</f>
        <v>2666.04545454545</v>
      </c>
      <c r="D54" s="21" t="n">
        <f aca="false">(F33+F34+F35+F36+F37+F38+F39)*F5</f>
        <v>153.181818181818</v>
      </c>
      <c r="E54" s="21" t="n">
        <f aca="false">(G33+G34+G35+G36+G37+G38+G39)*F6</f>
        <v>462.477272727272</v>
      </c>
      <c r="F54" s="21" t="n">
        <f aca="false">(H33+H34+H35+H36+H37+H38+H39)*F7</f>
        <v>7500</v>
      </c>
      <c r="G54" s="21" t="n">
        <f aca="false">(I33+I34+I35+I36+I37+I38+I39)*F8</f>
        <v>107.069318181818</v>
      </c>
      <c r="H54" s="21" t="n">
        <f aca="false">(J33+J34+J35+J36+J37+J38+J39)*F9</f>
        <v>1909.09090909091</v>
      </c>
      <c r="I54" s="21" t="n">
        <f aca="false">350</f>
        <v>350</v>
      </c>
      <c r="J54" s="21" t="n">
        <f aca="false">J53+(C54+E54+E54+F54+G54+H54+I54)</f>
        <v>34568.1897727272</v>
      </c>
    </row>
    <row r="55" customFormat="false" ht="32.6" hidden="false" customHeight="true" outlineLevel="0" collapsed="false">
      <c r="B55" s="32" t="s">
        <v>28</v>
      </c>
      <c r="C55" s="30" t="n">
        <f aca="false">(E40+E41+E42+E43+E45+E46+E47+E48)*F4</f>
        <v>10367.9545454545</v>
      </c>
      <c r="D55" s="30" t="n">
        <f aca="false">(F40+F41+F42+F43+F45+F46+F47+F48)*F5</f>
        <v>306.363636363636</v>
      </c>
      <c r="E55" s="30" t="n">
        <f aca="false">(G40+G41+G42+G43+G45+G46+G47+G48)*F6</f>
        <v>102.772727272727</v>
      </c>
      <c r="F55" s="30" t="n">
        <f aca="false">(H40+H41+H42+H43+H45+H46+H47+H48)*F7</f>
        <v>250</v>
      </c>
      <c r="G55" s="30" t="n">
        <f aca="false">(I40+I41+I42+I43+I45+I46+I47+I48)*F8</f>
        <v>642.415909090909</v>
      </c>
      <c r="H55" s="30" t="n">
        <f aca="false">(J40+J41+J42+J43+J45+J46+J47+J48)*F9</f>
        <v>181.818181818182</v>
      </c>
      <c r="I55" s="30" t="n">
        <f aca="false">350</f>
        <v>350</v>
      </c>
      <c r="J55" s="30" t="n">
        <f aca="false">J54+(C55+D55+E55+F55+G55+H55+I55)</f>
        <v>46769.5147727272</v>
      </c>
    </row>
  </sheetData>
  <mergeCells count="26">
    <mergeCell ref="B2:F2"/>
    <mergeCell ref="B12:L12"/>
    <mergeCell ref="B13:B14"/>
    <mergeCell ref="C13:C14"/>
    <mergeCell ref="D13:D14"/>
    <mergeCell ref="E13:J13"/>
    <mergeCell ref="K13:K14"/>
    <mergeCell ref="L13:L14"/>
    <mergeCell ref="B15:B32"/>
    <mergeCell ref="C15:L15"/>
    <mergeCell ref="L16:L20"/>
    <mergeCell ref="C21:L21"/>
    <mergeCell ref="L22:L26"/>
    <mergeCell ref="C27:L27"/>
    <mergeCell ref="L28:L32"/>
    <mergeCell ref="B33:B39"/>
    <mergeCell ref="L33:L39"/>
    <mergeCell ref="B40:B48"/>
    <mergeCell ref="L40:L43"/>
    <mergeCell ref="C44:L44"/>
    <mergeCell ref="L45:L48"/>
    <mergeCell ref="B50:J50"/>
    <mergeCell ref="B51:B52"/>
    <mergeCell ref="C51:H51"/>
    <mergeCell ref="I51:I52"/>
    <mergeCell ref="J51:J5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2018-03-29T20:43:18Z</dcterms:created>
  <dc:creator/>
  <dc:description/>
  <dc:language>pt-BR</dc:language>
  <cp:lastModifiedBy/>
  <dcterms:modified xsi:type="dcterms:W3CDTF">2018-04-10T04:54:15Z</dcterms:modified>
  <cp:revision>30</cp:revision>
  <dc:subject/>
  <dc:title/>
</cp:coreProperties>
</file>