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J:\IST\7º Semestre\Eletrónica Geral\EG_Labs\"/>
    </mc:Choice>
  </mc:AlternateContent>
  <xr:revisionPtr revIDLastSave="0" documentId="8_{0D3D199A-97E3-4F46-85F2-74FC8BB7F2B7}" xr6:coauthVersionLast="47" xr6:coauthVersionMax="47" xr10:uidLastSave="{00000000-0000-0000-0000-000000000000}"/>
  <bookViews>
    <workbookView xWindow="-120" yWindow="-120" windowWidth="29040" windowHeight="15840" tabRatio="864" xr2:uid="{00000000-000D-0000-FFFF-FFFF00000000}"/>
  </bookViews>
  <sheets>
    <sheet name="Bode_Plot" sheetId="40" r:id="rId1"/>
    <sheet name="100Hz" sheetId="39" r:id="rId2"/>
    <sheet name="200Hz" sheetId="29" r:id="rId3"/>
    <sheet name="500Hz" sheetId="23" r:id="rId4"/>
    <sheet name="1kHz" sheetId="37" r:id="rId5"/>
    <sheet name="1.25kHz" sheetId="25" r:id="rId6"/>
    <sheet name="1.75kHz" sheetId="27" r:id="rId7"/>
    <sheet name="2kHz_data" sheetId="21" r:id="rId8"/>
    <sheet name="1.697kHz" sheetId="33" r:id="rId9"/>
    <sheet name="3.386kHz" sheetId="31" r:id="rId10"/>
    <sheet name="4kHz" sheetId="15" r:id="rId11"/>
    <sheet name="5kHz" sheetId="13" r:id="rId12"/>
    <sheet name="6kHz" sheetId="17" r:id="rId13"/>
    <sheet name="6.756kHz" sheetId="35" r:id="rId14"/>
    <sheet name="7kHz" sheetId="19" r:id="rId15"/>
    <sheet name="10kHz" sheetId="11" r:id="rId16"/>
    <sheet name="15kHz" sheetId="9" r:id="rId17"/>
    <sheet name="20kHz" sheetId="7" r:id="rId18"/>
    <sheet name="imagens!!" sheetId="1" r:id="rId19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2">'20kHz'!$A$1:$E$1001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" i="40" l="1" a="1"/>
  <c r="C26" i="40" s="1"/>
  <c r="L9" i="40"/>
  <c r="L10" i="40"/>
  <c r="L8" i="40"/>
  <c r="H9" i="40"/>
  <c r="H10" i="40"/>
  <c r="H8" i="40"/>
  <c r="H35" i="40"/>
  <c r="H24" i="40"/>
  <c r="H30" i="40"/>
  <c r="D30" i="40"/>
  <c r="D29" i="40"/>
  <c r="C32" i="40" a="1"/>
  <c r="C32" i="40" s="1"/>
  <c r="G26" i="40" a="1"/>
  <c r="G26" i="40" s="1"/>
  <c r="L24" i="40"/>
  <c r="L23" i="40"/>
  <c r="G32" i="40" a="1"/>
  <c r="G32" i="40" s="1"/>
  <c r="H29" i="40" s="1"/>
  <c r="K26" i="40" a="1"/>
  <c r="K26" i="40" s="1"/>
  <c r="K32" i="40" a="1"/>
  <c r="K32" i="40" s="1"/>
  <c r="D10" i="40"/>
  <c r="D8" i="40"/>
  <c r="D9" i="40"/>
  <c r="H11" i="39"/>
  <c r="J6" i="29"/>
  <c r="J11" i="29" s="1"/>
  <c r="L20" i="40"/>
  <c r="L19" i="40"/>
  <c r="L18" i="40"/>
  <c r="L17" i="40"/>
  <c r="L16" i="40"/>
  <c r="L15" i="40"/>
  <c r="L14" i="40"/>
  <c r="L13" i="40"/>
  <c r="L12" i="40"/>
  <c r="L11" i="40"/>
  <c r="L7" i="40"/>
  <c r="L6" i="40"/>
  <c r="L4" i="40"/>
  <c r="H20" i="40"/>
  <c r="H19" i="40"/>
  <c r="H18" i="40"/>
  <c r="H17" i="40"/>
  <c r="H16" i="40"/>
  <c r="H15" i="40"/>
  <c r="H14" i="40"/>
  <c r="H13" i="40"/>
  <c r="H12" i="40"/>
  <c r="H11" i="40"/>
  <c r="H7" i="40"/>
  <c r="H6" i="40"/>
  <c r="H5" i="40"/>
  <c r="H4" i="40"/>
  <c r="D20" i="40"/>
  <c r="D19" i="40"/>
  <c r="D18" i="40"/>
  <c r="D17" i="40"/>
  <c r="D16" i="40"/>
  <c r="D15" i="40"/>
  <c r="D14" i="40"/>
  <c r="D13" i="40"/>
  <c r="D12" i="40"/>
  <c r="D11" i="40"/>
  <c r="D7" i="40"/>
  <c r="D6" i="40"/>
  <c r="D5" i="40"/>
  <c r="D4" i="40"/>
  <c r="I11" i="7"/>
  <c r="J11" i="7"/>
  <c r="H11" i="7"/>
  <c r="I11" i="15"/>
  <c r="J11" i="15"/>
  <c r="H11" i="15"/>
  <c r="I11" i="17"/>
  <c r="J11" i="17"/>
  <c r="H11" i="17"/>
  <c r="I11" i="19"/>
  <c r="J11" i="19"/>
  <c r="H11" i="19"/>
  <c r="I11" i="21"/>
  <c r="J11" i="21"/>
  <c r="H11" i="21"/>
  <c r="I11" i="23"/>
  <c r="J11" i="23"/>
  <c r="H11" i="23"/>
  <c r="I11" i="25"/>
  <c r="J11" i="25"/>
  <c r="H11" i="25"/>
  <c r="I11" i="27"/>
  <c r="J11" i="27"/>
  <c r="H11" i="27"/>
  <c r="I11" i="29"/>
  <c r="H11" i="29"/>
  <c r="I11" i="31"/>
  <c r="J11" i="31"/>
  <c r="H11" i="31"/>
  <c r="J11" i="33"/>
  <c r="I11" i="33"/>
  <c r="H11" i="33"/>
  <c r="I11" i="35"/>
  <c r="J11" i="35"/>
  <c r="H11" i="35"/>
  <c r="I11" i="37"/>
  <c r="J11" i="37"/>
  <c r="H11" i="37"/>
  <c r="I11" i="39"/>
  <c r="J11" i="39"/>
  <c r="J11" i="9"/>
  <c r="I11" i="9"/>
  <c r="H11" i="9"/>
  <c r="I11" i="11"/>
  <c r="J11" i="11"/>
  <c r="H11" i="11"/>
  <c r="J11" i="13"/>
  <c r="J12" i="13" s="1"/>
  <c r="I11" i="13"/>
  <c r="J6" i="11"/>
  <c r="I6" i="11"/>
  <c r="H6" i="11"/>
  <c r="H6" i="13"/>
  <c r="G6" i="13"/>
  <c r="H11" i="13" s="1"/>
  <c r="H12" i="13" s="1"/>
  <c r="J6" i="7"/>
  <c r="I6" i="7"/>
  <c r="I12" i="7" s="1"/>
  <c r="H6" i="7"/>
  <c r="G6" i="7"/>
  <c r="J6" i="15"/>
  <c r="I6" i="15"/>
  <c r="I12" i="15" s="1"/>
  <c r="H6" i="15"/>
  <c r="G6" i="15"/>
  <c r="J6" i="17"/>
  <c r="I6" i="17"/>
  <c r="H6" i="17"/>
  <c r="H12" i="17" s="1"/>
  <c r="G6" i="17"/>
  <c r="J6" i="19"/>
  <c r="I6" i="19"/>
  <c r="H6" i="19"/>
  <c r="H12" i="19" s="1"/>
  <c r="G6" i="19"/>
  <c r="J6" i="21"/>
  <c r="I6" i="21"/>
  <c r="H6" i="21"/>
  <c r="G6" i="21"/>
  <c r="J6" i="23"/>
  <c r="I6" i="23"/>
  <c r="H6" i="23"/>
  <c r="G6" i="23"/>
  <c r="J6" i="25"/>
  <c r="I6" i="25"/>
  <c r="H6" i="25"/>
  <c r="G6" i="25"/>
  <c r="J6" i="27"/>
  <c r="I6" i="27"/>
  <c r="H6" i="27"/>
  <c r="H12" i="27" s="1"/>
  <c r="G6" i="27"/>
  <c r="I6" i="29"/>
  <c r="I12" i="29" s="1"/>
  <c r="H6" i="29"/>
  <c r="G6" i="29"/>
  <c r="J6" i="31"/>
  <c r="I6" i="31"/>
  <c r="I12" i="31" s="1"/>
  <c r="H6" i="31"/>
  <c r="H12" i="31" s="1"/>
  <c r="G6" i="31"/>
  <c r="G6" i="33"/>
  <c r="J6" i="33"/>
  <c r="I6" i="33"/>
  <c r="H6" i="33"/>
  <c r="J6" i="35"/>
  <c r="J12" i="35" s="1"/>
  <c r="I6" i="35"/>
  <c r="I12" i="35" s="1"/>
  <c r="H6" i="35"/>
  <c r="G6" i="35"/>
  <c r="J6" i="37"/>
  <c r="I6" i="37"/>
  <c r="H6" i="37"/>
  <c r="G6" i="37"/>
  <c r="J6" i="39"/>
  <c r="I6" i="39"/>
  <c r="H6" i="39"/>
  <c r="G6" i="39"/>
  <c r="G6" i="9"/>
  <c r="J6" i="9"/>
  <c r="J12" i="9" s="1"/>
  <c r="I6" i="9"/>
  <c r="I12" i="9" s="1"/>
  <c r="H6" i="9"/>
  <c r="G6" i="11"/>
  <c r="J6" i="13"/>
  <c r="I6" i="13"/>
  <c r="C35" i="40" l="1"/>
  <c r="D35" i="40" s="1"/>
  <c r="D24" i="40"/>
  <c r="D23" i="40"/>
  <c r="H23" i="40"/>
  <c r="G35" i="40"/>
  <c r="L29" i="40"/>
  <c r="L30" i="40"/>
  <c r="J12" i="7"/>
  <c r="H12" i="7"/>
  <c r="J12" i="15"/>
  <c r="H12" i="15"/>
  <c r="J12" i="17"/>
  <c r="I12" i="17"/>
  <c r="I12" i="19"/>
  <c r="J12" i="19"/>
  <c r="I12" i="21"/>
  <c r="J12" i="21"/>
  <c r="H12" i="21"/>
  <c r="J12" i="23"/>
  <c r="I12" i="23"/>
  <c r="H12" i="23"/>
  <c r="I12" i="25"/>
  <c r="J12" i="25"/>
  <c r="H12" i="25"/>
  <c r="I12" i="27"/>
  <c r="J12" i="27"/>
  <c r="J12" i="29"/>
  <c r="L5" i="40" s="1"/>
  <c r="H12" i="29"/>
  <c r="J12" i="31"/>
  <c r="J12" i="33"/>
  <c r="I12" i="33"/>
  <c r="H12" i="35"/>
  <c r="I12" i="37"/>
  <c r="J12" i="37"/>
  <c r="H12" i="37"/>
  <c r="I12" i="39"/>
  <c r="J12" i="39"/>
  <c r="H12" i="39"/>
  <c r="I12" i="13"/>
  <c r="J12" i="11"/>
  <c r="I12" i="11"/>
  <c r="H12" i="33"/>
  <c r="H12" i="9"/>
  <c r="H12" i="11"/>
  <c r="K35" i="40" l="1"/>
  <c r="L35" i="4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<sst xmlns="http://schemas.openxmlformats.org/spreadsheetml/2006/main" count="342" uniqueCount="32">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</sst>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2" fillId="5" borderId="1" xfId="0" applyFont="1" applyFill="1" applyBorder="1" applyAlignment="1">
      <alignment horizontal="center" vertical="center" wrapText="1"/>
    </xf>
    <xf numFmtId="0" fontId="0" fillId="5" borderId="1" xfId="0" applyFill="1" applyBorder="1"/>
    <xf numFmtId="0" fontId="0" fillId="6" borderId="1" xfId="0" applyFill="1" applyBorder="1"/>
    <xf numFmtId="0" fontId="3" fillId="0" borderId="0" xfId="0" applyFont="1" applyFill="1" applyAlignment="1">
      <alignment horizontal="center"/>
    </xf>
    <xf numFmtId="0" fontId="4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0.26031786714960686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-28.656401678036715</c:v>
                </c:pt>
                <c:pt idx="1">
                  <c:v>6.9429892526703014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0.28301225635385985</c:v>
                </c:pt>
                <c:pt idx="1">
                  <c:v>0.11997973084576741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-4.6991970983511147</c:v>
                </c:pt>
                <c:pt idx="5">
                  <c:v>-4.6991970983511147</c:v>
                </c:pt>
                <c:pt idx="6">
                  <c:v>-4.6991970983511147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-6.7714497260968001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-15.383266679333161</c:v>
                </c:pt>
                <c:pt idx="1">
                  <c:v>3.7839856828702452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2.0399620398164089</c:v>
                </c:pt>
                <c:pt idx="1">
                  <c:v>-6.8644522402815227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0.10856297713561794</c:v>
                </c:pt>
                <c:pt idx="5">
                  <c:v>0.10856297713561794</c:v>
                </c:pt>
                <c:pt idx="6">
                  <c:v>0.10856297713561794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-12.209094777835844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0.10856297713561794</c:v>
                </c:pt>
                <c:pt idx="1">
                  <c:v>0.10856297713561794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1.8487574529363613</c:v>
                </c:pt>
                <c:pt idx="1">
                  <c:v>-12.35279649265626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26624"/>
        <c:axId val="228028800"/>
      </c:scatterChart>
      <c:valAx>
        <c:axId val="22802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At val="-0.8"/>
        <c:crossBetween val="midCat"/>
      </c:valAx>
      <c:valAx>
        <c:axId val="22802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66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62336"/>
        <c:axId val="219780608"/>
      </c:scatterChart>
      <c:valAx>
        <c:axId val="219262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80608"/>
        <c:crossesAt val="-0.8"/>
        <c:crossBetween val="midCat"/>
      </c:valAx>
      <c:valAx>
        <c:axId val="2197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6233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2768"/>
        <c:axId val="91074944"/>
      </c:scatterChart>
      <c:valAx>
        <c:axId val="91072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-0.8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7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13824"/>
        <c:axId val="224815744"/>
      </c:scatterChart>
      <c:valAx>
        <c:axId val="22481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5744"/>
        <c:crossesAt val="-0.8"/>
        <c:crossBetween val="midCat"/>
      </c:valAx>
      <c:valAx>
        <c:axId val="22481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38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79872"/>
        <c:axId val="217282048"/>
      </c:scatterChart>
      <c:valAx>
        <c:axId val="217279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2048"/>
        <c:crossesAt val="-0.8"/>
        <c:crossBetween val="midCat"/>
      </c:valAx>
      <c:valAx>
        <c:axId val="21728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798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04928"/>
        <c:axId val="217406848"/>
      </c:scatterChart>
      <c:valAx>
        <c:axId val="217404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6848"/>
        <c:crossesAt val="-0.8"/>
        <c:crossBetween val="midCat"/>
      </c:valAx>
      <c:valAx>
        <c:axId val="217406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49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6048"/>
        <c:axId val="90867968"/>
      </c:scatterChart>
      <c:valAx>
        <c:axId val="90866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7968"/>
        <c:crossesAt val="-0.8"/>
        <c:crossBetween val="midCat"/>
      </c:valAx>
      <c:valAx>
        <c:axId val="9086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604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47392"/>
        <c:axId val="223549312"/>
      </c:scatterChart>
      <c:valAx>
        <c:axId val="223547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9312"/>
        <c:crossesAt val="-0.8"/>
        <c:crossBetween val="midCat"/>
      </c:valAx>
      <c:valAx>
        <c:axId val="223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73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2240"/>
        <c:axId val="219348992"/>
      </c:scatterChart>
      <c:valAx>
        <c:axId val="21932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8992"/>
        <c:crossesAt val="-0.8"/>
        <c:crossBetween val="midCat"/>
      </c:valAx>
      <c:valAx>
        <c:axId val="2193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22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17952"/>
        <c:axId val="205709312"/>
      </c:scatterChart>
      <c:valAx>
        <c:axId val="4471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9312"/>
        <c:crossesAt val="-0.8"/>
        <c:crossBetween val="midCat"/>
      </c:valAx>
      <c:valAx>
        <c:axId val="20570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7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36512"/>
        <c:axId val="44738432"/>
      </c:scatterChart>
      <c:valAx>
        <c:axId val="44736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432"/>
        <c:crossesAt val="-0.8"/>
        <c:crossBetween val="midCat"/>
      </c:valAx>
      <c:valAx>
        <c:axId val="4473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51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2800"/>
        <c:axId val="45774720"/>
      </c:scatterChart>
      <c:valAx>
        <c:axId val="45772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720"/>
        <c:crossesAt val="-0.8"/>
        <c:crossBetween val="midCat"/>
      </c:valAx>
      <c:valAx>
        <c:axId val="4577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28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65280"/>
        <c:axId val="222867456"/>
      </c:scatterChart>
      <c:valAx>
        <c:axId val="22286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7456"/>
        <c:crossesAt val="-0.8"/>
        <c:crossBetween val="midCat"/>
      </c:valAx>
      <c:valAx>
        <c:axId val="22286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52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8864"/>
        <c:axId val="46563328"/>
      </c:scatterChart>
      <c:valAx>
        <c:axId val="465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3328"/>
        <c:crossesAt val="-0.8"/>
        <c:crossBetween val="midCat"/>
      </c:valAx>
      <c:valAx>
        <c:axId val="4656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3408"/>
        <c:axId val="157946240"/>
      </c:scatterChart>
      <c:valAx>
        <c:axId val="43313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6240"/>
        <c:crossesAt val="-0.8"/>
        <c:crossBetween val="midCat"/>
      </c:valAx>
      <c:valAx>
        <c:axId val="15794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134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0448"/>
        <c:axId val="101162368"/>
      </c:scatterChart>
      <c:valAx>
        <c:axId val="10116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2368"/>
        <c:crossesAt val="-0.8"/>
        <c:crossBetween val="midCat"/>
      </c:valAx>
      <c:valAx>
        <c:axId val="1011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044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99840"/>
        <c:axId val="182901760"/>
      </c:scatterChart>
      <c:valAx>
        <c:axId val="182899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01760"/>
        <c:crossesAt val="-0.8"/>
        <c:crossBetween val="midCat"/>
      </c:valAx>
      <c:valAx>
        <c:axId val="182901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9984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E081-39C9-4A00-B0B9-F6FAD63F7FA0}">
  <sheetPr>
    <tabColor theme="6" tint="0.39997558519241921"/>
  </sheetPr>
  <dimension ref="B1:L37"/>
  <sheetViews>
    <sheetView tabSelected="1" workbookViewId="0">
      <selection activeCell="M18" sqref="M18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3" spans="2:12" x14ac:dyDescent="0.25">
      <c r="B3" s="10" t="s">
        <v>11</v>
      </c>
      <c r="C3" s="9" t="s">
        <v>20</v>
      </c>
      <c r="D3" s="9" t="s">
        <v>19</v>
      </c>
      <c r="F3" s="10" t="s">
        <v>17</v>
      </c>
      <c r="G3" s="9" t="s">
        <v>20</v>
      </c>
      <c r="H3" s="9" t="s">
        <v>19</v>
      </c>
      <c r="J3" s="10" t="s">
        <v>12</v>
      </c>
      <c r="K3" s="9" t="s">
        <v>20</v>
      </c>
      <c r="L3" s="9" t="s">
        <v>19</v>
      </c>
    </row>
    <row r="4" spans="2:12" x14ac:dyDescent="0.25">
      <c r="B4" s="10"/>
      <c r="C4" s="25">
        <v>100</v>
      </c>
      <c r="D4" s="25">
        <f>'100Hz'!$H$12</f>
        <v>-15.083113411134818</v>
      </c>
      <c r="F4" s="10"/>
      <c r="G4" s="20">
        <v>100</v>
      </c>
      <c r="H4" s="20">
        <f>'100Hz'!$I$12</f>
        <v>-15.443382326140725</v>
      </c>
      <c r="J4" s="10"/>
      <c r="K4" s="20">
        <v>100</v>
      </c>
      <c r="L4" s="20">
        <f>'100Hz'!$J$12</f>
        <v>0.10856297713561794</v>
      </c>
    </row>
    <row r="5" spans="2:12" x14ac:dyDescent="0.25">
      <c r="B5" s="10"/>
      <c r="C5" s="25">
        <v>200</v>
      </c>
      <c r="D5" s="25">
        <f>'200Hz'!$H$12</f>
        <v>-16.092465269388455</v>
      </c>
      <c r="F5" s="10"/>
      <c r="G5" s="20">
        <v>200</v>
      </c>
      <c r="H5" s="20">
        <f>'200Hz'!$I$12</f>
        <v>-12.368742470872213</v>
      </c>
      <c r="J5" s="10"/>
      <c r="K5" s="20">
        <v>200</v>
      </c>
      <c r="L5" s="20">
        <f>'200Hz'!$J$12</f>
        <v>0.10856297713561794</v>
      </c>
    </row>
    <row r="6" spans="2:12" x14ac:dyDescent="0.25">
      <c r="B6" s="10"/>
      <c r="C6" s="25">
        <v>500</v>
      </c>
      <c r="D6" s="25">
        <f>'500Hz'!$H$12</f>
        <v>-14.017545845069996</v>
      </c>
      <c r="F6" s="10"/>
      <c r="G6" s="20">
        <v>500</v>
      </c>
      <c r="H6" s="20">
        <f>'500Hz'!$I$12</f>
        <v>-8.7857408088854569</v>
      </c>
      <c r="J6" s="10"/>
      <c r="K6" s="20">
        <v>500</v>
      </c>
      <c r="L6" s="20">
        <f>'500Hz'!$J$12</f>
        <v>0.10856297713561794</v>
      </c>
    </row>
    <row r="7" spans="2:12" x14ac:dyDescent="0.25">
      <c r="B7" s="10"/>
      <c r="C7" s="20">
        <v>1000</v>
      </c>
      <c r="D7" s="20">
        <f>'1kHz'!$H$12</f>
        <v>-10.804827246728543</v>
      </c>
      <c r="F7" s="10"/>
      <c r="G7" s="20">
        <v>1000</v>
      </c>
      <c r="H7" s="20">
        <f>'1kHz'!$I$12</f>
        <v>-5.7679487492308343</v>
      </c>
      <c r="J7" s="10"/>
      <c r="K7" s="20">
        <v>1000</v>
      </c>
      <c r="L7" s="20">
        <f>'1kHz'!$J$12</f>
        <v>0.10856297713561794</v>
      </c>
    </row>
    <row r="8" spans="2:12" x14ac:dyDescent="0.25">
      <c r="B8" s="10"/>
      <c r="C8" s="20">
        <v>1250</v>
      </c>
      <c r="D8" s="20">
        <f>'1.25kHz'!$H$12</f>
        <v>-9.2080380455308344</v>
      </c>
      <c r="F8" s="10"/>
      <c r="G8" s="6">
        <v>1250</v>
      </c>
      <c r="H8" s="6">
        <f>'1.25kHz'!$I$12</f>
        <v>-4.6991970983511147</v>
      </c>
      <c r="J8" s="10"/>
      <c r="K8" s="6">
        <v>1250</v>
      </c>
      <c r="L8" s="6">
        <f>'1.25kHz'!$J$12</f>
        <v>0.10856297713561794</v>
      </c>
    </row>
    <row r="9" spans="2:12" x14ac:dyDescent="0.25">
      <c r="B9" s="10"/>
      <c r="C9" s="20">
        <v>1697</v>
      </c>
      <c r="D9" s="20">
        <f>'1.697kHz'!$H$12</f>
        <v>-6.8776704478871844</v>
      </c>
      <c r="E9" s="2"/>
      <c r="F9" s="10"/>
      <c r="G9" s="6">
        <v>1697</v>
      </c>
      <c r="H9" s="6">
        <f>'1.25kHz'!$I$12</f>
        <v>-4.6991970983511147</v>
      </c>
      <c r="J9" s="10"/>
      <c r="K9" s="6">
        <v>1697</v>
      </c>
      <c r="L9" s="6">
        <f>'1.25kHz'!$J$12</f>
        <v>0.10856297713561794</v>
      </c>
    </row>
    <row r="10" spans="2:12" x14ac:dyDescent="0.25">
      <c r="B10" s="10"/>
      <c r="C10" s="20">
        <v>1750</v>
      </c>
      <c r="D10" s="20">
        <f>'1.75kHz'!$H$12</f>
        <v>-6.3970502912136462</v>
      </c>
      <c r="F10" s="10"/>
      <c r="G10" s="6">
        <v>1750</v>
      </c>
      <c r="H10" s="6">
        <f>'1.25kHz'!$I$12</f>
        <v>-4.6991970983511147</v>
      </c>
      <c r="J10" s="10"/>
      <c r="K10" s="6">
        <v>1750</v>
      </c>
      <c r="L10" s="6">
        <f>'1.25kHz'!$J$12</f>
        <v>0.10856297713561794</v>
      </c>
    </row>
    <row r="11" spans="2:12" x14ac:dyDescent="0.25">
      <c r="B11" s="10"/>
      <c r="C11" s="16">
        <v>2000</v>
      </c>
      <c r="D11" s="16">
        <f>'2kHz_data'!$H$12</f>
        <v>-5.1252810651654324</v>
      </c>
      <c r="F11" s="10"/>
      <c r="G11" s="6">
        <v>2000</v>
      </c>
      <c r="H11" s="6">
        <f>'2kHz_data'!$I$12</f>
        <v>-2.2005157727500664</v>
      </c>
      <c r="J11" s="10"/>
      <c r="K11" s="6">
        <v>2000</v>
      </c>
      <c r="L11" s="6">
        <f>'2kHz_data'!$J$12</f>
        <v>0.48924628550923321</v>
      </c>
    </row>
    <row r="12" spans="2:12" x14ac:dyDescent="0.25">
      <c r="B12" s="10"/>
      <c r="C12" s="23">
        <v>3386</v>
      </c>
      <c r="D12" s="23">
        <f>'3.386kHz'!$H$12</f>
        <v>-0.81199838458860973</v>
      </c>
      <c r="F12" s="10"/>
      <c r="G12" s="23">
        <v>3386</v>
      </c>
      <c r="H12" s="23">
        <f>'3.386kHz'!$I$12</f>
        <v>0.14018453786602986</v>
      </c>
      <c r="J12" s="10"/>
      <c r="K12" s="23">
        <v>3386</v>
      </c>
      <c r="L12" s="23">
        <f>'3.386kHz'!$J$12</f>
        <v>0.69024742724294497</v>
      </c>
    </row>
    <row r="13" spans="2:12" x14ac:dyDescent="0.25">
      <c r="B13" s="10"/>
      <c r="C13" s="6">
        <v>4000</v>
      </c>
      <c r="D13" s="6">
        <f>'4kHz'!$H$12</f>
        <v>0.26031786714960686</v>
      </c>
      <c r="F13" s="10"/>
      <c r="G13" s="6">
        <v>4000</v>
      </c>
      <c r="H13" s="6">
        <f>'4kHz'!$I$12</f>
        <v>0.17272532074582209</v>
      </c>
      <c r="J13" s="10"/>
      <c r="K13" s="6">
        <v>4000</v>
      </c>
      <c r="L13" s="6">
        <f>'4kHz'!$J$12</f>
        <v>0.13941939698285169</v>
      </c>
    </row>
    <row r="14" spans="2:12" x14ac:dyDescent="0.25">
      <c r="B14" s="10"/>
      <c r="C14" s="6">
        <v>5000</v>
      </c>
      <c r="D14" s="6">
        <f>'5kHz'!$H$12</f>
        <v>0.82326717653303672</v>
      </c>
      <c r="F14" s="10"/>
      <c r="G14" s="6">
        <v>5000</v>
      </c>
      <c r="H14" s="6">
        <f>'5kHz'!$I$12</f>
        <v>-0.14529434545791997</v>
      </c>
      <c r="J14" s="10"/>
      <c r="K14" s="6">
        <v>5000</v>
      </c>
      <c r="L14" s="6">
        <f>'5kHz'!$J$12</f>
        <v>-1.3974822887356559</v>
      </c>
    </row>
    <row r="15" spans="2:12" x14ac:dyDescent="0.25">
      <c r="B15" s="10"/>
      <c r="C15" s="6">
        <v>6000</v>
      </c>
      <c r="D15" s="6">
        <f>'6kHz'!$H$12</f>
        <v>0.55090760149924622</v>
      </c>
      <c r="F15" s="10"/>
      <c r="G15" s="6">
        <v>6000</v>
      </c>
      <c r="H15" s="6">
        <f>'6kHz'!$I$12</f>
        <v>-0.86107432754615731</v>
      </c>
      <c r="J15" s="10"/>
      <c r="K15" s="6">
        <v>6000</v>
      </c>
      <c r="L15" s="6">
        <f>'6kHz'!$J$12</f>
        <v>-2.854188343587861</v>
      </c>
    </row>
    <row r="16" spans="2:12" x14ac:dyDescent="0.25">
      <c r="B16" s="10"/>
      <c r="C16" s="6">
        <v>6756</v>
      </c>
      <c r="D16" s="6">
        <f>'6.756kHz'!$H$12</f>
        <v>0.50522082585603278</v>
      </c>
      <c r="F16" s="10"/>
      <c r="G16" s="6">
        <v>6756</v>
      </c>
      <c r="H16" s="6">
        <f>'6.756kHz'!$I$12</f>
        <v>-1.7512624931041942</v>
      </c>
      <c r="J16" s="10"/>
      <c r="K16" s="6">
        <v>6756</v>
      </c>
      <c r="L16" s="6">
        <f>'6.756kHz'!$J$12</f>
        <v>-4.3362337917877776</v>
      </c>
    </row>
    <row r="17" spans="2:12" x14ac:dyDescent="0.25">
      <c r="B17" s="10"/>
      <c r="C17" s="22">
        <v>7000</v>
      </c>
      <c r="D17" s="22">
        <f>'7kHz'!$H$12</f>
        <v>0.26031786714960686</v>
      </c>
      <c r="F17" s="10"/>
      <c r="G17" s="22">
        <v>7000</v>
      </c>
      <c r="H17" s="22">
        <f>'7kHz'!$I$12</f>
        <v>-1.9686765593547886</v>
      </c>
      <c r="J17" s="10"/>
      <c r="K17" s="22">
        <v>7000</v>
      </c>
      <c r="L17" s="22">
        <f>'7kHz'!$J$12</f>
        <v>-4.3362337917877776</v>
      </c>
    </row>
    <row r="18" spans="2:12" x14ac:dyDescent="0.25">
      <c r="B18" s="10"/>
      <c r="C18" s="22">
        <v>10000</v>
      </c>
      <c r="D18" s="22">
        <f>'10kHz'!$H$12</f>
        <v>0.18490963747726918</v>
      </c>
      <c r="F18" s="10"/>
      <c r="G18" s="22">
        <v>10000</v>
      </c>
      <c r="H18" s="22">
        <f>'10kHz'!$I$12</f>
        <v>-3.4854530459880149</v>
      </c>
      <c r="J18" s="10"/>
      <c r="K18" s="22">
        <v>10000</v>
      </c>
      <c r="L18" s="22">
        <f>'10kHz'!$J$12</f>
        <v>-7.3585660809357831</v>
      </c>
    </row>
    <row r="19" spans="2:12" x14ac:dyDescent="0.25">
      <c r="B19" s="10"/>
      <c r="C19" s="22">
        <v>15000</v>
      </c>
      <c r="D19" s="22">
        <f>'15kHz'!$H$12</f>
        <v>-5.1118654927771214E-2</v>
      </c>
      <c r="F19" s="10"/>
      <c r="G19" s="22">
        <v>15000</v>
      </c>
      <c r="H19" s="22">
        <f>'15kHz'!$I$12</f>
        <v>-5.7010659353185211</v>
      </c>
      <c r="J19" s="10"/>
      <c r="K19" s="22">
        <v>15000</v>
      </c>
      <c r="L19" s="22">
        <f>'15kHz'!$J$12</f>
        <v>-10.306141518177526</v>
      </c>
    </row>
    <row r="20" spans="2:12" x14ac:dyDescent="0.25">
      <c r="B20" s="10"/>
      <c r="C20" s="22">
        <v>20000</v>
      </c>
      <c r="D20" s="22">
        <f>'20kHz'!$H$12</f>
        <v>0.26031786714960686</v>
      </c>
      <c r="F20" s="10"/>
      <c r="G20" s="22">
        <v>20000</v>
      </c>
      <c r="H20" s="22">
        <f>'20kHz'!$I$12</f>
        <v>-6.7714497260968001</v>
      </c>
      <c r="J20" s="10"/>
      <c r="K20" s="22">
        <v>20000</v>
      </c>
      <c r="L20" s="22">
        <f>'20kHz'!$J$12</f>
        <v>-12.209094777835844</v>
      </c>
    </row>
    <row r="22" spans="2:12" x14ac:dyDescent="0.25">
      <c r="B22" s="19" t="s">
        <v>26</v>
      </c>
      <c r="C22" s="15" t="s">
        <v>20</v>
      </c>
      <c r="D22" s="15" t="s">
        <v>19</v>
      </c>
      <c r="E22" s="17"/>
      <c r="F22" s="19" t="s">
        <v>27</v>
      </c>
      <c r="G22" s="15" t="s">
        <v>20</v>
      </c>
      <c r="H22" s="15" t="s">
        <v>19</v>
      </c>
      <c r="J22" s="19" t="s">
        <v>28</v>
      </c>
      <c r="K22" s="15" t="s">
        <v>20</v>
      </c>
      <c r="L22" s="15" t="s">
        <v>19</v>
      </c>
    </row>
    <row r="23" spans="2:12" x14ac:dyDescent="0.25">
      <c r="B23" s="19"/>
      <c r="C23" s="6">
        <v>100</v>
      </c>
      <c r="D23" s="6">
        <f>C$26*LOG(C23)+D$26</f>
        <v>-28.656401678036715</v>
      </c>
      <c r="E23" s="17"/>
      <c r="F23" s="19"/>
      <c r="G23" s="6">
        <v>100</v>
      </c>
      <c r="H23" s="6">
        <f>G$26*LOG(G23)+H$26</f>
        <v>-15.383266679333161</v>
      </c>
      <c r="J23" s="19"/>
      <c r="K23" s="6">
        <v>100</v>
      </c>
      <c r="L23" s="6">
        <f>K$26*LOG(K23)+L$26</f>
        <v>0.10856297713561794</v>
      </c>
    </row>
    <row r="24" spans="2:12" x14ac:dyDescent="0.25">
      <c r="B24" s="19"/>
      <c r="C24" s="6">
        <v>10000</v>
      </c>
      <c r="D24" s="6">
        <f>C$26*LOG(C24)+D$26</f>
        <v>6.9429892526703014</v>
      </c>
      <c r="E24" s="17"/>
      <c r="F24" s="19"/>
      <c r="G24" s="6">
        <v>10000</v>
      </c>
      <c r="H24" s="6">
        <f>G$26*LOG(G24)+H$26</f>
        <v>3.7839856828702452</v>
      </c>
      <c r="J24" s="19"/>
      <c r="K24" s="6">
        <v>10000</v>
      </c>
      <c r="L24" s="6">
        <f>K$26*LOG(K24)+L$26</f>
        <v>0.10856297713561794</v>
      </c>
    </row>
    <row r="25" spans="2:12" x14ac:dyDescent="0.25">
      <c r="B25" s="19"/>
      <c r="C25" s="15" t="s">
        <v>21</v>
      </c>
      <c r="D25" s="15" t="s">
        <v>22</v>
      </c>
      <c r="E25" s="17"/>
      <c r="F25" s="19"/>
      <c r="G25" s="15" t="s">
        <v>21</v>
      </c>
      <c r="H25" s="15" t="s">
        <v>22</v>
      </c>
      <c r="J25" s="19"/>
      <c r="K25" s="15" t="s">
        <v>21</v>
      </c>
      <c r="L25" s="15" t="s">
        <v>22</v>
      </c>
    </row>
    <row r="26" spans="2:12" x14ac:dyDescent="0.25">
      <c r="B26" s="19"/>
      <c r="C26" s="6" cm="1">
        <f t="array" ref="C26:D26">LINEST(D7:D10,LOG(C7:C10))</f>
        <v>17.799695465353508</v>
      </c>
      <c r="D26" s="6">
        <v>-64.255792608743732</v>
      </c>
      <c r="E26" s="17"/>
      <c r="F26" s="19"/>
      <c r="G26" s="6" cm="1">
        <f t="array" ref="G26:H26">LINEST(H4:H7,LOG(G4:G7))</f>
        <v>9.5836261811017032</v>
      </c>
      <c r="H26" s="6">
        <v>-34.550519041536567</v>
      </c>
      <c r="J26" s="19"/>
      <c r="K26" s="6" cm="1">
        <f t="array" ref="K26:L26">LINEST(L4:L7,LOG(K4:K7))</f>
        <v>0</v>
      </c>
      <c r="L26" s="6">
        <v>0.10856297713561794</v>
      </c>
    </row>
    <row r="27" spans="2:12" x14ac:dyDescent="0.25">
      <c r="E27" s="17"/>
    </row>
    <row r="28" spans="2:12" x14ac:dyDescent="0.25">
      <c r="B28" s="21" t="s">
        <v>29</v>
      </c>
      <c r="C28" s="15" t="s">
        <v>20</v>
      </c>
      <c r="D28" s="15" t="s">
        <v>19</v>
      </c>
      <c r="E28" s="17"/>
      <c r="F28" s="21" t="s">
        <v>30</v>
      </c>
      <c r="G28" s="15" t="s">
        <v>20</v>
      </c>
      <c r="H28" s="15" t="s">
        <v>19</v>
      </c>
      <c r="J28" s="21" t="s">
        <v>31</v>
      </c>
      <c r="K28" s="15" t="s">
        <v>20</v>
      </c>
      <c r="L28" s="15" t="s">
        <v>19</v>
      </c>
    </row>
    <row r="29" spans="2:12" x14ac:dyDescent="0.25">
      <c r="B29" s="21"/>
      <c r="C29" s="6">
        <v>3000</v>
      </c>
      <c r="D29" s="6">
        <f>C$32*LOG(C29)+D$32</f>
        <v>0.28301225635385985</v>
      </c>
      <c r="E29" s="17"/>
      <c r="F29" s="21"/>
      <c r="G29" s="6">
        <v>3000</v>
      </c>
      <c r="H29" s="6">
        <f>G$32*LOG(G29)+H$32</f>
        <v>2.0399620398164089</v>
      </c>
      <c r="J29" s="21"/>
      <c r="K29" s="6">
        <v>3000</v>
      </c>
      <c r="L29" s="6">
        <f>$K$32*LOG(K29)+$L$32</f>
        <v>1.8487574529363613</v>
      </c>
    </row>
    <row r="30" spans="2:12" x14ac:dyDescent="0.25">
      <c r="B30" s="21"/>
      <c r="C30" s="6">
        <v>20000</v>
      </c>
      <c r="D30" s="6">
        <f>C$32*LOG(C30)+D$32</f>
        <v>0.11997973084576741</v>
      </c>
      <c r="E30" s="17"/>
      <c r="F30" s="21"/>
      <c r="G30" s="6">
        <v>20000</v>
      </c>
      <c r="H30" s="6">
        <f>G$32*LOG(G30)+H$32</f>
        <v>-6.8644522402815227</v>
      </c>
      <c r="J30" s="21"/>
      <c r="K30" s="6">
        <v>20000</v>
      </c>
      <c r="L30" s="6">
        <f>$K$32*LOG(K30)+$L$32</f>
        <v>-12.35279649265626</v>
      </c>
    </row>
    <row r="31" spans="2:12" x14ac:dyDescent="0.25">
      <c r="B31" s="21"/>
      <c r="C31" s="15" t="s">
        <v>21</v>
      </c>
      <c r="D31" s="15" t="s">
        <v>22</v>
      </c>
      <c r="E31" s="17"/>
      <c r="F31" s="21"/>
      <c r="G31" s="15" t="s">
        <v>21</v>
      </c>
      <c r="H31" s="15" t="s">
        <v>22</v>
      </c>
      <c r="J31" s="21"/>
      <c r="K31" s="15" t="s">
        <v>21</v>
      </c>
      <c r="L31" s="15" t="s">
        <v>22</v>
      </c>
    </row>
    <row r="32" spans="2:12" x14ac:dyDescent="0.25">
      <c r="B32" s="21"/>
      <c r="C32" s="6" cm="1">
        <f t="array" ref="C32:D32">LINEST(D17:D20,LOG(C17:C20))</f>
        <v>-0.19787692180718172</v>
      </c>
      <c r="D32" s="6">
        <v>0.97105430698811213</v>
      </c>
      <c r="E32" s="17"/>
      <c r="F32" s="21"/>
      <c r="G32" s="6" cm="1">
        <f t="array" ref="G32:H32">LINEST(H17:H20,LOG(G17:G20))</f>
        <v>-10.807524957062824</v>
      </c>
      <c r="H32" s="6">
        <v>39.619036778932767</v>
      </c>
      <c r="J32" s="21"/>
      <c r="K32" s="6" cm="1">
        <f t="array" ref="K32:L32">LINEST(L17:L20,LOG(K17:K20))</f>
        <v>-17.236804563228191</v>
      </c>
      <c r="L32" s="6">
        <v>61.783216963185971</v>
      </c>
    </row>
    <row r="33" spans="2:12" x14ac:dyDescent="0.25">
      <c r="E33" s="17"/>
    </row>
    <row r="34" spans="2:12" x14ac:dyDescent="0.25">
      <c r="B34" s="14" t="s">
        <v>25</v>
      </c>
      <c r="C34" s="15" t="s">
        <v>20</v>
      </c>
      <c r="D34" s="15" t="s">
        <v>19</v>
      </c>
      <c r="E34" s="17"/>
      <c r="F34" s="14" t="s">
        <v>24</v>
      </c>
      <c r="G34" s="15" t="s">
        <v>20</v>
      </c>
      <c r="H34" s="15" t="s">
        <v>19</v>
      </c>
      <c r="J34" s="14" t="s">
        <v>23</v>
      </c>
      <c r="K34" s="15" t="s">
        <v>20</v>
      </c>
      <c r="L34" s="15" t="s">
        <v>19</v>
      </c>
    </row>
    <row r="35" spans="2:12" x14ac:dyDescent="0.25">
      <c r="B35" s="14"/>
      <c r="C35" s="6">
        <f>10^((D32-D26)/(C26-C32))</f>
        <v>4209.2285190295352</v>
      </c>
      <c r="D35" s="6">
        <f>C$32*LOG(C35)+D$32</f>
        <v>0.25390827144384387</v>
      </c>
      <c r="E35" s="17"/>
      <c r="F35" s="14"/>
      <c r="G35" s="6">
        <f>10^((H32-H26)/(G26-G32))</f>
        <v>4338.5069858733905</v>
      </c>
      <c r="H35" s="6">
        <f>G$32*LOG(G35)+H$32</f>
        <v>0.30839069756885351</v>
      </c>
      <c r="J35" s="14"/>
      <c r="K35" s="6">
        <f>10^((L32-L26)/(K26-K32))</f>
        <v>3785.1171197444719</v>
      </c>
      <c r="L35" s="6">
        <f>$K$32*LOG(K35)+$L$32</f>
        <v>0.10856297713561958</v>
      </c>
    </row>
    <row r="36" spans="2:12" x14ac:dyDescent="0.25">
      <c r="B36" s="18"/>
      <c r="C36" s="18"/>
      <c r="D36" s="18"/>
      <c r="E36" s="17"/>
    </row>
    <row r="37" spans="2:12" x14ac:dyDescent="0.25">
      <c r="B37" s="17"/>
      <c r="C37" s="17"/>
      <c r="D37" s="17"/>
      <c r="E37" s="17"/>
      <c r="L37" s="2"/>
    </row>
  </sheetData>
  <sortState xmlns:xlrd2="http://schemas.microsoft.com/office/spreadsheetml/2017/richdata2" ref="K4:L20">
    <sortCondition ref="K4:K20"/>
  </sortState>
  <mergeCells count="13">
    <mergeCell ref="B1:L1"/>
    <mergeCell ref="B3:B20"/>
    <mergeCell ref="F3:F20"/>
    <mergeCell ref="J3:J20"/>
    <mergeCell ref="B22:B26"/>
    <mergeCell ref="J22:J26"/>
    <mergeCell ref="J28:J32"/>
    <mergeCell ref="J34:J35"/>
    <mergeCell ref="F22:F26"/>
    <mergeCell ref="F28:F32"/>
    <mergeCell ref="F34:F35"/>
    <mergeCell ref="B28:B32"/>
    <mergeCell ref="B34:B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11" t="s">
        <v>10</v>
      </c>
      <c r="H4" s="12"/>
      <c r="I4" s="12"/>
      <c r="J4" s="13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11" t="s">
        <v>14</v>
      </c>
      <c r="H8" s="12"/>
      <c r="I8" s="12"/>
      <c r="J8" s="13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11" t="s">
        <v>10</v>
      </c>
      <c r="H4" s="12"/>
      <c r="I4" s="12"/>
      <c r="J4" s="13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11" t="s">
        <v>10</v>
      </c>
      <c r="H4" s="12"/>
      <c r="I4" s="12"/>
      <c r="J4" s="13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11" t="s">
        <v>10</v>
      </c>
      <c r="H4" s="12"/>
      <c r="I4" s="12"/>
      <c r="J4" s="13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6">
        <f>MAX(E2:E1001)</f>
        <v>0.54714033920000016</v>
      </c>
      <c r="H6" s="6">
        <f>MAX(B2:B1001)</f>
        <v>4.5458595200000007E-2</v>
      </c>
      <c r="I6" s="6">
        <f>MAX(C2:C1001)</f>
        <v>0.14497858624000001</v>
      </c>
      <c r="J6" s="6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3"/>
      <c r="H7" s="4"/>
      <c r="I7" s="4"/>
      <c r="J7" s="5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6" t="s">
        <v>16</v>
      </c>
      <c r="H11" s="6">
        <f>H6/$G$6</f>
        <v>8.3083976711472551E-2</v>
      </c>
      <c r="I11" s="6">
        <f t="shared" ref="I11:J11" si="0">I6/$G$6</f>
        <v>0.26497513682135021</v>
      </c>
      <c r="J11" s="6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6" t="s">
        <v>18</v>
      </c>
      <c r="H12" s="6">
        <f>10*LOG10(H11)</f>
        <v>-10.804827246728543</v>
      </c>
      <c r="I12" s="6">
        <f t="shared" ref="I12:J12" si="1">10*LOG10(I11)</f>
        <v>-5.7679487492308343</v>
      </c>
      <c r="J12" s="6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topLeftCell="A13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11" t="s">
        <v>10</v>
      </c>
      <c r="H4" s="12"/>
      <c r="I4" s="12"/>
      <c r="J4" s="13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11" t="s">
        <v>14</v>
      </c>
      <c r="H8" s="12"/>
      <c r="I8" s="12"/>
      <c r="J8" s="13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topLeftCell="C1"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11" t="s">
        <v>10</v>
      </c>
      <c r="H4" s="12"/>
      <c r="I4" s="12"/>
      <c r="J4" s="13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11" t="s">
        <v>14</v>
      </c>
      <c r="H8" s="12"/>
      <c r="I8" s="12"/>
      <c r="J8" s="13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G14" sqref="G1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11" t="s">
        <v>10</v>
      </c>
      <c r="H4" s="12"/>
      <c r="I4" s="12"/>
      <c r="J4" s="13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11" t="s">
        <v>14</v>
      </c>
      <c r="H8" s="12"/>
      <c r="I8" s="12"/>
      <c r="J8" s="13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11" t="s">
        <v>10</v>
      </c>
      <c r="H4" s="12"/>
      <c r="I4" s="12"/>
      <c r="J4" s="13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11" t="s">
        <v>10</v>
      </c>
      <c r="H4" s="12"/>
      <c r="I4" s="12"/>
      <c r="J4" s="13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6">
        <f>MAX(E2:E1001)</f>
        <v>0.54714033920000016</v>
      </c>
      <c r="H6" s="6">
        <f>MAX(B2:B1001)</f>
        <v>0.58093898559999979</v>
      </c>
      <c r="I6" s="6">
        <f>MAX(C2:C1001)</f>
        <v>0.11506778752000001</v>
      </c>
      <c r="J6" s="6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3"/>
      <c r="H7" s="4"/>
      <c r="I7" s="4"/>
      <c r="J7" s="5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11" t="s">
        <v>14</v>
      </c>
      <c r="H8" s="12"/>
      <c r="I8" s="12"/>
      <c r="J8" s="13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6" t="s">
        <v>16</v>
      </c>
      <c r="H11" s="6">
        <f>H6/$G$6</f>
        <v>1.0617732672561089</v>
      </c>
      <c r="I11" s="6">
        <f t="shared" ref="I11:J11" si="0">I6/$G$6</f>
        <v>0.210307629096122</v>
      </c>
      <c r="J11" s="6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6" t="s">
        <v>18</v>
      </c>
      <c r="H12" s="6">
        <f>10*LOG10(H11)</f>
        <v>0.26031786714960686</v>
      </c>
      <c r="I12" s="6">
        <f t="shared" ref="I12:J12" si="1">10*LOG10(I11)</f>
        <v>-6.7714497260968001</v>
      </c>
      <c r="J12" s="6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17</vt:i4>
      </vt:variant>
    </vt:vector>
  </HeadingPairs>
  <TitlesOfParts>
    <vt:vector size="36" baseType="lpstr">
      <vt:lpstr>Bode_Plot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3.386kHz</vt:lpstr>
      <vt:lpstr>4kHz</vt:lpstr>
      <vt:lpstr>5kHz</vt:lpstr>
      <vt:lpstr>6kHz</vt:lpstr>
      <vt:lpstr>6.756kHz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Gaming</cp:lastModifiedBy>
  <dcterms:created xsi:type="dcterms:W3CDTF">2022-09-28T15:06:29Z</dcterms:created>
  <dcterms:modified xsi:type="dcterms:W3CDTF">2022-09-29T19:30:16Z</dcterms:modified>
</cp:coreProperties>
</file>