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0072027\QUALIDADE\003 CURSOS\EXCEL\"/>
    </mc:Choice>
  </mc:AlternateContent>
  <xr:revisionPtr revIDLastSave="0" documentId="13_ncr:1_{35BE0272-EF38-4426-B002-73FDA1D54650}" xr6:coauthVersionLast="47" xr6:coauthVersionMax="47" xr10:uidLastSave="{00000000-0000-0000-0000-000000000000}"/>
  <bookViews>
    <workbookView xWindow="-108" yWindow="-108" windowWidth="23256" windowHeight="12456" xr2:uid="{932EB811-37D4-4CDF-8AF7-E1E470ECD96D}"/>
  </bookViews>
  <sheets>
    <sheet name="Planilha1" sheetId="1" r:id="rId1"/>
    <sheet name="Planilha2" sheetId="2" state="hidden" r:id="rId2"/>
  </sheets>
  <definedNames>
    <definedName name="Aporte">Planilha1!$D$15</definedName>
    <definedName name="patrimonio">Planilha1!$D$18</definedName>
    <definedName name="qtd_anos">Planilha1!$D$16</definedName>
    <definedName name="Rendimento_carteira">Planilha1!$D$11</definedName>
    <definedName name="salario">Planilha1!$D$10</definedName>
    <definedName name="sugestao_investimento">Planilha1!$D$12</definedName>
    <definedName name="taxa_mensal">Planilha1!$D$17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9" i="1"/>
  <c r="C23" i="1"/>
  <c r="D23" i="1" s="1"/>
  <c r="C24" i="1"/>
  <c r="D24" i="1" s="1"/>
  <c r="C25" i="1"/>
  <c r="D25" i="1" s="1"/>
  <c r="C26" i="1"/>
  <c r="D26" i="1" s="1"/>
  <c r="C22" i="1"/>
  <c r="D22" i="1" s="1"/>
  <c r="D18" i="1"/>
  <c r="D19" i="1" s="1"/>
  <c r="D12" i="1"/>
  <c r="C33" i="1" l="1"/>
  <c r="D33" i="1" s="1"/>
  <c r="C32" i="1"/>
  <c r="D32" i="1" s="1"/>
  <c r="C37" i="1"/>
  <c r="D37" i="1" s="1"/>
  <c r="C36" i="1"/>
  <c r="D36" i="1" s="1"/>
  <c r="C35" i="1"/>
  <c r="D35" i="1" s="1"/>
  <c r="C34" i="1"/>
  <c r="D34" i="1" s="1"/>
  <c r="D38" i="1" l="1"/>
</calcChain>
</file>

<file path=xl/sharedStrings.xml><?xml version="1.0" encoding="utf-8"?>
<sst xmlns="http://schemas.openxmlformats.org/spreadsheetml/2006/main" count="62" uniqueCount="26">
  <si>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</si>
  <si>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</si>
  <si>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</si>
  <si>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</si>
  <si>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</si>
  <si>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</si>
  <si>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Configurações</t>
  </si>
  <si>
    <t>Salário</t>
  </si>
  <si>
    <t>Rendimento Carteira</t>
  </si>
  <si>
    <t>CENÁRIOS</t>
  </si>
  <si>
    <t>DIVIDENDOS</t>
  </si>
  <si>
    <t>PERFIL</t>
  </si>
  <si>
    <t>AGRESSIVO</t>
  </si>
  <si>
    <t>VALOR A SER INVESTIDO POR MÊS</t>
  </si>
  <si>
    <t>TIPO DE FII</t>
  </si>
  <si>
    <t xml:space="preserve"> PERCENTUAL SUGERIDO</t>
  </si>
  <si>
    <t>VALORES</t>
  </si>
  <si>
    <t>PAPEL</t>
  </si>
  <si>
    <t>TIJOLO</t>
  </si>
  <si>
    <t>HÍBRIDOS</t>
  </si>
  <si>
    <t>FOFIS</t>
  </si>
  <si>
    <t>DESENVOLVIMENTO</t>
  </si>
  <si>
    <t>HOTELARIAS</t>
  </si>
  <si>
    <t>CONSERVADOR</t>
  </si>
  <si>
    <t>MODERADO</t>
  </si>
  <si>
    <t>Sugestão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</si>
</sst>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0.499984740745262"/>
      </right>
      <top style="medium">
        <color indexed="64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indexed="64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indexed="64"/>
      </right>
      <top style="medium">
        <color indexed="64"/>
      </top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indexed="64"/>
      </bottom>
      <diagonal/>
    </border>
    <border>
      <left style="medium">
        <color theme="0" tint="-0.499984740745262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indexed="64"/>
      </right>
      <top/>
      <bottom style="medium">
        <color theme="0" tint="-0.499984740745262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4" borderId="0" applyNumberFormat="0" applyBorder="0" applyAlignment="0" applyProtection="0"/>
  </cellStyleXfs>
  <cellXfs count="59">
    <xf numFmtId="0" fontId="0" fillId="0" borderId="0" xfId="0"/>
    <xf numFmtId="0" fontId="4" fillId="2" borderId="7" xfId="3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2" borderId="3" xfId="4" applyFont="1" applyFill="1" applyBorder="1" applyAlignment="1">
      <alignment horizontal="center"/>
    </xf>
    <xf numFmtId="0" fontId="8" fillId="2" borderId="8" xfId="4" applyFont="1" applyFill="1" applyBorder="1" applyAlignment="1">
      <alignment horizontal="center"/>
    </xf>
    <xf numFmtId="0" fontId="8" fillId="2" borderId="5" xfId="3" applyFont="1" applyFill="1" applyBorder="1" applyAlignment="1">
      <alignment horizontal="center" vertical="center"/>
    </xf>
    <xf numFmtId="0" fontId="8" fillId="2" borderId="6" xfId="3" applyFont="1" applyFill="1" applyBorder="1" applyAlignment="1">
      <alignment horizontal="center" vertical="center"/>
    </xf>
    <xf numFmtId="0" fontId="0" fillId="0" borderId="0" xfId="0" applyBorder="1"/>
    <xf numFmtId="0" fontId="8" fillId="2" borderId="5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vertical="center"/>
    </xf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 vertical="center"/>
    </xf>
    <xf numFmtId="8" fontId="6" fillId="5" borderId="20" xfId="0" applyNumberFormat="1" applyFont="1" applyFill="1" applyBorder="1" applyAlignment="1">
      <alignment horizontal="left" vertical="center"/>
    </xf>
    <xf numFmtId="0" fontId="6" fillId="5" borderId="13" xfId="0" applyFont="1" applyFill="1" applyBorder="1" applyAlignment="1">
      <alignment horizontal="center" vertical="center"/>
    </xf>
    <xf numFmtId="8" fontId="6" fillId="5" borderId="14" xfId="0" applyNumberFormat="1" applyFont="1" applyFill="1" applyBorder="1" applyAlignment="1">
      <alignment horizontal="left" vertical="center"/>
    </xf>
    <xf numFmtId="0" fontId="6" fillId="5" borderId="16" xfId="0" applyFont="1" applyFill="1" applyBorder="1" applyAlignment="1">
      <alignment horizontal="center" vertical="center"/>
    </xf>
    <xf numFmtId="8" fontId="6" fillId="5" borderId="17" xfId="0" applyNumberFormat="1" applyFont="1" applyFill="1" applyBorder="1" applyAlignment="1">
      <alignment horizontal="left" vertical="center"/>
    </xf>
    <xf numFmtId="0" fontId="5" fillId="4" borderId="0" xfId="5"/>
    <xf numFmtId="0" fontId="0" fillId="3" borderId="0" xfId="0" applyFill="1"/>
    <xf numFmtId="9" fontId="0" fillId="0" borderId="0" xfId="0" applyNumberFormat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9" fontId="0" fillId="0" borderId="0" xfId="2" applyFont="1"/>
    <xf numFmtId="0" fontId="0" fillId="0" borderId="9" xfId="0" applyBorder="1"/>
    <xf numFmtId="9" fontId="0" fillId="0" borderId="9" xfId="2" applyFont="1" applyBorder="1"/>
    <xf numFmtId="9" fontId="0" fillId="0" borderId="0" xfId="2" applyFont="1" applyFill="1" applyBorder="1"/>
    <xf numFmtId="9" fontId="0" fillId="0" borderId="0" xfId="2" applyNumberFormat="1" applyFont="1" applyFill="1" applyBorder="1"/>
    <xf numFmtId="0" fontId="5" fillId="4" borderId="0" xfId="5" applyAlignment="1">
      <alignment horizontal="center"/>
    </xf>
    <xf numFmtId="0" fontId="4" fillId="2" borderId="4" xfId="4" applyFont="1" applyFill="1" applyBorder="1" applyAlignment="1">
      <alignment horizontal="center"/>
    </xf>
    <xf numFmtId="164" fontId="6" fillId="0" borderId="12" xfId="1" applyNumberFormat="1" applyFont="1" applyFill="1" applyBorder="1" applyAlignment="1">
      <alignment horizontal="center"/>
    </xf>
    <xf numFmtId="10" fontId="6" fillId="0" borderId="15" xfId="2" applyNumberFormat="1" applyFont="1" applyFill="1" applyBorder="1" applyAlignment="1">
      <alignment horizontal="center"/>
    </xf>
    <xf numFmtId="164" fontId="6" fillId="5" borderId="18" xfId="1" applyNumberFormat="1" applyFont="1" applyFill="1" applyBorder="1" applyAlignment="1">
      <alignment horizontal="center"/>
    </xf>
    <xf numFmtId="164" fontId="6" fillId="0" borderId="12" xfId="0" applyNumberFormat="1" applyFont="1" applyFill="1" applyBorder="1" applyAlignment="1">
      <alignment horizontal="center" vertical="center"/>
    </xf>
    <xf numFmtId="1" fontId="6" fillId="0" borderId="15" xfId="0" applyNumberFormat="1" applyFont="1" applyFill="1" applyBorder="1" applyAlignment="1">
      <alignment horizontal="center" vertical="center"/>
    </xf>
    <xf numFmtId="10" fontId="6" fillId="0" borderId="15" xfId="2" applyNumberFormat="1" applyFont="1" applyFill="1" applyBorder="1" applyAlignment="1">
      <alignment horizontal="center" vertical="center"/>
    </xf>
    <xf numFmtId="8" fontId="6" fillId="5" borderId="15" xfId="0" applyNumberFormat="1" applyFont="1" applyFill="1" applyBorder="1" applyAlignment="1">
      <alignment horizontal="center" vertical="center"/>
    </xf>
    <xf numFmtId="8" fontId="6" fillId="5" borderId="1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8" fillId="2" borderId="7" xfId="3" applyFont="1" applyFill="1" applyBorder="1" applyAlignment="1">
      <alignment horizontal="center" vertical="center"/>
    </xf>
    <xf numFmtId="8" fontId="6" fillId="5" borderId="2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</cellXfs>
  <cellStyles count="6">
    <cellStyle name="Moeda" xfId="1" builtinId="4"/>
    <cellStyle name="Neutro" xfId="5" builtinId="28"/>
    <cellStyle name="Normal" xfId="0" builtinId="0"/>
    <cellStyle name="Porcentagem" xfId="2" builtinId="5"/>
    <cellStyle name="Título 2" xfId="3" builtinId="17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Planilha1!$C$31</c:f>
              <c:strCache>
                <c:ptCount val="1"/>
                <c:pt idx="0">
                  <c:v> 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FOFIS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Planilha1!$C$32:$C$37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9-4702-B0F3-69111E5635C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0</xdr:row>
      <xdr:rowOff>0</xdr:rowOff>
    </xdr:from>
    <xdr:to>
      <xdr:col>1</xdr:col>
      <xdr:colOff>1981200</xdr:colOff>
      <xdr:row>7</xdr:row>
      <xdr:rowOff>175736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A22EC4D-3BEB-EF74-5063-64816E89BC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306" b="98889" l="10000" r="99375">
                      <a14:foregroundMark x1="54922" y1="4583" x2="41563" y2="7917"/>
                      <a14:foregroundMark x1="97422" y1="26111" x2="82109" y2="97222"/>
                      <a14:foregroundMark x1="82109" y1="97222" x2="58438" y2="98889"/>
                      <a14:foregroundMark x1="58438" y1="98889" x2="58438" y2="98889"/>
                      <a14:foregroundMark x1="95234" y1="46528" x2="91875" y2="9583"/>
                      <a14:foregroundMark x1="91875" y1="9583" x2="81797" y2="17083"/>
                      <a14:foregroundMark x1="98047" y1="55694" x2="94922" y2="20139"/>
                      <a14:foregroundMark x1="94922" y1="20139" x2="94766" y2="60833"/>
                      <a14:foregroundMark x1="94766" y1="60833" x2="94531" y2="60833"/>
                      <a14:foregroundMark x1="98438" y1="14722" x2="95859" y2="14722"/>
                      <a14:foregroundMark x1="98047" y1="13611" x2="99375" y2="17639"/>
                      <a14:foregroundMark x1="96797" y1="53889" x2="99375" y2="5513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738"/>
        <a:stretch/>
      </xdr:blipFill>
      <xdr:spPr>
        <a:xfrm>
          <a:off x="190500" y="0"/>
          <a:ext cx="2057400" cy="1455896"/>
        </a:xfrm>
        <a:prstGeom prst="rect">
          <a:avLst/>
        </a:prstGeom>
      </xdr:spPr>
    </xdr:pic>
    <xdr:clientData/>
  </xdr:twoCellAnchor>
  <xdr:twoCellAnchor editAs="absolute">
    <xdr:from>
      <xdr:col>2</xdr:col>
      <xdr:colOff>1143000</xdr:colOff>
      <xdr:row>0</xdr:row>
      <xdr:rowOff>7620</xdr:rowOff>
    </xdr:from>
    <xdr:to>
      <xdr:col>3</xdr:col>
      <xdr:colOff>1165860</xdr:colOff>
      <xdr:row>7</xdr:row>
      <xdr:rowOff>183356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073ACB6-C16E-412D-CC56-98E0B1C8C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4306" b="98889" l="10000" r="99375">
                      <a14:foregroundMark x1="54922" y1="4583" x2="41563" y2="7917"/>
                      <a14:foregroundMark x1="97422" y1="26111" x2="82109" y2="97222"/>
                      <a14:foregroundMark x1="82109" y1="97222" x2="58438" y2="98889"/>
                      <a14:foregroundMark x1="58438" y1="98889" x2="58438" y2="98889"/>
                      <a14:foregroundMark x1="95234" y1="46528" x2="91875" y2="9583"/>
                      <a14:foregroundMark x1="91875" y1="9583" x2="81797" y2="17083"/>
                      <a14:foregroundMark x1="98047" y1="55694" x2="94922" y2="20139"/>
                      <a14:foregroundMark x1="94922" y1="20139" x2="94766" y2="60833"/>
                      <a14:foregroundMark x1="94766" y1="60833" x2="94531" y2="60833"/>
                      <a14:foregroundMark x1="98438" y1="14722" x2="95859" y2="14722"/>
                      <a14:foregroundMark x1="98047" y1="13611" x2="99375" y2="17639"/>
                      <a14:foregroundMark x1="96797" y1="53889" x2="99375" y2="5513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738"/>
        <a:stretch/>
      </xdr:blipFill>
      <xdr:spPr>
        <a:xfrm flipH="1">
          <a:off x="3528060" y="7620"/>
          <a:ext cx="2186940" cy="1455896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38</xdr:row>
      <xdr:rowOff>76200</xdr:rowOff>
    </xdr:from>
    <xdr:to>
      <xdr:col>3</xdr:col>
      <xdr:colOff>1158240</xdr:colOff>
      <xdr:row>51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1044B2-7C73-E600-F6FC-CADAECD77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C0779-1BC4-47B3-8172-3FDA946BC1AD}">
  <dimension ref="B1:G51"/>
  <sheetViews>
    <sheetView showGridLines="0" tabSelected="1" topLeftCell="A26" workbookViewId="0">
      <selection activeCell="C28" sqref="C28"/>
    </sheetView>
  </sheetViews>
  <sheetFormatPr defaultColWidth="0" defaultRowHeight="14.4" zeroHeight="1" x14ac:dyDescent="0.3"/>
  <cols>
    <col min="1" max="1" width="3.88671875" customWidth="1"/>
    <col min="2" max="2" width="30.88671875" bestFit="1" customWidth="1"/>
    <col min="3" max="3" width="31.5546875" style="2" bestFit="1" customWidth="1"/>
    <col min="4" max="4" width="17.109375" style="2" customWidth="1"/>
    <col min="5" max="5" width="3.6640625" customWidth="1"/>
    <col min="6" max="7" width="11.88671875" hidden="1" customWidth="1"/>
    <col min="8" max="9" width="8.88671875" hidden="1" customWidth="1"/>
    <col min="10" max="16384" width="8.88671875" hidden="1"/>
  </cols>
  <sheetData>
    <row r="1" spans="2:4" x14ac:dyDescent="0.3">
      <c r="C1"/>
    </row>
    <row r="2" spans="2:4" x14ac:dyDescent="0.3">
      <c r="C2"/>
    </row>
    <row r="3" spans="2:4" x14ac:dyDescent="0.3">
      <c r="C3"/>
    </row>
    <row r="4" spans="2:4" x14ac:dyDescent="0.3">
      <c r="C4"/>
    </row>
    <row r="5" spans="2:4" x14ac:dyDescent="0.3">
      <c r="C5"/>
    </row>
    <row r="6" spans="2:4" x14ac:dyDescent="0.3">
      <c r="C6"/>
    </row>
    <row r="7" spans="2:4" x14ac:dyDescent="0.3">
      <c r="C7"/>
    </row>
    <row r="8" spans="2:4" ht="15" thickBot="1" x14ac:dyDescent="0.35">
      <c r="C8"/>
    </row>
    <row r="9" spans="2:4" ht="24" thickBot="1" x14ac:dyDescent="0.5">
      <c r="B9" s="7" t="s">
        <v>6</v>
      </c>
      <c r="C9" s="8"/>
      <c r="D9" s="42"/>
    </row>
    <row r="10" spans="2:4" ht="16.2" thickBot="1" x14ac:dyDescent="0.35">
      <c r="B10" s="18" t="s">
        <v>7</v>
      </c>
      <c r="C10" s="19"/>
      <c r="D10" s="43">
        <v>2000</v>
      </c>
    </row>
    <row r="11" spans="2:4" ht="16.2" thickBot="1" x14ac:dyDescent="0.35">
      <c r="B11" s="14" t="s">
        <v>8</v>
      </c>
      <c r="C11" s="15"/>
      <c r="D11" s="44">
        <v>0.01</v>
      </c>
    </row>
    <row r="12" spans="2:4" ht="16.2" thickBot="1" x14ac:dyDescent="0.35">
      <c r="B12" s="16" t="s">
        <v>25</v>
      </c>
      <c r="C12" s="17"/>
      <c r="D12" s="45">
        <f>D10*30%</f>
        <v>600</v>
      </c>
    </row>
    <row r="13" spans="2:4" ht="15" thickBot="1" x14ac:dyDescent="0.35">
      <c r="C13"/>
    </row>
    <row r="14" spans="2:4" ht="24" thickBot="1" x14ac:dyDescent="0.35">
      <c r="B14" s="9" t="s">
        <v>5</v>
      </c>
      <c r="C14" s="10"/>
      <c r="D14" s="1"/>
    </row>
    <row r="15" spans="2:4" ht="16.2" thickBot="1" x14ac:dyDescent="0.35">
      <c r="B15" s="3" t="s">
        <v>0</v>
      </c>
      <c r="C15" s="4"/>
      <c r="D15" s="46">
        <v>200</v>
      </c>
    </row>
    <row r="16" spans="2:4" ht="16.2" thickBot="1" x14ac:dyDescent="0.35">
      <c r="B16" s="5" t="s">
        <v>1</v>
      </c>
      <c r="C16" s="6"/>
      <c r="D16" s="47">
        <v>5</v>
      </c>
    </row>
    <row r="17" spans="2:4" ht="16.2" thickBot="1" x14ac:dyDescent="0.35">
      <c r="B17" s="5" t="s">
        <v>2</v>
      </c>
      <c r="C17" s="6"/>
      <c r="D17" s="48">
        <v>1.0789999999999999E-2</v>
      </c>
    </row>
    <row r="18" spans="2:4" ht="16.2" thickBot="1" x14ac:dyDescent="0.35">
      <c r="B18" s="20" t="s">
        <v>3</v>
      </c>
      <c r="C18" s="21"/>
      <c r="D18" s="49">
        <f>FV(taxa_mensal,qtd_anos*12,-Aporte,)</f>
        <v>16755.382799697527</v>
      </c>
    </row>
    <row r="19" spans="2:4" ht="16.2" thickBot="1" x14ac:dyDescent="0.35">
      <c r="B19" s="22" t="s">
        <v>4</v>
      </c>
      <c r="C19" s="23"/>
      <c r="D19" s="50">
        <f>patrimonio*Rendimento_carteira</f>
        <v>167.55382799697529</v>
      </c>
    </row>
    <row r="20" spans="2:4" ht="15" thickBot="1" x14ac:dyDescent="0.35">
      <c r="B20" s="11"/>
      <c r="C20" s="11"/>
      <c r="D20" s="51"/>
    </row>
    <row r="21" spans="2:4" ht="24" thickBot="1" x14ac:dyDescent="0.35">
      <c r="B21" s="12" t="s">
        <v>9</v>
      </c>
      <c r="C21" s="13"/>
      <c r="D21" s="52" t="s">
        <v>10</v>
      </c>
    </row>
    <row r="22" spans="2:4" ht="16.2" thickBot="1" x14ac:dyDescent="0.35">
      <c r="B22" s="24">
        <v>2</v>
      </c>
      <c r="C22" s="25">
        <f>FV(taxa_mensal,$B22*12,-Aporte)</f>
        <v>5445.5254595290435</v>
      </c>
      <c r="D22" s="53">
        <f>C22*Rendimento_carteira</f>
        <v>54.455254595290434</v>
      </c>
    </row>
    <row r="23" spans="2:4" ht="16.2" thickBot="1" x14ac:dyDescent="0.35">
      <c r="B23" s="26">
        <v>5</v>
      </c>
      <c r="C23" s="27">
        <f>FV(taxa_mensal,$B23*12,-Aporte)</f>
        <v>16755.382799697527</v>
      </c>
      <c r="D23" s="49">
        <f>C23*Rendimento_carteira</f>
        <v>167.55382799697529</v>
      </c>
    </row>
    <row r="24" spans="2:4" ht="16.2" thickBot="1" x14ac:dyDescent="0.35">
      <c r="B24" s="26">
        <v>10</v>
      </c>
      <c r="C24" s="27">
        <f>FV(taxa_mensal,$B24*12,-Aporte)</f>
        <v>48656.842506034438</v>
      </c>
      <c r="D24" s="49">
        <f>C24*Rendimento_carteira</f>
        <v>486.5684250603444</v>
      </c>
    </row>
    <row r="25" spans="2:4" ht="16.2" thickBot="1" x14ac:dyDescent="0.35">
      <c r="B25" s="26">
        <v>20</v>
      </c>
      <c r="C25" s="27">
        <f>FV(taxa_mensal,$B25*12,-Aporte)</f>
        <v>225039.68001941612</v>
      </c>
      <c r="D25" s="49">
        <f>C25*Rendimento_carteira</f>
        <v>2250.3968001941612</v>
      </c>
    </row>
    <row r="26" spans="2:4" ht="16.2" thickBot="1" x14ac:dyDescent="0.35">
      <c r="B26" s="28">
        <v>30</v>
      </c>
      <c r="C26" s="29">
        <f>FV(taxa_mensal,$B26*12,-Aporte)</f>
        <v>864433.93100094295</v>
      </c>
      <c r="D26" s="50">
        <f>C26*Rendimento_carteira</f>
        <v>8644.339310009429</v>
      </c>
    </row>
    <row r="27" spans="2:4" x14ac:dyDescent="0.3">
      <c r="C27"/>
    </row>
    <row r="28" spans="2:4" x14ac:dyDescent="0.3">
      <c r="B28" s="30" t="s">
        <v>11</v>
      </c>
      <c r="C28" s="41" t="s">
        <v>23</v>
      </c>
      <c r="D28" s="41"/>
    </row>
    <row r="29" spans="2:4" x14ac:dyDescent="0.3">
      <c r="B29" s="31" t="s">
        <v>13</v>
      </c>
      <c r="C29" s="35">
        <f>Aporte</f>
        <v>200</v>
      </c>
      <c r="D29" s="54"/>
    </row>
    <row r="30" spans="2:4" x14ac:dyDescent="0.3">
      <c r="C30"/>
    </row>
    <row r="31" spans="2:4" x14ac:dyDescent="0.3">
      <c r="B31" s="33" t="s">
        <v>14</v>
      </c>
      <c r="C31" s="33" t="s">
        <v>15</v>
      </c>
      <c r="D31" s="34" t="s">
        <v>16</v>
      </c>
    </row>
    <row r="32" spans="2:4" x14ac:dyDescent="0.3">
      <c r="B32" t="s">
        <v>17</v>
      </c>
      <c r="C32" s="32">
        <f>VLOOKUP($C$28&amp;"-"&amp;B32,Planilha2!A:D,4,0)</f>
        <v>0.3</v>
      </c>
      <c r="D32" s="55">
        <f>-C32*-$C$29</f>
        <v>60</v>
      </c>
    </row>
    <row r="33" spans="2:5" x14ac:dyDescent="0.3">
      <c r="B33" t="s">
        <v>18</v>
      </c>
      <c r="C33" s="32">
        <f>VLOOKUP($C$28&amp;"-"&amp;B33,Planilha2!A:D,4,0)</f>
        <v>0.5</v>
      </c>
      <c r="D33" s="55">
        <f t="shared" ref="D33:D36" si="0">-C33*-$C$29</f>
        <v>100</v>
      </c>
    </row>
    <row r="34" spans="2:5" x14ac:dyDescent="0.3">
      <c r="B34" t="s">
        <v>19</v>
      </c>
      <c r="C34" s="32">
        <f>VLOOKUP($C$28&amp;"-"&amp;B34,Planilha2!A:D,4,0)</f>
        <v>0.1</v>
      </c>
      <c r="D34" s="55">
        <f t="shared" si="0"/>
        <v>20</v>
      </c>
    </row>
    <row r="35" spans="2:5" x14ac:dyDescent="0.3">
      <c r="B35" t="s">
        <v>20</v>
      </c>
      <c r="C35" s="32">
        <f>VLOOKUP($C$28&amp;"-"&amp;B35,Planilha2!A:D,4,0)</f>
        <v>0.1</v>
      </c>
      <c r="D35" s="55">
        <f t="shared" si="0"/>
        <v>20</v>
      </c>
    </row>
    <row r="36" spans="2:5" x14ac:dyDescent="0.3">
      <c r="B36" t="s">
        <v>21</v>
      </c>
      <c r="C36" s="32">
        <f>VLOOKUP($C$28&amp;"-"&amp;B36,Planilha2!A:D,4,0)</f>
        <v>0</v>
      </c>
      <c r="D36" s="55">
        <f t="shared" si="0"/>
        <v>0</v>
      </c>
    </row>
    <row r="37" spans="2:5" x14ac:dyDescent="0.3">
      <c r="B37" t="s">
        <v>22</v>
      </c>
      <c r="C37" s="32">
        <f>VLOOKUP($C$28&amp;"-"&amp;B37,Planilha2!A:D,4,0)</f>
        <v>0</v>
      </c>
      <c r="D37" s="55">
        <f>-C37*-$C$29</f>
        <v>0</v>
      </c>
    </row>
    <row r="38" spans="2:5" x14ac:dyDescent="0.3">
      <c r="B38" s="56"/>
      <c r="C38" s="57"/>
      <c r="D38" s="58">
        <f>SUM(D32:D37)</f>
        <v>200</v>
      </c>
    </row>
    <row r="39" spans="2:5" x14ac:dyDescent="0.3">
      <c r="B39" s="11"/>
      <c r="C39" s="11"/>
      <c r="D39" s="11"/>
      <c r="E39" s="11"/>
    </row>
    <row r="40" spans="2:5" x14ac:dyDescent="0.3">
      <c r="B40" s="11"/>
      <c r="C40" s="11"/>
      <c r="D40" s="11"/>
      <c r="E40" s="11"/>
    </row>
    <row r="41" spans="2:5" x14ac:dyDescent="0.3">
      <c r="B41" s="11"/>
      <c r="C41" s="11"/>
      <c r="D41" s="11"/>
      <c r="E41" s="11"/>
    </row>
    <row r="42" spans="2:5" x14ac:dyDescent="0.3">
      <c r="B42" s="11"/>
      <c r="C42" s="11"/>
      <c r="D42" s="11"/>
      <c r="E42" s="11"/>
    </row>
    <row r="43" spans="2:5" x14ac:dyDescent="0.3">
      <c r="B43" s="11"/>
      <c r="C43" s="11"/>
      <c r="D43" s="11"/>
      <c r="E43" s="11"/>
    </row>
    <row r="44" spans="2:5" x14ac:dyDescent="0.3">
      <c r="B44" s="11"/>
      <c r="C44" s="11"/>
      <c r="D44" s="11"/>
      <c r="E44" s="11"/>
    </row>
    <row r="45" spans="2:5" x14ac:dyDescent="0.3">
      <c r="B45" s="11"/>
      <c r="C45" s="11"/>
      <c r="D45" s="11"/>
      <c r="E45" s="11"/>
    </row>
    <row r="46" spans="2:5" x14ac:dyDescent="0.3">
      <c r="B46" s="11"/>
      <c r="C46" s="11"/>
      <c r="D46" s="11"/>
      <c r="E46" s="11"/>
    </row>
    <row r="47" spans="2:5" x14ac:dyDescent="0.3">
      <c r="B47" s="11"/>
      <c r="C47" s="11"/>
      <c r="D47" s="11"/>
      <c r="E47" s="11"/>
    </row>
    <row r="48" spans="2:5" x14ac:dyDescent="0.3">
      <c r="B48" s="11"/>
      <c r="C48" s="11"/>
      <c r="D48" s="11"/>
      <c r="E48" s="11"/>
    </row>
    <row r="49" spans="2:5" x14ac:dyDescent="0.3">
      <c r="B49" s="11"/>
      <c r="C49" s="11"/>
      <c r="D49" s="11"/>
      <c r="E49" s="11"/>
    </row>
    <row r="50" spans="2:5" x14ac:dyDescent="0.3">
      <c r="B50" s="11"/>
      <c r="C50" s="11"/>
      <c r="D50" s="11"/>
      <c r="E50" s="11"/>
    </row>
    <row r="51" spans="2:5" s="11" customFormat="1" ht="14.4" customHeight="1" x14ac:dyDescent="0.3"/>
  </sheetData>
  <mergeCells count="10">
    <mergeCell ref="B9:C9"/>
    <mergeCell ref="B15:C15"/>
    <mergeCell ref="B16:C16"/>
    <mergeCell ref="B17:C17"/>
    <mergeCell ref="B18:C18"/>
    <mergeCell ref="B19:C19"/>
    <mergeCell ref="B10:C10"/>
    <mergeCell ref="B11:C11"/>
    <mergeCell ref="B12:C12"/>
    <mergeCell ref="B14:C14"/>
  </mergeCells>
  <dataValidations count="1">
    <dataValidation type="list" allowBlank="1" showInputMessage="1" showErrorMessage="1" sqref="C28" xr:uid="{29A1A6D8-1970-426F-A6E5-6BE97FC62A95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&amp;L_x000D_&amp;1#&amp;"Arial"&amp;7&amp;K000000 ***Este documento está clasificado como PUBLICO por TELEFÓNICA.
***This document is classified as PUBLIC by TELEFÓNICA.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8C54-6B23-4AF4-AEC3-69D333B5803A}">
  <dimension ref="A2:D20"/>
  <sheetViews>
    <sheetView workbookViewId="0">
      <selection activeCell="D21" sqref="D21"/>
    </sheetView>
  </sheetViews>
  <sheetFormatPr defaultRowHeight="14.4" x14ac:dyDescent="0.3"/>
  <cols>
    <col min="1" max="1" width="32.6640625" bestFit="1" customWidth="1"/>
    <col min="2" max="2" width="15.109375" bestFit="1" customWidth="1"/>
    <col min="3" max="3" width="17.6640625" bestFit="1" customWidth="1"/>
    <col min="4" max="4" width="9.109375" bestFit="1" customWidth="1"/>
  </cols>
  <sheetData>
    <row r="2" spans="1:4" x14ac:dyDescent="0.3">
      <c r="B2" t="s">
        <v>11</v>
      </c>
      <c r="C2" s="33" t="s">
        <v>14</v>
      </c>
    </row>
    <row r="3" spans="1:4" x14ac:dyDescent="0.3">
      <c r="A3" t="str">
        <f>B3&amp;"-"&amp;C3</f>
        <v>CONSERVADOR-PAPEL</v>
      </c>
      <c r="B3" t="s">
        <v>23</v>
      </c>
      <c r="C3" t="s">
        <v>17</v>
      </c>
      <c r="D3" s="36">
        <v>0.3</v>
      </c>
    </row>
    <row r="4" spans="1:4" x14ac:dyDescent="0.3">
      <c r="A4" t="str">
        <f t="shared" ref="A4:A20" si="0">B4&amp;"-"&amp;C4</f>
        <v>CONSERVADOR-TIJOLO</v>
      </c>
      <c r="B4" t="s">
        <v>23</v>
      </c>
      <c r="C4" t="s">
        <v>18</v>
      </c>
      <c r="D4" s="36">
        <v>0.5</v>
      </c>
    </row>
    <row r="5" spans="1:4" x14ac:dyDescent="0.3">
      <c r="A5" t="str">
        <f t="shared" si="0"/>
        <v>CONSERVADOR-HÍBRIDOS</v>
      </c>
      <c r="B5" t="s">
        <v>23</v>
      </c>
      <c r="C5" t="s">
        <v>19</v>
      </c>
      <c r="D5" s="36">
        <v>0.1</v>
      </c>
    </row>
    <row r="6" spans="1:4" x14ac:dyDescent="0.3">
      <c r="A6" t="str">
        <f t="shared" si="0"/>
        <v>CONSERVADOR-FOFIS</v>
      </c>
      <c r="B6" t="s">
        <v>23</v>
      </c>
      <c r="C6" t="s">
        <v>20</v>
      </c>
      <c r="D6" s="36">
        <v>0.1</v>
      </c>
    </row>
    <row r="7" spans="1:4" x14ac:dyDescent="0.3">
      <c r="A7" t="str">
        <f t="shared" si="0"/>
        <v>CONSERVADOR-DESENVOLVIMENTO</v>
      </c>
      <c r="B7" t="s">
        <v>23</v>
      </c>
      <c r="C7" t="s">
        <v>21</v>
      </c>
      <c r="D7" s="36">
        <v>0</v>
      </c>
    </row>
    <row r="8" spans="1:4" ht="15" thickBot="1" x14ac:dyDescent="0.35">
      <c r="A8" s="37" t="str">
        <f t="shared" si="0"/>
        <v>CONSERVADOR-HOTELARIAS</v>
      </c>
      <c r="B8" s="37" t="s">
        <v>23</v>
      </c>
      <c r="C8" s="37" t="s">
        <v>22</v>
      </c>
      <c r="D8" s="38">
        <v>0</v>
      </c>
    </row>
    <row r="9" spans="1:4" x14ac:dyDescent="0.3">
      <c r="A9" t="str">
        <f t="shared" si="0"/>
        <v>MODERADO-PAPEL</v>
      </c>
      <c r="B9" t="s">
        <v>24</v>
      </c>
      <c r="C9" t="s">
        <v>17</v>
      </c>
      <c r="D9" s="39">
        <v>0.32</v>
      </c>
    </row>
    <row r="10" spans="1:4" x14ac:dyDescent="0.3">
      <c r="A10" t="str">
        <f t="shared" si="0"/>
        <v>MODERADO-TIJOLO</v>
      </c>
      <c r="B10" t="s">
        <v>24</v>
      </c>
      <c r="C10" t="s">
        <v>18</v>
      </c>
      <c r="D10" s="39">
        <v>0.35</v>
      </c>
    </row>
    <row r="11" spans="1:4" x14ac:dyDescent="0.3">
      <c r="A11" t="str">
        <f t="shared" si="0"/>
        <v>MODERADO-HÍBRIDOS</v>
      </c>
      <c r="B11" t="s">
        <v>24</v>
      </c>
      <c r="C11" t="s">
        <v>19</v>
      </c>
      <c r="D11" s="39">
        <v>0.08</v>
      </c>
    </row>
    <row r="12" spans="1:4" x14ac:dyDescent="0.3">
      <c r="A12" t="str">
        <f t="shared" si="0"/>
        <v>MODERADO-FOFIS</v>
      </c>
      <c r="B12" t="s">
        <v>24</v>
      </c>
      <c r="C12" t="s">
        <v>20</v>
      </c>
      <c r="D12" s="39">
        <v>0.05</v>
      </c>
    </row>
    <row r="13" spans="1:4" x14ac:dyDescent="0.3">
      <c r="A13" t="str">
        <f t="shared" si="0"/>
        <v>MODERADO-DESENVOLVIMENTO</v>
      </c>
      <c r="B13" t="s">
        <v>24</v>
      </c>
      <c r="C13" t="s">
        <v>21</v>
      </c>
      <c r="D13" s="39">
        <v>0.1</v>
      </c>
    </row>
    <row r="14" spans="1:4" ht="15" thickBot="1" x14ac:dyDescent="0.35">
      <c r="A14" s="37" t="str">
        <f t="shared" si="0"/>
        <v>MODERADO-HOTELARIAS</v>
      </c>
      <c r="B14" s="37" t="s">
        <v>24</v>
      </c>
      <c r="C14" s="37" t="s">
        <v>22</v>
      </c>
      <c r="D14" s="39">
        <v>0.1</v>
      </c>
    </row>
    <row r="15" spans="1:4" x14ac:dyDescent="0.3">
      <c r="A15" t="str">
        <f t="shared" si="0"/>
        <v>AGRESSIVO-PAPEL</v>
      </c>
      <c r="B15" t="s">
        <v>12</v>
      </c>
      <c r="C15" t="s">
        <v>17</v>
      </c>
      <c r="D15" s="40">
        <v>0.5</v>
      </c>
    </row>
    <row r="16" spans="1:4" x14ac:dyDescent="0.3">
      <c r="A16" t="str">
        <f t="shared" si="0"/>
        <v>AGRESSIVO-TIJOLO</v>
      </c>
      <c r="B16" t="s">
        <v>12</v>
      </c>
      <c r="C16" t="s">
        <v>18</v>
      </c>
      <c r="D16" s="40">
        <v>0.1</v>
      </c>
    </row>
    <row r="17" spans="1:4" x14ac:dyDescent="0.3">
      <c r="A17" t="str">
        <f t="shared" si="0"/>
        <v>AGRESSIVO-HÍBRIDOS</v>
      </c>
      <c r="B17" t="s">
        <v>12</v>
      </c>
      <c r="C17" t="s">
        <v>19</v>
      </c>
      <c r="D17" s="40">
        <v>0.05</v>
      </c>
    </row>
    <row r="18" spans="1:4" x14ac:dyDescent="0.3">
      <c r="A18" t="str">
        <f t="shared" si="0"/>
        <v>AGRESSIVO-FOFIS</v>
      </c>
      <c r="B18" t="s">
        <v>12</v>
      </c>
      <c r="C18" t="s">
        <v>20</v>
      </c>
      <c r="D18" s="40">
        <v>0.05</v>
      </c>
    </row>
    <row r="19" spans="1:4" x14ac:dyDescent="0.3">
      <c r="A19" t="str">
        <f t="shared" si="0"/>
        <v>AGRESSIVO-DESENVOLVIMENTO</v>
      </c>
      <c r="B19" t="s">
        <v>12</v>
      </c>
      <c r="C19" t="s">
        <v>21</v>
      </c>
      <c r="D19" s="40">
        <v>0.2</v>
      </c>
    </row>
    <row r="20" spans="1:4" ht="15" thickBot="1" x14ac:dyDescent="0.35">
      <c r="A20" s="37" t="str">
        <f t="shared" si="0"/>
        <v>AGRESSIVO-HOTELARIAS</v>
      </c>
      <c r="B20" s="37" t="s">
        <v>12</v>
      </c>
      <c r="C20" s="37" t="s">
        <v>22</v>
      </c>
      <c r="D20" s="40">
        <v>0.1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e65bd4d2-aa7c-445f-9ef8-222ebb1d2b43}" enabled="1" method="Privileged" siteId="{9744600e-3e04-492e-baa1-25ec245c6f1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>Telefonica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Vieira De Souza</dc:creator>
  <cp:lastModifiedBy>Rafael Vieira De Souza</cp:lastModifiedBy>
  <dcterms:created xsi:type="dcterms:W3CDTF">2025-05-22T18:53:43Z</dcterms:created>
  <dcterms:modified xsi:type="dcterms:W3CDTF">2025-05-30T04:18:28Z</dcterms:modified>
</cp:coreProperties>
</file>