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S:\Docker\data\"/>
    </mc:Choice>
  </mc:AlternateContent>
  <xr:revisionPtr revIDLastSave="0" documentId="13_ncr:1_{84072221-79E1-491D-89D7-DBA6FF31D8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yers17" sheetId="1" r:id="rId1"/>
    <sheet name="Players16" sheetId="3" r:id="rId2"/>
    <sheet name="Fifa16" sheetId="2" r:id="rId3"/>
    <sheet name="Fifa17" sheetId="4" r:id="rId4"/>
  </sheets>
  <definedNames>
    <definedName name="Age_16">OFFSET(Fifa16!$C$14,0,0,COUNTA(Fifa16!$C:$C)-1,1)</definedName>
    <definedName name="Age_17">OFFSET(Fifa17!$D$7,0,0,COUNTA(Fifa17!$D:$D)-1,1)</definedName>
    <definedName name="AverageOverallByAge_16">OFFSET(Fifa16!$J$14,0,0,COUNTA(Fifa16!$J:$J)-1,1)</definedName>
    <definedName name="AverageOverallByAge_17">OFFSET(Fifa17!$K$7,0,0,COUNTA(Fifa17!$K:$K)-1,1)</definedName>
    <definedName name="AverageWageByAge_16">OFFSET(Fifa16!$K$14,0,0,COUNTA(Fifa16!$K:$K)-1,1)</definedName>
    <definedName name="AverageWageByAge_17">OFFSET(Fifa17!$L$7,0,0,COUNTA(Fifa17!$L:$L)-1,1)</definedName>
    <definedName name="AverageWageByOverall_16">OFFSET(Fifa16!$L$14,0,0,COUNTA(Fifa16!$L:$L)-1,1)</definedName>
    <definedName name="AverageWageByOverall_17">OFFSET(Fifa17!$M$7,0,0,COUNTA(Fifa17!$M:$M)-1,1)</definedName>
    <definedName name="Overall_16">OFFSET(Fifa16!$E$14,0,0,COUNTA(Fifa16!$E:$E)-1,1)</definedName>
    <definedName name="Overall_17">OFFSET(Fifa17!$F$7,0,0,COUNTA(Fifa17!$F:$F)-1,)</definedName>
    <definedName name="UniqueAge_16">OFFSET(Fifa16!$H$14,0,0,COUNTA(Fifa16!$H:$H)-1,1)</definedName>
    <definedName name="UniqueAge_17">OFFSET(Fifa17!$I$7,0,0,COUNTA(Fifa17!$I:$I)-1,1)</definedName>
    <definedName name="UniqueOverall_16">OFFSET(Fifa16!$I$14,0,0,COUNTA(Fifa16!$I:$I)-1,1)</definedName>
    <definedName name="UniqueOverall_17">OFFSET(Fifa17!$J$7,0,0,COUNTA(Fifa17!$J:$J)-1,1)</definedName>
    <definedName name="Wage_16">OFFSET(Fifa16!$G$14,0,0,COUNTA(Fifa16!$G:$G)-1,1)</definedName>
    <definedName name="Wage_17">OFFSET(Fifa17!$H$7,0,0,COUNTA(Fifa17!$H:$H)-1,1)</definedName>
    <definedName name="Worth_16">OFFSET(Fifa16!$F$14,0,0,COUNTA(Fifa16!$F:$F)-1,1)</definedName>
    <definedName name="Worth_17">OFFSET(Fifa17!$G$7,0,0,COUNTA(Fifa17!$G:$G)-1,1)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4" l="1" a="1"/>
  <c r="I7" i="4" s="1"/>
  <c r="C7" i="4" a="1"/>
  <c r="C7" i="4" s="1"/>
  <c r="A3" i="4" a="1"/>
  <c r="A3" i="4" s="1"/>
  <c r="A5" i="2" a="1"/>
  <c r="A5" i="2" s="1"/>
  <c r="I14" i="2" a="1"/>
  <c r="I14" i="2" s="1"/>
  <c r="L14" i="2" s="1" a="1"/>
  <c r="L14" i="2" s="1"/>
  <c r="H14" i="2" a="1"/>
  <c r="H14" i="2" s="1"/>
  <c r="J14" i="2" s="1" a="1"/>
  <c r="J14" i="2" s="1"/>
  <c r="B14" i="2" a="1"/>
  <c r="B14" i="2" s="1"/>
  <c r="B12" i="2"/>
  <c r="J7" i="4" l="1" a="1"/>
  <c r="J7" i="4" s="1"/>
  <c r="M7" i="4" s="1" a="1"/>
  <c r="M7" i="4" s="1"/>
  <c r="K14" i="2" a="1"/>
  <c r="K14" i="2" s="1"/>
  <c r="K7" i="4" l="1" a="1"/>
  <c r="K7" i="4" s="1"/>
  <c r="L7" i="4" a="1"/>
  <c r="L7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<sst xmlns="http://schemas.openxmlformats.org/spreadsheetml/2006/main" count="639" uniqueCount="248">
  <si>
    <t>short_name</t>
  </si>
  <si>
    <t>age</t>
  </si>
  <si>
    <t>club</t>
  </si>
  <si>
    <t>overall</t>
  </si>
  <si>
    <t>value_eur</t>
  </si>
  <si>
    <t>wage_eur</t>
  </si>
  <si>
    <t>player_positions</t>
  </si>
  <si>
    <t>Cristiano Ronaldo</t>
  </si>
  <si>
    <t>Real Madrid</t>
  </si>
  <si>
    <t>['LW', 'LM', 'ST']</t>
  </si>
  <si>
    <t>L. Messi</t>
  </si>
  <si>
    <t>FC Barcelona</t>
  </si>
  <si>
    <t>['RW']</t>
  </si>
  <si>
    <t>Neymar</t>
  </si>
  <si>
    <t>['LW']</t>
  </si>
  <si>
    <t>M. Neuer</t>
  </si>
  <si>
    <t>FC Bayern München</t>
  </si>
  <si>
    <t>['GK']</t>
  </si>
  <si>
    <t>L. Suárez</t>
  </si>
  <si>
    <t>['ST']</t>
  </si>
  <si>
    <t>De Gea</t>
  </si>
  <si>
    <t>Manchester United</t>
  </si>
  <si>
    <t>Z. Ibrahimović</t>
  </si>
  <si>
    <t>G. Bale</t>
  </si>
  <si>
    <t>J. Boateng</t>
  </si>
  <si>
    <t>['CB']</t>
  </si>
  <si>
    <t>R. Lewandowski</t>
  </si>
  <si>
    <t>T. Courtois</t>
  </si>
  <si>
    <t>Chelsea</t>
  </si>
  <si>
    <t>M. Özil</t>
  </si>
  <si>
    <t>Arsenal</t>
  </si>
  <si>
    <t>['CAM', 'LW']</t>
  </si>
  <si>
    <t>S. Agüero</t>
  </si>
  <si>
    <t>Manchester City</t>
  </si>
  <si>
    <t>Sergio Ramos</t>
  </si>
  <si>
    <t>Thiago Silva</t>
  </si>
  <si>
    <t>Paris Saint-Germain</t>
  </si>
  <si>
    <t>L. Modrić</t>
  </si>
  <si>
    <t>['CM', 'CDM']</t>
  </si>
  <si>
    <t>P. Pogba</t>
  </si>
  <si>
    <t>['CM', 'CDM', 'CAM']</t>
  </si>
  <si>
    <t>A. Griezmann</t>
  </si>
  <si>
    <t>Atlético Madrid</t>
  </si>
  <si>
    <t>['ST', 'RW', 'LW']</t>
  </si>
  <si>
    <t>K. De Bruyne</t>
  </si>
  <si>
    <t>['CAM', 'RM', 'LM']</t>
  </si>
  <si>
    <t>T. Kroos</t>
  </si>
  <si>
    <t>E. Hazard</t>
  </si>
  <si>
    <t>['LM', 'CAM', 'LW']</t>
  </si>
  <si>
    <t>G. Buffon</t>
  </si>
  <si>
    <t>Juventus</t>
  </si>
  <si>
    <t>P. Čech</t>
  </si>
  <si>
    <t>Pepe</t>
  </si>
  <si>
    <t>P. Lahm</t>
  </si>
  <si>
    <t>['RB', 'CDM', 'CM']</t>
  </si>
  <si>
    <t>G. Chiellini</t>
  </si>
  <si>
    <t>G. Higuaín</t>
  </si>
  <si>
    <t>H. Lloris</t>
  </si>
  <si>
    <t>Tottenham Hotspur</t>
  </si>
  <si>
    <t>D. Godín</t>
  </si>
  <si>
    <t>M. Reus</t>
  </si>
  <si>
    <t>Borussia Dortmund</t>
  </si>
  <si>
    <t>['LM', 'CAM']</t>
  </si>
  <si>
    <t>J. Rodríguez</t>
  </si>
  <si>
    <t>['CAM', 'CM', 'RM']</t>
  </si>
  <si>
    <t>J. Oblak</t>
  </si>
  <si>
    <t>D. Alaba</t>
  </si>
  <si>
    <t>['LB', 'CB', 'CM']</t>
  </si>
  <si>
    <t>Sergio Busquets</t>
  </si>
  <si>
    <t>['CDM']</t>
  </si>
  <si>
    <t>T. Müller</t>
  </si>
  <si>
    <t>['CF', 'RW', 'CAM', 'ST']</t>
  </si>
  <si>
    <t>A. Robben</t>
  </si>
  <si>
    <t>['RM', 'RW']</t>
  </si>
  <si>
    <t>S. Handanovič</t>
  </si>
  <si>
    <t>Inter</t>
  </si>
  <si>
    <t>K. Benzema</t>
  </si>
  <si>
    <t>David Silva</t>
  </si>
  <si>
    <t>['CAM', 'LM']</t>
  </si>
  <si>
    <t>I. Rakitić</t>
  </si>
  <si>
    <t>['CM']</t>
  </si>
  <si>
    <t>M. Hummels</t>
  </si>
  <si>
    <t>A. Vidal</t>
  </si>
  <si>
    <t>A. Di María</t>
  </si>
  <si>
    <t>['RW', 'CM', 'CAM']</t>
  </si>
  <si>
    <t>L. Bonucci</t>
  </si>
  <si>
    <t>A. Sánchez</t>
  </si>
  <si>
    <t>['LW', 'LM', 'RW']</t>
  </si>
  <si>
    <t>B. Leno</t>
  </si>
  <si>
    <t>Bayer 04 Leverkusen</t>
  </si>
  <si>
    <t>P. Aubameyang</t>
  </si>
  <si>
    <t>['ST', 'RM']</t>
  </si>
  <si>
    <t>Jordi Alba</t>
  </si>
  <si>
    <t>['LB']</t>
  </si>
  <si>
    <t>A. Barzagli</t>
  </si>
  <si>
    <t>V. Kompany</t>
  </si>
  <si>
    <t>Santi Cazorla</t>
  </si>
  <si>
    <t>['CAM', 'CM', 'CDM']</t>
  </si>
  <si>
    <t>Piqué</t>
  </si>
  <si>
    <t>F. Ribéry</t>
  </si>
  <si>
    <t>['LM']</t>
  </si>
  <si>
    <t>Cesc Fàbregas</t>
  </si>
  <si>
    <t>['CM', 'CAM']</t>
  </si>
  <si>
    <t>Miranda</t>
  </si>
  <si>
    <t>B. Matuidi</t>
  </si>
  <si>
    <t>['CDM', 'CM']</t>
  </si>
  <si>
    <t>C. Marchisio</t>
  </si>
  <si>
    <t>Marcelo</t>
  </si>
  <si>
    <t>D. Payet</t>
  </si>
  <si>
    <t>West Ham United</t>
  </si>
  <si>
    <t>P. Dybala</t>
  </si>
  <si>
    <t>['ST', 'CF']</t>
  </si>
  <si>
    <t>M. Verratti</t>
  </si>
  <si>
    <t>Coutinho</t>
  </si>
  <si>
    <t>Liverpool</t>
  </si>
  <si>
    <t>['CAM', 'LW', 'CM']</t>
  </si>
  <si>
    <t>A. Lacazette</t>
  </si>
  <si>
    <t>Olympique Lyonnais</t>
  </si>
  <si>
    <t>R. Mahrez</t>
  </si>
  <si>
    <t>Leicester City</t>
  </si>
  <si>
    <t>['RM', 'CAM']</t>
  </si>
  <si>
    <t>M. Pjanić</t>
  </si>
  <si>
    <t>I. Gündoğan</t>
  </si>
  <si>
    <t>Diego Costa</t>
  </si>
  <si>
    <t>T. Alderweireld</t>
  </si>
  <si>
    <t>J. Pastore</t>
  </si>
  <si>
    <t>['CM', 'LW', 'RW']</t>
  </si>
  <si>
    <t>J. Mascherano</t>
  </si>
  <si>
    <t>['CB', 'CDM']</t>
  </si>
  <si>
    <t>Dani Alves</t>
  </si>
  <si>
    <t>['RB']</t>
  </si>
  <si>
    <t>S. Mandanda</t>
  </si>
  <si>
    <t>Crystal Palace</t>
  </si>
  <si>
    <t>Filipe Luís</t>
  </si>
  <si>
    <t>L. Koscielny</t>
  </si>
  <si>
    <t>S. Ruffier</t>
  </si>
  <si>
    <t>AS Saint-Étienne</t>
  </si>
  <si>
    <t>M. Hamšik</t>
  </si>
  <si>
    <t>Napoli</t>
  </si>
  <si>
    <t>C. Bravo</t>
  </si>
  <si>
    <t>E. Cavani</t>
  </si>
  <si>
    <t>['ST', 'LW']</t>
  </si>
  <si>
    <t>Willian</t>
  </si>
  <si>
    <t>N. Gaitán</t>
  </si>
  <si>
    <t>N. Otamendi</t>
  </si>
  <si>
    <t>H. Mkhitaryan</t>
  </si>
  <si>
    <t>['RM', 'LM', 'CAM']</t>
  </si>
  <si>
    <t>K. Navas</t>
  </si>
  <si>
    <t>R. Varane</t>
  </si>
  <si>
    <t>R. Lukaku</t>
  </si>
  <si>
    <t>Everton</t>
  </si>
  <si>
    <t>H. Kane</t>
  </si>
  <si>
    <t>André Gomes</t>
  </si>
  <si>
    <t>['CM', 'LM', 'CAM', 'CDM']</t>
  </si>
  <si>
    <t>C. Eriksen</t>
  </si>
  <si>
    <t>Koke</t>
  </si>
  <si>
    <t>['CM', 'LM', 'RM']</t>
  </si>
  <si>
    <t>Isco</t>
  </si>
  <si>
    <t>William Carvalho</t>
  </si>
  <si>
    <t>Sporting CP</t>
  </si>
  <si>
    <t>A. Laporte</t>
  </si>
  <si>
    <t>Athletic Club de Bilbao</t>
  </si>
  <si>
    <t>A. Ramsey</t>
  </si>
  <si>
    <t>['CM', 'CDM', 'RW']</t>
  </si>
  <si>
    <t>Thiago</t>
  </si>
  <si>
    <t>['CM', 'CAM', 'CDM', 'LM']</t>
  </si>
  <si>
    <t>Alex Sandro</t>
  </si>
  <si>
    <t>['LB', 'LM']</t>
  </si>
  <si>
    <t>M. Götze</t>
  </si>
  <si>
    <t>['CAM', 'LM', 'CM']</t>
  </si>
  <si>
    <t>K. Manolas</t>
  </si>
  <si>
    <t>Roma</t>
  </si>
  <si>
    <t>G. Xhaka</t>
  </si>
  <si>
    <t>J. Draxler</t>
  </si>
  <si>
    <t>VfL Wolfsburg</t>
  </si>
  <si>
    <t>['CAM', 'LM', 'RM']</t>
  </si>
  <si>
    <t>G. Krychowiak</t>
  </si>
  <si>
    <t>Average Overall</t>
  </si>
  <si>
    <t>Player name</t>
  </si>
  <si>
    <t>Age</t>
  </si>
  <si>
    <t>Club</t>
  </si>
  <si>
    <t>Overall</t>
  </si>
  <si>
    <t>Worth</t>
  </si>
  <si>
    <t>Wage</t>
  </si>
  <si>
    <t>Unique Age</t>
  </si>
  <si>
    <t>Unique Overall</t>
  </si>
  <si>
    <t>Average overall by age</t>
  </si>
  <si>
    <t>Average wage by age</t>
  </si>
  <si>
    <t>Average wage by overall</t>
  </si>
  <si>
    <t>['RW', 'CF']</t>
  </si>
  <si>
    <t>['LW', 'LM']</t>
  </si>
  <si>
    <t>['RM', 'LM', 'RW']</t>
  </si>
  <si>
    <t>['CDM', 'RB', 'CM']</t>
  </si>
  <si>
    <t>['LW', 'RW']</t>
  </si>
  <si>
    <t>['CF', 'RM', 'CAM', 'ST']</t>
  </si>
  <si>
    <t>W. Rooney</t>
  </si>
  <si>
    <t>['ST', 'CM', 'CAM']</t>
  </si>
  <si>
    <t>B. Schweinsteiger</t>
  </si>
  <si>
    <t>C. Tévez</t>
  </si>
  <si>
    <t>Boca Juniors</t>
  </si>
  <si>
    <t>['CM', 'CAM', 'CDM']</t>
  </si>
  <si>
    <t>['LB', 'CM', 'CB', 'CDM']</t>
  </si>
  <si>
    <t>J. Terry</t>
  </si>
  <si>
    <t>Y. Touré</t>
  </si>
  <si>
    <t>['CAM', 'CM', 'LM']</t>
  </si>
  <si>
    <t>Naldo</t>
  </si>
  <si>
    <t>['ST', 'LW', 'RW']</t>
  </si>
  <si>
    <t>Oscar</t>
  </si>
  <si>
    <t>['CAM', 'RM']</t>
  </si>
  <si>
    <t>['CAM', 'LM', 'CF', 'CM']</t>
  </si>
  <si>
    <t>['ST', 'RW']</t>
  </si>
  <si>
    <t>N. Matić</t>
  </si>
  <si>
    <t>Javi Martinez</t>
  </si>
  <si>
    <t>['CB', 'CDM', 'CM']</t>
  </si>
  <si>
    <t>Casillas</t>
  </si>
  <si>
    <t>FC Porto</t>
  </si>
  <si>
    <t>A. Pirlo</t>
  </si>
  <si>
    <t>New York City FC</t>
  </si>
  <si>
    <t>R. van Persie</t>
  </si>
  <si>
    <t>Fenerbahçe SK</t>
  </si>
  <si>
    <t>S. Gerrard</t>
  </si>
  <si>
    <t>LA Galaxy</t>
  </si>
  <si>
    <t>Xabi Alonso</t>
  </si>
  <si>
    <t>W. Sneijder</t>
  </si>
  <si>
    <t>Galatasaray SK</t>
  </si>
  <si>
    <t>['CAM']</t>
  </si>
  <si>
    <t>J. Hart</t>
  </si>
  <si>
    <t>M. Benatia</t>
  </si>
  <si>
    <t>Juan Mata</t>
  </si>
  <si>
    <t>Hulk</t>
  </si>
  <si>
    <t>Zenit St. Petersburg</t>
  </si>
  <si>
    <t>['RW', 'ST', 'RM']</t>
  </si>
  <si>
    <t>J. Martínez</t>
  </si>
  <si>
    <t>['ST', 'CAM', 'LM']</t>
  </si>
  <si>
    <t>R. Rodriguez</t>
  </si>
  <si>
    <t>['CAM', 'LM', 'RM', 'CM']</t>
  </si>
  <si>
    <t>D. Sturridge</t>
  </si>
  <si>
    <t>R. Nainggolan</t>
  </si>
  <si>
    <t>K. Bellarabi</t>
  </si>
  <si>
    <t>['RM', 'RW', 'CF']</t>
  </si>
  <si>
    <t>A. Turan</t>
  </si>
  <si>
    <t>['RM', 'LM']</t>
  </si>
  <si>
    <t>E. Garay</t>
  </si>
  <si>
    <t>Sokratis</t>
  </si>
  <si>
    <t>['CB', 'RB', 'LB']</t>
  </si>
  <si>
    <t>B. Höwedes</t>
  </si>
  <si>
    <t>FC Schalke 04</t>
  </si>
  <si>
    <t>David Luiz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</si>
</sst>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38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0" fontId="2" fillId="0" borderId="1" xfId="0" applyFont="1" applyBorder="1" applyAlignment="1">
      <alignment horizontal="center" vertical="top"/>
    </xf>
  </cellXfs>
  <cellStyles count="2">
    <cellStyle name="Accent6" xfId="1" builtinId="4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Average</a:t>
            </a:r>
            <a:r>
              <a:rPr lang="pl-PL" baseline="0"/>
              <a:t> overall by age</a:t>
            </a:r>
            <a:endParaRPr lang="pl-PL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[0]!UniqueAge_16</c:f>
              <c:numCache>
                <c:formatCode>General</c:formatCode>
                <c:ptCount val="5"/>
                <c:pt idx="0">
                  <c:v>23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32</c:v>
                </c:pt>
              </c:numCache>
            </c:numRef>
          </c:cat>
          <c:val>
            <c:numRef>
              <c:f>[0]!AverageOverallByAge_16</c:f>
              <c:numCache>
                <c:formatCode>General</c:formatCode>
                <c:ptCount val="5"/>
                <c:pt idx="0">
                  <c:v>88</c:v>
                </c:pt>
                <c:pt idx="1">
                  <c:v>85</c:v>
                </c:pt>
                <c:pt idx="2">
                  <c:v>84</c:v>
                </c:pt>
                <c:pt idx="3">
                  <c:v>88</c:v>
                </c:pt>
                <c:pt idx="4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D6-4200-A811-19B6A496373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71908944"/>
        <c:axId val="2126056720"/>
      </c:barChart>
      <c:catAx>
        <c:axId val="2071908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Age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26056720"/>
        <c:crosses val="autoZero"/>
        <c:auto val="1"/>
        <c:lblAlgn val="ctr"/>
        <c:lblOffset val="100"/>
        <c:noMultiLvlLbl val="0"/>
      </c:catAx>
      <c:valAx>
        <c:axId val="212605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Average overall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71908944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Average wage by age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[0]!UniqueAge_16</c:f>
              <c:numCache>
                <c:formatCode>General</c:formatCode>
                <c:ptCount val="5"/>
                <c:pt idx="0">
                  <c:v>23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32</c:v>
                </c:pt>
              </c:numCache>
            </c:numRef>
          </c:xVal>
          <c:yVal>
            <c:numRef>
              <c:f>[0]!AverageWageByAge_16</c:f>
              <c:numCache>
                <c:formatCode>General</c:formatCode>
                <c:ptCount val="5"/>
                <c:pt idx="0">
                  <c:v>230000</c:v>
                </c:pt>
                <c:pt idx="1">
                  <c:v>200000</c:v>
                </c:pt>
                <c:pt idx="2">
                  <c:v>180000</c:v>
                </c:pt>
                <c:pt idx="3">
                  <c:v>300000</c:v>
                </c:pt>
                <c:pt idx="4">
                  <c:v>170000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29-4845-8FA1-67EBC9DC2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05808"/>
        <c:axId val="144495568"/>
      </c:scatterChart>
      <c:valAx>
        <c:axId val="66505808"/>
        <c:scaling>
          <c:orientation val="minMax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Age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4495568"/>
        <c:crosses val="autoZero"/>
        <c:crossBetween val="midCat"/>
      </c:valAx>
      <c:valAx>
        <c:axId val="14449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Averaga wage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505808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Average overall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Fifa17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[0]!UniqueAge_17</c:f>
              <c:numCache>
                <c:formatCode>General</c:formatCode>
                <c:ptCount val="6"/>
                <c:pt idx="0">
                  <c:v>22</c:v>
                </c:pt>
                <c:pt idx="1">
                  <c:v>24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32</c:v>
                </c:pt>
              </c:numCache>
            </c:numRef>
          </c:cat>
          <c:val>
            <c:numRef>
              <c:f>[0]!AverageOverallByAge_17</c:f>
              <c:numCache>
                <c:formatCode>General</c:formatCode>
                <c:ptCount val="6"/>
                <c:pt idx="0">
                  <c:v>84</c:v>
                </c:pt>
                <c:pt idx="1">
                  <c:v>92</c:v>
                </c:pt>
                <c:pt idx="2">
                  <c:v>86.5</c:v>
                </c:pt>
                <c:pt idx="3">
                  <c:v>87</c:v>
                </c:pt>
                <c:pt idx="4">
                  <c:v>90.333333333333329</c:v>
                </c:pt>
                <c:pt idx="5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E9-4738-9655-4FF71F8E51E3}"/>
            </c:ext>
          </c:extLst>
        </c:ser>
        <c:ser>
          <c:idx val="1"/>
          <c:order val="1"/>
          <c:tx>
            <c:v>FIfa16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[0]!AverageOverallByAge_16</c:f>
              <c:numCache>
                <c:formatCode>General</c:formatCode>
                <c:ptCount val="5"/>
                <c:pt idx="0">
                  <c:v>88</c:v>
                </c:pt>
                <c:pt idx="1">
                  <c:v>85</c:v>
                </c:pt>
                <c:pt idx="2">
                  <c:v>84</c:v>
                </c:pt>
                <c:pt idx="3">
                  <c:v>88</c:v>
                </c:pt>
                <c:pt idx="4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E9-4738-9655-4FF71F8E5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0619663"/>
        <c:axId val="1167201407"/>
      </c:lineChart>
      <c:catAx>
        <c:axId val="1290619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67201407"/>
        <c:crosses val="autoZero"/>
        <c:auto val="1"/>
        <c:lblAlgn val="ctr"/>
        <c:lblOffset val="100"/>
        <c:noMultiLvlLbl val="0"/>
      </c:catAx>
      <c:valAx>
        <c:axId val="116720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Average overall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90619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29</xdr:row>
      <xdr:rowOff>109537</xdr:rowOff>
    </xdr:from>
    <xdr:to>
      <xdr:col>5</xdr:col>
      <xdr:colOff>733425</xdr:colOff>
      <xdr:row>43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966787</xdr:colOff>
      <xdr:row>29</xdr:row>
      <xdr:rowOff>23812</xdr:rowOff>
    </xdr:from>
    <xdr:to>
      <xdr:col>9</xdr:col>
      <xdr:colOff>957262</xdr:colOff>
      <xdr:row>43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1562100</xdr:colOff>
      <xdr:row>19</xdr:row>
      <xdr:rowOff>128587</xdr:rowOff>
    </xdr:from>
    <xdr:to>
      <xdr:col>8</xdr:col>
      <xdr:colOff>285750</xdr:colOff>
      <xdr:row>34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44ED37-6A0B-7966-B218-4C976A413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defaultRowHeight="15" x14ac:dyDescent="0.25"/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>
        <v>0</v>
      </c>
      <c r="B2" t="s">
        <v>7</v>
      </c>
      <c r="C2">
        <v>31</v>
      </c>
      <c r="D2" t="s">
        <v>8</v>
      </c>
      <c r="E2">
        <v>94</v>
      </c>
      <c r="F2">
        <v>87000000</v>
      </c>
      <c r="G2">
        <v>340000</v>
      </c>
      <c r="H2" t="s">
        <v>9</v>
      </c>
    </row>
    <row r="3" spans="1:8" x14ac:dyDescent="0.25">
      <c r="A3" s="2">
        <v>1</v>
      </c>
      <c r="B3" t="s">
        <v>10</v>
      </c>
      <c r="C3">
        <v>29</v>
      </c>
      <c r="D3" t="s">
        <v>11</v>
      </c>
      <c r="E3">
        <v>93</v>
      </c>
      <c r="F3">
        <v>89000000</v>
      </c>
      <c r="G3">
        <v>340000</v>
      </c>
      <c r="H3" t="s">
        <v>12</v>
      </c>
    </row>
    <row r="4" spans="1:8" x14ac:dyDescent="0.25">
      <c r="A4" s="2">
        <v>2</v>
      </c>
      <c r="B4" t="s">
        <v>13</v>
      </c>
      <c r="C4">
        <v>24</v>
      </c>
      <c r="D4" t="s">
        <v>11</v>
      </c>
      <c r="E4">
        <v>92</v>
      </c>
      <c r="F4">
        <v>109000000</v>
      </c>
      <c r="G4">
        <v>260000</v>
      </c>
      <c r="H4" t="s">
        <v>14</v>
      </c>
    </row>
    <row r="5" spans="1:8" x14ac:dyDescent="0.25">
      <c r="A5" s="2">
        <v>3</v>
      </c>
      <c r="B5" t="s">
        <v>15</v>
      </c>
      <c r="C5">
        <v>30</v>
      </c>
      <c r="D5" t="s">
        <v>16</v>
      </c>
      <c r="E5">
        <v>92</v>
      </c>
      <c r="F5">
        <v>69500000</v>
      </c>
      <c r="G5">
        <v>240000</v>
      </c>
      <c r="H5" t="s">
        <v>17</v>
      </c>
    </row>
    <row r="6" spans="1:8" x14ac:dyDescent="0.25">
      <c r="A6" s="2">
        <v>4</v>
      </c>
      <c r="B6" t="s">
        <v>18</v>
      </c>
      <c r="C6">
        <v>29</v>
      </c>
      <c r="D6" t="s">
        <v>11</v>
      </c>
      <c r="E6">
        <v>92</v>
      </c>
      <c r="F6">
        <v>83000000</v>
      </c>
      <c r="G6">
        <v>255000</v>
      </c>
      <c r="H6" t="s">
        <v>19</v>
      </c>
    </row>
    <row r="7" spans="1:8" x14ac:dyDescent="0.25">
      <c r="A7" s="2">
        <v>5</v>
      </c>
      <c r="B7" t="s">
        <v>20</v>
      </c>
      <c r="C7">
        <v>25</v>
      </c>
      <c r="D7" t="s">
        <v>21</v>
      </c>
      <c r="E7">
        <v>90</v>
      </c>
      <c r="F7">
        <v>68500000</v>
      </c>
      <c r="G7">
        <v>170000</v>
      </c>
      <c r="H7" t="s">
        <v>17</v>
      </c>
    </row>
    <row r="8" spans="1:8" x14ac:dyDescent="0.25">
      <c r="A8" s="2">
        <v>6</v>
      </c>
      <c r="B8" t="s">
        <v>22</v>
      </c>
      <c r="C8">
        <v>34</v>
      </c>
      <c r="D8" t="s">
        <v>21</v>
      </c>
      <c r="E8">
        <v>90</v>
      </c>
      <c r="F8">
        <v>36500000</v>
      </c>
      <c r="G8">
        <v>150000</v>
      </c>
      <c r="H8" t="s">
        <v>19</v>
      </c>
    </row>
    <row r="9" spans="1:8" x14ac:dyDescent="0.25">
      <c r="A9" s="2">
        <v>7</v>
      </c>
      <c r="B9" t="s">
        <v>23</v>
      </c>
      <c r="C9">
        <v>26</v>
      </c>
      <c r="D9" t="s">
        <v>8</v>
      </c>
      <c r="E9">
        <v>90</v>
      </c>
      <c r="F9">
        <v>72000000</v>
      </c>
      <c r="G9">
        <v>210000</v>
      </c>
      <c r="H9" t="s">
        <v>12</v>
      </c>
    </row>
    <row r="10" spans="1:8" x14ac:dyDescent="0.25">
      <c r="A10" s="2">
        <v>8</v>
      </c>
      <c r="B10" t="s">
        <v>24</v>
      </c>
      <c r="C10">
        <v>27</v>
      </c>
      <c r="D10" t="s">
        <v>16</v>
      </c>
      <c r="E10">
        <v>90</v>
      </c>
      <c r="F10">
        <v>56000000</v>
      </c>
      <c r="G10">
        <v>200000</v>
      </c>
      <c r="H10" t="s">
        <v>25</v>
      </c>
    </row>
    <row r="11" spans="1:8" x14ac:dyDescent="0.25">
      <c r="A11" s="2">
        <v>9</v>
      </c>
      <c r="B11" t="s">
        <v>26</v>
      </c>
      <c r="C11">
        <v>27</v>
      </c>
      <c r="D11" t="s">
        <v>16</v>
      </c>
      <c r="E11">
        <v>90</v>
      </c>
      <c r="F11">
        <v>71000000</v>
      </c>
      <c r="G11">
        <v>210000</v>
      </c>
      <c r="H11" t="s">
        <v>19</v>
      </c>
    </row>
    <row r="12" spans="1:8" x14ac:dyDescent="0.25">
      <c r="A12" s="2">
        <v>10</v>
      </c>
      <c r="B12" t="s">
        <v>27</v>
      </c>
      <c r="C12">
        <v>24</v>
      </c>
      <c r="D12" t="s">
        <v>28</v>
      </c>
      <c r="E12">
        <v>89</v>
      </c>
      <c r="F12">
        <v>67500000</v>
      </c>
      <c r="G12">
        <v>170000</v>
      </c>
      <c r="H12" t="s">
        <v>17</v>
      </c>
    </row>
    <row r="13" spans="1:8" x14ac:dyDescent="0.25">
      <c r="A13" s="2">
        <v>11</v>
      </c>
      <c r="B13" t="s">
        <v>29</v>
      </c>
      <c r="C13">
        <v>27</v>
      </c>
      <c r="D13" t="s">
        <v>30</v>
      </c>
      <c r="E13">
        <v>89</v>
      </c>
      <c r="F13">
        <v>68500000</v>
      </c>
      <c r="G13">
        <v>210000</v>
      </c>
      <c r="H13" t="s">
        <v>31</v>
      </c>
    </row>
    <row r="14" spans="1:8" x14ac:dyDescent="0.25">
      <c r="A14" s="2">
        <v>12</v>
      </c>
      <c r="B14" t="s">
        <v>32</v>
      </c>
      <c r="C14">
        <v>28</v>
      </c>
      <c r="D14" t="s">
        <v>33</v>
      </c>
      <c r="E14">
        <v>89</v>
      </c>
      <c r="F14">
        <v>61500000</v>
      </c>
      <c r="G14">
        <v>210000</v>
      </c>
      <c r="H14" t="s">
        <v>19</v>
      </c>
    </row>
    <row r="15" spans="1:8" x14ac:dyDescent="0.25">
      <c r="A15" s="2">
        <v>13</v>
      </c>
      <c r="B15" t="s">
        <v>34</v>
      </c>
      <c r="C15">
        <v>30</v>
      </c>
      <c r="D15" t="s">
        <v>8</v>
      </c>
      <c r="E15">
        <v>89</v>
      </c>
      <c r="F15">
        <v>43500000</v>
      </c>
      <c r="G15">
        <v>160000</v>
      </c>
      <c r="H15" t="s">
        <v>25</v>
      </c>
    </row>
    <row r="16" spans="1:8" x14ac:dyDescent="0.25">
      <c r="A16" s="2">
        <v>14</v>
      </c>
      <c r="B16" t="s">
        <v>35</v>
      </c>
      <c r="C16">
        <v>31</v>
      </c>
      <c r="D16" t="s">
        <v>36</v>
      </c>
      <c r="E16">
        <v>89</v>
      </c>
      <c r="F16">
        <v>39500000</v>
      </c>
      <c r="G16">
        <v>160000</v>
      </c>
      <c r="H16" t="s">
        <v>25</v>
      </c>
    </row>
    <row r="17" spans="1:8" x14ac:dyDescent="0.25">
      <c r="A17" s="2">
        <v>15</v>
      </c>
      <c r="B17" t="s">
        <v>37</v>
      </c>
      <c r="C17">
        <v>30</v>
      </c>
      <c r="D17" t="s">
        <v>8</v>
      </c>
      <c r="E17">
        <v>89</v>
      </c>
      <c r="F17">
        <v>54000000</v>
      </c>
      <c r="G17">
        <v>160000</v>
      </c>
      <c r="H17" t="s">
        <v>38</v>
      </c>
    </row>
    <row r="18" spans="1:8" x14ac:dyDescent="0.25">
      <c r="A18" s="2">
        <v>16</v>
      </c>
      <c r="B18" t="s">
        <v>39</v>
      </c>
      <c r="C18">
        <v>23</v>
      </c>
      <c r="D18" t="s">
        <v>21</v>
      </c>
      <c r="E18">
        <v>88</v>
      </c>
      <c r="F18">
        <v>71500000</v>
      </c>
      <c r="G18">
        <v>150000</v>
      </c>
      <c r="H18" t="s">
        <v>40</v>
      </c>
    </row>
    <row r="19" spans="1:8" x14ac:dyDescent="0.25">
      <c r="A19" s="2">
        <v>17</v>
      </c>
      <c r="B19" t="s">
        <v>41</v>
      </c>
      <c r="C19">
        <v>25</v>
      </c>
      <c r="D19" t="s">
        <v>42</v>
      </c>
      <c r="E19">
        <v>88</v>
      </c>
      <c r="F19">
        <v>68500000</v>
      </c>
      <c r="G19">
        <v>160000</v>
      </c>
      <c r="H19" t="s">
        <v>43</v>
      </c>
    </row>
    <row r="20" spans="1:8" x14ac:dyDescent="0.25">
      <c r="A20" s="2">
        <v>18</v>
      </c>
      <c r="B20" t="s">
        <v>44</v>
      </c>
      <c r="C20">
        <v>25</v>
      </c>
      <c r="D20" t="s">
        <v>33</v>
      </c>
      <c r="E20">
        <v>88</v>
      </c>
      <c r="F20">
        <v>65500000</v>
      </c>
      <c r="G20">
        <v>160000</v>
      </c>
      <c r="H20" t="s">
        <v>45</v>
      </c>
    </row>
    <row r="21" spans="1:8" x14ac:dyDescent="0.25">
      <c r="A21" s="2">
        <v>19</v>
      </c>
      <c r="B21" t="s">
        <v>46</v>
      </c>
      <c r="C21">
        <v>26</v>
      </c>
      <c r="D21" t="s">
        <v>8</v>
      </c>
      <c r="E21">
        <v>88</v>
      </c>
      <c r="F21">
        <v>61000000</v>
      </c>
      <c r="G21">
        <v>170000</v>
      </c>
      <c r="H21" t="s">
        <v>38</v>
      </c>
    </row>
    <row r="22" spans="1:8" x14ac:dyDescent="0.25">
      <c r="A22" s="2">
        <v>20</v>
      </c>
      <c r="B22" t="s">
        <v>47</v>
      </c>
      <c r="C22">
        <v>25</v>
      </c>
      <c r="D22" t="s">
        <v>28</v>
      </c>
      <c r="E22">
        <v>88</v>
      </c>
      <c r="F22">
        <v>62000000</v>
      </c>
      <c r="G22">
        <v>150000</v>
      </c>
      <c r="H22" t="s">
        <v>48</v>
      </c>
    </row>
    <row r="23" spans="1:8" x14ac:dyDescent="0.25">
      <c r="A23" s="2">
        <v>21</v>
      </c>
      <c r="B23" t="s">
        <v>49</v>
      </c>
      <c r="C23">
        <v>38</v>
      </c>
      <c r="D23" t="s">
        <v>50</v>
      </c>
      <c r="E23">
        <v>88</v>
      </c>
      <c r="F23">
        <v>9000000</v>
      </c>
      <c r="G23">
        <v>100000</v>
      </c>
      <c r="H23" t="s">
        <v>17</v>
      </c>
    </row>
    <row r="24" spans="1:8" x14ac:dyDescent="0.25">
      <c r="A24" s="2">
        <v>22</v>
      </c>
      <c r="B24" t="s">
        <v>51</v>
      </c>
      <c r="C24">
        <v>34</v>
      </c>
      <c r="D24" t="s">
        <v>30</v>
      </c>
      <c r="E24">
        <v>88</v>
      </c>
      <c r="F24">
        <v>34000000</v>
      </c>
      <c r="G24">
        <v>100000</v>
      </c>
      <c r="H24" t="s">
        <v>17</v>
      </c>
    </row>
    <row r="25" spans="1:8" x14ac:dyDescent="0.25">
      <c r="A25" s="2">
        <v>23</v>
      </c>
      <c r="B25" t="s">
        <v>52</v>
      </c>
      <c r="C25">
        <v>33</v>
      </c>
      <c r="D25" t="s">
        <v>8</v>
      </c>
      <c r="E25">
        <v>88</v>
      </c>
      <c r="F25">
        <v>23500000</v>
      </c>
      <c r="G25">
        <v>100000</v>
      </c>
      <c r="H25" t="s">
        <v>25</v>
      </c>
    </row>
    <row r="26" spans="1:8" x14ac:dyDescent="0.25">
      <c r="A26" s="2">
        <v>24</v>
      </c>
      <c r="B26" t="s">
        <v>53</v>
      </c>
      <c r="C26">
        <v>32</v>
      </c>
      <c r="D26" t="s">
        <v>16</v>
      </c>
      <c r="E26">
        <v>88</v>
      </c>
      <c r="F26">
        <v>29500000</v>
      </c>
      <c r="G26">
        <v>140000</v>
      </c>
      <c r="H26" t="s">
        <v>54</v>
      </c>
    </row>
    <row r="27" spans="1:8" x14ac:dyDescent="0.25">
      <c r="A27" s="2">
        <v>25</v>
      </c>
      <c r="B27" t="s">
        <v>55</v>
      </c>
      <c r="C27">
        <v>31</v>
      </c>
      <c r="D27" t="s">
        <v>50</v>
      </c>
      <c r="E27">
        <v>88</v>
      </c>
      <c r="F27">
        <v>34000000</v>
      </c>
      <c r="G27">
        <v>140000</v>
      </c>
      <c r="H27" t="s">
        <v>25</v>
      </c>
    </row>
    <row r="28" spans="1:8" x14ac:dyDescent="0.25">
      <c r="A28" s="2">
        <v>26</v>
      </c>
      <c r="B28" t="s">
        <v>56</v>
      </c>
      <c r="C28">
        <v>28</v>
      </c>
      <c r="D28" t="s">
        <v>50</v>
      </c>
      <c r="E28">
        <v>88</v>
      </c>
      <c r="F28">
        <v>53500000</v>
      </c>
      <c r="G28">
        <v>180000</v>
      </c>
      <c r="H28" t="s">
        <v>19</v>
      </c>
    </row>
    <row r="29" spans="1:8" x14ac:dyDescent="0.25">
      <c r="A29" s="2">
        <v>27</v>
      </c>
      <c r="B29" t="s">
        <v>57</v>
      </c>
      <c r="C29">
        <v>29</v>
      </c>
      <c r="D29" t="s">
        <v>58</v>
      </c>
      <c r="E29">
        <v>88</v>
      </c>
      <c r="F29">
        <v>45000000</v>
      </c>
      <c r="G29">
        <v>140000</v>
      </c>
      <c r="H29" t="s">
        <v>17</v>
      </c>
    </row>
    <row r="30" spans="1:8" x14ac:dyDescent="0.25">
      <c r="A30" s="2">
        <v>28</v>
      </c>
      <c r="B30" t="s">
        <v>59</v>
      </c>
      <c r="C30">
        <v>30</v>
      </c>
      <c r="D30" t="s">
        <v>42</v>
      </c>
      <c r="E30">
        <v>88</v>
      </c>
      <c r="F30">
        <v>38000000</v>
      </c>
      <c r="G30">
        <v>130000</v>
      </c>
      <c r="H30" t="s">
        <v>25</v>
      </c>
    </row>
    <row r="31" spans="1:8" x14ac:dyDescent="0.25">
      <c r="A31" s="2">
        <v>29</v>
      </c>
      <c r="B31" t="s">
        <v>60</v>
      </c>
      <c r="C31">
        <v>27</v>
      </c>
      <c r="D31" t="s">
        <v>61</v>
      </c>
      <c r="E31">
        <v>88</v>
      </c>
      <c r="F31">
        <v>52000000</v>
      </c>
      <c r="G31">
        <v>170000</v>
      </c>
      <c r="H31" t="s">
        <v>62</v>
      </c>
    </row>
    <row r="32" spans="1:8" x14ac:dyDescent="0.25">
      <c r="A32" s="2">
        <v>30</v>
      </c>
      <c r="B32" t="s">
        <v>63</v>
      </c>
      <c r="C32">
        <v>24</v>
      </c>
      <c r="D32" t="s">
        <v>8</v>
      </c>
      <c r="E32">
        <v>87</v>
      </c>
      <c r="F32">
        <v>61000000</v>
      </c>
      <c r="G32">
        <v>150000</v>
      </c>
      <c r="H32" t="s">
        <v>64</v>
      </c>
    </row>
    <row r="33" spans="1:8" x14ac:dyDescent="0.25">
      <c r="A33" s="2">
        <v>31</v>
      </c>
      <c r="B33" t="s">
        <v>65</v>
      </c>
      <c r="C33">
        <v>23</v>
      </c>
      <c r="D33" t="s">
        <v>42</v>
      </c>
      <c r="E33">
        <v>87</v>
      </c>
      <c r="F33">
        <v>50500000</v>
      </c>
      <c r="G33">
        <v>120000</v>
      </c>
      <c r="H33" t="s">
        <v>17</v>
      </c>
    </row>
    <row r="34" spans="1:8" x14ac:dyDescent="0.25">
      <c r="A34" s="2">
        <v>32</v>
      </c>
      <c r="B34" t="s">
        <v>66</v>
      </c>
      <c r="C34">
        <v>24</v>
      </c>
      <c r="D34" t="s">
        <v>16</v>
      </c>
      <c r="E34">
        <v>87</v>
      </c>
      <c r="F34">
        <v>48000000</v>
      </c>
      <c r="G34">
        <v>140000</v>
      </c>
      <c r="H34" t="s">
        <v>67</v>
      </c>
    </row>
    <row r="35" spans="1:8" x14ac:dyDescent="0.25">
      <c r="A35" s="2">
        <v>33</v>
      </c>
      <c r="B35" t="s">
        <v>68</v>
      </c>
      <c r="C35">
        <v>27</v>
      </c>
      <c r="D35" t="s">
        <v>11</v>
      </c>
      <c r="E35">
        <v>87</v>
      </c>
      <c r="F35">
        <v>41500000</v>
      </c>
      <c r="G35">
        <v>160000</v>
      </c>
      <c r="H35" t="s">
        <v>69</v>
      </c>
    </row>
    <row r="36" spans="1:8" x14ac:dyDescent="0.25">
      <c r="A36" s="2">
        <v>34</v>
      </c>
      <c r="B36" t="s">
        <v>70</v>
      </c>
      <c r="C36">
        <v>26</v>
      </c>
      <c r="D36" t="s">
        <v>16</v>
      </c>
      <c r="E36">
        <v>87</v>
      </c>
      <c r="F36">
        <v>52500000</v>
      </c>
      <c r="G36">
        <v>170000</v>
      </c>
      <c r="H36" t="s">
        <v>71</v>
      </c>
    </row>
    <row r="37" spans="1:8" x14ac:dyDescent="0.25">
      <c r="A37" s="2">
        <v>35</v>
      </c>
      <c r="B37" t="s">
        <v>72</v>
      </c>
      <c r="C37">
        <v>32</v>
      </c>
      <c r="D37" t="s">
        <v>16</v>
      </c>
      <c r="E37">
        <v>87</v>
      </c>
      <c r="F37">
        <v>34000000</v>
      </c>
      <c r="G37">
        <v>130000</v>
      </c>
      <c r="H37" t="s">
        <v>73</v>
      </c>
    </row>
    <row r="38" spans="1:8" x14ac:dyDescent="0.25">
      <c r="A38" s="2">
        <v>36</v>
      </c>
      <c r="B38" t="s">
        <v>74</v>
      </c>
      <c r="C38">
        <v>31</v>
      </c>
      <c r="D38" t="s">
        <v>75</v>
      </c>
      <c r="E38">
        <v>87</v>
      </c>
      <c r="F38">
        <v>35500000</v>
      </c>
      <c r="G38">
        <v>120000</v>
      </c>
      <c r="H38" t="s">
        <v>17</v>
      </c>
    </row>
    <row r="39" spans="1:8" x14ac:dyDescent="0.25">
      <c r="A39" s="2">
        <v>37</v>
      </c>
      <c r="B39" t="s">
        <v>76</v>
      </c>
      <c r="C39">
        <v>28</v>
      </c>
      <c r="D39" t="s">
        <v>8</v>
      </c>
      <c r="E39">
        <v>87</v>
      </c>
      <c r="F39">
        <v>45500000</v>
      </c>
      <c r="G39">
        <v>170000</v>
      </c>
      <c r="H39" t="s">
        <v>19</v>
      </c>
    </row>
    <row r="40" spans="1:8" x14ac:dyDescent="0.25">
      <c r="A40" s="2">
        <v>38</v>
      </c>
      <c r="B40" t="s">
        <v>77</v>
      </c>
      <c r="C40">
        <v>30</v>
      </c>
      <c r="D40" t="s">
        <v>33</v>
      </c>
      <c r="E40">
        <v>87</v>
      </c>
      <c r="F40">
        <v>41500000</v>
      </c>
      <c r="G40">
        <v>140000</v>
      </c>
      <c r="H40" t="s">
        <v>78</v>
      </c>
    </row>
    <row r="41" spans="1:8" x14ac:dyDescent="0.25">
      <c r="A41" s="2">
        <v>39</v>
      </c>
      <c r="B41" t="s">
        <v>79</v>
      </c>
      <c r="C41">
        <v>28</v>
      </c>
      <c r="D41" t="s">
        <v>11</v>
      </c>
      <c r="E41">
        <v>87</v>
      </c>
      <c r="F41">
        <v>43500000</v>
      </c>
      <c r="G41">
        <v>160000</v>
      </c>
      <c r="H41" t="s">
        <v>80</v>
      </c>
    </row>
    <row r="42" spans="1:8" x14ac:dyDescent="0.25">
      <c r="A42" s="2">
        <v>40</v>
      </c>
      <c r="B42" t="s">
        <v>81</v>
      </c>
      <c r="C42">
        <v>27</v>
      </c>
      <c r="D42" t="s">
        <v>16</v>
      </c>
      <c r="E42">
        <v>87</v>
      </c>
      <c r="F42">
        <v>37000000</v>
      </c>
      <c r="G42">
        <v>160000</v>
      </c>
      <c r="H42" t="s">
        <v>25</v>
      </c>
    </row>
    <row r="43" spans="1:8" x14ac:dyDescent="0.25">
      <c r="A43" s="2">
        <v>41</v>
      </c>
      <c r="B43" t="s">
        <v>82</v>
      </c>
      <c r="C43">
        <v>29</v>
      </c>
      <c r="D43" t="s">
        <v>16</v>
      </c>
      <c r="E43">
        <v>87</v>
      </c>
      <c r="F43">
        <v>41500000</v>
      </c>
      <c r="G43">
        <v>130000</v>
      </c>
      <c r="H43" t="s">
        <v>38</v>
      </c>
    </row>
    <row r="44" spans="1:8" x14ac:dyDescent="0.25">
      <c r="A44" s="2">
        <v>42</v>
      </c>
      <c r="B44" t="s">
        <v>83</v>
      </c>
      <c r="C44">
        <v>28</v>
      </c>
      <c r="D44" t="s">
        <v>36</v>
      </c>
      <c r="E44">
        <v>87</v>
      </c>
      <c r="F44">
        <v>45000000</v>
      </c>
      <c r="G44">
        <v>170000</v>
      </c>
      <c r="H44" t="s">
        <v>84</v>
      </c>
    </row>
    <row r="45" spans="1:8" x14ac:dyDescent="0.25">
      <c r="A45" s="2">
        <v>43</v>
      </c>
      <c r="B45" t="s">
        <v>85</v>
      </c>
      <c r="C45">
        <v>29</v>
      </c>
      <c r="D45" t="s">
        <v>50</v>
      </c>
      <c r="E45">
        <v>87</v>
      </c>
      <c r="F45">
        <v>34000000</v>
      </c>
      <c r="G45">
        <v>120000</v>
      </c>
      <c r="H45" t="s">
        <v>25</v>
      </c>
    </row>
    <row r="46" spans="1:8" x14ac:dyDescent="0.25">
      <c r="A46" s="2">
        <v>44</v>
      </c>
      <c r="B46" t="s">
        <v>86</v>
      </c>
      <c r="C46">
        <v>27</v>
      </c>
      <c r="D46" t="s">
        <v>30</v>
      </c>
      <c r="E46">
        <v>87</v>
      </c>
      <c r="F46">
        <v>46500000</v>
      </c>
      <c r="G46">
        <v>170000</v>
      </c>
      <c r="H46" t="s">
        <v>87</v>
      </c>
    </row>
    <row r="47" spans="1:8" x14ac:dyDescent="0.25">
      <c r="A47" s="2">
        <v>45</v>
      </c>
      <c r="B47" t="s">
        <v>88</v>
      </c>
      <c r="C47">
        <v>24</v>
      </c>
      <c r="D47" t="s">
        <v>89</v>
      </c>
      <c r="E47">
        <v>86</v>
      </c>
      <c r="F47">
        <v>42500000</v>
      </c>
      <c r="G47">
        <v>120000</v>
      </c>
      <c r="H47" t="s">
        <v>17</v>
      </c>
    </row>
    <row r="48" spans="1:8" x14ac:dyDescent="0.25">
      <c r="A48" s="2">
        <v>46</v>
      </c>
      <c r="B48" t="s">
        <v>90</v>
      </c>
      <c r="C48">
        <v>27</v>
      </c>
      <c r="D48" t="s">
        <v>61</v>
      </c>
      <c r="E48">
        <v>86</v>
      </c>
      <c r="F48">
        <v>45000000</v>
      </c>
      <c r="G48">
        <v>160000</v>
      </c>
      <c r="H48" t="s">
        <v>91</v>
      </c>
    </row>
    <row r="49" spans="1:8" x14ac:dyDescent="0.25">
      <c r="A49" s="2">
        <v>47</v>
      </c>
      <c r="B49" t="s">
        <v>92</v>
      </c>
      <c r="C49">
        <v>27</v>
      </c>
      <c r="D49" t="s">
        <v>11</v>
      </c>
      <c r="E49">
        <v>86</v>
      </c>
      <c r="F49">
        <v>35500000</v>
      </c>
      <c r="G49">
        <v>150000</v>
      </c>
      <c r="H49" t="s">
        <v>93</v>
      </c>
    </row>
    <row r="50" spans="1:8" x14ac:dyDescent="0.25">
      <c r="A50" s="2">
        <v>48</v>
      </c>
      <c r="B50" t="s">
        <v>94</v>
      </c>
      <c r="C50">
        <v>35</v>
      </c>
      <c r="D50" t="s">
        <v>50</v>
      </c>
      <c r="E50">
        <v>86</v>
      </c>
      <c r="F50">
        <v>6500000</v>
      </c>
      <c r="G50">
        <v>80000</v>
      </c>
      <c r="H50" t="s">
        <v>25</v>
      </c>
    </row>
    <row r="51" spans="1:8" x14ac:dyDescent="0.25">
      <c r="A51" s="2">
        <v>49</v>
      </c>
      <c r="B51" t="s">
        <v>95</v>
      </c>
      <c r="C51">
        <v>30</v>
      </c>
      <c r="D51" t="s">
        <v>33</v>
      </c>
      <c r="E51">
        <v>86</v>
      </c>
      <c r="F51">
        <v>28000000</v>
      </c>
      <c r="G51">
        <v>130000</v>
      </c>
      <c r="H51" t="s">
        <v>25</v>
      </c>
    </row>
    <row r="52" spans="1:8" x14ac:dyDescent="0.25">
      <c r="A52" s="2">
        <v>50</v>
      </c>
      <c r="B52" t="s">
        <v>96</v>
      </c>
      <c r="C52">
        <v>31</v>
      </c>
      <c r="D52" t="s">
        <v>30</v>
      </c>
      <c r="E52">
        <v>86</v>
      </c>
      <c r="F52">
        <v>33500000</v>
      </c>
      <c r="G52">
        <v>130000</v>
      </c>
      <c r="H52" t="s">
        <v>97</v>
      </c>
    </row>
    <row r="53" spans="1:8" x14ac:dyDescent="0.25">
      <c r="A53" s="2">
        <v>51</v>
      </c>
      <c r="B53" t="s">
        <v>98</v>
      </c>
      <c r="C53">
        <v>29</v>
      </c>
      <c r="D53" t="s">
        <v>11</v>
      </c>
      <c r="E53">
        <v>86</v>
      </c>
      <c r="F53">
        <v>29500000</v>
      </c>
      <c r="G53">
        <v>130000</v>
      </c>
      <c r="H53" t="s">
        <v>25</v>
      </c>
    </row>
    <row r="54" spans="1:8" x14ac:dyDescent="0.25">
      <c r="A54" s="2">
        <v>52</v>
      </c>
      <c r="B54" t="s">
        <v>99</v>
      </c>
      <c r="C54">
        <v>33</v>
      </c>
      <c r="D54" t="s">
        <v>16</v>
      </c>
      <c r="E54">
        <v>86</v>
      </c>
      <c r="F54">
        <v>24000000</v>
      </c>
      <c r="G54">
        <v>100000</v>
      </c>
      <c r="H54" t="s">
        <v>100</v>
      </c>
    </row>
    <row r="55" spans="1:8" x14ac:dyDescent="0.25">
      <c r="A55" s="2">
        <v>53</v>
      </c>
      <c r="B55" t="s">
        <v>101</v>
      </c>
      <c r="C55">
        <v>29</v>
      </c>
      <c r="D55" t="s">
        <v>28</v>
      </c>
      <c r="E55">
        <v>86</v>
      </c>
      <c r="F55">
        <v>36000000</v>
      </c>
      <c r="G55">
        <v>130000</v>
      </c>
      <c r="H55" t="s">
        <v>102</v>
      </c>
    </row>
    <row r="56" spans="1:8" x14ac:dyDescent="0.25">
      <c r="A56" s="2">
        <v>54</v>
      </c>
      <c r="B56" t="s">
        <v>103</v>
      </c>
      <c r="C56">
        <v>31</v>
      </c>
      <c r="D56" t="s">
        <v>75</v>
      </c>
      <c r="E56">
        <v>86</v>
      </c>
      <c r="F56">
        <v>25500000</v>
      </c>
      <c r="G56">
        <v>120000</v>
      </c>
      <c r="H56" t="s">
        <v>25</v>
      </c>
    </row>
    <row r="57" spans="1:8" x14ac:dyDescent="0.25">
      <c r="A57" s="2">
        <v>55</v>
      </c>
      <c r="B57" t="s">
        <v>104</v>
      </c>
      <c r="C57">
        <v>29</v>
      </c>
      <c r="D57" t="s">
        <v>36</v>
      </c>
      <c r="E57">
        <v>86</v>
      </c>
      <c r="F57">
        <v>29500000</v>
      </c>
      <c r="G57">
        <v>120000</v>
      </c>
      <c r="H57" t="s">
        <v>105</v>
      </c>
    </row>
    <row r="58" spans="1:8" x14ac:dyDescent="0.25">
      <c r="A58" s="2">
        <v>56</v>
      </c>
      <c r="B58" t="s">
        <v>106</v>
      </c>
      <c r="C58">
        <v>30</v>
      </c>
      <c r="D58" t="s">
        <v>50</v>
      </c>
      <c r="E58">
        <v>86</v>
      </c>
      <c r="F58">
        <v>35000000</v>
      </c>
      <c r="G58">
        <v>120000</v>
      </c>
      <c r="H58" t="s">
        <v>38</v>
      </c>
    </row>
    <row r="59" spans="1:8" x14ac:dyDescent="0.25">
      <c r="A59" s="2">
        <v>57</v>
      </c>
      <c r="B59" t="s">
        <v>107</v>
      </c>
      <c r="C59">
        <v>28</v>
      </c>
      <c r="D59" t="s">
        <v>8</v>
      </c>
      <c r="E59">
        <v>86</v>
      </c>
      <c r="F59">
        <v>30000000</v>
      </c>
      <c r="G59">
        <v>160000</v>
      </c>
      <c r="H59" t="s">
        <v>93</v>
      </c>
    </row>
    <row r="60" spans="1:8" x14ac:dyDescent="0.25">
      <c r="A60" s="2">
        <v>58</v>
      </c>
      <c r="B60" t="s">
        <v>108</v>
      </c>
      <c r="C60">
        <v>29</v>
      </c>
      <c r="D60" t="s">
        <v>109</v>
      </c>
      <c r="E60">
        <v>86</v>
      </c>
      <c r="F60">
        <v>36000000</v>
      </c>
      <c r="G60">
        <v>120000</v>
      </c>
      <c r="H60" t="s">
        <v>62</v>
      </c>
    </row>
    <row r="61" spans="1:8" x14ac:dyDescent="0.25">
      <c r="A61" s="2">
        <v>59</v>
      </c>
      <c r="B61" t="s">
        <v>110</v>
      </c>
      <c r="C61">
        <v>22</v>
      </c>
      <c r="D61" t="s">
        <v>50</v>
      </c>
      <c r="E61">
        <v>85</v>
      </c>
      <c r="F61">
        <v>48000000</v>
      </c>
      <c r="G61">
        <v>100000</v>
      </c>
      <c r="H61" t="s">
        <v>111</v>
      </c>
    </row>
    <row r="62" spans="1:8" x14ac:dyDescent="0.25">
      <c r="A62" s="2">
        <v>60</v>
      </c>
      <c r="B62" t="s">
        <v>112</v>
      </c>
      <c r="C62">
        <v>23</v>
      </c>
      <c r="D62" t="s">
        <v>36</v>
      </c>
      <c r="E62">
        <v>85</v>
      </c>
      <c r="F62">
        <v>44000000</v>
      </c>
      <c r="G62">
        <v>110000</v>
      </c>
      <c r="H62" t="s">
        <v>38</v>
      </c>
    </row>
    <row r="63" spans="1:8" x14ac:dyDescent="0.25">
      <c r="A63" s="2">
        <v>61</v>
      </c>
      <c r="B63" t="s">
        <v>113</v>
      </c>
      <c r="C63">
        <v>24</v>
      </c>
      <c r="D63" t="s">
        <v>114</v>
      </c>
      <c r="E63">
        <v>85</v>
      </c>
      <c r="F63">
        <v>44000000</v>
      </c>
      <c r="G63">
        <v>110000</v>
      </c>
      <c r="H63" t="s">
        <v>115</v>
      </c>
    </row>
    <row r="64" spans="1:8" x14ac:dyDescent="0.25">
      <c r="A64" s="2">
        <v>62</v>
      </c>
      <c r="B64" t="s">
        <v>116</v>
      </c>
      <c r="C64">
        <v>25</v>
      </c>
      <c r="D64" t="s">
        <v>117</v>
      </c>
      <c r="E64">
        <v>85</v>
      </c>
      <c r="F64">
        <v>43500000</v>
      </c>
      <c r="G64">
        <v>110000</v>
      </c>
      <c r="H64" t="s">
        <v>19</v>
      </c>
    </row>
    <row r="65" spans="1:8" x14ac:dyDescent="0.25">
      <c r="A65" s="2">
        <v>63</v>
      </c>
      <c r="B65" t="s">
        <v>118</v>
      </c>
      <c r="C65">
        <v>25</v>
      </c>
      <c r="D65" t="s">
        <v>119</v>
      </c>
      <c r="E65">
        <v>85</v>
      </c>
      <c r="F65">
        <v>40500000</v>
      </c>
      <c r="G65">
        <v>60000</v>
      </c>
      <c r="H65" t="s">
        <v>120</v>
      </c>
    </row>
    <row r="66" spans="1:8" x14ac:dyDescent="0.25">
      <c r="A66" s="2">
        <v>64</v>
      </c>
      <c r="B66" t="s">
        <v>121</v>
      </c>
      <c r="C66">
        <v>26</v>
      </c>
      <c r="D66" t="s">
        <v>50</v>
      </c>
      <c r="E66">
        <v>85</v>
      </c>
      <c r="F66">
        <v>39000000</v>
      </c>
      <c r="G66">
        <v>130000</v>
      </c>
      <c r="H66" t="s">
        <v>80</v>
      </c>
    </row>
    <row r="67" spans="1:8" x14ac:dyDescent="0.25">
      <c r="A67" s="2">
        <v>65</v>
      </c>
      <c r="B67" t="s">
        <v>122</v>
      </c>
      <c r="C67">
        <v>25</v>
      </c>
      <c r="D67" t="s">
        <v>33</v>
      </c>
      <c r="E67">
        <v>85</v>
      </c>
      <c r="F67">
        <v>39000000</v>
      </c>
      <c r="G67">
        <v>110000</v>
      </c>
      <c r="H67" t="s">
        <v>38</v>
      </c>
    </row>
    <row r="68" spans="1:8" x14ac:dyDescent="0.25">
      <c r="A68" s="2">
        <v>66</v>
      </c>
      <c r="B68" t="s">
        <v>123</v>
      </c>
      <c r="C68">
        <v>27</v>
      </c>
      <c r="D68" t="s">
        <v>28</v>
      </c>
      <c r="E68">
        <v>85</v>
      </c>
      <c r="F68">
        <v>38500000</v>
      </c>
      <c r="G68">
        <v>150000</v>
      </c>
      <c r="H68" t="s">
        <v>19</v>
      </c>
    </row>
    <row r="69" spans="1:8" x14ac:dyDescent="0.25">
      <c r="A69" s="2">
        <v>67</v>
      </c>
      <c r="B69" t="s">
        <v>124</v>
      </c>
      <c r="C69">
        <v>27</v>
      </c>
      <c r="D69" t="s">
        <v>58</v>
      </c>
      <c r="E69">
        <v>85</v>
      </c>
      <c r="F69">
        <v>31000000</v>
      </c>
      <c r="G69">
        <v>130000</v>
      </c>
      <c r="H69" t="s">
        <v>25</v>
      </c>
    </row>
    <row r="70" spans="1:8" x14ac:dyDescent="0.25">
      <c r="A70" s="2">
        <v>68</v>
      </c>
      <c r="B70" t="s">
        <v>125</v>
      </c>
      <c r="C70">
        <v>27</v>
      </c>
      <c r="D70" t="s">
        <v>36</v>
      </c>
      <c r="E70">
        <v>85</v>
      </c>
      <c r="F70">
        <v>36500000</v>
      </c>
      <c r="G70">
        <v>130000</v>
      </c>
      <c r="H70" t="s">
        <v>126</v>
      </c>
    </row>
    <row r="71" spans="1:8" x14ac:dyDescent="0.25">
      <c r="A71" s="2">
        <v>69</v>
      </c>
      <c r="B71" t="s">
        <v>127</v>
      </c>
      <c r="C71">
        <v>32</v>
      </c>
      <c r="D71" t="s">
        <v>11</v>
      </c>
      <c r="E71">
        <v>85</v>
      </c>
      <c r="F71">
        <v>19500000</v>
      </c>
      <c r="G71">
        <v>110000</v>
      </c>
      <c r="H71" t="s">
        <v>128</v>
      </c>
    </row>
    <row r="72" spans="1:8" x14ac:dyDescent="0.25">
      <c r="A72" s="2">
        <v>70</v>
      </c>
      <c r="B72" t="s">
        <v>129</v>
      </c>
      <c r="C72">
        <v>33</v>
      </c>
      <c r="D72" t="s">
        <v>50</v>
      </c>
      <c r="E72">
        <v>85</v>
      </c>
      <c r="F72">
        <v>14000000</v>
      </c>
      <c r="G72">
        <v>90000</v>
      </c>
      <c r="H72" t="s">
        <v>130</v>
      </c>
    </row>
    <row r="73" spans="1:8" x14ac:dyDescent="0.25">
      <c r="A73" s="2">
        <v>71</v>
      </c>
      <c r="B73" t="s">
        <v>131</v>
      </c>
      <c r="C73">
        <v>31</v>
      </c>
      <c r="D73" t="s">
        <v>132</v>
      </c>
      <c r="E73">
        <v>85</v>
      </c>
      <c r="F73">
        <v>26000000</v>
      </c>
      <c r="G73">
        <v>50000</v>
      </c>
      <c r="H73" t="s">
        <v>17</v>
      </c>
    </row>
    <row r="74" spans="1:8" x14ac:dyDescent="0.25">
      <c r="A74" s="2">
        <v>72</v>
      </c>
      <c r="B74" t="s">
        <v>133</v>
      </c>
      <c r="C74">
        <v>30</v>
      </c>
      <c r="D74" t="s">
        <v>42</v>
      </c>
      <c r="E74">
        <v>85</v>
      </c>
      <c r="F74">
        <v>23500000</v>
      </c>
      <c r="G74">
        <v>100000</v>
      </c>
      <c r="H74" t="s">
        <v>93</v>
      </c>
    </row>
    <row r="75" spans="1:8" x14ac:dyDescent="0.25">
      <c r="A75" s="2">
        <v>73</v>
      </c>
      <c r="B75" t="s">
        <v>134</v>
      </c>
      <c r="C75">
        <v>30</v>
      </c>
      <c r="D75" t="s">
        <v>30</v>
      </c>
      <c r="E75">
        <v>85</v>
      </c>
      <c r="F75">
        <v>24000000</v>
      </c>
      <c r="G75">
        <v>100000</v>
      </c>
      <c r="H75" t="s">
        <v>25</v>
      </c>
    </row>
    <row r="76" spans="1:8" x14ac:dyDescent="0.25">
      <c r="A76" s="2">
        <v>74</v>
      </c>
      <c r="B76" t="s">
        <v>135</v>
      </c>
      <c r="C76">
        <v>29</v>
      </c>
      <c r="D76" t="s">
        <v>136</v>
      </c>
      <c r="E76">
        <v>85</v>
      </c>
      <c r="F76">
        <v>28500000</v>
      </c>
      <c r="G76">
        <v>30000</v>
      </c>
      <c r="H76" t="s">
        <v>17</v>
      </c>
    </row>
    <row r="77" spans="1:8" x14ac:dyDescent="0.25">
      <c r="A77" s="2">
        <v>75</v>
      </c>
      <c r="B77" t="s">
        <v>137</v>
      </c>
      <c r="C77">
        <v>28</v>
      </c>
      <c r="D77" t="s">
        <v>138</v>
      </c>
      <c r="E77">
        <v>85</v>
      </c>
      <c r="F77">
        <v>32000000</v>
      </c>
      <c r="G77">
        <v>130000</v>
      </c>
      <c r="H77" t="s">
        <v>80</v>
      </c>
    </row>
    <row r="78" spans="1:8" x14ac:dyDescent="0.25">
      <c r="A78" s="2">
        <v>76</v>
      </c>
      <c r="B78" t="s">
        <v>139</v>
      </c>
      <c r="C78">
        <v>33</v>
      </c>
      <c r="D78" t="s">
        <v>33</v>
      </c>
      <c r="E78">
        <v>85</v>
      </c>
      <c r="F78">
        <v>24000000</v>
      </c>
      <c r="G78">
        <v>70000</v>
      </c>
      <c r="H78" t="s">
        <v>17</v>
      </c>
    </row>
    <row r="79" spans="1:8" x14ac:dyDescent="0.25">
      <c r="A79" s="2">
        <v>77</v>
      </c>
      <c r="B79" t="s">
        <v>140</v>
      </c>
      <c r="C79">
        <v>29</v>
      </c>
      <c r="D79" t="s">
        <v>36</v>
      </c>
      <c r="E79">
        <v>85</v>
      </c>
      <c r="F79">
        <v>32500000</v>
      </c>
      <c r="G79">
        <v>120000</v>
      </c>
      <c r="H79" t="s">
        <v>141</v>
      </c>
    </row>
    <row r="80" spans="1:8" x14ac:dyDescent="0.25">
      <c r="A80" s="2">
        <v>78</v>
      </c>
      <c r="B80" t="s">
        <v>142</v>
      </c>
      <c r="C80">
        <v>27</v>
      </c>
      <c r="D80" t="s">
        <v>28</v>
      </c>
      <c r="E80">
        <v>85</v>
      </c>
      <c r="F80">
        <v>33000000</v>
      </c>
      <c r="G80">
        <v>130000</v>
      </c>
      <c r="H80" t="s">
        <v>120</v>
      </c>
    </row>
    <row r="81" spans="1:8" x14ac:dyDescent="0.25">
      <c r="A81" s="2">
        <v>79</v>
      </c>
      <c r="B81" t="s">
        <v>143</v>
      </c>
      <c r="C81">
        <v>28</v>
      </c>
      <c r="D81" t="s">
        <v>42</v>
      </c>
      <c r="E81">
        <v>85</v>
      </c>
      <c r="F81">
        <v>32000000</v>
      </c>
      <c r="G81">
        <v>130000</v>
      </c>
      <c r="H81" t="s">
        <v>100</v>
      </c>
    </row>
    <row r="82" spans="1:8" x14ac:dyDescent="0.25">
      <c r="A82" s="2">
        <v>80</v>
      </c>
      <c r="B82" t="s">
        <v>144</v>
      </c>
      <c r="C82">
        <v>28</v>
      </c>
      <c r="D82" t="s">
        <v>33</v>
      </c>
      <c r="E82">
        <v>85</v>
      </c>
      <c r="F82">
        <v>26000000</v>
      </c>
      <c r="G82">
        <v>130000</v>
      </c>
      <c r="H82" t="s">
        <v>25</v>
      </c>
    </row>
    <row r="83" spans="1:8" x14ac:dyDescent="0.25">
      <c r="A83" s="2">
        <v>81</v>
      </c>
      <c r="B83" t="s">
        <v>145</v>
      </c>
      <c r="C83">
        <v>27</v>
      </c>
      <c r="D83" t="s">
        <v>21</v>
      </c>
      <c r="E83">
        <v>85</v>
      </c>
      <c r="F83">
        <v>33000000</v>
      </c>
      <c r="G83">
        <v>130000</v>
      </c>
      <c r="H83" t="s">
        <v>146</v>
      </c>
    </row>
    <row r="84" spans="1:8" x14ac:dyDescent="0.25">
      <c r="A84" s="2">
        <v>82</v>
      </c>
      <c r="B84" t="s">
        <v>147</v>
      </c>
      <c r="C84">
        <v>29</v>
      </c>
      <c r="D84" t="s">
        <v>8</v>
      </c>
      <c r="E84">
        <v>85</v>
      </c>
      <c r="F84">
        <v>28500000</v>
      </c>
      <c r="G84">
        <v>100000</v>
      </c>
      <c r="H84" t="s">
        <v>17</v>
      </c>
    </row>
    <row r="85" spans="1:8" x14ac:dyDescent="0.25">
      <c r="A85" s="2">
        <v>83</v>
      </c>
      <c r="B85" t="s">
        <v>148</v>
      </c>
      <c r="C85">
        <v>23</v>
      </c>
      <c r="D85" t="s">
        <v>8</v>
      </c>
      <c r="E85">
        <v>84</v>
      </c>
      <c r="F85">
        <v>35000000</v>
      </c>
      <c r="G85">
        <v>110000</v>
      </c>
      <c r="H85" t="s">
        <v>25</v>
      </c>
    </row>
    <row r="86" spans="1:8" x14ac:dyDescent="0.25">
      <c r="A86" s="2">
        <v>84</v>
      </c>
      <c r="B86" t="s">
        <v>149</v>
      </c>
      <c r="C86">
        <v>23</v>
      </c>
      <c r="D86" t="s">
        <v>150</v>
      </c>
      <c r="E86">
        <v>84</v>
      </c>
      <c r="F86">
        <v>41000000</v>
      </c>
      <c r="G86">
        <v>110000</v>
      </c>
      <c r="H86" t="s">
        <v>19</v>
      </c>
    </row>
    <row r="87" spans="1:8" x14ac:dyDescent="0.25">
      <c r="A87" s="2">
        <v>85</v>
      </c>
      <c r="B87" t="s">
        <v>151</v>
      </c>
      <c r="C87">
        <v>22</v>
      </c>
      <c r="D87" t="s">
        <v>58</v>
      </c>
      <c r="E87">
        <v>84</v>
      </c>
      <c r="F87">
        <v>41000000</v>
      </c>
      <c r="G87">
        <v>100000</v>
      </c>
      <c r="H87" t="s">
        <v>19</v>
      </c>
    </row>
    <row r="88" spans="1:8" x14ac:dyDescent="0.25">
      <c r="A88" s="2">
        <v>86</v>
      </c>
      <c r="B88" t="s">
        <v>152</v>
      </c>
      <c r="C88">
        <v>22</v>
      </c>
      <c r="D88" t="s">
        <v>11</v>
      </c>
      <c r="E88">
        <v>84</v>
      </c>
      <c r="F88">
        <v>39000000</v>
      </c>
      <c r="G88">
        <v>90000</v>
      </c>
      <c r="H88" t="s">
        <v>153</v>
      </c>
    </row>
    <row r="89" spans="1:8" x14ac:dyDescent="0.25">
      <c r="A89" s="2">
        <v>87</v>
      </c>
      <c r="B89" t="s">
        <v>154</v>
      </c>
      <c r="C89">
        <v>24</v>
      </c>
      <c r="D89" t="s">
        <v>58</v>
      </c>
      <c r="E89">
        <v>84</v>
      </c>
      <c r="F89">
        <v>38000000</v>
      </c>
      <c r="G89">
        <v>110000</v>
      </c>
      <c r="H89" t="s">
        <v>78</v>
      </c>
    </row>
    <row r="90" spans="1:8" x14ac:dyDescent="0.25">
      <c r="A90" s="2">
        <v>88</v>
      </c>
      <c r="B90" t="s">
        <v>155</v>
      </c>
      <c r="C90">
        <v>24</v>
      </c>
      <c r="D90" t="s">
        <v>42</v>
      </c>
      <c r="E90">
        <v>84</v>
      </c>
      <c r="F90">
        <v>37000000</v>
      </c>
      <c r="G90">
        <v>110000</v>
      </c>
      <c r="H90" t="s">
        <v>156</v>
      </c>
    </row>
    <row r="91" spans="1:8" x14ac:dyDescent="0.25">
      <c r="A91" s="2">
        <v>89</v>
      </c>
      <c r="B91" t="s">
        <v>157</v>
      </c>
      <c r="C91">
        <v>24</v>
      </c>
      <c r="D91" t="s">
        <v>8</v>
      </c>
      <c r="E91">
        <v>84</v>
      </c>
      <c r="F91">
        <v>38000000</v>
      </c>
      <c r="G91">
        <v>110000</v>
      </c>
      <c r="H91" t="s">
        <v>64</v>
      </c>
    </row>
    <row r="92" spans="1:8" x14ac:dyDescent="0.25">
      <c r="A92" s="2">
        <v>90</v>
      </c>
      <c r="B92" t="s">
        <v>158</v>
      </c>
      <c r="C92">
        <v>24</v>
      </c>
      <c r="D92" t="s">
        <v>159</v>
      </c>
      <c r="E92">
        <v>84</v>
      </c>
      <c r="F92">
        <v>32500000</v>
      </c>
      <c r="G92">
        <v>110000</v>
      </c>
      <c r="H92" t="s">
        <v>69</v>
      </c>
    </row>
    <row r="93" spans="1:8" x14ac:dyDescent="0.25">
      <c r="A93" s="2">
        <v>91</v>
      </c>
      <c r="B93" t="s">
        <v>160</v>
      </c>
      <c r="C93">
        <v>22</v>
      </c>
      <c r="D93" t="s">
        <v>161</v>
      </c>
      <c r="E93">
        <v>84</v>
      </c>
      <c r="F93">
        <v>32500000</v>
      </c>
      <c r="G93">
        <v>90000</v>
      </c>
      <c r="H93" t="s">
        <v>25</v>
      </c>
    </row>
    <row r="94" spans="1:8" x14ac:dyDescent="0.25">
      <c r="A94" s="2">
        <v>92</v>
      </c>
      <c r="B94" t="s">
        <v>162</v>
      </c>
      <c r="C94">
        <v>25</v>
      </c>
      <c r="D94" t="s">
        <v>30</v>
      </c>
      <c r="E94">
        <v>84</v>
      </c>
      <c r="F94">
        <v>35000000</v>
      </c>
      <c r="G94">
        <v>110000</v>
      </c>
      <c r="H94" t="s">
        <v>163</v>
      </c>
    </row>
    <row r="95" spans="1:8" x14ac:dyDescent="0.25">
      <c r="A95" s="2">
        <v>93</v>
      </c>
      <c r="B95" t="s">
        <v>164</v>
      </c>
      <c r="C95">
        <v>25</v>
      </c>
      <c r="D95" t="s">
        <v>16</v>
      </c>
      <c r="E95">
        <v>84</v>
      </c>
      <c r="F95">
        <v>35000000</v>
      </c>
      <c r="G95">
        <v>110000</v>
      </c>
      <c r="H95" t="s">
        <v>165</v>
      </c>
    </row>
    <row r="96" spans="1:8" x14ac:dyDescent="0.25">
      <c r="A96" s="2">
        <v>94</v>
      </c>
      <c r="B96" t="s">
        <v>166</v>
      </c>
      <c r="C96">
        <v>25</v>
      </c>
      <c r="D96" t="s">
        <v>50</v>
      </c>
      <c r="E96">
        <v>84</v>
      </c>
      <c r="F96">
        <v>29500000</v>
      </c>
      <c r="G96">
        <v>110000</v>
      </c>
      <c r="H96" t="s">
        <v>167</v>
      </c>
    </row>
    <row r="97" spans="1:8" x14ac:dyDescent="0.25">
      <c r="A97" s="2">
        <v>95</v>
      </c>
      <c r="B97" t="s">
        <v>168</v>
      </c>
      <c r="C97">
        <v>24</v>
      </c>
      <c r="D97" t="s">
        <v>61</v>
      </c>
      <c r="E97">
        <v>84</v>
      </c>
      <c r="F97">
        <v>37000000</v>
      </c>
      <c r="G97">
        <v>130000</v>
      </c>
      <c r="H97" t="s">
        <v>169</v>
      </c>
    </row>
    <row r="98" spans="1:8" x14ac:dyDescent="0.25">
      <c r="A98" s="2">
        <v>96</v>
      </c>
      <c r="B98" t="s">
        <v>170</v>
      </c>
      <c r="C98">
        <v>25</v>
      </c>
      <c r="D98" t="s">
        <v>171</v>
      </c>
      <c r="E98">
        <v>84</v>
      </c>
      <c r="F98">
        <v>30000000</v>
      </c>
      <c r="G98">
        <v>100000</v>
      </c>
      <c r="H98" t="s">
        <v>25</v>
      </c>
    </row>
    <row r="99" spans="1:8" x14ac:dyDescent="0.25">
      <c r="A99" s="2">
        <v>97</v>
      </c>
      <c r="B99" t="s">
        <v>172</v>
      </c>
      <c r="C99">
        <v>23</v>
      </c>
      <c r="D99" t="s">
        <v>30</v>
      </c>
      <c r="E99">
        <v>84</v>
      </c>
      <c r="F99">
        <v>36000000</v>
      </c>
      <c r="G99">
        <v>110000</v>
      </c>
      <c r="H99" t="s">
        <v>80</v>
      </c>
    </row>
    <row r="100" spans="1:8" x14ac:dyDescent="0.25">
      <c r="A100" s="2">
        <v>98</v>
      </c>
      <c r="B100" t="s">
        <v>173</v>
      </c>
      <c r="C100">
        <v>22</v>
      </c>
      <c r="D100" t="s">
        <v>174</v>
      </c>
      <c r="E100">
        <v>84</v>
      </c>
      <c r="F100">
        <v>37000000</v>
      </c>
      <c r="G100">
        <v>100000</v>
      </c>
      <c r="H100" t="s">
        <v>175</v>
      </c>
    </row>
    <row r="101" spans="1:8" x14ac:dyDescent="0.25">
      <c r="A101" s="2">
        <v>99</v>
      </c>
      <c r="B101" t="s">
        <v>176</v>
      </c>
      <c r="C101">
        <v>26</v>
      </c>
      <c r="D101" t="s">
        <v>36</v>
      </c>
      <c r="E101">
        <v>84</v>
      </c>
      <c r="F101">
        <v>28500000</v>
      </c>
      <c r="G101">
        <v>130000</v>
      </c>
      <c r="H101" t="s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"/>
  <sheetViews>
    <sheetView workbookViewId="0"/>
  </sheetViews>
  <sheetFormatPr defaultRowHeight="15" x14ac:dyDescent="0.25"/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>
        <v>0</v>
      </c>
      <c r="B2" t="s">
        <v>10</v>
      </c>
      <c r="C2">
        <v>28</v>
      </c>
      <c r="D2" t="s">
        <v>11</v>
      </c>
      <c r="E2">
        <v>94</v>
      </c>
      <c r="F2">
        <v>111000000</v>
      </c>
      <c r="G2">
        <v>550000</v>
      </c>
      <c r="H2" t="s">
        <v>189</v>
      </c>
    </row>
    <row r="3" spans="1:8" x14ac:dyDescent="0.25">
      <c r="A3" s="2">
        <v>1</v>
      </c>
      <c r="B3" t="s">
        <v>7</v>
      </c>
      <c r="C3">
        <v>30</v>
      </c>
      <c r="D3" t="s">
        <v>8</v>
      </c>
      <c r="E3">
        <v>93</v>
      </c>
      <c r="F3">
        <v>85500000</v>
      </c>
      <c r="G3">
        <v>475000</v>
      </c>
      <c r="H3" t="s">
        <v>190</v>
      </c>
    </row>
    <row r="4" spans="1:8" x14ac:dyDescent="0.25">
      <c r="A4" s="2">
        <v>2</v>
      </c>
      <c r="B4" t="s">
        <v>72</v>
      </c>
      <c r="C4">
        <v>31</v>
      </c>
      <c r="D4" t="s">
        <v>16</v>
      </c>
      <c r="E4">
        <v>90</v>
      </c>
      <c r="F4">
        <v>56000000</v>
      </c>
      <c r="G4">
        <v>250000</v>
      </c>
      <c r="H4" t="s">
        <v>191</v>
      </c>
    </row>
    <row r="5" spans="1:8" x14ac:dyDescent="0.25">
      <c r="A5" s="2">
        <v>3</v>
      </c>
      <c r="B5" t="s">
        <v>15</v>
      </c>
      <c r="C5">
        <v>29</v>
      </c>
      <c r="D5" t="s">
        <v>16</v>
      </c>
      <c r="E5">
        <v>90</v>
      </c>
      <c r="F5">
        <v>58000000</v>
      </c>
      <c r="G5">
        <v>250000</v>
      </c>
      <c r="H5" t="s">
        <v>17</v>
      </c>
    </row>
    <row r="6" spans="1:8" x14ac:dyDescent="0.25">
      <c r="A6" s="2">
        <v>4</v>
      </c>
      <c r="B6" t="s">
        <v>18</v>
      </c>
      <c r="C6">
        <v>28</v>
      </c>
      <c r="D6" t="s">
        <v>11</v>
      </c>
      <c r="E6">
        <v>90</v>
      </c>
      <c r="F6">
        <v>69000000</v>
      </c>
      <c r="G6">
        <v>300000</v>
      </c>
      <c r="H6" t="s">
        <v>19</v>
      </c>
    </row>
    <row r="7" spans="1:8" x14ac:dyDescent="0.25">
      <c r="A7" s="2">
        <v>5</v>
      </c>
      <c r="B7" t="s">
        <v>47</v>
      </c>
      <c r="C7">
        <v>24</v>
      </c>
      <c r="D7" t="s">
        <v>28</v>
      </c>
      <c r="E7">
        <v>89</v>
      </c>
      <c r="F7">
        <v>74000000</v>
      </c>
      <c r="G7">
        <v>240000</v>
      </c>
      <c r="H7" t="s">
        <v>100</v>
      </c>
    </row>
    <row r="8" spans="1:8" x14ac:dyDescent="0.25">
      <c r="A8" s="2">
        <v>6</v>
      </c>
      <c r="B8" t="s">
        <v>22</v>
      </c>
      <c r="C8">
        <v>33</v>
      </c>
      <c r="D8" t="s">
        <v>36</v>
      </c>
      <c r="E8">
        <v>89</v>
      </c>
      <c r="F8">
        <v>40500000</v>
      </c>
      <c r="G8">
        <v>220000</v>
      </c>
      <c r="H8" t="s">
        <v>19</v>
      </c>
    </row>
    <row r="9" spans="1:8" x14ac:dyDescent="0.25">
      <c r="A9" s="2">
        <v>7</v>
      </c>
      <c r="B9" t="s">
        <v>13</v>
      </c>
      <c r="C9">
        <v>23</v>
      </c>
      <c r="D9" t="s">
        <v>11</v>
      </c>
      <c r="E9">
        <v>88</v>
      </c>
      <c r="F9">
        <v>71500000</v>
      </c>
      <c r="G9">
        <v>230000</v>
      </c>
      <c r="H9" t="s">
        <v>14</v>
      </c>
    </row>
    <row r="10" spans="1:8" x14ac:dyDescent="0.25">
      <c r="A10" s="2">
        <v>8</v>
      </c>
      <c r="B10" t="s">
        <v>35</v>
      </c>
      <c r="C10">
        <v>30</v>
      </c>
      <c r="D10" t="s">
        <v>36</v>
      </c>
      <c r="E10">
        <v>88</v>
      </c>
      <c r="F10">
        <v>38000000</v>
      </c>
      <c r="G10">
        <v>200000</v>
      </c>
      <c r="H10" t="s">
        <v>25</v>
      </c>
    </row>
    <row r="11" spans="1:8" x14ac:dyDescent="0.25">
      <c r="A11" s="2">
        <v>9</v>
      </c>
      <c r="B11" t="s">
        <v>77</v>
      </c>
      <c r="C11">
        <v>29</v>
      </c>
      <c r="D11" t="s">
        <v>33</v>
      </c>
      <c r="E11">
        <v>88</v>
      </c>
      <c r="F11">
        <v>50500000</v>
      </c>
      <c r="G11">
        <v>210000</v>
      </c>
      <c r="H11" t="s">
        <v>78</v>
      </c>
    </row>
    <row r="12" spans="1:8" x14ac:dyDescent="0.25">
      <c r="A12" s="2">
        <v>10</v>
      </c>
      <c r="B12" t="s">
        <v>63</v>
      </c>
      <c r="C12">
        <v>23</v>
      </c>
      <c r="D12" t="s">
        <v>8</v>
      </c>
      <c r="E12">
        <v>87</v>
      </c>
      <c r="F12">
        <v>62500000</v>
      </c>
      <c r="G12">
        <v>210000</v>
      </c>
      <c r="H12" t="s">
        <v>64</v>
      </c>
    </row>
    <row r="13" spans="1:8" x14ac:dyDescent="0.25">
      <c r="A13" s="2">
        <v>11</v>
      </c>
      <c r="B13" t="s">
        <v>23</v>
      </c>
      <c r="C13">
        <v>25</v>
      </c>
      <c r="D13" t="s">
        <v>8</v>
      </c>
      <c r="E13">
        <v>87</v>
      </c>
      <c r="F13">
        <v>56000000</v>
      </c>
      <c r="G13">
        <v>200000</v>
      </c>
      <c r="H13" t="s">
        <v>73</v>
      </c>
    </row>
    <row r="14" spans="1:8" x14ac:dyDescent="0.25">
      <c r="A14" s="2">
        <v>12</v>
      </c>
      <c r="B14" t="s">
        <v>46</v>
      </c>
      <c r="C14">
        <v>25</v>
      </c>
      <c r="D14" t="s">
        <v>8</v>
      </c>
      <c r="E14">
        <v>87</v>
      </c>
      <c r="F14">
        <v>54500000</v>
      </c>
      <c r="G14">
        <v>200000</v>
      </c>
      <c r="H14" t="s">
        <v>38</v>
      </c>
    </row>
    <row r="15" spans="1:8" x14ac:dyDescent="0.25">
      <c r="A15" s="2">
        <v>13</v>
      </c>
      <c r="B15" t="s">
        <v>24</v>
      </c>
      <c r="C15">
        <v>26</v>
      </c>
      <c r="D15" t="s">
        <v>16</v>
      </c>
      <c r="E15">
        <v>87</v>
      </c>
      <c r="F15">
        <v>45000000</v>
      </c>
      <c r="G15">
        <v>220000</v>
      </c>
      <c r="H15" t="s">
        <v>25</v>
      </c>
    </row>
    <row r="16" spans="1:8" x14ac:dyDescent="0.25">
      <c r="A16" s="2">
        <v>14</v>
      </c>
      <c r="B16" t="s">
        <v>26</v>
      </c>
      <c r="C16">
        <v>26</v>
      </c>
      <c r="D16" t="s">
        <v>16</v>
      </c>
      <c r="E16">
        <v>87</v>
      </c>
      <c r="F16">
        <v>55000000</v>
      </c>
      <c r="G16">
        <v>230000</v>
      </c>
      <c r="H16" t="s">
        <v>19</v>
      </c>
    </row>
    <row r="17" spans="1:8" x14ac:dyDescent="0.25">
      <c r="A17" s="2">
        <v>15</v>
      </c>
      <c r="B17" t="s">
        <v>29</v>
      </c>
      <c r="C17">
        <v>26</v>
      </c>
      <c r="D17" t="s">
        <v>30</v>
      </c>
      <c r="E17">
        <v>87</v>
      </c>
      <c r="F17">
        <v>52500000</v>
      </c>
      <c r="G17">
        <v>230000</v>
      </c>
      <c r="H17" t="s">
        <v>31</v>
      </c>
    </row>
    <row r="18" spans="1:8" x14ac:dyDescent="0.25">
      <c r="A18" s="2">
        <v>16</v>
      </c>
      <c r="B18" t="s">
        <v>53</v>
      </c>
      <c r="C18">
        <v>31</v>
      </c>
      <c r="D18" t="s">
        <v>16</v>
      </c>
      <c r="E18">
        <v>87</v>
      </c>
      <c r="F18">
        <v>29500000</v>
      </c>
      <c r="G18">
        <v>190000</v>
      </c>
      <c r="H18" t="s">
        <v>192</v>
      </c>
    </row>
    <row r="19" spans="1:8" x14ac:dyDescent="0.25">
      <c r="A19" s="2">
        <v>17</v>
      </c>
      <c r="B19" t="s">
        <v>55</v>
      </c>
      <c r="C19">
        <v>30</v>
      </c>
      <c r="D19" t="s">
        <v>50</v>
      </c>
      <c r="E19">
        <v>87</v>
      </c>
      <c r="F19">
        <v>32500000</v>
      </c>
      <c r="G19">
        <v>190000</v>
      </c>
      <c r="H19" t="s">
        <v>25</v>
      </c>
    </row>
    <row r="20" spans="1:8" x14ac:dyDescent="0.25">
      <c r="A20" s="2">
        <v>18</v>
      </c>
      <c r="B20" t="s">
        <v>32</v>
      </c>
      <c r="C20">
        <v>27</v>
      </c>
      <c r="D20" t="s">
        <v>33</v>
      </c>
      <c r="E20">
        <v>87</v>
      </c>
      <c r="F20">
        <v>47500000</v>
      </c>
      <c r="G20">
        <v>230000</v>
      </c>
      <c r="H20" t="s">
        <v>19</v>
      </c>
    </row>
    <row r="21" spans="1:8" x14ac:dyDescent="0.25">
      <c r="A21" s="2">
        <v>19</v>
      </c>
      <c r="B21" t="s">
        <v>34</v>
      </c>
      <c r="C21">
        <v>29</v>
      </c>
      <c r="D21" t="s">
        <v>8</v>
      </c>
      <c r="E21">
        <v>87</v>
      </c>
      <c r="F21">
        <v>34000000</v>
      </c>
      <c r="G21">
        <v>190000</v>
      </c>
      <c r="H21" t="s">
        <v>25</v>
      </c>
    </row>
    <row r="22" spans="1:8" x14ac:dyDescent="0.25">
      <c r="A22" s="2">
        <v>20</v>
      </c>
      <c r="B22" t="s">
        <v>99</v>
      </c>
      <c r="C22">
        <v>32</v>
      </c>
      <c r="D22" t="s">
        <v>16</v>
      </c>
      <c r="E22">
        <v>87</v>
      </c>
      <c r="F22">
        <v>34000000</v>
      </c>
      <c r="G22">
        <v>190000</v>
      </c>
      <c r="H22" t="s">
        <v>100</v>
      </c>
    </row>
    <row r="23" spans="1:8" x14ac:dyDescent="0.25">
      <c r="A23" s="2">
        <v>21</v>
      </c>
      <c r="B23" t="s">
        <v>101</v>
      </c>
      <c r="C23">
        <v>28</v>
      </c>
      <c r="D23" t="s">
        <v>28</v>
      </c>
      <c r="E23">
        <v>87</v>
      </c>
      <c r="F23">
        <v>43500000</v>
      </c>
      <c r="G23">
        <v>220000</v>
      </c>
      <c r="H23" t="s">
        <v>102</v>
      </c>
    </row>
    <row r="24" spans="1:8" x14ac:dyDescent="0.25">
      <c r="A24" s="2">
        <v>22</v>
      </c>
      <c r="B24" t="s">
        <v>37</v>
      </c>
      <c r="C24">
        <v>29</v>
      </c>
      <c r="D24" t="s">
        <v>8</v>
      </c>
      <c r="E24">
        <v>87</v>
      </c>
      <c r="F24">
        <v>41500000</v>
      </c>
      <c r="G24">
        <v>190000</v>
      </c>
      <c r="H24" t="s">
        <v>38</v>
      </c>
    </row>
    <row r="25" spans="1:8" x14ac:dyDescent="0.25">
      <c r="A25" s="2">
        <v>23</v>
      </c>
      <c r="B25" t="s">
        <v>39</v>
      </c>
      <c r="C25">
        <v>22</v>
      </c>
      <c r="D25" t="s">
        <v>50</v>
      </c>
      <c r="E25">
        <v>86</v>
      </c>
      <c r="F25">
        <v>53000000</v>
      </c>
      <c r="G25">
        <v>180000</v>
      </c>
      <c r="H25" t="s">
        <v>80</v>
      </c>
    </row>
    <row r="26" spans="1:8" x14ac:dyDescent="0.25">
      <c r="A26" s="2">
        <v>24</v>
      </c>
      <c r="B26" t="s">
        <v>27</v>
      </c>
      <c r="C26">
        <v>23</v>
      </c>
      <c r="D26" t="s">
        <v>28</v>
      </c>
      <c r="E26">
        <v>86</v>
      </c>
      <c r="F26">
        <v>44000000</v>
      </c>
      <c r="G26">
        <v>180000</v>
      </c>
      <c r="H26" t="s">
        <v>17</v>
      </c>
    </row>
    <row r="27" spans="1:8" x14ac:dyDescent="0.25">
      <c r="A27" s="2">
        <v>25</v>
      </c>
      <c r="B27" t="s">
        <v>44</v>
      </c>
      <c r="C27">
        <v>24</v>
      </c>
      <c r="D27" t="s">
        <v>33</v>
      </c>
      <c r="E27">
        <v>86</v>
      </c>
      <c r="F27">
        <v>50500000</v>
      </c>
      <c r="G27">
        <v>190000</v>
      </c>
      <c r="H27" t="s">
        <v>175</v>
      </c>
    </row>
    <row r="28" spans="1:8" x14ac:dyDescent="0.25">
      <c r="A28" s="2">
        <v>26</v>
      </c>
      <c r="B28" t="s">
        <v>20</v>
      </c>
      <c r="C28">
        <v>24</v>
      </c>
      <c r="D28" t="s">
        <v>21</v>
      </c>
      <c r="E28">
        <v>86</v>
      </c>
      <c r="F28">
        <v>42500000</v>
      </c>
      <c r="G28">
        <v>180000</v>
      </c>
      <c r="H28" t="s">
        <v>17</v>
      </c>
    </row>
    <row r="29" spans="1:8" x14ac:dyDescent="0.25">
      <c r="A29" s="2">
        <v>27</v>
      </c>
      <c r="B29" t="s">
        <v>76</v>
      </c>
      <c r="C29">
        <v>27</v>
      </c>
      <c r="D29" t="s">
        <v>8</v>
      </c>
      <c r="E29">
        <v>86</v>
      </c>
      <c r="F29">
        <v>46500000</v>
      </c>
      <c r="G29">
        <v>230000</v>
      </c>
      <c r="H29" t="s">
        <v>19</v>
      </c>
    </row>
    <row r="30" spans="1:8" x14ac:dyDescent="0.25">
      <c r="A30" s="2">
        <v>28</v>
      </c>
      <c r="B30" t="s">
        <v>81</v>
      </c>
      <c r="C30">
        <v>26</v>
      </c>
      <c r="D30" t="s">
        <v>61</v>
      </c>
      <c r="E30">
        <v>86</v>
      </c>
      <c r="F30">
        <v>39000000</v>
      </c>
      <c r="G30">
        <v>220000</v>
      </c>
      <c r="H30" t="s">
        <v>25</v>
      </c>
    </row>
    <row r="31" spans="1:8" x14ac:dyDescent="0.25">
      <c r="A31" s="2">
        <v>29</v>
      </c>
      <c r="B31" t="s">
        <v>86</v>
      </c>
      <c r="C31">
        <v>26</v>
      </c>
      <c r="D31" t="s">
        <v>30</v>
      </c>
      <c r="E31">
        <v>86</v>
      </c>
      <c r="F31">
        <v>47000000</v>
      </c>
      <c r="G31">
        <v>230000</v>
      </c>
      <c r="H31" t="s">
        <v>193</v>
      </c>
    </row>
    <row r="32" spans="1:8" x14ac:dyDescent="0.25">
      <c r="A32" s="2">
        <v>30</v>
      </c>
      <c r="B32" t="s">
        <v>60</v>
      </c>
      <c r="C32">
        <v>26</v>
      </c>
      <c r="D32" t="s">
        <v>61</v>
      </c>
      <c r="E32">
        <v>86</v>
      </c>
      <c r="F32">
        <v>45500000</v>
      </c>
      <c r="G32">
        <v>210000</v>
      </c>
      <c r="H32" t="s">
        <v>62</v>
      </c>
    </row>
    <row r="33" spans="1:8" x14ac:dyDescent="0.25">
      <c r="A33" s="2">
        <v>31</v>
      </c>
      <c r="B33" t="s">
        <v>68</v>
      </c>
      <c r="C33">
        <v>26</v>
      </c>
      <c r="D33" t="s">
        <v>11</v>
      </c>
      <c r="E33">
        <v>86</v>
      </c>
      <c r="F33">
        <v>39000000</v>
      </c>
      <c r="G33">
        <v>220000</v>
      </c>
      <c r="H33" t="s">
        <v>69</v>
      </c>
    </row>
    <row r="34" spans="1:8" x14ac:dyDescent="0.25">
      <c r="A34" s="2">
        <v>32</v>
      </c>
      <c r="B34" t="s">
        <v>70</v>
      </c>
      <c r="C34">
        <v>25</v>
      </c>
      <c r="D34" t="s">
        <v>16</v>
      </c>
      <c r="E34">
        <v>86</v>
      </c>
      <c r="F34">
        <v>47500000</v>
      </c>
      <c r="G34">
        <v>210000</v>
      </c>
      <c r="H34" t="s">
        <v>194</v>
      </c>
    </row>
    <row r="35" spans="1:8" x14ac:dyDescent="0.25">
      <c r="A35" s="2">
        <v>33</v>
      </c>
      <c r="B35" t="s">
        <v>123</v>
      </c>
      <c r="C35">
        <v>26</v>
      </c>
      <c r="D35" t="s">
        <v>28</v>
      </c>
      <c r="E35">
        <v>86</v>
      </c>
      <c r="F35">
        <v>46500000</v>
      </c>
      <c r="G35">
        <v>230000</v>
      </c>
      <c r="H35" t="s">
        <v>19</v>
      </c>
    </row>
    <row r="36" spans="1:8" x14ac:dyDescent="0.25">
      <c r="A36" s="2">
        <v>34</v>
      </c>
      <c r="B36" t="s">
        <v>195</v>
      </c>
      <c r="C36">
        <v>29</v>
      </c>
      <c r="D36" t="s">
        <v>21</v>
      </c>
      <c r="E36">
        <v>86</v>
      </c>
      <c r="F36">
        <v>38500000</v>
      </c>
      <c r="G36">
        <v>200000</v>
      </c>
      <c r="H36" t="s">
        <v>196</v>
      </c>
    </row>
    <row r="37" spans="1:8" x14ac:dyDescent="0.25">
      <c r="A37" s="2">
        <v>35</v>
      </c>
      <c r="B37" t="s">
        <v>197</v>
      </c>
      <c r="C37">
        <v>30</v>
      </c>
      <c r="D37" t="s">
        <v>21</v>
      </c>
      <c r="E37">
        <v>86</v>
      </c>
      <c r="F37">
        <v>35000000</v>
      </c>
      <c r="G37">
        <v>190000</v>
      </c>
      <c r="H37" t="s">
        <v>38</v>
      </c>
    </row>
    <row r="38" spans="1:8" x14ac:dyDescent="0.25">
      <c r="A38" s="2">
        <v>36</v>
      </c>
      <c r="B38" t="s">
        <v>198</v>
      </c>
      <c r="C38">
        <v>31</v>
      </c>
      <c r="D38" t="s">
        <v>199</v>
      </c>
      <c r="E38">
        <v>86</v>
      </c>
      <c r="F38">
        <v>34500000</v>
      </c>
      <c r="G38">
        <v>130000</v>
      </c>
      <c r="H38" t="s">
        <v>111</v>
      </c>
    </row>
    <row r="39" spans="1:8" x14ac:dyDescent="0.25">
      <c r="A39" s="2">
        <v>37</v>
      </c>
      <c r="B39" t="s">
        <v>82</v>
      </c>
      <c r="C39">
        <v>28</v>
      </c>
      <c r="D39" t="s">
        <v>16</v>
      </c>
      <c r="E39">
        <v>86</v>
      </c>
      <c r="F39">
        <v>37500000</v>
      </c>
      <c r="G39">
        <v>220000</v>
      </c>
      <c r="H39" t="s">
        <v>200</v>
      </c>
    </row>
    <row r="40" spans="1:8" x14ac:dyDescent="0.25">
      <c r="A40" s="2">
        <v>38</v>
      </c>
      <c r="B40" t="s">
        <v>66</v>
      </c>
      <c r="C40">
        <v>23</v>
      </c>
      <c r="D40" t="s">
        <v>16</v>
      </c>
      <c r="E40">
        <v>85</v>
      </c>
      <c r="F40">
        <v>35500000</v>
      </c>
      <c r="G40">
        <v>160000</v>
      </c>
      <c r="H40" t="s">
        <v>201</v>
      </c>
    </row>
    <row r="41" spans="1:8" x14ac:dyDescent="0.25">
      <c r="A41" s="2">
        <v>39</v>
      </c>
      <c r="B41" t="s">
        <v>98</v>
      </c>
      <c r="C41">
        <v>28</v>
      </c>
      <c r="D41" t="s">
        <v>11</v>
      </c>
      <c r="E41">
        <v>85</v>
      </c>
      <c r="F41">
        <v>29500000</v>
      </c>
      <c r="G41">
        <v>190000</v>
      </c>
      <c r="H41" t="s">
        <v>25</v>
      </c>
    </row>
    <row r="42" spans="1:8" x14ac:dyDescent="0.25">
      <c r="A42" s="2">
        <v>40</v>
      </c>
      <c r="B42" t="s">
        <v>202</v>
      </c>
      <c r="C42">
        <v>34</v>
      </c>
      <c r="D42" t="s">
        <v>28</v>
      </c>
      <c r="E42">
        <v>85</v>
      </c>
      <c r="F42">
        <v>10500000</v>
      </c>
      <c r="G42">
        <v>120000</v>
      </c>
      <c r="H42" t="s">
        <v>25</v>
      </c>
    </row>
    <row r="43" spans="1:8" x14ac:dyDescent="0.25">
      <c r="A43" s="2">
        <v>41</v>
      </c>
      <c r="B43" t="s">
        <v>203</v>
      </c>
      <c r="C43">
        <v>32</v>
      </c>
      <c r="D43" t="s">
        <v>33</v>
      </c>
      <c r="E43">
        <v>85</v>
      </c>
      <c r="F43">
        <v>25000000</v>
      </c>
      <c r="G43">
        <v>170000</v>
      </c>
      <c r="H43" t="s">
        <v>38</v>
      </c>
    </row>
    <row r="44" spans="1:8" x14ac:dyDescent="0.25">
      <c r="A44" s="2">
        <v>42</v>
      </c>
      <c r="B44" t="s">
        <v>51</v>
      </c>
      <c r="C44">
        <v>33</v>
      </c>
      <c r="D44" t="s">
        <v>30</v>
      </c>
      <c r="E44">
        <v>85</v>
      </c>
      <c r="F44">
        <v>24000000</v>
      </c>
      <c r="G44">
        <v>140000</v>
      </c>
      <c r="H44" t="s">
        <v>17</v>
      </c>
    </row>
    <row r="45" spans="1:8" x14ac:dyDescent="0.25">
      <c r="A45" s="2">
        <v>43</v>
      </c>
      <c r="B45" t="s">
        <v>95</v>
      </c>
      <c r="C45">
        <v>29</v>
      </c>
      <c r="D45" t="s">
        <v>33</v>
      </c>
      <c r="E45">
        <v>85</v>
      </c>
      <c r="F45">
        <v>25000000</v>
      </c>
      <c r="G45">
        <v>170000</v>
      </c>
      <c r="H45" t="s">
        <v>25</v>
      </c>
    </row>
    <row r="46" spans="1:8" x14ac:dyDescent="0.25">
      <c r="A46" s="2">
        <v>44</v>
      </c>
      <c r="B46" t="s">
        <v>96</v>
      </c>
      <c r="C46">
        <v>30</v>
      </c>
      <c r="D46" t="s">
        <v>30</v>
      </c>
      <c r="E46">
        <v>85</v>
      </c>
      <c r="F46">
        <v>31000000</v>
      </c>
      <c r="G46">
        <v>160000</v>
      </c>
      <c r="H46" t="s">
        <v>204</v>
      </c>
    </row>
    <row r="47" spans="1:8" x14ac:dyDescent="0.25">
      <c r="A47" s="2">
        <v>45</v>
      </c>
      <c r="B47" t="s">
        <v>57</v>
      </c>
      <c r="C47">
        <v>28</v>
      </c>
      <c r="D47" t="s">
        <v>58</v>
      </c>
      <c r="E47">
        <v>85</v>
      </c>
      <c r="F47">
        <v>29000000</v>
      </c>
      <c r="G47">
        <v>160000</v>
      </c>
      <c r="H47" t="s">
        <v>17</v>
      </c>
    </row>
    <row r="48" spans="1:8" x14ac:dyDescent="0.25">
      <c r="A48" s="2">
        <v>46</v>
      </c>
      <c r="B48" t="s">
        <v>205</v>
      </c>
      <c r="C48">
        <v>32</v>
      </c>
      <c r="D48" t="s">
        <v>174</v>
      </c>
      <c r="E48">
        <v>85</v>
      </c>
      <c r="F48">
        <v>19500000</v>
      </c>
      <c r="G48">
        <v>130000</v>
      </c>
      <c r="H48" t="s">
        <v>25</v>
      </c>
    </row>
    <row r="49" spans="1:8" x14ac:dyDescent="0.25">
      <c r="A49" s="2">
        <v>47</v>
      </c>
      <c r="B49" t="s">
        <v>140</v>
      </c>
      <c r="C49">
        <v>28</v>
      </c>
      <c r="D49" t="s">
        <v>36</v>
      </c>
      <c r="E49">
        <v>85</v>
      </c>
      <c r="F49">
        <v>33500000</v>
      </c>
      <c r="G49">
        <v>200000</v>
      </c>
      <c r="H49" t="s">
        <v>206</v>
      </c>
    </row>
    <row r="50" spans="1:8" x14ac:dyDescent="0.25">
      <c r="A50" s="2">
        <v>48</v>
      </c>
      <c r="B50" t="s">
        <v>59</v>
      </c>
      <c r="C50">
        <v>29</v>
      </c>
      <c r="D50" t="s">
        <v>42</v>
      </c>
      <c r="E50">
        <v>85</v>
      </c>
      <c r="F50">
        <v>25000000</v>
      </c>
      <c r="G50">
        <v>150000</v>
      </c>
      <c r="H50" t="s">
        <v>25</v>
      </c>
    </row>
    <row r="51" spans="1:8" x14ac:dyDescent="0.25">
      <c r="A51" s="2">
        <v>49</v>
      </c>
      <c r="B51" t="s">
        <v>83</v>
      </c>
      <c r="C51">
        <v>27</v>
      </c>
      <c r="D51" t="s">
        <v>36</v>
      </c>
      <c r="E51">
        <v>85</v>
      </c>
      <c r="F51">
        <v>34000000</v>
      </c>
      <c r="G51">
        <v>200000</v>
      </c>
      <c r="H51" t="s">
        <v>64</v>
      </c>
    </row>
    <row r="52" spans="1:8" x14ac:dyDescent="0.25">
      <c r="A52" s="2">
        <v>50</v>
      </c>
      <c r="B52" t="s">
        <v>157</v>
      </c>
      <c r="C52">
        <v>23</v>
      </c>
      <c r="D52" t="s">
        <v>8</v>
      </c>
      <c r="E52">
        <v>84</v>
      </c>
      <c r="F52">
        <v>39000000</v>
      </c>
      <c r="G52">
        <v>170000</v>
      </c>
      <c r="H52" t="s">
        <v>204</v>
      </c>
    </row>
    <row r="53" spans="1:8" x14ac:dyDescent="0.25">
      <c r="A53" s="2">
        <v>51</v>
      </c>
      <c r="B53" t="s">
        <v>112</v>
      </c>
      <c r="C53">
        <v>22</v>
      </c>
      <c r="D53" t="s">
        <v>36</v>
      </c>
      <c r="E53">
        <v>84</v>
      </c>
      <c r="F53">
        <v>38000000</v>
      </c>
      <c r="G53">
        <v>140000</v>
      </c>
      <c r="H53" t="s">
        <v>38</v>
      </c>
    </row>
    <row r="54" spans="1:8" x14ac:dyDescent="0.25">
      <c r="A54" s="2">
        <v>52</v>
      </c>
      <c r="B54" t="s">
        <v>207</v>
      </c>
      <c r="C54">
        <v>23</v>
      </c>
      <c r="D54" t="s">
        <v>28</v>
      </c>
      <c r="E54">
        <v>84</v>
      </c>
      <c r="F54">
        <v>38000000</v>
      </c>
      <c r="G54">
        <v>170000</v>
      </c>
      <c r="H54" t="s">
        <v>208</v>
      </c>
    </row>
    <row r="55" spans="1:8" x14ac:dyDescent="0.25">
      <c r="A55" s="2">
        <v>53</v>
      </c>
      <c r="B55" t="s">
        <v>113</v>
      </c>
      <c r="C55">
        <v>23</v>
      </c>
      <c r="D55" t="s">
        <v>114</v>
      </c>
      <c r="E55">
        <v>84</v>
      </c>
      <c r="F55">
        <v>38000000</v>
      </c>
      <c r="G55">
        <v>170000</v>
      </c>
      <c r="H55" t="s">
        <v>115</v>
      </c>
    </row>
    <row r="56" spans="1:8" x14ac:dyDescent="0.25">
      <c r="A56" s="2">
        <v>54</v>
      </c>
      <c r="B56" t="s">
        <v>92</v>
      </c>
      <c r="C56">
        <v>26</v>
      </c>
      <c r="D56" t="s">
        <v>11</v>
      </c>
      <c r="E56">
        <v>84</v>
      </c>
      <c r="F56">
        <v>30000000</v>
      </c>
      <c r="G56">
        <v>180000</v>
      </c>
      <c r="H56" t="s">
        <v>93</v>
      </c>
    </row>
    <row r="57" spans="1:8" x14ac:dyDescent="0.25">
      <c r="A57" s="2">
        <v>55</v>
      </c>
      <c r="B57" t="s">
        <v>168</v>
      </c>
      <c r="C57">
        <v>23</v>
      </c>
      <c r="D57" t="s">
        <v>16</v>
      </c>
      <c r="E57">
        <v>84</v>
      </c>
      <c r="F57">
        <v>38000000</v>
      </c>
      <c r="G57">
        <v>170000</v>
      </c>
      <c r="H57" t="s">
        <v>209</v>
      </c>
    </row>
    <row r="58" spans="1:8" x14ac:dyDescent="0.25">
      <c r="A58" s="2">
        <v>56</v>
      </c>
      <c r="B58" t="s">
        <v>88</v>
      </c>
      <c r="C58">
        <v>23</v>
      </c>
      <c r="D58" t="s">
        <v>89</v>
      </c>
      <c r="E58">
        <v>84</v>
      </c>
      <c r="F58">
        <v>32500000</v>
      </c>
      <c r="G58">
        <v>130000</v>
      </c>
      <c r="H58" t="s">
        <v>17</v>
      </c>
    </row>
    <row r="59" spans="1:8" x14ac:dyDescent="0.25">
      <c r="A59" s="2">
        <v>57</v>
      </c>
      <c r="B59" t="s">
        <v>116</v>
      </c>
      <c r="C59">
        <v>24</v>
      </c>
      <c r="D59" t="s">
        <v>117</v>
      </c>
      <c r="E59">
        <v>84</v>
      </c>
      <c r="F59">
        <v>39000000</v>
      </c>
      <c r="G59">
        <v>140000</v>
      </c>
      <c r="H59" t="s">
        <v>210</v>
      </c>
    </row>
    <row r="60" spans="1:8" x14ac:dyDescent="0.25">
      <c r="A60" s="2">
        <v>58</v>
      </c>
      <c r="B60" t="s">
        <v>125</v>
      </c>
      <c r="C60">
        <v>26</v>
      </c>
      <c r="D60" t="s">
        <v>36</v>
      </c>
      <c r="E60">
        <v>84</v>
      </c>
      <c r="F60">
        <v>34500000</v>
      </c>
      <c r="G60">
        <v>180000</v>
      </c>
      <c r="H60" t="s">
        <v>126</v>
      </c>
    </row>
    <row r="61" spans="1:8" x14ac:dyDescent="0.25">
      <c r="A61" s="2">
        <v>59</v>
      </c>
      <c r="B61" t="s">
        <v>211</v>
      </c>
      <c r="C61">
        <v>26</v>
      </c>
      <c r="D61" t="s">
        <v>28</v>
      </c>
      <c r="E61">
        <v>84</v>
      </c>
      <c r="F61">
        <v>29500000</v>
      </c>
      <c r="G61">
        <v>180000</v>
      </c>
      <c r="H61" t="s">
        <v>69</v>
      </c>
    </row>
    <row r="62" spans="1:8" x14ac:dyDescent="0.25">
      <c r="A62" s="2">
        <v>60</v>
      </c>
      <c r="B62" t="s">
        <v>56</v>
      </c>
      <c r="C62">
        <v>27</v>
      </c>
      <c r="D62" t="s">
        <v>138</v>
      </c>
      <c r="E62">
        <v>84</v>
      </c>
      <c r="F62">
        <v>34500000</v>
      </c>
      <c r="G62">
        <v>170000</v>
      </c>
      <c r="H62" t="s">
        <v>19</v>
      </c>
    </row>
    <row r="63" spans="1:8" x14ac:dyDescent="0.25">
      <c r="A63" s="2">
        <v>61</v>
      </c>
      <c r="B63" t="s">
        <v>121</v>
      </c>
      <c r="C63">
        <v>25</v>
      </c>
      <c r="D63" t="s">
        <v>171</v>
      </c>
      <c r="E63">
        <v>84</v>
      </c>
      <c r="F63">
        <v>34000000</v>
      </c>
      <c r="G63">
        <v>140000</v>
      </c>
      <c r="H63" t="s">
        <v>80</v>
      </c>
    </row>
    <row r="64" spans="1:8" x14ac:dyDescent="0.25">
      <c r="A64" s="2">
        <v>62</v>
      </c>
      <c r="B64" t="s">
        <v>79</v>
      </c>
      <c r="C64">
        <v>27</v>
      </c>
      <c r="D64" t="s">
        <v>11</v>
      </c>
      <c r="E64">
        <v>84</v>
      </c>
      <c r="F64">
        <v>31500000</v>
      </c>
      <c r="G64">
        <v>180000</v>
      </c>
      <c r="H64" t="s">
        <v>102</v>
      </c>
    </row>
    <row r="65" spans="1:8" x14ac:dyDescent="0.25">
      <c r="A65" s="2">
        <v>63</v>
      </c>
      <c r="B65" t="s">
        <v>104</v>
      </c>
      <c r="C65">
        <v>28</v>
      </c>
      <c r="D65" t="s">
        <v>36</v>
      </c>
      <c r="E65">
        <v>84</v>
      </c>
      <c r="F65">
        <v>25500000</v>
      </c>
      <c r="G65">
        <v>180000</v>
      </c>
      <c r="H65" t="s">
        <v>105</v>
      </c>
    </row>
    <row r="66" spans="1:8" x14ac:dyDescent="0.25">
      <c r="A66" s="2">
        <v>64</v>
      </c>
      <c r="B66" t="s">
        <v>212</v>
      </c>
      <c r="C66">
        <v>26</v>
      </c>
      <c r="D66" t="s">
        <v>16</v>
      </c>
      <c r="E66">
        <v>84</v>
      </c>
      <c r="F66">
        <v>27500000</v>
      </c>
      <c r="G66">
        <v>180000</v>
      </c>
      <c r="H66" t="s">
        <v>213</v>
      </c>
    </row>
    <row r="67" spans="1:8" x14ac:dyDescent="0.25">
      <c r="A67" s="2">
        <v>65</v>
      </c>
      <c r="B67" t="s">
        <v>49</v>
      </c>
      <c r="C67">
        <v>37</v>
      </c>
      <c r="D67" t="s">
        <v>50</v>
      </c>
      <c r="E67">
        <v>84</v>
      </c>
      <c r="F67">
        <v>9000000</v>
      </c>
      <c r="G67">
        <v>130000</v>
      </c>
      <c r="H67" t="s">
        <v>17</v>
      </c>
    </row>
    <row r="68" spans="1:8" x14ac:dyDescent="0.25">
      <c r="A68" s="2">
        <v>66</v>
      </c>
      <c r="B68" t="s">
        <v>214</v>
      </c>
      <c r="C68">
        <v>34</v>
      </c>
      <c r="D68" t="s">
        <v>215</v>
      </c>
      <c r="E68">
        <v>84</v>
      </c>
      <c r="F68">
        <v>19000000</v>
      </c>
      <c r="G68">
        <v>110000</v>
      </c>
      <c r="H68" t="s">
        <v>17</v>
      </c>
    </row>
    <row r="69" spans="1:8" x14ac:dyDescent="0.25">
      <c r="A69" s="2">
        <v>67</v>
      </c>
      <c r="B69" t="s">
        <v>216</v>
      </c>
      <c r="C69">
        <v>36</v>
      </c>
      <c r="D69" t="s">
        <v>217</v>
      </c>
      <c r="E69">
        <v>84</v>
      </c>
      <c r="F69">
        <v>2400000</v>
      </c>
      <c r="G69">
        <v>80000</v>
      </c>
      <c r="H69" t="s">
        <v>38</v>
      </c>
    </row>
    <row r="70" spans="1:8" x14ac:dyDescent="0.25">
      <c r="A70" s="2">
        <v>68</v>
      </c>
      <c r="B70" t="s">
        <v>218</v>
      </c>
      <c r="C70">
        <v>31</v>
      </c>
      <c r="D70" t="s">
        <v>219</v>
      </c>
      <c r="E70">
        <v>84</v>
      </c>
      <c r="F70">
        <v>25500000</v>
      </c>
      <c r="G70">
        <v>120000</v>
      </c>
      <c r="H70" t="s">
        <v>19</v>
      </c>
    </row>
    <row r="71" spans="1:8" x14ac:dyDescent="0.25">
      <c r="A71" s="2">
        <v>69</v>
      </c>
      <c r="B71" t="s">
        <v>220</v>
      </c>
      <c r="C71">
        <v>35</v>
      </c>
      <c r="D71" t="s">
        <v>221</v>
      </c>
      <c r="E71">
        <v>84</v>
      </c>
      <c r="F71">
        <v>10000000</v>
      </c>
      <c r="G71">
        <v>90000</v>
      </c>
      <c r="H71" t="s">
        <v>40</v>
      </c>
    </row>
    <row r="72" spans="1:8" x14ac:dyDescent="0.25">
      <c r="A72" s="2">
        <v>70</v>
      </c>
      <c r="B72" t="s">
        <v>222</v>
      </c>
      <c r="C72">
        <v>33</v>
      </c>
      <c r="D72" t="s">
        <v>16</v>
      </c>
      <c r="E72">
        <v>84</v>
      </c>
      <c r="F72">
        <v>13000000</v>
      </c>
      <c r="G72">
        <v>140000</v>
      </c>
      <c r="H72" t="s">
        <v>105</v>
      </c>
    </row>
    <row r="73" spans="1:8" x14ac:dyDescent="0.25">
      <c r="A73" s="2">
        <v>71</v>
      </c>
      <c r="B73" t="s">
        <v>52</v>
      </c>
      <c r="C73">
        <v>32</v>
      </c>
      <c r="D73" t="s">
        <v>8</v>
      </c>
      <c r="E73">
        <v>84</v>
      </c>
      <c r="F73">
        <v>17000000</v>
      </c>
      <c r="G73">
        <v>150000</v>
      </c>
      <c r="H73" t="s">
        <v>25</v>
      </c>
    </row>
    <row r="74" spans="1:8" x14ac:dyDescent="0.25">
      <c r="A74" s="2">
        <v>72</v>
      </c>
      <c r="B74" t="s">
        <v>94</v>
      </c>
      <c r="C74">
        <v>34</v>
      </c>
      <c r="D74" t="s">
        <v>50</v>
      </c>
      <c r="E74">
        <v>84</v>
      </c>
      <c r="F74">
        <v>9000000</v>
      </c>
      <c r="G74">
        <v>120000</v>
      </c>
      <c r="H74" t="s">
        <v>25</v>
      </c>
    </row>
    <row r="75" spans="1:8" x14ac:dyDescent="0.25">
      <c r="A75" s="2">
        <v>73</v>
      </c>
      <c r="B75" t="s">
        <v>223</v>
      </c>
      <c r="C75">
        <v>31</v>
      </c>
      <c r="D75" t="s">
        <v>224</v>
      </c>
      <c r="E75">
        <v>84</v>
      </c>
      <c r="F75">
        <v>24500000</v>
      </c>
      <c r="G75">
        <v>110000</v>
      </c>
      <c r="H75" t="s">
        <v>225</v>
      </c>
    </row>
    <row r="76" spans="1:8" x14ac:dyDescent="0.25">
      <c r="A76" s="2">
        <v>74</v>
      </c>
      <c r="B76" t="s">
        <v>129</v>
      </c>
      <c r="C76">
        <v>32</v>
      </c>
      <c r="D76" t="s">
        <v>11</v>
      </c>
      <c r="E76">
        <v>84</v>
      </c>
      <c r="F76">
        <v>16000000</v>
      </c>
      <c r="G76">
        <v>170000</v>
      </c>
      <c r="H76" t="s">
        <v>130</v>
      </c>
    </row>
    <row r="77" spans="1:8" x14ac:dyDescent="0.25">
      <c r="A77" s="2">
        <v>75</v>
      </c>
      <c r="B77" t="s">
        <v>226</v>
      </c>
      <c r="C77">
        <v>28</v>
      </c>
      <c r="D77" t="s">
        <v>33</v>
      </c>
      <c r="E77">
        <v>84</v>
      </c>
      <c r="F77">
        <v>25000000</v>
      </c>
      <c r="G77">
        <v>180000</v>
      </c>
      <c r="H77" t="s">
        <v>17</v>
      </c>
    </row>
    <row r="78" spans="1:8" x14ac:dyDescent="0.25">
      <c r="A78" s="2">
        <v>76</v>
      </c>
      <c r="B78" t="s">
        <v>103</v>
      </c>
      <c r="C78">
        <v>30</v>
      </c>
      <c r="D78" t="s">
        <v>75</v>
      </c>
      <c r="E78">
        <v>84</v>
      </c>
      <c r="F78">
        <v>21000000</v>
      </c>
      <c r="G78">
        <v>130000</v>
      </c>
      <c r="H78" t="s">
        <v>25</v>
      </c>
    </row>
    <row r="79" spans="1:8" x14ac:dyDescent="0.25">
      <c r="A79" s="2">
        <v>77</v>
      </c>
      <c r="B79" t="s">
        <v>106</v>
      </c>
      <c r="C79">
        <v>29</v>
      </c>
      <c r="D79" t="s">
        <v>50</v>
      </c>
      <c r="E79">
        <v>84</v>
      </c>
      <c r="F79">
        <v>26500000</v>
      </c>
      <c r="G79">
        <v>150000</v>
      </c>
      <c r="H79" t="s">
        <v>38</v>
      </c>
    </row>
    <row r="80" spans="1:8" x14ac:dyDescent="0.25">
      <c r="A80" s="2">
        <v>78</v>
      </c>
      <c r="B80" t="s">
        <v>227</v>
      </c>
      <c r="C80">
        <v>28</v>
      </c>
      <c r="D80" t="s">
        <v>16</v>
      </c>
      <c r="E80">
        <v>84</v>
      </c>
      <c r="F80">
        <v>23000000</v>
      </c>
      <c r="G80">
        <v>180000</v>
      </c>
      <c r="H80" t="s">
        <v>25</v>
      </c>
    </row>
    <row r="81" spans="1:8" x14ac:dyDescent="0.25">
      <c r="A81" s="2">
        <v>79</v>
      </c>
      <c r="B81" t="s">
        <v>228</v>
      </c>
      <c r="C81">
        <v>27</v>
      </c>
      <c r="D81" t="s">
        <v>21</v>
      </c>
      <c r="E81">
        <v>84</v>
      </c>
      <c r="F81">
        <v>28500000</v>
      </c>
      <c r="G81">
        <v>180000</v>
      </c>
      <c r="H81" t="s">
        <v>120</v>
      </c>
    </row>
    <row r="82" spans="1:8" x14ac:dyDescent="0.25">
      <c r="A82" s="2">
        <v>80</v>
      </c>
      <c r="B82" t="s">
        <v>229</v>
      </c>
      <c r="C82">
        <v>28</v>
      </c>
      <c r="D82" t="s">
        <v>230</v>
      </c>
      <c r="E82">
        <v>84</v>
      </c>
      <c r="F82">
        <v>28500000</v>
      </c>
      <c r="G82">
        <v>170000</v>
      </c>
      <c r="H82" t="s">
        <v>231</v>
      </c>
    </row>
    <row r="83" spans="1:8" x14ac:dyDescent="0.25">
      <c r="A83" s="2">
        <v>81</v>
      </c>
      <c r="B83" t="s">
        <v>144</v>
      </c>
      <c r="C83">
        <v>27</v>
      </c>
      <c r="D83" t="s">
        <v>33</v>
      </c>
      <c r="E83">
        <v>84</v>
      </c>
      <c r="F83">
        <v>24000000</v>
      </c>
      <c r="G83">
        <v>180000</v>
      </c>
      <c r="H83" t="s">
        <v>25</v>
      </c>
    </row>
    <row r="84" spans="1:8" x14ac:dyDescent="0.25">
      <c r="A84" s="2">
        <v>82</v>
      </c>
      <c r="B84" t="s">
        <v>232</v>
      </c>
      <c r="C84">
        <v>28</v>
      </c>
      <c r="D84" t="s">
        <v>42</v>
      </c>
      <c r="E84">
        <v>84</v>
      </c>
      <c r="F84">
        <v>29500000</v>
      </c>
      <c r="G84">
        <v>190000</v>
      </c>
      <c r="H84" t="s">
        <v>19</v>
      </c>
    </row>
    <row r="85" spans="1:8" x14ac:dyDescent="0.25">
      <c r="A85" s="2">
        <v>83</v>
      </c>
      <c r="B85" t="s">
        <v>41</v>
      </c>
      <c r="C85">
        <v>24</v>
      </c>
      <c r="D85" t="s">
        <v>42</v>
      </c>
      <c r="E85">
        <v>83</v>
      </c>
      <c r="F85">
        <v>33000000</v>
      </c>
      <c r="G85">
        <v>150000</v>
      </c>
      <c r="H85" t="s">
        <v>233</v>
      </c>
    </row>
    <row r="86" spans="1:8" x14ac:dyDescent="0.25">
      <c r="A86" s="2">
        <v>84</v>
      </c>
      <c r="B86" t="s">
        <v>164</v>
      </c>
      <c r="C86">
        <v>24</v>
      </c>
      <c r="D86" t="s">
        <v>16</v>
      </c>
      <c r="E86">
        <v>83</v>
      </c>
      <c r="F86">
        <v>30000000</v>
      </c>
      <c r="G86">
        <v>140000</v>
      </c>
      <c r="H86" t="s">
        <v>200</v>
      </c>
    </row>
    <row r="87" spans="1:8" x14ac:dyDescent="0.25">
      <c r="A87" s="2">
        <v>85</v>
      </c>
      <c r="B87" t="s">
        <v>154</v>
      </c>
      <c r="C87">
        <v>23</v>
      </c>
      <c r="D87" t="s">
        <v>58</v>
      </c>
      <c r="E87">
        <v>83</v>
      </c>
      <c r="F87">
        <v>31000000</v>
      </c>
      <c r="G87">
        <v>130000</v>
      </c>
      <c r="H87" t="s">
        <v>78</v>
      </c>
    </row>
    <row r="88" spans="1:8" x14ac:dyDescent="0.25">
      <c r="A88" s="2">
        <v>86</v>
      </c>
      <c r="B88" t="s">
        <v>234</v>
      </c>
      <c r="C88">
        <v>22</v>
      </c>
      <c r="D88" t="s">
        <v>174</v>
      </c>
      <c r="E88">
        <v>83</v>
      </c>
      <c r="F88">
        <v>25500000</v>
      </c>
      <c r="G88">
        <v>100000</v>
      </c>
      <c r="H88" t="s">
        <v>93</v>
      </c>
    </row>
    <row r="89" spans="1:8" x14ac:dyDescent="0.25">
      <c r="A89" s="2">
        <v>87</v>
      </c>
      <c r="B89" t="s">
        <v>155</v>
      </c>
      <c r="C89">
        <v>23</v>
      </c>
      <c r="D89" t="s">
        <v>42</v>
      </c>
      <c r="E89">
        <v>83</v>
      </c>
      <c r="F89">
        <v>31000000</v>
      </c>
      <c r="G89">
        <v>150000</v>
      </c>
      <c r="H89" t="s">
        <v>235</v>
      </c>
    </row>
    <row r="90" spans="1:8" x14ac:dyDescent="0.25">
      <c r="A90" s="2">
        <v>88</v>
      </c>
      <c r="B90" t="s">
        <v>160</v>
      </c>
      <c r="C90">
        <v>21</v>
      </c>
      <c r="D90" t="s">
        <v>161</v>
      </c>
      <c r="E90">
        <v>83</v>
      </c>
      <c r="F90">
        <v>26000000</v>
      </c>
      <c r="G90">
        <v>100000</v>
      </c>
      <c r="H90" t="s">
        <v>25</v>
      </c>
    </row>
    <row r="91" spans="1:8" x14ac:dyDescent="0.25">
      <c r="A91" s="2">
        <v>89</v>
      </c>
      <c r="B91" t="s">
        <v>236</v>
      </c>
      <c r="C91">
        <v>25</v>
      </c>
      <c r="D91" t="s">
        <v>114</v>
      </c>
      <c r="E91">
        <v>83</v>
      </c>
      <c r="F91">
        <v>29500000</v>
      </c>
      <c r="G91">
        <v>150000</v>
      </c>
      <c r="H91" t="s">
        <v>210</v>
      </c>
    </row>
    <row r="92" spans="1:8" x14ac:dyDescent="0.25">
      <c r="A92" s="2">
        <v>90</v>
      </c>
      <c r="B92" t="s">
        <v>107</v>
      </c>
      <c r="C92">
        <v>27</v>
      </c>
      <c r="D92" t="s">
        <v>8</v>
      </c>
      <c r="E92">
        <v>83</v>
      </c>
      <c r="F92">
        <v>22500000</v>
      </c>
      <c r="G92">
        <v>160000</v>
      </c>
      <c r="H92" t="s">
        <v>93</v>
      </c>
    </row>
    <row r="93" spans="1:8" x14ac:dyDescent="0.25">
      <c r="A93" s="2">
        <v>91</v>
      </c>
      <c r="B93" t="s">
        <v>237</v>
      </c>
      <c r="C93">
        <v>27</v>
      </c>
      <c r="D93" t="s">
        <v>171</v>
      </c>
      <c r="E93">
        <v>83</v>
      </c>
      <c r="F93">
        <v>26500000</v>
      </c>
      <c r="G93">
        <v>130000</v>
      </c>
      <c r="H93" t="s">
        <v>80</v>
      </c>
    </row>
    <row r="94" spans="1:8" x14ac:dyDescent="0.25">
      <c r="A94" s="2">
        <v>92</v>
      </c>
      <c r="B94" t="s">
        <v>238</v>
      </c>
      <c r="C94">
        <v>25</v>
      </c>
      <c r="D94" t="s">
        <v>89</v>
      </c>
      <c r="E94">
        <v>83</v>
      </c>
      <c r="F94">
        <v>27500000</v>
      </c>
      <c r="G94">
        <v>120000</v>
      </c>
      <c r="H94" t="s">
        <v>239</v>
      </c>
    </row>
    <row r="95" spans="1:8" x14ac:dyDescent="0.25">
      <c r="A95" s="2">
        <v>93</v>
      </c>
      <c r="B95" t="s">
        <v>240</v>
      </c>
      <c r="C95">
        <v>28</v>
      </c>
      <c r="D95" t="s">
        <v>11</v>
      </c>
      <c r="E95">
        <v>83</v>
      </c>
      <c r="F95">
        <v>25000000</v>
      </c>
      <c r="G95">
        <v>160000</v>
      </c>
      <c r="H95" t="s">
        <v>241</v>
      </c>
    </row>
    <row r="96" spans="1:8" x14ac:dyDescent="0.25">
      <c r="A96" s="2">
        <v>94</v>
      </c>
      <c r="B96" t="s">
        <v>135</v>
      </c>
      <c r="C96">
        <v>28</v>
      </c>
      <c r="D96" t="s">
        <v>136</v>
      </c>
      <c r="E96">
        <v>83</v>
      </c>
      <c r="F96">
        <v>22500000</v>
      </c>
      <c r="G96">
        <v>110000</v>
      </c>
      <c r="H96" t="s">
        <v>17</v>
      </c>
    </row>
    <row r="97" spans="1:8" x14ac:dyDescent="0.25">
      <c r="A97" s="2">
        <v>95</v>
      </c>
      <c r="B97" t="s">
        <v>242</v>
      </c>
      <c r="C97">
        <v>28</v>
      </c>
      <c r="D97" t="s">
        <v>230</v>
      </c>
      <c r="E97">
        <v>83</v>
      </c>
      <c r="F97">
        <v>21000000</v>
      </c>
      <c r="G97">
        <v>140000</v>
      </c>
      <c r="H97" t="s">
        <v>25</v>
      </c>
    </row>
    <row r="98" spans="1:8" x14ac:dyDescent="0.25">
      <c r="A98" s="2">
        <v>96</v>
      </c>
      <c r="B98" t="s">
        <v>137</v>
      </c>
      <c r="C98">
        <v>27</v>
      </c>
      <c r="D98" t="s">
        <v>138</v>
      </c>
      <c r="E98">
        <v>83</v>
      </c>
      <c r="F98">
        <v>26500000</v>
      </c>
      <c r="G98">
        <v>150000</v>
      </c>
      <c r="H98" t="s">
        <v>225</v>
      </c>
    </row>
    <row r="99" spans="1:8" x14ac:dyDescent="0.25">
      <c r="A99" s="2">
        <v>97</v>
      </c>
      <c r="B99" t="s">
        <v>243</v>
      </c>
      <c r="C99">
        <v>27</v>
      </c>
      <c r="D99" t="s">
        <v>61</v>
      </c>
      <c r="E99">
        <v>83</v>
      </c>
      <c r="F99">
        <v>21500000</v>
      </c>
      <c r="G99">
        <v>150000</v>
      </c>
      <c r="H99" t="s">
        <v>244</v>
      </c>
    </row>
    <row r="100" spans="1:8" x14ac:dyDescent="0.25">
      <c r="A100" s="2">
        <v>98</v>
      </c>
      <c r="B100" t="s">
        <v>245</v>
      </c>
      <c r="C100">
        <v>27</v>
      </c>
      <c r="D100" t="s">
        <v>246</v>
      </c>
      <c r="E100">
        <v>83</v>
      </c>
      <c r="F100">
        <v>21500000</v>
      </c>
      <c r="G100">
        <v>140000</v>
      </c>
      <c r="H100" t="s">
        <v>244</v>
      </c>
    </row>
    <row r="101" spans="1:8" x14ac:dyDescent="0.25">
      <c r="A101" s="2">
        <v>99</v>
      </c>
      <c r="B101" t="s">
        <v>247</v>
      </c>
      <c r="C101">
        <v>28</v>
      </c>
      <c r="D101" t="s">
        <v>36</v>
      </c>
      <c r="E101">
        <v>83</v>
      </c>
      <c r="F101">
        <v>21000000</v>
      </c>
      <c r="G101">
        <v>170000</v>
      </c>
      <c r="H101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L30"/>
  <sheetViews>
    <sheetView topLeftCell="A10" workbookViewId="0">
      <selection activeCell="I14" sqref="I14"/>
    </sheetView>
  </sheetViews>
  <sheetFormatPr defaultRowHeight="15" x14ac:dyDescent="0.25"/>
  <cols>
    <col min="1" max="1" width="24.28515625" customWidth="1"/>
    <col min="2" max="2" width="19.28515625" customWidth="1"/>
    <col min="3" max="3" width="8.7109375" customWidth="1"/>
    <col min="4" max="4" width="20.85546875" customWidth="1"/>
    <col min="6" max="6" width="14.85546875" customWidth="1"/>
    <col min="7" max="7" width="20.5703125" customWidth="1"/>
    <col min="8" max="8" width="15" customWidth="1"/>
    <col min="9" max="9" width="18.28515625" customWidth="1"/>
    <col min="10" max="10" width="25.42578125" customWidth="1"/>
    <col min="11" max="11" width="20.28515625" customWidth="1"/>
    <col min="12" max="12" width="24.42578125" customWidth="1"/>
  </cols>
  <sheetData>
    <row r="5" spans="1:12" x14ac:dyDescent="0.25">
      <c r="A5" t="str" cm="1">
        <f t="array" ref="A5:A30">IFERROR(_xlfn.UNIQUE(_xlfn._xlws.FILTER(Players17!D2:D1700,Players17!D2:D1700&lt;&gt;"")),"No results")</f>
        <v>Real Madrid</v>
      </c>
    </row>
    <row r="6" spans="1:12" x14ac:dyDescent="0.25">
      <c r="A6" t="str">
        <v>FC Barcelona</v>
      </c>
      <c r="B6" t="s">
        <v>11</v>
      </c>
    </row>
    <row r="7" spans="1:12" x14ac:dyDescent="0.25">
      <c r="A7" t="str">
        <v>FC Bayern München</v>
      </c>
    </row>
    <row r="8" spans="1:12" x14ac:dyDescent="0.25">
      <c r="A8" t="str">
        <v>Manchester United</v>
      </c>
    </row>
    <row r="9" spans="1:12" x14ac:dyDescent="0.25">
      <c r="A9" t="str">
        <v>Chelsea</v>
      </c>
    </row>
    <row r="10" spans="1:12" x14ac:dyDescent="0.25">
      <c r="A10" t="str">
        <v>Arsenal</v>
      </c>
    </row>
    <row r="11" spans="1:12" x14ac:dyDescent="0.25">
      <c r="A11" t="str">
        <v>Manchester City</v>
      </c>
      <c r="B11" t="s">
        <v>177</v>
      </c>
    </row>
    <row r="12" spans="1:12" x14ac:dyDescent="0.25">
      <c r="A12" t="str">
        <v>Paris Saint-Germain</v>
      </c>
      <c r="B12" t="str">
        <f>IFERROR(AVERAGEIFS(Players16!D2:D1700,Players16!D2:D1700,Fifa16!B6),"No results")</f>
        <v>No results</v>
      </c>
    </row>
    <row r="13" spans="1:12" x14ac:dyDescent="0.25">
      <c r="A13" t="str">
        <v>Atlético Madrid</v>
      </c>
      <c r="B13" s="1" t="s">
        <v>178</v>
      </c>
      <c r="C13" s="1" t="s">
        <v>179</v>
      </c>
      <c r="D13" s="1" t="s">
        <v>180</v>
      </c>
      <c r="E13" s="1" t="s">
        <v>181</v>
      </c>
      <c r="F13" s="1" t="s">
        <v>182</v>
      </c>
      <c r="G13" s="1" t="s">
        <v>183</v>
      </c>
      <c r="H13" s="1" t="s">
        <v>184</v>
      </c>
      <c r="I13" s="1" t="s">
        <v>185</v>
      </c>
      <c r="J13" s="1" t="s">
        <v>186</v>
      </c>
      <c r="K13" s="1" t="s">
        <v>187</v>
      </c>
      <c r="L13" s="1" t="s">
        <v>188</v>
      </c>
    </row>
    <row r="14" spans="1:12" x14ac:dyDescent="0.25">
      <c r="A14" t="str">
        <v>Juventus</v>
      </c>
      <c r="B14" t="str" cm="1">
        <f t="array" ref="B14:G22">IFERROR(_xlfn._xlws.FILTER(Players16!B2:G1700,(Players16!D2:D1700=B6),"No results"),"No results")</f>
        <v>L. Messi</v>
      </c>
      <c r="C14">
        <v>28</v>
      </c>
      <c r="D14" t="str">
        <v>FC Barcelona</v>
      </c>
      <c r="E14">
        <v>94</v>
      </c>
      <c r="F14">
        <v>111000000</v>
      </c>
      <c r="G14">
        <v>550000</v>
      </c>
      <c r="H14" cm="1">
        <f t="array" aca="1" ref="H14:H18" ca="1">IFERROR(_xlfn._xlws.SORT(_xlfn.UNIQUE(Age_16)),"No result")</f>
        <v>23</v>
      </c>
      <c r="I14" cm="1">
        <f t="array" aca="1" ref="I14:I20" ca="1">IFERROR(_xlfn.UNIQUE(Overall_16),"No results")</f>
        <v>94</v>
      </c>
      <c r="J14" cm="1">
        <f t="array" aca="1" ref="J14:J18" ca="1">IFERROR(AVERAGEIFS(Overall_16,Age_16,UniqueAge_16),"No results")</f>
        <v>88</v>
      </c>
      <c r="K14" cm="1">
        <f t="array" aca="1" ref="K14:K18" ca="1">IFERROR(AVERAGEIFS(Wage_16,Age_16,UniqueAge_16),"No results")</f>
        <v>230000</v>
      </c>
      <c r="L14" cm="1">
        <f t="array" aca="1" ref="L14:L20" ca="1">IFERROR(AVERAGEIFS(Wage_16,Overall_16,UniqueOverall_16),"No results")</f>
        <v>550000</v>
      </c>
    </row>
    <row r="15" spans="1:12" x14ac:dyDescent="0.25">
      <c r="A15" t="str">
        <v>Tottenham Hotspur</v>
      </c>
      <c r="B15" t="str">
        <v>L. Suárez</v>
      </c>
      <c r="C15">
        <v>28</v>
      </c>
      <c r="D15" t="str">
        <v>FC Barcelona</v>
      </c>
      <c r="E15">
        <v>90</v>
      </c>
      <c r="F15">
        <v>69000000</v>
      </c>
      <c r="G15">
        <v>300000</v>
      </c>
      <c r="H15">
        <f ca="1"/>
        <v>26</v>
      </c>
      <c r="I15">
        <f ca="1"/>
        <v>90</v>
      </c>
      <c r="J15">
        <f ca="1"/>
        <v>85</v>
      </c>
      <c r="K15">
        <f ca="1"/>
        <v>200000</v>
      </c>
      <c r="L15">
        <f ca="1"/>
        <v>300000</v>
      </c>
    </row>
    <row r="16" spans="1:12" x14ac:dyDescent="0.25">
      <c r="A16" t="str">
        <v>Borussia Dortmund</v>
      </c>
      <c r="B16" t="str">
        <v>Neymar</v>
      </c>
      <c r="C16">
        <v>23</v>
      </c>
      <c r="D16" t="str">
        <v>FC Barcelona</v>
      </c>
      <c r="E16">
        <v>88</v>
      </c>
      <c r="F16">
        <v>71500000</v>
      </c>
      <c r="G16">
        <v>230000</v>
      </c>
      <c r="H16">
        <f ca="1"/>
        <v>27</v>
      </c>
      <c r="I16">
        <f ca="1"/>
        <v>88</v>
      </c>
      <c r="J16">
        <f ca="1"/>
        <v>84</v>
      </c>
      <c r="K16">
        <f ca="1"/>
        <v>180000</v>
      </c>
      <c r="L16">
        <f ca="1"/>
        <v>230000</v>
      </c>
    </row>
    <row r="17" spans="1:12" x14ac:dyDescent="0.25">
      <c r="A17" t="str">
        <v>Inter</v>
      </c>
      <c r="B17" t="str">
        <v>Sergio Busquets</v>
      </c>
      <c r="C17">
        <v>26</v>
      </c>
      <c r="D17" t="str">
        <v>FC Barcelona</v>
      </c>
      <c r="E17">
        <v>86</v>
      </c>
      <c r="F17">
        <v>39000000</v>
      </c>
      <c r="G17">
        <v>220000</v>
      </c>
      <c r="H17">
        <f ca="1"/>
        <v>28</v>
      </c>
      <c r="I17">
        <f ca="1"/>
        <v>86</v>
      </c>
      <c r="J17">
        <f ca="1"/>
        <v>88</v>
      </c>
      <c r="K17">
        <f ca="1"/>
        <v>300000</v>
      </c>
      <c r="L17">
        <f ca="1"/>
        <v>220000</v>
      </c>
    </row>
    <row r="18" spans="1:12" x14ac:dyDescent="0.25">
      <c r="A18" t="str">
        <v>Bayer 04 Leverkusen</v>
      </c>
      <c r="B18" t="str">
        <v>Piqué</v>
      </c>
      <c r="C18">
        <v>28</v>
      </c>
      <c r="D18" t="str">
        <v>FC Barcelona</v>
      </c>
      <c r="E18">
        <v>85</v>
      </c>
      <c r="F18">
        <v>29500000</v>
      </c>
      <c r="G18">
        <v>190000</v>
      </c>
      <c r="H18">
        <f ca="1"/>
        <v>32</v>
      </c>
      <c r="I18">
        <f ca="1"/>
        <v>85</v>
      </c>
      <c r="J18">
        <f ca="1"/>
        <v>84</v>
      </c>
      <c r="K18">
        <f ca="1"/>
        <v>170000</v>
      </c>
      <c r="L18">
        <f ca="1"/>
        <v>190000</v>
      </c>
    </row>
    <row r="19" spans="1:12" x14ac:dyDescent="0.25">
      <c r="A19" t="str">
        <v>West Ham United</v>
      </c>
      <c r="B19" t="str">
        <v>Jordi Alba</v>
      </c>
      <c r="C19">
        <v>26</v>
      </c>
      <c r="D19" t="str">
        <v>FC Barcelona</v>
      </c>
      <c r="E19">
        <v>84</v>
      </c>
      <c r="F19">
        <v>30000000</v>
      </c>
      <c r="G19">
        <v>180000</v>
      </c>
      <c r="I19">
        <f ca="1"/>
        <v>84</v>
      </c>
      <c r="L19">
        <f ca="1"/>
        <v>176666.66666666666</v>
      </c>
    </row>
    <row r="20" spans="1:12" x14ac:dyDescent="0.25">
      <c r="A20" t="str">
        <v>Liverpool</v>
      </c>
      <c r="B20" t="str">
        <v>I. Rakitić</v>
      </c>
      <c r="C20">
        <v>27</v>
      </c>
      <c r="D20" t="str">
        <v>FC Barcelona</v>
      </c>
      <c r="E20">
        <v>84</v>
      </c>
      <c r="F20">
        <v>31500000</v>
      </c>
      <c r="G20">
        <v>180000</v>
      </c>
      <c r="I20">
        <f ca="1"/>
        <v>83</v>
      </c>
      <c r="L20">
        <f ca="1"/>
        <v>160000</v>
      </c>
    </row>
    <row r="21" spans="1:12" x14ac:dyDescent="0.25">
      <c r="A21" t="str">
        <v>Olympique Lyonnais</v>
      </c>
      <c r="B21" t="str">
        <v>Dani Alves</v>
      </c>
      <c r="C21">
        <v>32</v>
      </c>
      <c r="D21" t="str">
        <v>FC Barcelona</v>
      </c>
      <c r="E21">
        <v>84</v>
      </c>
      <c r="F21">
        <v>16000000</v>
      </c>
      <c r="G21">
        <v>170000</v>
      </c>
    </row>
    <row r="22" spans="1:12" x14ac:dyDescent="0.25">
      <c r="A22" t="str">
        <v>Leicester City</v>
      </c>
      <c r="B22" t="str">
        <v>A. Turan</v>
      </c>
      <c r="C22">
        <v>28</v>
      </c>
      <c r="D22" t="str">
        <v>FC Barcelona</v>
      </c>
      <c r="E22">
        <v>83</v>
      </c>
      <c r="F22">
        <v>25000000</v>
      </c>
      <c r="G22">
        <v>160000</v>
      </c>
    </row>
    <row r="23" spans="1:12" x14ac:dyDescent="0.25">
      <c r="A23" t="str">
        <v>Crystal Palace</v>
      </c>
    </row>
    <row r="24" spans="1:12" x14ac:dyDescent="0.25">
      <c r="A24" t="str">
        <v>AS Saint-Étienne</v>
      </c>
    </row>
    <row r="25" spans="1:12" x14ac:dyDescent="0.25">
      <c r="A25" t="str">
        <v>Napoli</v>
      </c>
    </row>
    <row r="26" spans="1:12" x14ac:dyDescent="0.25">
      <c r="A26" t="str">
        <v>Everton</v>
      </c>
    </row>
    <row r="27" spans="1:12" x14ac:dyDescent="0.25">
      <c r="A27" t="str">
        <v>Sporting CP</v>
      </c>
    </row>
    <row r="28" spans="1:12" x14ac:dyDescent="0.25">
      <c r="A28" t="str">
        <v>Athletic Club de Bilbao</v>
      </c>
    </row>
    <row r="29" spans="1:12" x14ac:dyDescent="0.25">
      <c r="A29" t="str">
        <v>Roma</v>
      </c>
    </row>
    <row r="30" spans="1:12" x14ac:dyDescent="0.25">
      <c r="A30" t="str">
        <v>VfL Wolfsburg</v>
      </c>
    </row>
  </sheetData>
  <dataValidations count="1">
    <dataValidation type="list" showInputMessage="1" showErrorMessage="1" sqref="B6" xr:uid="{00000000-0002-0000-0100-000000000000}">
      <formula1>_xlfn.ANCHORARRAY(A5)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B07F-4148-4550-B3FE-8FBD9B0F9175}">
  <dimension ref="A3:M28"/>
  <sheetViews>
    <sheetView workbookViewId="0">
      <selection activeCell="B3" sqref="B3"/>
    </sheetView>
  </sheetViews>
  <sheetFormatPr defaultRowHeight="15" x14ac:dyDescent="0.25"/>
  <cols>
    <col min="1" max="1" width="19.85546875" customWidth="1"/>
    <col min="2" max="2" width="27.28515625" customWidth="1"/>
    <col min="3" max="3" width="14.7109375" customWidth="1"/>
    <col min="5" max="5" width="17.28515625" customWidth="1"/>
    <col min="7" max="7" width="15.85546875" customWidth="1"/>
    <col min="9" max="9" width="11.42578125" customWidth="1"/>
    <col min="10" max="10" width="15.140625" customWidth="1"/>
    <col min="11" max="11" width="22.140625" customWidth="1"/>
    <col min="12" max="12" width="20.7109375" customWidth="1"/>
    <col min="13" max="13" width="23.42578125" customWidth="1"/>
  </cols>
  <sheetData>
    <row r="3" spans="1:13" x14ac:dyDescent="0.25">
      <c r="A3" t="str" cm="1">
        <f t="array" ref="A3:A28">IFERROR(_xlfn.UNIQUE(_xlfn._xlws.FILTER(Players17!D2:D1700,Players17!D2:D1700&lt;&gt;"")),"No results")</f>
        <v>Real Madrid</v>
      </c>
      <c r="B3" t="s">
        <v>30</v>
      </c>
    </row>
    <row r="4" spans="1:13" x14ac:dyDescent="0.25">
      <c r="A4" t="str">
        <v>FC Barcelona</v>
      </c>
    </row>
    <row r="5" spans="1:13" x14ac:dyDescent="0.25">
      <c r="A5" t="str">
        <v>FC Bayern München</v>
      </c>
    </row>
    <row r="6" spans="1:13" x14ac:dyDescent="0.25">
      <c r="A6" t="str">
        <v>Manchester United</v>
      </c>
      <c r="C6" s="1" t="s">
        <v>178</v>
      </c>
      <c r="D6" s="1" t="s">
        <v>179</v>
      </c>
      <c r="E6" s="1" t="s">
        <v>180</v>
      </c>
      <c r="F6" s="1" t="s">
        <v>181</v>
      </c>
      <c r="G6" s="1" t="s">
        <v>182</v>
      </c>
      <c r="H6" s="1" t="s">
        <v>183</v>
      </c>
      <c r="I6" s="1" t="s">
        <v>184</v>
      </c>
      <c r="J6" s="1" t="s">
        <v>185</v>
      </c>
      <c r="K6" s="1" t="s">
        <v>186</v>
      </c>
      <c r="L6" s="1" t="s">
        <v>187</v>
      </c>
      <c r="M6" s="1" t="s">
        <v>188</v>
      </c>
    </row>
    <row r="7" spans="1:13" x14ac:dyDescent="0.25">
      <c r="A7" t="str">
        <v>Chelsea</v>
      </c>
      <c r="C7" t="str" cm="1">
        <f t="array" ref="C7:H15">IFERROR(_xlfn._xlws.FILTER(Players17!B2:G1700,(Players17!D2:D1700=Fifa16!B6),"No results"),"No results")</f>
        <v>L. Messi</v>
      </c>
      <c r="D7">
        <v>29</v>
      </c>
      <c r="E7" t="str">
        <v>FC Barcelona</v>
      </c>
      <c r="F7">
        <v>93</v>
      </c>
      <c r="G7">
        <v>89000000</v>
      </c>
      <c r="H7">
        <v>340000</v>
      </c>
      <c r="I7" cm="1">
        <f t="array" aca="1" ref="I7:I12" ca="1">IFERROR(_xlfn._xlws.SORT(_xlfn.UNIQUE(Age_17)),"No results")</f>
        <v>22</v>
      </c>
      <c r="J7" cm="1">
        <f t="array" aca="1" ref="J7:J12" ca="1">IFERROR(_xlfn.UNIQUE(Overall_17),"No results")</f>
        <v>93</v>
      </c>
      <c r="K7" cm="1">
        <f t="array" aca="1" ref="K7:K12" ca="1">IFERROR(AVERAGEIFS(Overall_17,Age_17,UniqueAge_17),"No results")</f>
        <v>84</v>
      </c>
      <c r="L7" cm="1">
        <f t="array" aca="1" ref="L7:L12" ca="1">IFERROR(AVERAGEIFS(Wage_17,Age_17,UniqueAge_17),"No results")</f>
        <v>90000</v>
      </c>
      <c r="M7" cm="1">
        <f t="array" aca="1" ref="M7:M12" ca="1">IFERROR(AVERAGEIFS(Wage_17,Overall_17,UniqueOverall_17),"No results")</f>
        <v>340000</v>
      </c>
    </row>
    <row r="8" spans="1:13" x14ac:dyDescent="0.25">
      <c r="A8" t="str">
        <v>Arsenal</v>
      </c>
      <c r="C8" t="str">
        <v>Neymar</v>
      </c>
      <c r="D8">
        <v>24</v>
      </c>
      <c r="E8" t="str">
        <v>FC Barcelona</v>
      </c>
      <c r="F8">
        <v>92</v>
      </c>
      <c r="G8">
        <v>109000000</v>
      </c>
      <c r="H8">
        <v>260000</v>
      </c>
      <c r="I8">
        <f ca="1"/>
        <v>24</v>
      </c>
      <c r="J8">
        <f ca="1"/>
        <v>92</v>
      </c>
      <c r="K8">
        <f ca="1"/>
        <v>92</v>
      </c>
      <c r="L8">
        <f ca="1"/>
        <v>260000</v>
      </c>
      <c r="M8">
        <f ca="1"/>
        <v>257500</v>
      </c>
    </row>
    <row r="9" spans="1:13" x14ac:dyDescent="0.25">
      <c r="A9" t="str">
        <v>Manchester City</v>
      </c>
      <c r="C9" t="str">
        <v>L. Suárez</v>
      </c>
      <c r="D9">
        <v>29</v>
      </c>
      <c r="E9" t="str">
        <v>FC Barcelona</v>
      </c>
      <c r="F9">
        <v>92</v>
      </c>
      <c r="G9">
        <v>83000000</v>
      </c>
      <c r="H9">
        <v>255000</v>
      </c>
      <c r="I9">
        <f ca="1"/>
        <v>27</v>
      </c>
      <c r="J9">
        <f ca="1"/>
        <v>87</v>
      </c>
      <c r="K9">
        <f ca="1"/>
        <v>86.5</v>
      </c>
      <c r="L9">
        <f ca="1"/>
        <v>155000</v>
      </c>
      <c r="M9">
        <f ca="1"/>
        <v>160000</v>
      </c>
    </row>
    <row r="10" spans="1:13" x14ac:dyDescent="0.25">
      <c r="A10" t="str">
        <v>Paris Saint-Germain</v>
      </c>
      <c r="C10" t="str">
        <v>Sergio Busquets</v>
      </c>
      <c r="D10">
        <v>27</v>
      </c>
      <c r="E10" t="str">
        <v>FC Barcelona</v>
      </c>
      <c r="F10">
        <v>87</v>
      </c>
      <c r="G10">
        <v>41500000</v>
      </c>
      <c r="H10">
        <v>160000</v>
      </c>
      <c r="I10">
        <f ca="1"/>
        <v>28</v>
      </c>
      <c r="J10">
        <f ca="1"/>
        <v>86</v>
      </c>
      <c r="K10">
        <f ca="1"/>
        <v>87</v>
      </c>
      <c r="L10">
        <f ca="1"/>
        <v>160000</v>
      </c>
      <c r="M10">
        <f ca="1"/>
        <v>140000</v>
      </c>
    </row>
    <row r="11" spans="1:13" x14ac:dyDescent="0.25">
      <c r="A11" t="str">
        <v>Atlético Madrid</v>
      </c>
      <c r="C11" t="str">
        <v>I. Rakitić</v>
      </c>
      <c r="D11">
        <v>28</v>
      </c>
      <c r="E11" t="str">
        <v>FC Barcelona</v>
      </c>
      <c r="F11">
        <v>87</v>
      </c>
      <c r="G11">
        <v>43500000</v>
      </c>
      <c r="H11">
        <v>160000</v>
      </c>
      <c r="I11">
        <f ca="1"/>
        <v>29</v>
      </c>
      <c r="J11">
        <f ca="1"/>
        <v>85</v>
      </c>
      <c r="K11">
        <f ca="1"/>
        <v>90.333333333333329</v>
      </c>
      <c r="L11">
        <f ca="1"/>
        <v>241666.66666666666</v>
      </c>
      <c r="M11">
        <f ca="1"/>
        <v>110000</v>
      </c>
    </row>
    <row r="12" spans="1:13" x14ac:dyDescent="0.25">
      <c r="A12" t="str">
        <v>Juventus</v>
      </c>
      <c r="C12" t="str">
        <v>Jordi Alba</v>
      </c>
      <c r="D12">
        <v>27</v>
      </c>
      <c r="E12" t="str">
        <v>FC Barcelona</v>
      </c>
      <c r="F12">
        <v>86</v>
      </c>
      <c r="G12">
        <v>35500000</v>
      </c>
      <c r="H12">
        <v>150000</v>
      </c>
      <c r="I12">
        <f ca="1"/>
        <v>32</v>
      </c>
      <c r="J12">
        <f ca="1"/>
        <v>84</v>
      </c>
      <c r="K12">
        <f ca="1"/>
        <v>85</v>
      </c>
      <c r="L12">
        <f ca="1"/>
        <v>110000</v>
      </c>
      <c r="M12">
        <f ca="1"/>
        <v>90000</v>
      </c>
    </row>
    <row r="13" spans="1:13" x14ac:dyDescent="0.25">
      <c r="A13" t="str">
        <v>Tottenham Hotspur</v>
      </c>
      <c r="C13" t="str">
        <v>Piqué</v>
      </c>
      <c r="D13">
        <v>29</v>
      </c>
      <c r="E13" t="str">
        <v>FC Barcelona</v>
      </c>
      <c r="F13">
        <v>86</v>
      </c>
      <c r="G13">
        <v>29500000</v>
      </c>
      <c r="H13">
        <v>130000</v>
      </c>
    </row>
    <row r="14" spans="1:13" x14ac:dyDescent="0.25">
      <c r="A14" t="str">
        <v>Borussia Dortmund</v>
      </c>
      <c r="C14" t="str">
        <v>J. Mascherano</v>
      </c>
      <c r="D14">
        <v>32</v>
      </c>
      <c r="E14" t="str">
        <v>FC Barcelona</v>
      </c>
      <c r="F14">
        <v>85</v>
      </c>
      <c r="G14">
        <v>19500000</v>
      </c>
      <c r="H14">
        <v>110000</v>
      </c>
    </row>
    <row r="15" spans="1:13" x14ac:dyDescent="0.25">
      <c r="A15" t="str">
        <v>Inter</v>
      </c>
      <c r="C15" t="str">
        <v>André Gomes</v>
      </c>
      <c r="D15">
        <v>22</v>
      </c>
      <c r="E15" t="str">
        <v>FC Barcelona</v>
      </c>
      <c r="F15">
        <v>84</v>
      </c>
      <c r="G15">
        <v>39000000</v>
      </c>
      <c r="H15">
        <v>90000</v>
      </c>
    </row>
    <row r="16" spans="1:13" x14ac:dyDescent="0.25">
      <c r="A16" t="str">
        <v>Bayer 04 Leverkusen</v>
      </c>
    </row>
    <row r="17" spans="1:1" x14ac:dyDescent="0.25">
      <c r="A17" t="str">
        <v>West Ham United</v>
      </c>
    </row>
    <row r="18" spans="1:1" x14ac:dyDescent="0.25">
      <c r="A18" t="str">
        <v>Liverpool</v>
      </c>
    </row>
    <row r="19" spans="1:1" x14ac:dyDescent="0.25">
      <c r="A19" t="str">
        <v>Olympique Lyonnais</v>
      </c>
    </row>
    <row r="20" spans="1:1" x14ac:dyDescent="0.25">
      <c r="A20" t="str">
        <v>Leicester City</v>
      </c>
    </row>
    <row r="21" spans="1:1" x14ac:dyDescent="0.25">
      <c r="A21" t="str">
        <v>Crystal Palace</v>
      </c>
    </row>
    <row r="22" spans="1:1" x14ac:dyDescent="0.25">
      <c r="A22" t="str">
        <v>AS Saint-Étienne</v>
      </c>
    </row>
    <row r="23" spans="1:1" x14ac:dyDescent="0.25">
      <c r="A23" t="str">
        <v>Napoli</v>
      </c>
    </row>
    <row r="24" spans="1:1" x14ac:dyDescent="0.25">
      <c r="A24" t="str">
        <v>Everton</v>
      </c>
    </row>
    <row r="25" spans="1:1" x14ac:dyDescent="0.25">
      <c r="A25" t="str">
        <v>Sporting CP</v>
      </c>
    </row>
    <row r="26" spans="1:1" x14ac:dyDescent="0.25">
      <c r="A26" t="str">
        <v>Athletic Club de Bilbao</v>
      </c>
    </row>
    <row r="27" spans="1:1" x14ac:dyDescent="0.25">
      <c r="A27" t="str">
        <v>Roma</v>
      </c>
    </row>
    <row r="28" spans="1:1" x14ac:dyDescent="0.25">
      <c r="A28" t="str">
        <v>VfL Wolfsburg</v>
      </c>
    </row>
  </sheetData>
  <dataValidations count="1">
    <dataValidation type="list" allowBlank="1" showInputMessage="1" showErrorMessage="1" sqref="B3" xr:uid="{D863F0B8-185B-4437-A97F-AAAA7A6DE9A9}">
      <formula1>_xlfn.ANCHORARRAY($A$3)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Players17</vt:lpstr>
      <vt:lpstr>Players16</vt:lpstr>
      <vt:lpstr>Fifa16</vt:lpstr>
      <vt:lpstr>Fifa17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Dawid Piździtrząs</cp:lastModifiedBy>
  <dcterms:created xsi:type="dcterms:W3CDTF">2023-11-12T11:54:00Z</dcterms:created>
  <dcterms:modified xsi:type="dcterms:W3CDTF">2023-11-12T16:29:26Z</dcterms:modified>
</cp:coreProperties>
</file>