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8CF97DE3-65C4-4683-BD39-7D0BB66D88DF}" xr6:coauthVersionLast="47" xr6:coauthVersionMax="47" xr10:uidLastSave="{00000000-0000-0000-0000-000000000000}"/>
  <bookViews>
    <workbookView xWindow="-108" yWindow="-108" windowWidth="23256" windowHeight="12456" xr2:uid="{D59B52E9-5E5E-433D-BF55-93FB42D7D100}"/>
  </bookViews>
  <sheets>
    <sheet name="Perfil de investimento" sheetId="1" r:id="rId1"/>
    <sheet name="Planilha de apoio" sheetId="2" r:id="rId2"/>
  </sheets>
  <definedNames>
    <definedName name="aporte">'Perfil de investimento'!$F$18</definedName>
    <definedName name="Chave">'Planilha de apoio'!$H$11</definedName>
    <definedName name="patrimonio">'Perfil de investimento'!$F$21</definedName>
    <definedName name="Percentual_apoio">'Planilha de apoio'!$I$11</definedName>
    <definedName name="Perfil_Investidor">'Perfil de investimento'!$E$32</definedName>
    <definedName name="qtd_anos">'Perfil de investimento'!$F$19</definedName>
    <definedName name="rendimento_carteira">'Perfil de investimento'!$F$14</definedName>
    <definedName name="salario">'Perfil de investimento'!$F$13</definedName>
    <definedName name="sugestao_investimento">'Perfil de investimento'!$F$15</definedName>
    <definedName name="Tabela_apoio">'Planilha de apoio'!$A$3:$D$21</definedName>
    <definedName name="taxa_mensal">'Perfil de investimento'!$F$20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7" i="1"/>
  <c r="E38" i="1"/>
  <c r="F38" i="1" s="1"/>
  <c r="E39" i="1"/>
  <c r="E40" i="1"/>
  <c r="E41" i="1"/>
  <c r="E36" i="1"/>
  <c r="F36" i="1" s="1"/>
  <c r="F37" i="1"/>
  <c r="F39" i="1"/>
  <c r="F40" i="1"/>
  <c r="I11" i="2"/>
  <c r="F41" i="1"/>
  <c r="A15" i="2"/>
  <c r="A16" i="2"/>
  <c r="A17" i="2"/>
  <c r="A18" i="2"/>
  <c r="A19" i="2"/>
  <c r="A20" i="2"/>
  <c r="A21" i="2"/>
  <c r="A11" i="2"/>
  <c r="A12" i="2"/>
  <c r="A13" i="2"/>
  <c r="A14" i="2"/>
  <c r="A10" i="2"/>
  <c r="A5" i="2"/>
  <c r="A6" i="2"/>
  <c r="A7" i="2"/>
  <c r="A8" i="2"/>
  <c r="A9" i="2"/>
  <c r="A4" i="2"/>
  <c r="F15" i="1"/>
  <c r="F21" i="1"/>
  <c r="F22" i="1" s="1"/>
  <c r="E26" i="1"/>
  <c r="F26" i="1" s="1"/>
  <c r="E27" i="1"/>
  <c r="F27" i="1" s="1"/>
  <c r="E28" i="1"/>
  <c r="F28" i="1" s="1"/>
  <c r="E29" i="1"/>
  <c r="F29" i="1" s="1"/>
  <c r="E25" i="1"/>
  <c r="F25" i="1" s="1"/>
  <c r="F42" i="1" l="1"/>
</calcChain>
</file>

<file path=xl/sharedStrings.xml><?xml version="1.0" encoding="utf-8"?>
<sst xmlns="http://schemas.openxmlformats.org/spreadsheetml/2006/main" count="74" uniqueCount="39">
  <si>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</si>
  <si>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</si>
  <si>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</si>
  <si>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</si>
  <si>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</si>
  <si>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</si>
  <si>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Dividendos</t>
  </si>
  <si>
    <t>CONFIGURAÇÕES</t>
  </si>
  <si>
    <t>Rendimento da Carteira</t>
  </si>
  <si>
    <t>Salário</t>
  </si>
  <si>
    <t>NOVA PRIME INVEST</t>
  </si>
  <si>
    <t>Invista no futuro, transforme o presente</t>
  </si>
  <si>
    <t>Projeções</t>
  </si>
  <si>
    <t>Em 2 anos</t>
  </si>
  <si>
    <t>Em 5 anos</t>
  </si>
  <si>
    <t>Em 10 anos</t>
  </si>
  <si>
    <t>Em 20 anos</t>
  </si>
  <si>
    <t>Em 30 anos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</si>
  <si>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</si>
  <si>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</si>
  <si>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</si>
  <si>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</si>
  <si>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</si>
  <si>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</si>
  <si>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</si>
  <si>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</si>
  <si>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</si>
  <si>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</si>
  <si>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</si>
  <si>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TIPO DE FII</t>
  </si>
  <si>
    <t>Conservador</t>
  </si>
  <si>
    <t>CHAVE</t>
  </si>
  <si>
    <t>Moderado</t>
  </si>
  <si>
    <t>Agressivo</t>
  </si>
  <si>
    <t>Moderado-Tijolo</t>
  </si>
  <si>
    <t>Percentual</t>
  </si>
  <si>
    <t>Porcentagem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</si>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</sst>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0"/>
      <name val="Candara Light"/>
      <family val="2"/>
    </font>
    <font>
      <b/>
      <sz val="24"/>
      <color theme="0"/>
      <name val="Candara"/>
      <family val="2"/>
    </font>
    <font>
      <b/>
      <sz val="20"/>
      <color theme="2"/>
      <name val="Candara Light"/>
      <family val="2"/>
    </font>
    <font>
      <b/>
      <sz val="9"/>
      <color theme="2"/>
      <name val="Candara Light"/>
      <family val="2"/>
    </font>
    <font>
      <sz val="11"/>
      <color rgb="FF9C5700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1"/>
      <name val="Segoe UI"/>
      <family val="2"/>
    </font>
    <font>
      <i/>
      <sz val="12"/>
      <color theme="0"/>
      <name val="Bodoni MT"/>
      <family val="1"/>
    </font>
    <font>
      <b/>
      <sz val="14"/>
      <color theme="1"/>
      <name val="Candara Light"/>
      <family val="2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3" tint="0.89996032593768116"/>
      </right>
      <top/>
      <bottom style="medium">
        <color indexed="64"/>
      </bottom>
      <diagonal/>
    </border>
    <border>
      <left style="hair">
        <color theme="3" tint="0.89996032593768116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theme="3" tint="0.749961851863155"/>
      </right>
      <top/>
      <bottom style="hair">
        <color theme="3" tint="0.749961851863155"/>
      </bottom>
      <diagonal/>
    </border>
    <border>
      <left style="hair">
        <color theme="3" tint="0.749961851863155"/>
      </left>
      <right style="hair">
        <color theme="3" tint="0.749961851863155"/>
      </right>
      <top/>
      <bottom style="hair">
        <color theme="3" tint="0.749961851863155"/>
      </bottom>
      <diagonal/>
    </border>
    <border>
      <left style="hair">
        <color theme="3" tint="0.749961851863155"/>
      </left>
      <right style="medium">
        <color indexed="64"/>
      </right>
      <top/>
      <bottom style="hair">
        <color theme="3" tint="0.749961851863155"/>
      </bottom>
      <diagonal/>
    </border>
    <border>
      <left style="medium">
        <color indexed="64"/>
      </left>
      <right style="hair">
        <color theme="3" tint="0.749961851863155"/>
      </right>
      <top style="hair">
        <color theme="3" tint="0.749961851863155"/>
      </top>
      <bottom style="hair">
        <color theme="3" tint="0.749961851863155"/>
      </bottom>
      <diagonal/>
    </border>
    <border>
      <left style="medium">
        <color indexed="64"/>
      </left>
      <right style="hair">
        <color theme="3" tint="0.749961851863155"/>
      </right>
      <top style="hair">
        <color theme="3" tint="0.749961851863155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3" fillId="0" borderId="4" xfId="0" applyNumberFormat="1" applyFont="1" applyBorder="1" applyAlignment="1">
      <alignment horizontal="left"/>
    </xf>
    <xf numFmtId="10" fontId="3" fillId="0" borderId="6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2" fillId="2" borderId="9" xfId="0" applyFont="1" applyFill="1" applyBorder="1" applyAlignment="1">
      <alignment horizontal="left" indent="3"/>
    </xf>
    <xf numFmtId="8" fontId="3" fillId="2" borderId="10" xfId="0" applyNumberFormat="1" applyFont="1" applyFill="1" applyBorder="1" applyAlignment="1">
      <alignment horizontal="center"/>
    </xf>
    <xf numFmtId="8" fontId="3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indent="3"/>
    </xf>
    <xf numFmtId="8" fontId="3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indent="3"/>
    </xf>
    <xf numFmtId="8" fontId="3" fillId="2" borderId="15" xfId="0" applyNumberFormat="1" applyFont="1" applyFill="1" applyBorder="1" applyAlignment="1">
      <alignment horizontal="center"/>
    </xf>
    <xf numFmtId="8" fontId="3" fillId="2" borderId="17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0" fillId="4" borderId="0" xfId="0" applyFill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8" borderId="0" xfId="0" applyFill="1"/>
    <xf numFmtId="0" fontId="9" fillId="7" borderId="0" xfId="1" quotePrefix="1"/>
    <xf numFmtId="10" fontId="9" fillId="7" borderId="0" xfId="1" applyNumberFormat="1"/>
    <xf numFmtId="0" fontId="10" fillId="8" borderId="0" xfId="0" applyFont="1" applyFill="1"/>
    <xf numFmtId="0" fontId="0" fillId="0" borderId="31" xfId="0" applyBorder="1"/>
    <xf numFmtId="0" fontId="9" fillId="11" borderId="2" xfId="1" applyFill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50" xfId="0" applyNumberFormat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0" borderId="41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9" fontId="0" fillId="0" borderId="48" xfId="0" applyNumberForma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9" fontId="3" fillId="0" borderId="35" xfId="0" applyNumberFormat="1" applyFont="1" applyBorder="1"/>
    <xf numFmtId="164" fontId="3" fillId="2" borderId="36" xfId="0" applyNumberFormat="1" applyFont="1" applyFill="1" applyBorder="1" applyAlignment="1">
      <alignment horizontal="center"/>
    </xf>
    <xf numFmtId="164" fontId="3" fillId="9" borderId="31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8" fontId="11" fillId="2" borderId="6" xfId="0" applyNumberFormat="1" applyFont="1" applyFill="1" applyBorder="1" applyAlignment="1">
      <alignment horizontal="center"/>
    </xf>
    <xf numFmtId="8" fontId="11" fillId="2" borderId="8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3" fillId="11" borderId="1" xfId="1" applyFont="1" applyFill="1" applyBorder="1" applyAlignment="1">
      <alignment horizontal="center"/>
    </xf>
    <xf numFmtId="0" fontId="13" fillId="11" borderId="16" xfId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11" borderId="16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4" fillId="9" borderId="29" xfId="0" applyFont="1" applyFill="1" applyBorder="1" applyAlignment="1">
      <alignment horizontal="right"/>
    </xf>
    <xf numFmtId="0" fontId="14" fillId="9" borderId="30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 indent="3"/>
    </xf>
    <xf numFmtId="0" fontId="2" fillId="3" borderId="18" xfId="0" applyFont="1" applyFill="1" applyBorder="1" applyAlignment="1">
      <alignment horizontal="left" indent="3"/>
    </xf>
    <xf numFmtId="0" fontId="2" fillId="3" borderId="5" xfId="0" applyFont="1" applyFill="1" applyBorder="1" applyAlignment="1">
      <alignment horizontal="left" indent="3"/>
    </xf>
    <xf numFmtId="0" fontId="2" fillId="3" borderId="19" xfId="0" applyFont="1" applyFill="1" applyBorder="1" applyAlignment="1">
      <alignment horizontal="left" indent="3"/>
    </xf>
    <xf numFmtId="0" fontId="4" fillId="2" borderId="5" xfId="0" applyFont="1" applyFill="1" applyBorder="1" applyAlignment="1">
      <alignment horizontal="left" indent="3"/>
    </xf>
    <xf numFmtId="0" fontId="4" fillId="2" borderId="19" xfId="0" applyFont="1" applyFill="1" applyBorder="1" applyAlignment="1">
      <alignment horizontal="left" indent="3"/>
    </xf>
    <xf numFmtId="0" fontId="4" fillId="2" borderId="7" xfId="0" applyFont="1" applyFill="1" applyBorder="1" applyAlignment="1">
      <alignment horizontal="left" indent="3"/>
    </xf>
    <xf numFmtId="0" fontId="4" fillId="2" borderId="20" xfId="0" applyFont="1" applyFill="1" applyBorder="1" applyAlignment="1">
      <alignment horizontal="left" indent="3"/>
    </xf>
    <xf numFmtId="0" fontId="2" fillId="3" borderId="7" xfId="0" applyFont="1" applyFill="1" applyBorder="1" applyAlignment="1">
      <alignment horizontal="left" indent="3"/>
    </xf>
    <xf numFmtId="0" fontId="2" fillId="3" borderId="20" xfId="0" applyFont="1" applyFill="1" applyBorder="1" applyAlignment="1">
      <alignment horizontal="left" indent="3"/>
    </xf>
    <xf numFmtId="0" fontId="5" fillId="5" borderId="1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right" indent="3"/>
    </xf>
    <xf numFmtId="0" fontId="6" fillId="4" borderId="0" xfId="0" applyFont="1" applyFill="1" applyAlignment="1">
      <alignment horizontal="right" indent="3"/>
    </xf>
    <xf numFmtId="0" fontId="6" fillId="4" borderId="25" xfId="0" applyFont="1" applyFill="1" applyBorder="1" applyAlignment="1">
      <alignment horizontal="right" indent="3"/>
    </xf>
    <xf numFmtId="0" fontId="12" fillId="4" borderId="24" xfId="0" applyFont="1" applyFill="1" applyBorder="1" applyAlignment="1">
      <alignment horizontal="right" indent="3"/>
    </xf>
    <xf numFmtId="0" fontId="12" fillId="4" borderId="0" xfId="0" applyFont="1" applyFill="1" applyAlignment="1">
      <alignment horizontal="right" indent="3"/>
    </xf>
    <xf numFmtId="0" fontId="12" fillId="4" borderId="25" xfId="0" applyFont="1" applyFill="1" applyBorder="1" applyAlignment="1">
      <alignment horizontal="right" indent="3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80C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ln>
                  <a:noFill/>
                </a:ln>
                <a:solidFill>
                  <a:schemeClr val="dk1"/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Percentual por tipo de FII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ln>
                <a:noFill/>
              </a:ln>
              <a:solidFill>
                <a:schemeClr val="dk1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1-4BCF-99FB-A59EF9A27F0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1-4BCF-99FB-A59EF9A27F0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1-4BCF-99FB-A59EF9A27F0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1-4BCF-99FB-A59EF9A27F0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1-4BCF-99FB-A59EF9A27F0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1-4BCF-99FB-A59EF9A27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'Perfil de investimento'!$D$36:$D$41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'Perfil de investimento'!$E$36:$E$41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C-4C12-9DFC-F1E63B5ABB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rnd" cmpd="sng" algn="ctr">
      <a:solidFill>
        <a:schemeClr val="accent1"/>
      </a:solidFill>
      <a:round/>
    </a:ln>
    <a:effectLst>
      <a:outerShdw blurRad="50800" dist="38100" dir="2700000" algn="tl" rotWithShape="0">
        <a:schemeClr val="accent1">
          <a:alpha val="40000"/>
        </a:schemeClr>
      </a:outerShdw>
    </a:effectLst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2</xdr:row>
      <xdr:rowOff>0</xdr:rowOff>
    </xdr:from>
    <xdr:to>
      <xdr:col>3</xdr:col>
      <xdr:colOff>2316480</xdr:colOff>
      <xdr:row>8</xdr:row>
      <xdr:rowOff>182880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0034FB-0F28-899B-A35B-B6FE7B95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373380"/>
          <a:ext cx="2301240" cy="1516380"/>
        </a:xfrm>
        <a:prstGeom prst="rect">
          <a:avLst/>
        </a:prstGeom>
      </xdr:spPr>
    </xdr:pic>
    <xdr:clientData/>
  </xdr:twoCellAnchor>
  <xdr:twoCellAnchor editAs="oneCell">
    <xdr:from>
      <xdr:col>4</xdr:col>
      <xdr:colOff>2377440</xdr:colOff>
      <xdr:row>16</xdr:row>
      <xdr:rowOff>15240</xdr:rowOff>
    </xdr:from>
    <xdr:to>
      <xdr:col>4</xdr:col>
      <xdr:colOff>2811780</xdr:colOff>
      <xdr:row>16</xdr:row>
      <xdr:rowOff>312420</xdr:rowOff>
    </xdr:to>
    <xdr:pic>
      <xdr:nvPicPr>
        <xdr:cNvPr id="7" name="Gráfico 6" descr="Dinheiro estrutura de tópicos">
          <a:extLst>
            <a:ext uri="{FF2B5EF4-FFF2-40B4-BE49-F238E27FC236}">
              <a16:creationId xmlns:a16="http://schemas.microsoft.com/office/drawing/2014/main" id="{E971CA0A-3AE1-4FB5-9F6A-90F7F5924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40780" y="3535680"/>
          <a:ext cx="434340" cy="297180"/>
        </a:xfrm>
        <a:prstGeom prst="rect">
          <a:avLst/>
        </a:prstGeom>
      </xdr:spPr>
    </xdr:pic>
    <xdr:clientData/>
  </xdr:twoCellAnchor>
  <xdr:twoCellAnchor editAs="oneCell">
    <xdr:from>
      <xdr:col>3</xdr:col>
      <xdr:colOff>2400300</xdr:colOff>
      <xdr:row>16</xdr:row>
      <xdr:rowOff>0</xdr:rowOff>
    </xdr:from>
    <xdr:to>
      <xdr:col>3</xdr:col>
      <xdr:colOff>2834640</xdr:colOff>
      <xdr:row>16</xdr:row>
      <xdr:rowOff>297180</xdr:rowOff>
    </xdr:to>
    <xdr:pic>
      <xdr:nvPicPr>
        <xdr:cNvPr id="6" name="Gráfico 5" descr="Dinheiro estrutura de tópicos">
          <a:extLst>
            <a:ext uri="{FF2B5EF4-FFF2-40B4-BE49-F238E27FC236}">
              <a16:creationId xmlns:a16="http://schemas.microsoft.com/office/drawing/2014/main" id="{F09E905D-722A-3C94-4475-6FB8CF20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09900" y="3520440"/>
          <a:ext cx="434340" cy="297180"/>
        </a:xfrm>
        <a:prstGeom prst="rect">
          <a:avLst/>
        </a:prstGeom>
      </xdr:spPr>
    </xdr:pic>
    <xdr:clientData/>
  </xdr:twoCellAnchor>
  <xdr:twoCellAnchor>
    <xdr:from>
      <xdr:col>3</xdr:col>
      <xdr:colOff>7620</xdr:colOff>
      <xdr:row>42</xdr:row>
      <xdr:rowOff>30480</xdr:rowOff>
    </xdr:from>
    <xdr:to>
      <xdr:col>4</xdr:col>
      <xdr:colOff>320040</xdr:colOff>
      <xdr:row>54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38F738-CD29-79EF-98FF-8EB0A9E0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5A2-EF4C-4F93-9F0F-E6365921B76C}">
  <dimension ref="B1:I85"/>
  <sheetViews>
    <sheetView showGridLines="0" tabSelected="1" topLeftCell="B1" workbookViewId="0">
      <selection activeCell="D39" sqref="D3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 x14ac:dyDescent="0.3"/>
  <cols>
    <col min="1" max="1" width="8.88671875" hidden="1" customWidth="1"/>
    <col min="2" max="3" width="2.77734375" customWidth="1"/>
    <col min="4" max="4" width="47.44140625" customWidth="1"/>
    <col min="5" max="5" width="57.6640625" customWidth="1"/>
    <col min="6" max="6" width="18" bestFit="1" customWidth="1"/>
    <col min="7" max="8" width="2.77734375" customWidth="1"/>
    <col min="9" max="9" width="0" hidden="1" customWidth="1"/>
    <col min="10" max="16384" width="8.88671875" hidden="1"/>
  </cols>
  <sheetData>
    <row r="1" spans="2:8" x14ac:dyDescent="0.3">
      <c r="B1" s="23"/>
      <c r="C1" s="23"/>
      <c r="D1" s="23"/>
      <c r="E1" s="23"/>
      <c r="F1" s="23"/>
      <c r="G1" s="23"/>
      <c r="H1" s="23"/>
    </row>
    <row r="2" spans="2:8" ht="15" thickBot="1" x14ac:dyDescent="0.35">
      <c r="B2" s="23"/>
      <c r="H2" s="23"/>
    </row>
    <row r="3" spans="2:8" ht="15" thickTop="1" x14ac:dyDescent="0.3">
      <c r="B3" s="23"/>
      <c r="D3" s="15"/>
      <c r="E3" s="16"/>
      <c r="F3" s="17"/>
      <c r="H3" s="23"/>
    </row>
    <row r="4" spans="2:8" x14ac:dyDescent="0.3">
      <c r="B4" s="23"/>
      <c r="D4" s="18"/>
      <c r="E4" s="14"/>
      <c r="F4" s="19"/>
      <c r="H4" s="23"/>
    </row>
    <row r="5" spans="2:8" ht="31.2" x14ac:dyDescent="0.6">
      <c r="B5" s="23"/>
      <c r="D5" s="77" t="s">
        <v>10</v>
      </c>
      <c r="E5" s="78"/>
      <c r="F5" s="79"/>
      <c r="H5" s="23"/>
    </row>
    <row r="6" spans="2:8" x14ac:dyDescent="0.3">
      <c r="B6" s="23"/>
      <c r="D6" s="18"/>
      <c r="E6" s="14"/>
      <c r="F6" s="19"/>
      <c r="H6" s="23"/>
    </row>
    <row r="7" spans="2:8" ht="15.6" x14ac:dyDescent="0.3">
      <c r="B7" s="23"/>
      <c r="D7" s="80" t="s">
        <v>11</v>
      </c>
      <c r="E7" s="81"/>
      <c r="F7" s="82"/>
      <c r="H7" s="23"/>
    </row>
    <row r="8" spans="2:8" x14ac:dyDescent="0.3">
      <c r="B8" s="23"/>
      <c r="D8" s="18"/>
      <c r="E8" s="14"/>
      <c r="F8" s="19"/>
      <c r="H8" s="23"/>
    </row>
    <row r="9" spans="2:8" ht="15" thickBot="1" x14ac:dyDescent="0.35">
      <c r="B9" s="23"/>
      <c r="D9" s="20"/>
      <c r="E9" s="21"/>
      <c r="F9" s="22"/>
      <c r="H9" s="23"/>
    </row>
    <row r="10" spans="2:8" ht="15" thickTop="1" x14ac:dyDescent="0.3">
      <c r="B10" s="23"/>
      <c r="H10" s="23"/>
    </row>
    <row r="11" spans="2:8" ht="15" thickBot="1" x14ac:dyDescent="0.35">
      <c r="B11" s="23"/>
      <c r="H11" s="23"/>
    </row>
    <row r="12" spans="2:8" ht="25.8" x14ac:dyDescent="0.3">
      <c r="B12" s="23"/>
      <c r="D12" s="74" t="s">
        <v>7</v>
      </c>
      <c r="E12" s="75"/>
      <c r="F12" s="76"/>
      <c r="H12" s="23"/>
    </row>
    <row r="13" spans="2:8" ht="19.2" x14ac:dyDescent="0.45">
      <c r="B13" s="23"/>
      <c r="D13" s="64" t="s">
        <v>9</v>
      </c>
      <c r="E13" s="65"/>
      <c r="F13" s="2">
        <v>6000</v>
      </c>
      <c r="H13" s="23"/>
    </row>
    <row r="14" spans="2:8" ht="19.2" x14ac:dyDescent="0.45">
      <c r="B14" s="23"/>
      <c r="D14" s="66" t="s">
        <v>8</v>
      </c>
      <c r="E14" s="67"/>
      <c r="F14" s="3">
        <v>8.9999999999999993E-3</v>
      </c>
      <c r="H14" s="23"/>
    </row>
    <row r="15" spans="2:8" ht="19.8" thickBot="1" x14ac:dyDescent="0.5">
      <c r="B15" s="23"/>
      <c r="D15" s="72" t="s">
        <v>37</v>
      </c>
      <c r="E15" s="73"/>
      <c r="F15" s="4">
        <f>F13*30%</f>
        <v>1800</v>
      </c>
      <c r="H15" s="23"/>
    </row>
    <row r="16" spans="2:8" ht="15" thickBot="1" x14ac:dyDescent="0.35">
      <c r="B16" s="23"/>
      <c r="H16" s="23"/>
    </row>
    <row r="17" spans="2:8" ht="25.8" x14ac:dyDescent="0.3">
      <c r="B17" s="23"/>
      <c r="D17" s="59" t="s">
        <v>5</v>
      </c>
      <c r="E17" s="60"/>
      <c r="F17" s="61"/>
      <c r="H17" s="23"/>
    </row>
    <row r="18" spans="2:8" ht="19.2" x14ac:dyDescent="0.45">
      <c r="B18" s="23"/>
      <c r="D18" s="64" t="s">
        <v>0</v>
      </c>
      <c r="E18" s="65"/>
      <c r="F18" s="45">
        <v>1000</v>
      </c>
      <c r="H18" s="23"/>
    </row>
    <row r="19" spans="2:8" ht="19.2" x14ac:dyDescent="0.45">
      <c r="B19" s="23"/>
      <c r="D19" s="66" t="s">
        <v>1</v>
      </c>
      <c r="E19" s="67"/>
      <c r="F19" s="46">
        <v>1.5</v>
      </c>
      <c r="H19" s="23"/>
    </row>
    <row r="20" spans="2:8" ht="19.2" x14ac:dyDescent="0.45">
      <c r="B20" s="23"/>
      <c r="D20" s="66" t="s">
        <v>2</v>
      </c>
      <c r="E20" s="67"/>
      <c r="F20" s="47">
        <v>1.0800000000000001E-2</v>
      </c>
      <c r="H20" s="23"/>
    </row>
    <row r="21" spans="2:8" ht="19.2" x14ac:dyDescent="0.45">
      <c r="B21" s="23"/>
      <c r="D21" s="68" t="s">
        <v>3</v>
      </c>
      <c r="E21" s="69"/>
      <c r="F21" s="48">
        <f>FV(taxa_mensal,qtd_anos*12,aporte)*-1</f>
        <v>19751.552304334193</v>
      </c>
      <c r="H21" s="23"/>
    </row>
    <row r="22" spans="2:8" ht="19.8" thickBot="1" x14ac:dyDescent="0.5">
      <c r="B22" s="23"/>
      <c r="D22" s="70" t="s">
        <v>4</v>
      </c>
      <c r="E22" s="71"/>
      <c r="F22" s="49">
        <f>patrimonio*rendimento_carteira</f>
        <v>177.76397073900773</v>
      </c>
      <c r="H22" s="23"/>
    </row>
    <row r="23" spans="2:8" ht="15" thickBot="1" x14ac:dyDescent="0.35">
      <c r="B23" s="23"/>
      <c r="H23" s="23"/>
    </row>
    <row r="24" spans="2:8" ht="25.8" x14ac:dyDescent="0.3">
      <c r="B24" s="23"/>
      <c r="D24" s="59" t="s">
        <v>12</v>
      </c>
      <c r="E24" s="60"/>
      <c r="F24" s="13" t="s">
        <v>6</v>
      </c>
      <c r="H24" s="23"/>
    </row>
    <row r="25" spans="2:8" ht="19.2" x14ac:dyDescent="0.45">
      <c r="B25" s="26">
        <v>2</v>
      </c>
      <c r="C25" s="1"/>
      <c r="D25" s="5" t="s">
        <v>13</v>
      </c>
      <c r="E25" s="6">
        <f>FV($F$20,$B25*12,$F$18*-1)</f>
        <v>27230.863660581592</v>
      </c>
      <c r="F25" s="7">
        <f>E25*rendimento_carteira</f>
        <v>245.0777729452343</v>
      </c>
      <c r="H25" s="23"/>
    </row>
    <row r="26" spans="2:8" ht="19.2" x14ac:dyDescent="0.45">
      <c r="B26" s="26">
        <v>5</v>
      </c>
      <c r="C26" s="1"/>
      <c r="D26" s="8" t="s">
        <v>14</v>
      </c>
      <c r="E26" s="9">
        <f>FV($F$20,$B26*12,$F$18*-1)</f>
        <v>83804.01935925844</v>
      </c>
      <c r="F26" s="7">
        <f>E26*rendimento_carteira</f>
        <v>754.23617423332587</v>
      </c>
      <c r="H26" s="23"/>
    </row>
    <row r="27" spans="2:8" ht="19.2" x14ac:dyDescent="0.45">
      <c r="B27" s="26">
        <v>10</v>
      </c>
      <c r="C27" s="1"/>
      <c r="D27" s="8" t="s">
        <v>15</v>
      </c>
      <c r="E27" s="9">
        <f>FV($F$20,$B27*12,$F$18*-1)</f>
        <v>243457.6662548001</v>
      </c>
      <c r="F27" s="7">
        <f>E27*rendimento_carteira</f>
        <v>2191.1189962932008</v>
      </c>
      <c r="H27" s="23"/>
    </row>
    <row r="28" spans="2:8" ht="19.2" x14ac:dyDescent="0.45">
      <c r="B28" s="26">
        <v>20</v>
      </c>
      <c r="C28" s="1"/>
      <c r="D28" s="8" t="s">
        <v>16</v>
      </c>
      <c r="E28" s="9">
        <f>FV($F$20,$B28*12,$F$18*-1)</f>
        <v>1127048.9932985234</v>
      </c>
      <c r="F28" s="7">
        <f>E28*rendimento_carteira</f>
        <v>10143.440939686709</v>
      </c>
      <c r="H28" s="23"/>
    </row>
    <row r="29" spans="2:8" ht="19.8" thickBot="1" x14ac:dyDescent="0.5">
      <c r="B29" s="26">
        <v>30</v>
      </c>
      <c r="C29" s="1"/>
      <c r="D29" s="10" t="s">
        <v>17</v>
      </c>
      <c r="E29" s="11">
        <f>FV($F$20,$B29*12,$F$18*-1)</f>
        <v>4333904.8103167517</v>
      </c>
      <c r="F29" s="12">
        <f>E29*rendimento_carteira</f>
        <v>39005.143292850764</v>
      </c>
      <c r="H29" s="23"/>
    </row>
    <row r="30" spans="2:8" x14ac:dyDescent="0.3">
      <c r="B30" s="23"/>
      <c r="H30" s="23"/>
    </row>
    <row r="31" spans="2:8" ht="15" thickBot="1" x14ac:dyDescent="0.35">
      <c r="B31" s="23"/>
      <c r="H31" s="23"/>
    </row>
    <row r="32" spans="2:8" ht="18" x14ac:dyDescent="0.35">
      <c r="B32" s="23"/>
      <c r="D32" s="51" t="s">
        <v>19</v>
      </c>
      <c r="E32" s="52" t="s">
        <v>30</v>
      </c>
      <c r="F32" s="28"/>
      <c r="H32" s="23"/>
    </row>
    <row r="33" spans="2:8" ht="19.8" thickBot="1" x14ac:dyDescent="0.5">
      <c r="B33" s="23"/>
      <c r="D33" s="50" t="s">
        <v>18</v>
      </c>
      <c r="E33" s="41">
        <f>aporte</f>
        <v>1000</v>
      </c>
      <c r="F33" s="27"/>
      <c r="H33" s="23"/>
    </row>
    <row r="34" spans="2:8" ht="15" thickBot="1" x14ac:dyDescent="0.35">
      <c r="B34" s="23"/>
      <c r="H34" s="23"/>
    </row>
    <row r="35" spans="2:8" ht="18" x14ac:dyDescent="0.35">
      <c r="B35" s="23"/>
      <c r="D35" s="53" t="s">
        <v>20</v>
      </c>
      <c r="E35" s="54" t="s">
        <v>21</v>
      </c>
      <c r="F35" s="55" t="s">
        <v>22</v>
      </c>
      <c r="H35" s="23"/>
    </row>
    <row r="36" spans="2:8" ht="19.2" x14ac:dyDescent="0.45">
      <c r="B36" s="23"/>
      <c r="D36" s="56" t="s">
        <v>23</v>
      </c>
      <c r="E36" s="42">
        <f>VLOOKUP(Perfil_Investidor&amp;"-"&amp;D36,[0]!Tabela_apoio,4,FALSE)</f>
        <v>0.3</v>
      </c>
      <c r="F36" s="43">
        <f t="shared" ref="F36:F41" si="0">E36*aporte</f>
        <v>300</v>
      </c>
      <c r="H36" s="23"/>
    </row>
    <row r="37" spans="2:8" ht="19.2" x14ac:dyDescent="0.45">
      <c r="B37" s="23"/>
      <c r="D37" s="57" t="s">
        <v>24</v>
      </c>
      <c r="E37" s="42">
        <f>VLOOKUP(Perfil_Investidor&amp;"-"&amp;D37,[0]!Tabela_apoio,4,FALSE)</f>
        <v>0.5</v>
      </c>
      <c r="F37" s="43">
        <f t="shared" si="0"/>
        <v>500</v>
      </c>
      <c r="H37" s="23"/>
    </row>
    <row r="38" spans="2:8" ht="19.2" x14ac:dyDescent="0.45">
      <c r="B38" s="23"/>
      <c r="D38" s="57" t="s">
        <v>25</v>
      </c>
      <c r="E38" s="42">
        <f>VLOOKUP(Perfil_Investidor&amp;"-"&amp;D38,[0]!Tabela_apoio,4,FALSE)</f>
        <v>0.1</v>
      </c>
      <c r="F38" s="43">
        <f t="shared" si="0"/>
        <v>100</v>
      </c>
      <c r="H38" s="23"/>
    </row>
    <row r="39" spans="2:8" ht="19.2" x14ac:dyDescent="0.45">
      <c r="B39" s="23"/>
      <c r="D39" s="57" t="s">
        <v>26</v>
      </c>
      <c r="E39" s="42">
        <f>VLOOKUP(Perfil_Investidor&amp;"-"&amp;D39,[0]!Tabela_apoio,4,FALSE)</f>
        <v>0.1</v>
      </c>
      <c r="F39" s="43">
        <f t="shared" si="0"/>
        <v>100</v>
      </c>
      <c r="H39" s="23"/>
    </row>
    <row r="40" spans="2:8" ht="19.2" x14ac:dyDescent="0.45">
      <c r="B40" s="23"/>
      <c r="D40" s="57" t="s">
        <v>27</v>
      </c>
      <c r="E40" s="42">
        <f>VLOOKUP(Perfil_Investidor&amp;"-"&amp;D40,[0]!Tabela_apoio,4,FALSE)</f>
        <v>0</v>
      </c>
      <c r="F40" s="43">
        <f t="shared" si="0"/>
        <v>0</v>
      </c>
      <c r="H40" s="23"/>
    </row>
    <row r="41" spans="2:8" ht="19.2" x14ac:dyDescent="0.45">
      <c r="B41" s="23"/>
      <c r="D41" s="58" t="s">
        <v>28</v>
      </c>
      <c r="E41" s="42">
        <f>VLOOKUP(Perfil_Investidor&amp;"-"&amp;D41,[0]!Tabela_apoio,4,FALSE)</f>
        <v>0</v>
      </c>
      <c r="F41" s="43">
        <f t="shared" si="0"/>
        <v>0</v>
      </c>
      <c r="H41" s="23"/>
    </row>
    <row r="42" spans="2:8" ht="17.399999999999999" thickBot="1" x14ac:dyDescent="0.45">
      <c r="B42" s="23"/>
      <c r="D42" s="62" t="s">
        <v>38</v>
      </c>
      <c r="E42" s="63"/>
      <c r="F42" s="44">
        <f>SUM(F36:F41)</f>
        <v>1000</v>
      </c>
      <c r="H42" s="23"/>
    </row>
    <row r="43" spans="2:8" x14ac:dyDescent="0.3">
      <c r="B43" s="23"/>
      <c r="H43" s="23"/>
    </row>
    <row r="44" spans="2:8" x14ac:dyDescent="0.3">
      <c r="B44" s="23"/>
      <c r="H44" s="23"/>
    </row>
    <row r="45" spans="2:8" x14ac:dyDescent="0.3">
      <c r="B45" s="23"/>
      <c r="H45" s="23"/>
    </row>
    <row r="46" spans="2:8" x14ac:dyDescent="0.3">
      <c r="B46" s="23"/>
      <c r="H46" s="23"/>
    </row>
    <row r="47" spans="2:8" x14ac:dyDescent="0.3">
      <c r="B47" s="23"/>
      <c r="H47" s="23"/>
    </row>
    <row r="48" spans="2:8" x14ac:dyDescent="0.3">
      <c r="B48" s="23"/>
      <c r="H48" s="23"/>
    </row>
    <row r="49" spans="2:8" x14ac:dyDescent="0.3">
      <c r="B49" s="23"/>
      <c r="H49" s="23"/>
    </row>
    <row r="50" spans="2:8" x14ac:dyDescent="0.3">
      <c r="B50" s="23"/>
      <c r="H50" s="23"/>
    </row>
    <row r="51" spans="2:8" x14ac:dyDescent="0.3">
      <c r="B51" s="23"/>
      <c r="H51" s="23"/>
    </row>
    <row r="52" spans="2:8" x14ac:dyDescent="0.3">
      <c r="B52" s="23"/>
      <c r="H52" s="23"/>
    </row>
    <row r="53" spans="2:8" x14ac:dyDescent="0.3">
      <c r="B53" s="23"/>
      <c r="H53" s="23"/>
    </row>
    <row r="54" spans="2:8" x14ac:dyDescent="0.3">
      <c r="B54" s="26"/>
      <c r="H54" s="23"/>
    </row>
    <row r="55" spans="2:8" x14ac:dyDescent="0.3">
      <c r="B55" s="26"/>
      <c r="H55" s="23"/>
    </row>
    <row r="56" spans="2:8" x14ac:dyDescent="0.3">
      <c r="B56" s="26"/>
      <c r="C56" s="23"/>
      <c r="D56" s="23"/>
      <c r="E56" s="23"/>
      <c r="F56" s="23"/>
      <c r="G56" s="23"/>
      <c r="H56" s="23"/>
    </row>
    <row r="57" spans="2:8" hidden="1" x14ac:dyDescent="0.3">
      <c r="H57" s="23"/>
    </row>
    <row r="58" spans="2:8" hidden="1" x14ac:dyDescent="0.3">
      <c r="H58" s="23"/>
    </row>
    <row r="59" spans="2:8" hidden="1" x14ac:dyDescent="0.3">
      <c r="H59" s="23"/>
    </row>
    <row r="60" spans="2:8" hidden="1" x14ac:dyDescent="0.3">
      <c r="H60" s="23"/>
    </row>
    <row r="61" spans="2:8" hidden="1" x14ac:dyDescent="0.3">
      <c r="H61" s="23"/>
    </row>
    <row r="65" customFormat="1" hidden="1" x14ac:dyDescent="0.3"/>
    <row r="66" customFormat="1" hidden="1" x14ac:dyDescent="0.3"/>
    <row r="67" customFormat="1" hidden="1" x14ac:dyDescent="0.3"/>
    <row r="68" customFormat="1" hidden="1" x14ac:dyDescent="0.3"/>
    <row r="69" customFormat="1" hidden="1" x14ac:dyDescent="0.3"/>
    <row r="70" customFormat="1" hidden="1" x14ac:dyDescent="0.3"/>
    <row r="71" customFormat="1" hidden="1" x14ac:dyDescent="0.3"/>
    <row r="72" customFormat="1" hidden="1" x14ac:dyDescent="0.3"/>
    <row r="73" customFormat="1" hidden="1" x14ac:dyDescent="0.3"/>
    <row r="74" customFormat="1" hidden="1" x14ac:dyDescent="0.3"/>
    <row r="75" customFormat="1" hidden="1" x14ac:dyDescent="0.3"/>
    <row r="76" customFormat="1" hidden="1" x14ac:dyDescent="0.3"/>
    <row r="77" customFormat="1" hidden="1" x14ac:dyDescent="0.3"/>
    <row r="78" customFormat="1" hidden="1" x14ac:dyDescent="0.3"/>
    <row r="79" customFormat="1" hidden="1" x14ac:dyDescent="0.3"/>
    <row r="80" customFormat="1" hidden="1" x14ac:dyDescent="0.3"/>
    <row r="81" customFormat="1" hidden="1" x14ac:dyDescent="0.3"/>
    <row r="82" customFormat="1" hidden="1" x14ac:dyDescent="0.3"/>
    <row r="83" customFormat="1" hidden="1" x14ac:dyDescent="0.3"/>
    <row r="84" customFormat="1" hidden="1" x14ac:dyDescent="0.3"/>
    <row r="85" customFormat="1" hidden="1" x14ac:dyDescent="0.3"/>
  </sheetData>
  <mergeCells count="14">
    <mergeCell ref="D13:E13"/>
    <mergeCell ref="D14:E14"/>
    <mergeCell ref="D15:E15"/>
    <mergeCell ref="D12:F12"/>
    <mergeCell ref="D5:F5"/>
    <mergeCell ref="D7:F7"/>
    <mergeCell ref="D17:F17"/>
    <mergeCell ref="D42:E42"/>
    <mergeCell ref="D24:E24"/>
    <mergeCell ref="D18:E18"/>
    <mergeCell ref="D19:E19"/>
    <mergeCell ref="D20:E20"/>
    <mergeCell ref="D21:E21"/>
    <mergeCell ref="D22:E22"/>
  </mergeCells>
  <dataValidations count="1">
    <dataValidation type="list" allowBlank="1" showInputMessage="1" showErrorMessage="1" prompt="Selecione um perfil de investimento e observe no gráfico a variação obtida." sqref="E32" xr:uid="{9196EC12-1B05-4236-A5DA-5B37B6B67B2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6DD7-8940-4480-8781-418F2827E9BA}">
  <dimension ref="A2:I21"/>
  <sheetViews>
    <sheetView workbookViewId="0">
      <selection activeCell="A3" sqref="A3"/>
    </sheetView>
  </sheetViews>
  <sheetFormatPr defaultRowHeight="14.4" x14ac:dyDescent="0.3"/>
  <cols>
    <col min="1" max="1" width="26" bestFit="1" customWidth="1"/>
    <col min="2" max="2" width="11.21875" bestFit="1" customWidth="1"/>
    <col min="3" max="3" width="14.77734375" bestFit="1" customWidth="1"/>
    <col min="4" max="4" width="11.77734375" bestFit="1" customWidth="1"/>
    <col min="8" max="8" width="14.109375" bestFit="1" customWidth="1"/>
    <col min="9" max="9" width="9.77734375" bestFit="1" customWidth="1"/>
  </cols>
  <sheetData>
    <row r="2" spans="1:9" ht="15" thickBot="1" x14ac:dyDescent="0.35"/>
    <row r="3" spans="1:9" x14ac:dyDescent="0.3">
      <c r="A3" s="34" t="s">
        <v>31</v>
      </c>
      <c r="B3" s="35" t="s">
        <v>19</v>
      </c>
      <c r="C3" s="35" t="s">
        <v>29</v>
      </c>
      <c r="D3" s="36" t="s">
        <v>36</v>
      </c>
    </row>
    <row r="4" spans="1:9" x14ac:dyDescent="0.3">
      <c r="A4" s="37" t="str">
        <f>B4&amp;"-"&amp;C4</f>
        <v>Conservador-Papel</v>
      </c>
      <c r="B4" s="29" t="s">
        <v>30</v>
      </c>
      <c r="C4" s="29" t="s">
        <v>23</v>
      </c>
      <c r="D4" s="33">
        <v>0.3</v>
      </c>
    </row>
    <row r="5" spans="1:9" x14ac:dyDescent="0.3">
      <c r="A5" s="38" t="str">
        <f t="shared" ref="A5:A21" si="0">B5&amp;"-"&amp;C5</f>
        <v>Conservador-Tijolo</v>
      </c>
      <c r="B5" s="30" t="s">
        <v>30</v>
      </c>
      <c r="C5" s="30" t="s">
        <v>24</v>
      </c>
      <c r="D5" s="31">
        <v>0.5</v>
      </c>
    </row>
    <row r="6" spans="1:9" x14ac:dyDescent="0.3">
      <c r="A6" s="38" t="str">
        <f t="shared" si="0"/>
        <v>Conservador-Híbridos</v>
      </c>
      <c r="B6" s="30" t="s">
        <v>30</v>
      </c>
      <c r="C6" s="30" t="s">
        <v>25</v>
      </c>
      <c r="D6" s="31">
        <v>0.1</v>
      </c>
    </row>
    <row r="7" spans="1:9" x14ac:dyDescent="0.3">
      <c r="A7" s="38" t="str">
        <f t="shared" si="0"/>
        <v>Conservador-FOFs</v>
      </c>
      <c r="B7" s="30" t="s">
        <v>30</v>
      </c>
      <c r="C7" s="30" t="s">
        <v>26</v>
      </c>
      <c r="D7" s="31">
        <v>0.1</v>
      </c>
    </row>
    <row r="8" spans="1:9" x14ac:dyDescent="0.3">
      <c r="A8" s="38" t="str">
        <f t="shared" si="0"/>
        <v>Conservador-Desenvolvimento</v>
      </c>
      <c r="B8" s="30" t="s">
        <v>30</v>
      </c>
      <c r="C8" s="30" t="s">
        <v>27</v>
      </c>
      <c r="D8" s="31">
        <v>0</v>
      </c>
    </row>
    <row r="9" spans="1:9" x14ac:dyDescent="0.3">
      <c r="A9" s="38" t="str">
        <f t="shared" si="0"/>
        <v>Conservador-Hotelaria</v>
      </c>
      <c r="B9" s="30" t="s">
        <v>30</v>
      </c>
      <c r="C9" s="30" t="s">
        <v>28</v>
      </c>
      <c r="D9" s="31">
        <v>0</v>
      </c>
    </row>
    <row r="10" spans="1:9" x14ac:dyDescent="0.3">
      <c r="A10" s="38" t="str">
        <f t="shared" si="0"/>
        <v>Moderado-Papel</v>
      </c>
      <c r="B10" s="30" t="s">
        <v>32</v>
      </c>
      <c r="C10" s="30" t="s">
        <v>23</v>
      </c>
      <c r="D10" s="31">
        <v>0.32</v>
      </c>
      <c r="I10" t="s">
        <v>35</v>
      </c>
    </row>
    <row r="11" spans="1:9" x14ac:dyDescent="0.3">
      <c r="A11" s="38" t="str">
        <f t="shared" si="0"/>
        <v>Moderado-Tijolo</v>
      </c>
      <c r="B11" s="30" t="s">
        <v>32</v>
      </c>
      <c r="C11" s="30" t="s">
        <v>24</v>
      </c>
      <c r="D11" s="31">
        <v>0.35</v>
      </c>
      <c r="H11" s="24" t="s">
        <v>34</v>
      </c>
      <c r="I11" s="25">
        <f>VLOOKUP(Chave,Tabela_apoio,4,FALSE)</f>
        <v>0.35</v>
      </c>
    </row>
    <row r="12" spans="1:9" x14ac:dyDescent="0.3">
      <c r="A12" s="38" t="str">
        <f t="shared" si="0"/>
        <v>Moderado-Híbridos</v>
      </c>
      <c r="B12" s="30" t="s">
        <v>32</v>
      </c>
      <c r="C12" s="30" t="s">
        <v>25</v>
      </c>
      <c r="D12" s="31">
        <v>0.08</v>
      </c>
    </row>
    <row r="13" spans="1:9" x14ac:dyDescent="0.3">
      <c r="A13" s="38" t="str">
        <f t="shared" si="0"/>
        <v>Moderado-FOFs</v>
      </c>
      <c r="B13" s="30" t="s">
        <v>32</v>
      </c>
      <c r="C13" s="30" t="s">
        <v>26</v>
      </c>
      <c r="D13" s="31">
        <v>0.05</v>
      </c>
    </row>
    <row r="14" spans="1:9" x14ac:dyDescent="0.3">
      <c r="A14" s="38" t="str">
        <f t="shared" si="0"/>
        <v>Moderado-Desenvolvimento</v>
      </c>
      <c r="B14" s="30" t="s">
        <v>32</v>
      </c>
      <c r="C14" s="30" t="s">
        <v>27</v>
      </c>
      <c r="D14" s="31">
        <v>0.1</v>
      </c>
    </row>
    <row r="15" spans="1:9" x14ac:dyDescent="0.3">
      <c r="A15" s="38" t="str">
        <f t="shared" si="0"/>
        <v>Moderado-Hotelaria</v>
      </c>
      <c r="B15" s="30" t="s">
        <v>32</v>
      </c>
      <c r="C15" s="30" t="s">
        <v>28</v>
      </c>
      <c r="D15" s="31">
        <v>0.1</v>
      </c>
    </row>
    <row r="16" spans="1:9" x14ac:dyDescent="0.3">
      <c r="A16" s="38" t="str">
        <f t="shared" si="0"/>
        <v>Agressivo-Papel</v>
      </c>
      <c r="B16" s="30" t="s">
        <v>33</v>
      </c>
      <c r="C16" s="30" t="s">
        <v>23</v>
      </c>
      <c r="D16" s="31">
        <v>0.5</v>
      </c>
    </row>
    <row r="17" spans="1:4" x14ac:dyDescent="0.3">
      <c r="A17" s="38" t="str">
        <f t="shared" si="0"/>
        <v>Agressivo-Tijolo</v>
      </c>
      <c r="B17" s="30" t="s">
        <v>33</v>
      </c>
      <c r="C17" s="30" t="s">
        <v>24</v>
      </c>
      <c r="D17" s="31">
        <v>0.1</v>
      </c>
    </row>
    <row r="18" spans="1:4" x14ac:dyDescent="0.3">
      <c r="A18" s="38" t="str">
        <f t="shared" si="0"/>
        <v>Agressivo-Híbridos</v>
      </c>
      <c r="B18" s="30" t="s">
        <v>33</v>
      </c>
      <c r="C18" s="30" t="s">
        <v>25</v>
      </c>
      <c r="D18" s="31">
        <v>0.05</v>
      </c>
    </row>
    <row r="19" spans="1:4" x14ac:dyDescent="0.3">
      <c r="A19" s="38" t="str">
        <f t="shared" si="0"/>
        <v>Agressivo-FOFs</v>
      </c>
      <c r="B19" s="30" t="s">
        <v>33</v>
      </c>
      <c r="C19" s="30" t="s">
        <v>26</v>
      </c>
      <c r="D19" s="31">
        <v>0.05</v>
      </c>
    </row>
    <row r="20" spans="1:4" x14ac:dyDescent="0.3">
      <c r="A20" s="38" t="str">
        <f t="shared" si="0"/>
        <v>Agressivo-Desenvolvimento</v>
      </c>
      <c r="B20" s="30" t="s">
        <v>33</v>
      </c>
      <c r="C20" s="30" t="s">
        <v>27</v>
      </c>
      <c r="D20" s="31">
        <v>0.2</v>
      </c>
    </row>
    <row r="21" spans="1:4" ht="15" thickBot="1" x14ac:dyDescent="0.35">
      <c r="A21" s="39" t="str">
        <f t="shared" si="0"/>
        <v>Agressivo-Hotelaria</v>
      </c>
      <c r="B21" s="32" t="s">
        <v>33</v>
      </c>
      <c r="C21" s="32" t="s">
        <v>28</v>
      </c>
      <c r="D21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11</vt:i4>
      </vt:variant>
    </vt:vector>
  </HeadingPairs>
  <TitlesOfParts>
    <vt:vector size="13" baseType="lpstr">
      <vt:lpstr>Perfil de investimento</vt:lpstr>
      <vt:lpstr>Planilha de apoio</vt:lpstr>
      <vt:lpstr>aporte</vt:lpstr>
      <vt:lpstr>Chave</vt:lpstr>
      <vt:lpstr>patrimonio</vt:lpstr>
      <vt:lpstr>Percentual_apoio</vt:lpstr>
      <vt:lpstr>Perfil_Investidor</vt:lpstr>
      <vt:lpstr>qtd_anos</vt:lpstr>
      <vt:lpstr>rendimento_carteira</vt:lpstr>
      <vt:lpstr>salario</vt:lpstr>
      <vt:lpstr>sugestao_investimento</vt:lpstr>
      <vt:lpstr>Tabela_apoio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Oliveira</dc:creator>
  <cp:lastModifiedBy>Rafael Oliveira</cp:lastModifiedBy>
  <dcterms:created xsi:type="dcterms:W3CDTF">2025-05-30T19:06:22Z</dcterms:created>
  <dcterms:modified xsi:type="dcterms:W3CDTF">2025-05-31T17:54:06Z</dcterms:modified>
</cp:coreProperties>
</file>