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6" i="1" l="1"/>
  <c r="Q18" i="1"/>
  <c r="Q4" i="1"/>
  <c r="Q5" i="1"/>
  <c r="Q6" i="1"/>
  <c r="Q10" i="1"/>
  <c r="Q2" i="1"/>
  <c r="N6" i="1"/>
  <c r="N7" i="1"/>
  <c r="N11" i="1"/>
  <c r="N3" i="1"/>
  <c r="N12" i="1"/>
  <c r="N10" i="1"/>
  <c r="N14" i="1"/>
  <c r="N4" i="1"/>
  <c r="N15" i="1"/>
  <c r="N9" i="1"/>
  <c r="N13" i="1"/>
  <c r="N2" i="1"/>
  <c r="N8" i="1"/>
  <c r="N5" i="1"/>
  <c r="O5" i="1"/>
  <c r="O6" i="1"/>
  <c r="O7" i="1"/>
  <c r="Q7" i="1" s="1"/>
  <c r="O11" i="1"/>
  <c r="Q11" i="1" s="1"/>
  <c r="O3" i="1"/>
  <c r="Q3" i="1" s="1"/>
  <c r="O12" i="1"/>
  <c r="Q12" i="1" s="1"/>
  <c r="O10" i="1"/>
  <c r="O14" i="1"/>
  <c r="Q14" i="1" s="1"/>
  <c r="O4" i="1"/>
  <c r="O15" i="1"/>
  <c r="Q15" i="1" s="1"/>
  <c r="O9" i="1"/>
  <c r="Q9" i="1" s="1"/>
  <c r="O13" i="1"/>
  <c r="Q13" i="1" s="1"/>
  <c r="O2" i="1"/>
  <c r="O8" i="1"/>
  <c r="Q8" i="1" s="1"/>
  <c r="Q16" i="1" l="1"/>
  <c r="Q19" i="1" s="1"/>
</calcChain>
</file>

<file path=xl/sharedStrings.xml><?xml version="1.0" encoding="utf-8"?>
<sst xmlns="http://schemas.openxmlformats.org/spreadsheetml/2006/main" count="80" uniqueCount="39">
  <si>
    <t>Case</t>
  </si>
  <si>
    <t>structure</t>
  </si>
  <si>
    <t>metric</t>
  </si>
  <si>
    <t>AAA</t>
  </si>
  <si>
    <t>Dm</t>
  </si>
  <si>
    <t>diff</t>
  </si>
  <si>
    <t>Case1</t>
  </si>
  <si>
    <t>PTV CHEST</t>
  </si>
  <si>
    <t>D1CC</t>
  </si>
  <si>
    <t>Case11</t>
  </si>
  <si>
    <t>Case12</t>
  </si>
  <si>
    <t>Case13</t>
  </si>
  <si>
    <t>Case14</t>
  </si>
  <si>
    <t>Case16</t>
  </si>
  <si>
    <t>Case17</t>
  </si>
  <si>
    <t>Case18</t>
  </si>
  <si>
    <t>Case22</t>
  </si>
  <si>
    <t>Case23</t>
  </si>
  <si>
    <t>Case25</t>
  </si>
  <si>
    <t>Case30</t>
  </si>
  <si>
    <t>Case31</t>
  </si>
  <si>
    <t>Case32</t>
  </si>
  <si>
    <t>Raw data</t>
  </si>
  <si>
    <t>Sign</t>
  </si>
  <si>
    <t>Follow http://vassarstats.net/textbook/ch12a.html</t>
  </si>
  <si>
    <t>abs(diff)</t>
  </si>
  <si>
    <t>Rank</t>
  </si>
  <si>
    <t>AAA (Gy)</t>
  </si>
  <si>
    <t>Dm (Gy)</t>
  </si>
  <si>
    <t>diff (%)</t>
  </si>
  <si>
    <t>Signed-rank</t>
  </si>
  <si>
    <t xml:space="preserve">N = </t>
  </si>
  <si>
    <t xml:space="preserve">Sigma_x  = </t>
  </si>
  <si>
    <t xml:space="preserve">z_score = </t>
  </si>
  <si>
    <t>Sum (W) =</t>
  </si>
  <si>
    <t>p &lt; 0.025</t>
  </si>
  <si>
    <t>#</t>
  </si>
  <si>
    <t xml:space="preserve">Mean diff = </t>
  </si>
  <si>
    <t>From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</si>
</sst>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Helvetica"/>
      <family val="2"/>
    </font>
    <font>
      <sz val="8"/>
      <color rgb="FF000000"/>
      <name val="Helvetica"/>
      <family val="2"/>
    </font>
    <font>
      <sz val="11"/>
      <color theme="4"/>
      <name val="Calibri"/>
      <family val="2"/>
      <scheme val="minor"/>
    </font>
    <font>
      <sz val="8"/>
      <color rgb="FFFF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3" fillId="2" borderId="2" xfId="0" applyFont="1" applyFill="1" applyBorder="1" applyAlignment="1">
      <alignment horizontal="left" vertical="center" wrapText="1" indent="2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 indent="2"/>
    </xf>
    <xf numFmtId="0" fontId="0" fillId="0" borderId="3" xfId="0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right"/>
    </xf>
    <xf numFmtId="0" fontId="0" fillId="0" borderId="14" xfId="0" applyBorder="1"/>
    <xf numFmtId="0" fontId="0" fillId="0" borderId="13" xfId="0" applyBorder="1" applyAlignment="1">
      <alignment horizontal="right" vertical="center"/>
    </xf>
    <xf numFmtId="0" fontId="2" fillId="2" borderId="1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 indent="2"/>
    </xf>
    <xf numFmtId="0" fontId="3" fillId="2" borderId="9" xfId="0" applyFont="1" applyFill="1" applyBorder="1" applyAlignment="1">
      <alignment horizontal="left" vertical="center" wrapText="1" indent="2"/>
    </xf>
    <xf numFmtId="170" fontId="0" fillId="0" borderId="10" xfId="0" applyNumberForma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/>
    <xf numFmtId="0" fontId="0" fillId="0" borderId="10" xfId="0" applyBorder="1" applyAlignment="1"/>
    <xf numFmtId="0" fontId="0" fillId="0" borderId="0" xfId="0" applyBorder="1" applyAlignment="1">
      <alignment horizontal="center"/>
    </xf>
    <xf numFmtId="170" fontId="5" fillId="2" borderId="3" xfId="0" applyNumberFormat="1" applyFont="1" applyFill="1" applyBorder="1" applyAlignment="1">
      <alignment horizontal="center" vertical="center" wrapText="1"/>
    </xf>
    <xf numFmtId="170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243840</xdr:colOff>
      <xdr:row>11</xdr:row>
      <xdr:rowOff>152400</xdr:rowOff>
    </xdr:from>
    <xdr:to>
      <xdr:col>26</xdr:col>
      <xdr:colOff>229022</xdr:colOff>
      <xdr:row>14</xdr:row>
      <xdr:rowOff>198193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9680" y="3009900"/>
          <a:ext cx="4861982" cy="845893"/>
        </a:xfrm>
        <a:prstGeom prst="rect">
          <a:avLst/>
        </a:prstGeom>
      </xdr:spPr>
    </xdr:pic>
    <xdr:clientData/>
  </xdr:twoCellAnchor>
  <xdr:twoCellAnchor editAs="oneCell">
    <xdr:from>
      <xdr:col>18</xdr:col>
      <xdr:colOff>137160</xdr:colOff>
      <xdr:row>14</xdr:row>
      <xdr:rowOff>259080</xdr:rowOff>
    </xdr:from>
    <xdr:to>
      <xdr:col>22</xdr:col>
      <xdr:colOff>487922</xdr:colOff>
      <xdr:row>23</xdr:row>
      <xdr:rowOff>175403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3916680"/>
          <a:ext cx="2789162" cy="1653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zoomScale="110" zoomScaleNormal="110" workbookViewId="0">
      <selection activeCell="E18" sqref="E18"/>
    </sheetView>
  </sheetViews>
  <sheetFormatPr defaultRowHeight="14.4" x14ac:dyDescent="0.3"/>
  <cols>
    <col min="2" max="2" width="11" customWidth="1"/>
    <col min="4" max="4" width="10.6640625" customWidth="1"/>
    <col min="5" max="5" width="12.21875" customWidth="1"/>
    <col min="6" max="6" width="13.5546875" customWidth="1"/>
    <col min="8" max="8" width="11.6640625" customWidth="1"/>
    <col min="9" max="9" width="6" customWidth="1"/>
    <col min="10" max="10" width="8.88671875" style="4"/>
    <col min="11" max="11" width="10.77734375" customWidth="1"/>
    <col min="12" max="12" width="12.109375" customWidth="1"/>
    <col min="13" max="14" width="11.88671875" customWidth="1"/>
    <col min="15" max="15" width="7.44140625" style="4" customWidth="1"/>
    <col min="16" max="17" width="9.77734375" customWidth="1"/>
  </cols>
  <sheetData>
    <row r="1" spans="1:1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6" t="s">
        <v>36</v>
      </c>
      <c r="J1" s="24" t="s">
        <v>0</v>
      </c>
      <c r="K1" s="5" t="s">
        <v>27</v>
      </c>
      <c r="L1" s="5" t="s">
        <v>28</v>
      </c>
      <c r="M1" s="5" t="s">
        <v>29</v>
      </c>
      <c r="N1" s="5" t="s">
        <v>25</v>
      </c>
      <c r="O1" s="6" t="s">
        <v>23</v>
      </c>
      <c r="P1" s="7" t="s">
        <v>26</v>
      </c>
      <c r="Q1" s="7" t="s">
        <v>30</v>
      </c>
    </row>
    <row r="2" spans="1:19" ht="21" thickBot="1" x14ac:dyDescent="0.35">
      <c r="A2" s="2" t="s">
        <v>6</v>
      </c>
      <c r="B2" s="2" t="s">
        <v>7</v>
      </c>
      <c r="C2" s="2" t="s">
        <v>8</v>
      </c>
      <c r="D2" s="2">
        <v>70.189126999999999</v>
      </c>
      <c r="E2" s="2">
        <v>69.751186000000004</v>
      </c>
      <c r="F2" s="2">
        <v>-0.62394499999999997</v>
      </c>
      <c r="I2" s="27">
        <v>1</v>
      </c>
      <c r="J2" s="25" t="s">
        <v>20</v>
      </c>
      <c r="K2" s="8">
        <v>66.191716999999997</v>
      </c>
      <c r="L2" s="8">
        <v>66.270578999999998</v>
      </c>
      <c r="M2" s="35">
        <v>0.119142</v>
      </c>
      <c r="N2" s="8">
        <f>ABS(M2)</f>
        <v>0.119142</v>
      </c>
      <c r="O2" s="9">
        <f>IF(M2&lt;0, -1, 1)</f>
        <v>1</v>
      </c>
      <c r="P2" s="10">
        <v>1</v>
      </c>
      <c r="Q2" s="38">
        <f>O2*P2</f>
        <v>1</v>
      </c>
    </row>
    <row r="3" spans="1:19" ht="21" thickBot="1" x14ac:dyDescent="0.35">
      <c r="A3" s="2" t="s">
        <v>9</v>
      </c>
      <c r="B3" s="2" t="s">
        <v>7</v>
      </c>
      <c r="C3" s="2" t="s">
        <v>8</v>
      </c>
      <c r="D3" s="2">
        <v>70.937630999999996</v>
      </c>
      <c r="E3" s="2">
        <v>71.390789999999996</v>
      </c>
      <c r="F3" s="2">
        <v>0.63881299999999996</v>
      </c>
      <c r="I3" s="27">
        <v>2</v>
      </c>
      <c r="J3" s="25" t="s">
        <v>12</v>
      </c>
      <c r="K3" s="8">
        <v>74.288008000000005</v>
      </c>
      <c r="L3" s="8">
        <v>74.380407000000005</v>
      </c>
      <c r="M3" s="35">
        <v>0.12438</v>
      </c>
      <c r="N3" s="8">
        <f>ABS(M3)</f>
        <v>0.12438</v>
      </c>
      <c r="O3" s="9">
        <f>IF(M3&lt;0, -1, 1)</f>
        <v>1</v>
      </c>
      <c r="P3" s="10">
        <v>2</v>
      </c>
      <c r="Q3" s="38">
        <f t="shared" ref="Q3:Q15" si="0">O3*P3</f>
        <v>2</v>
      </c>
    </row>
    <row r="4" spans="1:19" ht="21" thickBot="1" x14ac:dyDescent="0.35">
      <c r="A4" s="2" t="s">
        <v>10</v>
      </c>
      <c r="B4" s="2" t="s">
        <v>7</v>
      </c>
      <c r="C4" s="2" t="s">
        <v>8</v>
      </c>
      <c r="D4" s="2">
        <v>70.280686000000003</v>
      </c>
      <c r="E4" s="2">
        <v>70.872440999999995</v>
      </c>
      <c r="F4" s="2">
        <v>0.84198899999999999</v>
      </c>
      <c r="G4" s="12"/>
      <c r="I4" s="27">
        <v>3</v>
      </c>
      <c r="J4" s="25" t="s">
        <v>16</v>
      </c>
      <c r="K4" s="8">
        <v>72.554204999999996</v>
      </c>
      <c r="L4" s="8">
        <v>72.797201999999999</v>
      </c>
      <c r="M4" s="35">
        <v>0.33491799999999999</v>
      </c>
      <c r="N4" s="8">
        <f>ABS(M4)</f>
        <v>0.33491799999999999</v>
      </c>
      <c r="O4" s="9">
        <f>IF(M4&lt;0, -1, 1)</f>
        <v>1</v>
      </c>
      <c r="P4" s="10">
        <v>3</v>
      </c>
      <c r="Q4" s="38">
        <f t="shared" si="0"/>
        <v>3</v>
      </c>
    </row>
    <row r="5" spans="1:19" ht="21" thickBot="1" x14ac:dyDescent="0.35">
      <c r="A5" s="2" t="s">
        <v>11</v>
      </c>
      <c r="B5" s="2" t="s">
        <v>7</v>
      </c>
      <c r="C5" s="2" t="s">
        <v>8</v>
      </c>
      <c r="D5" s="2">
        <v>69.938674000000006</v>
      </c>
      <c r="E5" s="2">
        <v>71.175985999999995</v>
      </c>
      <c r="F5" s="2">
        <v>1.7691380000000001</v>
      </c>
      <c r="I5" s="27">
        <v>4</v>
      </c>
      <c r="J5" s="25" t="s">
        <v>6</v>
      </c>
      <c r="K5" s="8">
        <v>70.189126999999999</v>
      </c>
      <c r="L5" s="8">
        <v>69.751186000000004</v>
      </c>
      <c r="M5" s="35">
        <v>-0.62394499999999997</v>
      </c>
      <c r="N5" s="8">
        <f>ABS(M5)</f>
        <v>0.62394499999999997</v>
      </c>
      <c r="O5" s="11">
        <f>IF(M5&lt;0, -1, 1)</f>
        <v>-1</v>
      </c>
      <c r="P5" s="10">
        <v>4</v>
      </c>
      <c r="Q5" s="38">
        <f t="shared" si="0"/>
        <v>-4</v>
      </c>
    </row>
    <row r="6" spans="1:19" ht="21" thickBot="1" x14ac:dyDescent="0.35">
      <c r="A6" s="2" t="s">
        <v>12</v>
      </c>
      <c r="B6" s="2" t="s">
        <v>7</v>
      </c>
      <c r="C6" s="2" t="s">
        <v>8</v>
      </c>
      <c r="D6" s="2">
        <v>74.288008000000005</v>
      </c>
      <c r="E6" s="2">
        <v>74.380407000000005</v>
      </c>
      <c r="F6" s="2">
        <v>0.12438</v>
      </c>
      <c r="H6" s="17"/>
      <c r="I6" s="27">
        <v>5</v>
      </c>
      <c r="J6" s="25" t="s">
        <v>9</v>
      </c>
      <c r="K6" s="8">
        <v>70.937630999999996</v>
      </c>
      <c r="L6" s="8">
        <v>71.390789999999996</v>
      </c>
      <c r="M6" s="35">
        <v>0.63881299999999996</v>
      </c>
      <c r="N6" s="8">
        <f>ABS(M6)</f>
        <v>0.63881299999999996</v>
      </c>
      <c r="O6" s="9">
        <f>IF(M6&lt;0, -1, 1)</f>
        <v>1</v>
      </c>
      <c r="P6" s="10">
        <v>5</v>
      </c>
      <c r="Q6" s="38">
        <f t="shared" si="0"/>
        <v>5</v>
      </c>
    </row>
    <row r="7" spans="1:19" ht="21" thickBot="1" x14ac:dyDescent="0.35">
      <c r="A7" s="2" t="s">
        <v>13</v>
      </c>
      <c r="B7" s="2" t="s">
        <v>7</v>
      </c>
      <c r="C7" s="2" t="s">
        <v>8</v>
      </c>
      <c r="D7" s="2">
        <v>71.090958999999998</v>
      </c>
      <c r="E7" s="2">
        <v>72.614765000000006</v>
      </c>
      <c r="F7" s="2">
        <v>2.1434600000000001</v>
      </c>
      <c r="I7" s="27">
        <v>6</v>
      </c>
      <c r="J7" s="25" t="s">
        <v>10</v>
      </c>
      <c r="K7" s="8">
        <v>70.280686000000003</v>
      </c>
      <c r="L7" s="8">
        <v>70.872440999999995</v>
      </c>
      <c r="M7" s="35">
        <v>0.84198899999999999</v>
      </c>
      <c r="N7" s="8">
        <f>ABS(M7)</f>
        <v>0.84198899999999999</v>
      </c>
      <c r="O7" s="9">
        <f>IF(M7&lt;0, -1, 1)</f>
        <v>1</v>
      </c>
      <c r="P7" s="10">
        <v>6</v>
      </c>
      <c r="Q7" s="38">
        <f t="shared" si="0"/>
        <v>6</v>
      </c>
    </row>
    <row r="8" spans="1:19" ht="21" thickBot="1" x14ac:dyDescent="0.35">
      <c r="A8" s="2" t="s">
        <v>14</v>
      </c>
      <c r="B8" s="2" t="s">
        <v>7</v>
      </c>
      <c r="C8" s="2" t="s">
        <v>8</v>
      </c>
      <c r="D8" s="2">
        <v>71.353275999999994</v>
      </c>
      <c r="E8" s="2">
        <v>72.208572000000004</v>
      </c>
      <c r="F8" s="2">
        <v>1.1986779999999999</v>
      </c>
      <c r="I8" s="27">
        <v>7</v>
      </c>
      <c r="J8" s="25" t="s">
        <v>21</v>
      </c>
      <c r="K8" s="8">
        <v>65.315730000000002</v>
      </c>
      <c r="L8" s="8">
        <v>66.015780000000007</v>
      </c>
      <c r="M8" s="35">
        <v>1.0717939999999999</v>
      </c>
      <c r="N8" s="8">
        <f>ABS(M8)</f>
        <v>1.0717939999999999</v>
      </c>
      <c r="O8" s="9">
        <f>IF(M8&lt;0, -1, 1)</f>
        <v>1</v>
      </c>
      <c r="P8" s="10">
        <v>7</v>
      </c>
      <c r="Q8" s="38">
        <f t="shared" si="0"/>
        <v>7</v>
      </c>
    </row>
    <row r="9" spans="1:19" ht="21" thickBot="1" x14ac:dyDescent="0.35">
      <c r="A9" s="2" t="s">
        <v>15</v>
      </c>
      <c r="B9" s="2" t="s">
        <v>7</v>
      </c>
      <c r="C9" s="2" t="s">
        <v>8</v>
      </c>
      <c r="D9" s="2">
        <v>68.261949999999999</v>
      </c>
      <c r="E9" s="2">
        <v>69.930370999999994</v>
      </c>
      <c r="F9" s="2">
        <v>2.4441449999999998</v>
      </c>
      <c r="I9" s="27">
        <v>8</v>
      </c>
      <c r="J9" s="25" t="s">
        <v>18</v>
      </c>
      <c r="K9" s="8">
        <v>71.850359999999995</v>
      </c>
      <c r="L9" s="8">
        <v>72.703665999999998</v>
      </c>
      <c r="M9" s="35">
        <v>1.1876150000000001</v>
      </c>
      <c r="N9" s="8">
        <f>ABS(M9)</f>
        <v>1.1876150000000001</v>
      </c>
      <c r="O9" s="9">
        <f>IF(M9&lt;0, -1, 1)</f>
        <v>1</v>
      </c>
      <c r="P9" s="10">
        <v>8</v>
      </c>
      <c r="Q9" s="38">
        <f t="shared" si="0"/>
        <v>8</v>
      </c>
    </row>
    <row r="10" spans="1:19" ht="21" thickBot="1" x14ac:dyDescent="0.35">
      <c r="A10" s="2" t="s">
        <v>16</v>
      </c>
      <c r="B10" s="2" t="s">
        <v>7</v>
      </c>
      <c r="C10" s="2" t="s">
        <v>8</v>
      </c>
      <c r="D10" s="2">
        <v>72.554204999999996</v>
      </c>
      <c r="E10" s="2">
        <v>72.797201999999999</v>
      </c>
      <c r="F10" s="2">
        <v>0.33491799999999999</v>
      </c>
      <c r="I10" s="27">
        <v>9</v>
      </c>
      <c r="J10" s="25" t="s">
        <v>14</v>
      </c>
      <c r="K10" s="8">
        <v>71.353275999999994</v>
      </c>
      <c r="L10" s="8">
        <v>72.208572000000004</v>
      </c>
      <c r="M10" s="35">
        <v>1.1986779999999999</v>
      </c>
      <c r="N10" s="8">
        <f>ABS(M10)</f>
        <v>1.1986779999999999</v>
      </c>
      <c r="O10" s="9">
        <f>IF(M10&lt;0, -1, 1)</f>
        <v>1</v>
      </c>
      <c r="P10" s="10">
        <v>9</v>
      </c>
      <c r="Q10" s="38">
        <f t="shared" si="0"/>
        <v>9</v>
      </c>
      <c r="S10" t="s">
        <v>24</v>
      </c>
    </row>
    <row r="11" spans="1:19" ht="21" thickBot="1" x14ac:dyDescent="0.35">
      <c r="A11" s="2" t="s">
        <v>17</v>
      </c>
      <c r="B11" s="2" t="s">
        <v>7</v>
      </c>
      <c r="C11" s="2" t="s">
        <v>8</v>
      </c>
      <c r="D11" s="2">
        <v>69.869226999999995</v>
      </c>
      <c r="E11" s="2">
        <v>71.868429000000006</v>
      </c>
      <c r="F11" s="2">
        <v>2.861348</v>
      </c>
      <c r="I11" s="27">
        <v>10</v>
      </c>
      <c r="J11" s="25" t="s">
        <v>11</v>
      </c>
      <c r="K11" s="8">
        <v>69.938674000000006</v>
      </c>
      <c r="L11" s="8">
        <v>71.175985999999995</v>
      </c>
      <c r="M11" s="35">
        <v>1.7691380000000001</v>
      </c>
      <c r="N11" s="8">
        <f>ABS(M11)</f>
        <v>1.7691380000000001</v>
      </c>
      <c r="O11" s="9">
        <f>IF(M11&lt;0, -1, 1)</f>
        <v>1</v>
      </c>
      <c r="P11" s="10">
        <v>10</v>
      </c>
      <c r="Q11" s="38">
        <f t="shared" si="0"/>
        <v>10</v>
      </c>
    </row>
    <row r="12" spans="1:19" ht="21" thickBot="1" x14ac:dyDescent="0.35">
      <c r="A12" s="2" t="s">
        <v>18</v>
      </c>
      <c r="B12" s="2" t="s">
        <v>7</v>
      </c>
      <c r="C12" s="2" t="s">
        <v>8</v>
      </c>
      <c r="D12" s="2">
        <v>71.850359999999995</v>
      </c>
      <c r="E12" s="2">
        <v>72.703665999999998</v>
      </c>
      <c r="F12" s="2">
        <v>1.1876150000000001</v>
      </c>
      <c r="I12" s="27">
        <v>11</v>
      </c>
      <c r="J12" s="25" t="s">
        <v>13</v>
      </c>
      <c r="K12" s="8">
        <v>71.090958999999998</v>
      </c>
      <c r="L12" s="8">
        <v>72.614765000000006</v>
      </c>
      <c r="M12" s="35">
        <v>2.1434600000000001</v>
      </c>
      <c r="N12" s="8">
        <f>ABS(M12)</f>
        <v>2.1434600000000001</v>
      </c>
      <c r="O12" s="9">
        <f>IF(M12&lt;0, -1, 1)</f>
        <v>1</v>
      </c>
      <c r="P12" s="15">
        <v>11</v>
      </c>
      <c r="Q12" s="39">
        <f t="shared" si="0"/>
        <v>11</v>
      </c>
    </row>
    <row r="13" spans="1:19" ht="21" thickBot="1" x14ac:dyDescent="0.35">
      <c r="A13" s="2" t="s">
        <v>19</v>
      </c>
      <c r="B13" s="2" t="s">
        <v>7</v>
      </c>
      <c r="C13" s="2" t="s">
        <v>8</v>
      </c>
      <c r="D13" s="2">
        <v>65.769778000000002</v>
      </c>
      <c r="E13" s="2">
        <v>64.195820999999995</v>
      </c>
      <c r="F13" s="2">
        <v>-2.393132</v>
      </c>
      <c r="I13" s="27">
        <v>12</v>
      </c>
      <c r="J13" s="25" t="s">
        <v>19</v>
      </c>
      <c r="K13" s="8">
        <v>65.769778000000002</v>
      </c>
      <c r="L13" s="8">
        <v>64.195820999999995</v>
      </c>
      <c r="M13" s="35">
        <v>-2.393132</v>
      </c>
      <c r="N13" s="8">
        <f>ABS(M13)</f>
        <v>2.393132</v>
      </c>
      <c r="O13" s="16">
        <f>IF(M13&lt;0, -1, 1)</f>
        <v>-1</v>
      </c>
      <c r="P13" s="20">
        <v>12</v>
      </c>
      <c r="Q13" s="40">
        <f t="shared" si="0"/>
        <v>-12</v>
      </c>
    </row>
    <row r="14" spans="1:19" ht="21" thickBot="1" x14ac:dyDescent="0.35">
      <c r="A14" s="2" t="s">
        <v>20</v>
      </c>
      <c r="B14" s="2" t="s">
        <v>7</v>
      </c>
      <c r="C14" s="2" t="s">
        <v>8</v>
      </c>
      <c r="D14" s="2">
        <v>66.191716999999997</v>
      </c>
      <c r="E14" s="2">
        <v>66.270578999999998</v>
      </c>
      <c r="F14" s="2">
        <v>0.119142</v>
      </c>
      <c r="I14" s="27">
        <v>13</v>
      </c>
      <c r="J14" s="25" t="s">
        <v>15</v>
      </c>
      <c r="K14" s="8">
        <v>68.261949999999999</v>
      </c>
      <c r="L14" s="8">
        <v>69.930370999999994</v>
      </c>
      <c r="M14" s="35">
        <v>2.4441449999999998</v>
      </c>
      <c r="N14" s="8">
        <f>ABS(M14)</f>
        <v>2.4441449999999998</v>
      </c>
      <c r="O14" s="16">
        <f>IF(M14&lt;0, -1, 1)</f>
        <v>1</v>
      </c>
      <c r="P14" s="20">
        <v>13</v>
      </c>
      <c r="Q14" s="40">
        <f t="shared" si="0"/>
        <v>13</v>
      </c>
    </row>
    <row r="15" spans="1:19" ht="21" thickBot="1" x14ac:dyDescent="0.35">
      <c r="A15" s="2" t="s">
        <v>21</v>
      </c>
      <c r="B15" s="2" t="s">
        <v>7</v>
      </c>
      <c r="C15" s="2" t="s">
        <v>8</v>
      </c>
      <c r="D15" s="2">
        <v>65.315730000000002</v>
      </c>
      <c r="E15" s="2">
        <v>66.015780000000007</v>
      </c>
      <c r="F15" s="2">
        <v>1.0717939999999999</v>
      </c>
      <c r="I15" s="27">
        <v>14</v>
      </c>
      <c r="J15" s="25" t="s">
        <v>17</v>
      </c>
      <c r="K15" s="8">
        <v>69.869226999999995</v>
      </c>
      <c r="L15" s="8">
        <v>71.868429000000006</v>
      </c>
      <c r="M15" s="35">
        <v>2.861348</v>
      </c>
      <c r="N15" s="8">
        <f>ABS(M15)</f>
        <v>2.861348</v>
      </c>
      <c r="O15" s="16">
        <f>IF(M15&lt;0, -1, 1)</f>
        <v>1</v>
      </c>
      <c r="P15" s="20">
        <v>14</v>
      </c>
      <c r="Q15" s="40">
        <f t="shared" si="0"/>
        <v>14</v>
      </c>
    </row>
    <row r="16" spans="1:19" ht="15" customHeight="1" x14ac:dyDescent="0.3">
      <c r="A16" s="3" t="s">
        <v>22</v>
      </c>
      <c r="I16" s="13"/>
      <c r="J16" s="13"/>
      <c r="K16" s="13"/>
      <c r="L16" s="37" t="s">
        <v>37</v>
      </c>
      <c r="M16" s="36">
        <f>SUM(M2:M15)/Q17</f>
        <v>0.83702450000000006</v>
      </c>
      <c r="N16" s="14"/>
      <c r="O16" s="30"/>
      <c r="P16" s="41" t="s">
        <v>34</v>
      </c>
      <c r="Q16" s="40">
        <f>SUM(Q2:Q15)</f>
        <v>73</v>
      </c>
    </row>
    <row r="17" spans="9:17" x14ac:dyDescent="0.3">
      <c r="I17" s="13"/>
      <c r="J17" s="13"/>
      <c r="K17" s="13"/>
      <c r="L17" s="13"/>
      <c r="M17" s="13"/>
      <c r="N17" s="34"/>
      <c r="O17" s="31"/>
      <c r="P17" s="21" t="s">
        <v>31</v>
      </c>
      <c r="Q17" s="19">
        <v>14</v>
      </c>
    </row>
    <row r="18" spans="9:17" x14ac:dyDescent="0.3">
      <c r="I18" s="13"/>
      <c r="J18" s="13"/>
      <c r="K18" s="13"/>
      <c r="L18" s="13"/>
      <c r="M18" s="13"/>
      <c r="N18" s="34"/>
      <c r="O18" s="31"/>
      <c r="P18" s="22" t="s">
        <v>32</v>
      </c>
      <c r="Q18" s="28">
        <f>SQRT((   Q17*(Q17+1)*((2*Q17)+1)   )/6)</f>
        <v>31.859064644147981</v>
      </c>
    </row>
    <row r="19" spans="9:17" x14ac:dyDescent="0.3">
      <c r="I19" s="13"/>
      <c r="J19" s="13"/>
      <c r="K19" s="13"/>
      <c r="L19" s="13"/>
      <c r="M19" s="13"/>
      <c r="N19" s="34"/>
      <c r="O19" s="31"/>
      <c r="P19" s="21" t="s">
        <v>33</v>
      </c>
      <c r="Q19" s="29">
        <f>Q16/Q18</f>
        <v>2.2913415950963576</v>
      </c>
    </row>
    <row r="20" spans="9:17" x14ac:dyDescent="0.3">
      <c r="I20" s="13"/>
      <c r="J20" s="13"/>
      <c r="K20" s="13"/>
      <c r="L20" s="13"/>
      <c r="M20" s="13"/>
      <c r="N20" s="32"/>
      <c r="O20" s="33"/>
      <c r="P20" s="23" t="s">
        <v>38</v>
      </c>
      <c r="Q20" s="18" t="s">
        <v>35</v>
      </c>
    </row>
  </sheetData>
  <sortState ref="J2:O15">
    <sortCondition ref="N2"/>
  </sortState>
  <mergeCells count="4">
    <mergeCell ref="I16:K19"/>
    <mergeCell ref="L17:M19"/>
    <mergeCell ref="N16:O19"/>
    <mergeCell ref="I20:M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Royal Surrey County Hospital NHS Foundation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Cole</dc:creator>
  <cp:lastModifiedBy>Robin Cole</cp:lastModifiedBy>
  <dcterms:created xsi:type="dcterms:W3CDTF">2016-09-28T11:23:36Z</dcterms:created>
  <dcterms:modified xsi:type="dcterms:W3CDTF">2016-09-28T13:36:42Z</dcterms:modified>
</cp:coreProperties>
</file>