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ed.mahbub\Documents\MyDoc\MyDoc\UBHM\"/>
    </mc:Choice>
  </mc:AlternateContent>
  <xr:revisionPtr revIDLastSave="0" documentId="13_ncr:1_{BEF227D2-B879-4FE2-98FB-601E8CA03D9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rowdfunding" sheetId="1" r:id="rId1"/>
    <sheet name="Pivot by Parent Category" sheetId="2" r:id="rId2"/>
    <sheet name="Pivot by Sub-Category" sheetId="3" r:id="rId3"/>
    <sheet name="Pivot by Date" sheetId="6" r:id="rId4"/>
    <sheet name="Goal Analysis" sheetId="7" r:id="rId5"/>
    <sheet name="Statistical Analysis" sheetId="8" r:id="rId6"/>
  </sheets>
  <definedNames>
    <definedName name="_xlnm._FilterDatabase" localSheetId="0" hidden="1">Crowdfunding!$A$1:$T$1001</definedName>
    <definedName name="_xlnm._FilterDatabase" localSheetId="5" hidden="1">'Statistical Analysis'!$A$1:$I$1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8" l="1"/>
  <c r="K6" i="8"/>
  <c r="K5" i="8"/>
  <c r="K10" i="8"/>
  <c r="K8" i="8"/>
  <c r="K7" i="8"/>
  <c r="E10" i="8"/>
  <c r="E9" i="8"/>
  <c r="E8" i="8"/>
  <c r="E7" i="8"/>
  <c r="E6" i="8"/>
  <c r="E5" i="8"/>
  <c r="D13" i="7"/>
  <c r="D12" i="7"/>
  <c r="D11" i="7"/>
  <c r="D10" i="7"/>
  <c r="D9" i="7"/>
  <c r="D8" i="7"/>
  <c r="D7" i="7"/>
  <c r="D6" i="7"/>
  <c r="D5" i="7"/>
  <c r="D4" i="7"/>
  <c r="C13" i="7"/>
  <c r="D3" i="7"/>
  <c r="C12" i="7"/>
  <c r="C11" i="7"/>
  <c r="C10" i="7"/>
  <c r="C9" i="7"/>
  <c r="C8" i="7"/>
  <c r="C7" i="7"/>
  <c r="C6" i="7"/>
  <c r="C5" i="7"/>
  <c r="C4" i="7"/>
  <c r="C3" i="7"/>
  <c r="D2" i="7"/>
  <c r="C2" i="7"/>
  <c r="B3" i="7"/>
  <c r="B4" i="7"/>
  <c r="B5" i="7"/>
  <c r="B6" i="7"/>
  <c r="B7" i="7"/>
  <c r="B8" i="7"/>
  <c r="B9" i="7"/>
  <c r="B10" i="7"/>
  <c r="B11" i="7"/>
  <c r="B12" i="7"/>
  <c r="B13" i="7"/>
  <c r="B2" i="7"/>
  <c r="S3" i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145" i="1"/>
  <c r="T145" i="1"/>
  <c r="S146" i="1"/>
  <c r="T146" i="1"/>
  <c r="S147" i="1"/>
  <c r="T147" i="1"/>
  <c r="S148" i="1"/>
  <c r="T148" i="1"/>
  <c r="S149" i="1"/>
  <c r="T149" i="1"/>
  <c r="S150" i="1"/>
  <c r="T150" i="1"/>
  <c r="S151" i="1"/>
  <c r="T151" i="1"/>
  <c r="S152" i="1"/>
  <c r="T152" i="1"/>
  <c r="S153" i="1"/>
  <c r="T153" i="1"/>
  <c r="S154" i="1"/>
  <c r="T154" i="1"/>
  <c r="S155" i="1"/>
  <c r="T155" i="1"/>
  <c r="S156" i="1"/>
  <c r="T156" i="1"/>
  <c r="S157" i="1"/>
  <c r="T157" i="1"/>
  <c r="S158" i="1"/>
  <c r="T158" i="1"/>
  <c r="S159" i="1"/>
  <c r="T159" i="1"/>
  <c r="S160" i="1"/>
  <c r="T160" i="1"/>
  <c r="S161" i="1"/>
  <c r="T161" i="1"/>
  <c r="S162" i="1"/>
  <c r="T162" i="1"/>
  <c r="S163" i="1"/>
  <c r="T163" i="1"/>
  <c r="S164" i="1"/>
  <c r="T164" i="1"/>
  <c r="S165" i="1"/>
  <c r="T165" i="1"/>
  <c r="S166" i="1"/>
  <c r="T166" i="1"/>
  <c r="S167" i="1"/>
  <c r="T167" i="1"/>
  <c r="S168" i="1"/>
  <c r="T168" i="1"/>
  <c r="S169" i="1"/>
  <c r="T169" i="1"/>
  <c r="S170" i="1"/>
  <c r="T170" i="1"/>
  <c r="S171" i="1"/>
  <c r="T171" i="1"/>
  <c r="S172" i="1"/>
  <c r="T172" i="1"/>
  <c r="S173" i="1"/>
  <c r="T173" i="1"/>
  <c r="S174" i="1"/>
  <c r="T174" i="1"/>
  <c r="S175" i="1"/>
  <c r="T175" i="1"/>
  <c r="S176" i="1"/>
  <c r="T176" i="1"/>
  <c r="S177" i="1"/>
  <c r="T177" i="1"/>
  <c r="S178" i="1"/>
  <c r="T178" i="1"/>
  <c r="S179" i="1"/>
  <c r="T179" i="1"/>
  <c r="S180" i="1"/>
  <c r="T180" i="1"/>
  <c r="S181" i="1"/>
  <c r="T181" i="1"/>
  <c r="S182" i="1"/>
  <c r="T182" i="1"/>
  <c r="S183" i="1"/>
  <c r="T183" i="1"/>
  <c r="S184" i="1"/>
  <c r="T184" i="1"/>
  <c r="S185" i="1"/>
  <c r="T185" i="1"/>
  <c r="S186" i="1"/>
  <c r="T186" i="1"/>
  <c r="S187" i="1"/>
  <c r="T187" i="1"/>
  <c r="S188" i="1"/>
  <c r="T188" i="1"/>
  <c r="S189" i="1"/>
  <c r="T189" i="1"/>
  <c r="S190" i="1"/>
  <c r="T190" i="1"/>
  <c r="S191" i="1"/>
  <c r="T191" i="1"/>
  <c r="S192" i="1"/>
  <c r="T192" i="1"/>
  <c r="S193" i="1"/>
  <c r="T193" i="1"/>
  <c r="S194" i="1"/>
  <c r="T194" i="1"/>
  <c r="S195" i="1"/>
  <c r="T195" i="1"/>
  <c r="S196" i="1"/>
  <c r="T196" i="1"/>
  <c r="S197" i="1"/>
  <c r="T197" i="1"/>
  <c r="S198" i="1"/>
  <c r="T198" i="1"/>
  <c r="S199" i="1"/>
  <c r="T199" i="1"/>
  <c r="S200" i="1"/>
  <c r="T200" i="1"/>
  <c r="S201" i="1"/>
  <c r="T201" i="1"/>
  <c r="S202" i="1"/>
  <c r="T202" i="1"/>
  <c r="S203" i="1"/>
  <c r="T203" i="1"/>
  <c r="S204" i="1"/>
  <c r="T204" i="1"/>
  <c r="S205" i="1"/>
  <c r="T205" i="1"/>
  <c r="S206" i="1"/>
  <c r="T206" i="1"/>
  <c r="S207" i="1"/>
  <c r="T207" i="1"/>
  <c r="S208" i="1"/>
  <c r="T208" i="1"/>
  <c r="S209" i="1"/>
  <c r="T209" i="1"/>
  <c r="S210" i="1"/>
  <c r="T210" i="1"/>
  <c r="S211" i="1"/>
  <c r="T211" i="1"/>
  <c r="S212" i="1"/>
  <c r="T212" i="1"/>
  <c r="S213" i="1"/>
  <c r="T213" i="1"/>
  <c r="S214" i="1"/>
  <c r="T214" i="1"/>
  <c r="S215" i="1"/>
  <c r="T215" i="1"/>
  <c r="S216" i="1"/>
  <c r="T216" i="1"/>
  <c r="S217" i="1"/>
  <c r="T217" i="1"/>
  <c r="S218" i="1"/>
  <c r="T218" i="1"/>
  <c r="S219" i="1"/>
  <c r="T219" i="1"/>
  <c r="S220" i="1"/>
  <c r="T220" i="1"/>
  <c r="S221" i="1"/>
  <c r="T221" i="1"/>
  <c r="S222" i="1"/>
  <c r="T222" i="1"/>
  <c r="S223" i="1"/>
  <c r="T223" i="1"/>
  <c r="S224" i="1"/>
  <c r="T224" i="1"/>
  <c r="S225" i="1"/>
  <c r="T225" i="1"/>
  <c r="S226" i="1"/>
  <c r="T226" i="1"/>
  <c r="S227" i="1"/>
  <c r="T227" i="1"/>
  <c r="S228" i="1"/>
  <c r="T228" i="1"/>
  <c r="S229" i="1"/>
  <c r="T229" i="1"/>
  <c r="S230" i="1"/>
  <c r="T230" i="1"/>
  <c r="S231" i="1"/>
  <c r="T231" i="1"/>
  <c r="S232" i="1"/>
  <c r="T232" i="1"/>
  <c r="S233" i="1"/>
  <c r="T233" i="1"/>
  <c r="S234" i="1"/>
  <c r="T234" i="1"/>
  <c r="S235" i="1"/>
  <c r="T235" i="1"/>
  <c r="S236" i="1"/>
  <c r="T236" i="1"/>
  <c r="S237" i="1"/>
  <c r="T237" i="1"/>
  <c r="S238" i="1"/>
  <c r="T238" i="1"/>
  <c r="S239" i="1"/>
  <c r="T239" i="1"/>
  <c r="S240" i="1"/>
  <c r="T240" i="1"/>
  <c r="S241" i="1"/>
  <c r="T241" i="1"/>
  <c r="S242" i="1"/>
  <c r="T242" i="1"/>
  <c r="S243" i="1"/>
  <c r="T243" i="1"/>
  <c r="S244" i="1"/>
  <c r="T244" i="1"/>
  <c r="S245" i="1"/>
  <c r="T245" i="1"/>
  <c r="S246" i="1"/>
  <c r="T246" i="1"/>
  <c r="S247" i="1"/>
  <c r="T247" i="1"/>
  <c r="S248" i="1"/>
  <c r="T248" i="1"/>
  <c r="S249" i="1"/>
  <c r="T249" i="1"/>
  <c r="S250" i="1"/>
  <c r="T250" i="1"/>
  <c r="S251" i="1"/>
  <c r="T251" i="1"/>
  <c r="S252" i="1"/>
  <c r="T252" i="1"/>
  <c r="S253" i="1"/>
  <c r="T253" i="1"/>
  <c r="S254" i="1"/>
  <c r="T254" i="1"/>
  <c r="S255" i="1"/>
  <c r="T255" i="1"/>
  <c r="S256" i="1"/>
  <c r="T256" i="1"/>
  <c r="S257" i="1"/>
  <c r="T257" i="1"/>
  <c r="S258" i="1"/>
  <c r="T258" i="1"/>
  <c r="S259" i="1"/>
  <c r="T259" i="1"/>
  <c r="S260" i="1"/>
  <c r="T260" i="1"/>
  <c r="S261" i="1"/>
  <c r="T261" i="1"/>
  <c r="S262" i="1"/>
  <c r="T262" i="1"/>
  <c r="S263" i="1"/>
  <c r="T263" i="1"/>
  <c r="S264" i="1"/>
  <c r="T264" i="1"/>
  <c r="S265" i="1"/>
  <c r="T265" i="1"/>
  <c r="S266" i="1"/>
  <c r="T266" i="1"/>
  <c r="S267" i="1"/>
  <c r="T267" i="1"/>
  <c r="S268" i="1"/>
  <c r="T268" i="1"/>
  <c r="S269" i="1"/>
  <c r="T269" i="1"/>
  <c r="S270" i="1"/>
  <c r="T270" i="1"/>
  <c r="S271" i="1"/>
  <c r="T271" i="1"/>
  <c r="S272" i="1"/>
  <c r="T272" i="1"/>
  <c r="S273" i="1"/>
  <c r="T273" i="1"/>
  <c r="S274" i="1"/>
  <c r="T274" i="1"/>
  <c r="S275" i="1"/>
  <c r="T275" i="1"/>
  <c r="S276" i="1"/>
  <c r="T276" i="1"/>
  <c r="S277" i="1"/>
  <c r="T277" i="1"/>
  <c r="S278" i="1"/>
  <c r="T278" i="1"/>
  <c r="S279" i="1"/>
  <c r="T279" i="1"/>
  <c r="S280" i="1"/>
  <c r="T280" i="1"/>
  <c r="S281" i="1"/>
  <c r="T281" i="1"/>
  <c r="S282" i="1"/>
  <c r="T282" i="1"/>
  <c r="S283" i="1"/>
  <c r="T283" i="1"/>
  <c r="S284" i="1"/>
  <c r="T284" i="1"/>
  <c r="S285" i="1"/>
  <c r="T285" i="1"/>
  <c r="S286" i="1"/>
  <c r="T286" i="1"/>
  <c r="S287" i="1"/>
  <c r="T287" i="1"/>
  <c r="S288" i="1"/>
  <c r="T288" i="1"/>
  <c r="S289" i="1"/>
  <c r="T289" i="1"/>
  <c r="S290" i="1"/>
  <c r="T290" i="1"/>
  <c r="S291" i="1"/>
  <c r="T291" i="1"/>
  <c r="S292" i="1"/>
  <c r="T292" i="1"/>
  <c r="S293" i="1"/>
  <c r="T293" i="1"/>
  <c r="S294" i="1"/>
  <c r="T294" i="1"/>
  <c r="S295" i="1"/>
  <c r="T295" i="1"/>
  <c r="S296" i="1"/>
  <c r="T296" i="1"/>
  <c r="S297" i="1"/>
  <c r="T297" i="1"/>
  <c r="S298" i="1"/>
  <c r="T298" i="1"/>
  <c r="S299" i="1"/>
  <c r="T299" i="1"/>
  <c r="S300" i="1"/>
  <c r="T300" i="1"/>
  <c r="S301" i="1"/>
  <c r="T301" i="1"/>
  <c r="S302" i="1"/>
  <c r="T302" i="1"/>
  <c r="S303" i="1"/>
  <c r="T303" i="1"/>
  <c r="S304" i="1"/>
  <c r="T304" i="1"/>
  <c r="S305" i="1"/>
  <c r="T305" i="1"/>
  <c r="S306" i="1"/>
  <c r="T306" i="1"/>
  <c r="S307" i="1"/>
  <c r="T307" i="1"/>
  <c r="S308" i="1"/>
  <c r="T308" i="1"/>
  <c r="S309" i="1"/>
  <c r="T309" i="1"/>
  <c r="S310" i="1"/>
  <c r="T310" i="1"/>
  <c r="S311" i="1"/>
  <c r="T311" i="1"/>
  <c r="S312" i="1"/>
  <c r="T312" i="1"/>
  <c r="S313" i="1"/>
  <c r="T313" i="1"/>
  <c r="S314" i="1"/>
  <c r="T314" i="1"/>
  <c r="S315" i="1"/>
  <c r="T315" i="1"/>
  <c r="S316" i="1"/>
  <c r="T316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324" i="1"/>
  <c r="T324" i="1"/>
  <c r="S325" i="1"/>
  <c r="T325" i="1"/>
  <c r="S326" i="1"/>
  <c r="T326" i="1"/>
  <c r="S327" i="1"/>
  <c r="T327" i="1"/>
  <c r="S328" i="1"/>
  <c r="T328" i="1"/>
  <c r="S329" i="1"/>
  <c r="T329" i="1"/>
  <c r="S330" i="1"/>
  <c r="T330" i="1"/>
  <c r="S331" i="1"/>
  <c r="T331" i="1"/>
  <c r="S332" i="1"/>
  <c r="T332" i="1"/>
  <c r="S333" i="1"/>
  <c r="T333" i="1"/>
  <c r="S334" i="1"/>
  <c r="T334" i="1"/>
  <c r="S335" i="1"/>
  <c r="T335" i="1"/>
  <c r="S336" i="1"/>
  <c r="T336" i="1"/>
  <c r="S337" i="1"/>
  <c r="T337" i="1"/>
  <c r="S338" i="1"/>
  <c r="T338" i="1"/>
  <c r="S339" i="1"/>
  <c r="T339" i="1"/>
  <c r="S340" i="1"/>
  <c r="T340" i="1"/>
  <c r="S341" i="1"/>
  <c r="T341" i="1"/>
  <c r="S342" i="1"/>
  <c r="T342" i="1"/>
  <c r="S343" i="1"/>
  <c r="T343" i="1"/>
  <c r="S344" i="1"/>
  <c r="T344" i="1"/>
  <c r="S345" i="1"/>
  <c r="T345" i="1"/>
  <c r="S346" i="1"/>
  <c r="T346" i="1"/>
  <c r="S347" i="1"/>
  <c r="T347" i="1"/>
  <c r="S348" i="1"/>
  <c r="T348" i="1"/>
  <c r="S349" i="1"/>
  <c r="T349" i="1"/>
  <c r="S350" i="1"/>
  <c r="T350" i="1"/>
  <c r="S351" i="1"/>
  <c r="T351" i="1"/>
  <c r="S352" i="1"/>
  <c r="T352" i="1"/>
  <c r="S353" i="1"/>
  <c r="T353" i="1"/>
  <c r="S354" i="1"/>
  <c r="T354" i="1"/>
  <c r="S355" i="1"/>
  <c r="T355" i="1"/>
  <c r="S356" i="1"/>
  <c r="T356" i="1"/>
  <c r="S357" i="1"/>
  <c r="T357" i="1"/>
  <c r="S358" i="1"/>
  <c r="T358" i="1"/>
  <c r="S359" i="1"/>
  <c r="T359" i="1"/>
  <c r="S360" i="1"/>
  <c r="T360" i="1"/>
  <c r="S361" i="1"/>
  <c r="T361" i="1"/>
  <c r="S362" i="1"/>
  <c r="T362" i="1"/>
  <c r="S363" i="1"/>
  <c r="T363" i="1"/>
  <c r="S364" i="1"/>
  <c r="T364" i="1"/>
  <c r="S365" i="1"/>
  <c r="T365" i="1"/>
  <c r="S366" i="1"/>
  <c r="T366" i="1"/>
  <c r="S367" i="1"/>
  <c r="T367" i="1"/>
  <c r="S368" i="1"/>
  <c r="T368" i="1"/>
  <c r="S369" i="1"/>
  <c r="T369" i="1"/>
  <c r="S370" i="1"/>
  <c r="T370" i="1"/>
  <c r="S371" i="1"/>
  <c r="T371" i="1"/>
  <c r="S372" i="1"/>
  <c r="T372" i="1"/>
  <c r="S373" i="1"/>
  <c r="T373" i="1"/>
  <c r="S374" i="1"/>
  <c r="T374" i="1"/>
  <c r="S375" i="1"/>
  <c r="T375" i="1"/>
  <c r="S376" i="1"/>
  <c r="T376" i="1"/>
  <c r="S377" i="1"/>
  <c r="T377" i="1"/>
  <c r="S378" i="1"/>
  <c r="T378" i="1"/>
  <c r="S379" i="1"/>
  <c r="T379" i="1"/>
  <c r="S380" i="1"/>
  <c r="T380" i="1"/>
  <c r="S381" i="1"/>
  <c r="T381" i="1"/>
  <c r="S382" i="1"/>
  <c r="T382" i="1"/>
  <c r="S383" i="1"/>
  <c r="T383" i="1"/>
  <c r="S384" i="1"/>
  <c r="T384" i="1"/>
  <c r="S385" i="1"/>
  <c r="T385" i="1"/>
  <c r="S386" i="1"/>
  <c r="T386" i="1"/>
  <c r="S387" i="1"/>
  <c r="T387" i="1"/>
  <c r="S388" i="1"/>
  <c r="T388" i="1"/>
  <c r="S389" i="1"/>
  <c r="T389" i="1"/>
  <c r="S390" i="1"/>
  <c r="T390" i="1"/>
  <c r="S391" i="1"/>
  <c r="T391" i="1"/>
  <c r="S392" i="1"/>
  <c r="T392" i="1"/>
  <c r="S393" i="1"/>
  <c r="T393" i="1"/>
  <c r="S394" i="1"/>
  <c r="T394" i="1"/>
  <c r="S395" i="1"/>
  <c r="T395" i="1"/>
  <c r="S396" i="1"/>
  <c r="T396" i="1"/>
  <c r="S397" i="1"/>
  <c r="T397" i="1"/>
  <c r="S398" i="1"/>
  <c r="T398" i="1"/>
  <c r="S399" i="1"/>
  <c r="T399" i="1"/>
  <c r="S400" i="1"/>
  <c r="T400" i="1"/>
  <c r="S401" i="1"/>
  <c r="T401" i="1"/>
  <c r="S402" i="1"/>
  <c r="T402" i="1"/>
  <c r="S403" i="1"/>
  <c r="T403" i="1"/>
  <c r="S404" i="1"/>
  <c r="T404" i="1"/>
  <c r="S405" i="1"/>
  <c r="T405" i="1"/>
  <c r="S406" i="1"/>
  <c r="T406" i="1"/>
  <c r="S407" i="1"/>
  <c r="T407" i="1"/>
  <c r="S408" i="1"/>
  <c r="T408" i="1"/>
  <c r="S409" i="1"/>
  <c r="T409" i="1"/>
  <c r="S410" i="1"/>
  <c r="T410" i="1"/>
  <c r="S411" i="1"/>
  <c r="T411" i="1"/>
  <c r="S412" i="1"/>
  <c r="T412" i="1"/>
  <c r="S413" i="1"/>
  <c r="T413" i="1"/>
  <c r="S414" i="1"/>
  <c r="T414" i="1"/>
  <c r="S415" i="1"/>
  <c r="T415" i="1"/>
  <c r="S416" i="1"/>
  <c r="T416" i="1"/>
  <c r="S417" i="1"/>
  <c r="T417" i="1"/>
  <c r="S418" i="1"/>
  <c r="T418" i="1"/>
  <c r="S419" i="1"/>
  <c r="T419" i="1"/>
  <c r="S420" i="1"/>
  <c r="T420" i="1"/>
  <c r="S421" i="1"/>
  <c r="T421" i="1"/>
  <c r="S422" i="1"/>
  <c r="T422" i="1"/>
  <c r="S423" i="1"/>
  <c r="T423" i="1"/>
  <c r="S424" i="1"/>
  <c r="T424" i="1"/>
  <c r="S425" i="1"/>
  <c r="T425" i="1"/>
  <c r="S426" i="1"/>
  <c r="T426" i="1"/>
  <c r="S427" i="1"/>
  <c r="T427" i="1"/>
  <c r="S428" i="1"/>
  <c r="T428" i="1"/>
  <c r="S429" i="1"/>
  <c r="T429" i="1"/>
  <c r="S430" i="1"/>
  <c r="T430" i="1"/>
  <c r="S431" i="1"/>
  <c r="T431" i="1"/>
  <c r="S432" i="1"/>
  <c r="T432" i="1"/>
  <c r="S433" i="1"/>
  <c r="T433" i="1"/>
  <c r="S434" i="1"/>
  <c r="T434" i="1"/>
  <c r="S435" i="1"/>
  <c r="T435" i="1"/>
  <c r="S436" i="1"/>
  <c r="T436" i="1"/>
  <c r="S437" i="1"/>
  <c r="T437" i="1"/>
  <c r="S438" i="1"/>
  <c r="T438" i="1"/>
  <c r="S439" i="1"/>
  <c r="T439" i="1"/>
  <c r="S440" i="1"/>
  <c r="T440" i="1"/>
  <c r="S441" i="1"/>
  <c r="T441" i="1"/>
  <c r="S442" i="1"/>
  <c r="T442" i="1"/>
  <c r="S443" i="1"/>
  <c r="T443" i="1"/>
  <c r="S444" i="1"/>
  <c r="T444" i="1"/>
  <c r="S445" i="1"/>
  <c r="T445" i="1"/>
  <c r="S446" i="1"/>
  <c r="T446" i="1"/>
  <c r="S447" i="1"/>
  <c r="T447" i="1"/>
  <c r="S448" i="1"/>
  <c r="T448" i="1"/>
  <c r="S449" i="1"/>
  <c r="T449" i="1"/>
  <c r="S450" i="1"/>
  <c r="T450" i="1"/>
  <c r="S451" i="1"/>
  <c r="T451" i="1"/>
  <c r="S452" i="1"/>
  <c r="T452" i="1"/>
  <c r="S453" i="1"/>
  <c r="T453" i="1"/>
  <c r="S454" i="1"/>
  <c r="T454" i="1"/>
  <c r="S455" i="1"/>
  <c r="T455" i="1"/>
  <c r="S456" i="1"/>
  <c r="T456" i="1"/>
  <c r="S457" i="1"/>
  <c r="T457" i="1"/>
  <c r="S458" i="1"/>
  <c r="T458" i="1"/>
  <c r="S459" i="1"/>
  <c r="T459" i="1"/>
  <c r="S460" i="1"/>
  <c r="T460" i="1"/>
  <c r="S461" i="1"/>
  <c r="T461" i="1"/>
  <c r="S462" i="1"/>
  <c r="T462" i="1"/>
  <c r="S463" i="1"/>
  <c r="T463" i="1"/>
  <c r="S464" i="1"/>
  <c r="T464" i="1"/>
  <c r="S465" i="1"/>
  <c r="T465" i="1"/>
  <c r="S466" i="1"/>
  <c r="T466" i="1"/>
  <c r="S467" i="1"/>
  <c r="T467" i="1"/>
  <c r="S468" i="1"/>
  <c r="T468" i="1"/>
  <c r="S469" i="1"/>
  <c r="T469" i="1"/>
  <c r="S470" i="1"/>
  <c r="T470" i="1"/>
  <c r="S471" i="1"/>
  <c r="T471" i="1"/>
  <c r="S472" i="1"/>
  <c r="T472" i="1"/>
  <c r="S473" i="1"/>
  <c r="T473" i="1"/>
  <c r="S474" i="1"/>
  <c r="T474" i="1"/>
  <c r="S475" i="1"/>
  <c r="T475" i="1"/>
  <c r="S476" i="1"/>
  <c r="T476" i="1"/>
  <c r="S477" i="1"/>
  <c r="T477" i="1"/>
  <c r="S478" i="1"/>
  <c r="T478" i="1"/>
  <c r="S479" i="1"/>
  <c r="T479" i="1"/>
  <c r="S480" i="1"/>
  <c r="T480" i="1"/>
  <c r="S481" i="1"/>
  <c r="T481" i="1"/>
  <c r="S482" i="1"/>
  <c r="T482" i="1"/>
  <c r="S483" i="1"/>
  <c r="T483" i="1"/>
  <c r="S484" i="1"/>
  <c r="T484" i="1"/>
  <c r="S485" i="1"/>
  <c r="T485" i="1"/>
  <c r="S486" i="1"/>
  <c r="T486" i="1"/>
  <c r="S487" i="1"/>
  <c r="T487" i="1"/>
  <c r="S488" i="1"/>
  <c r="T488" i="1"/>
  <c r="S489" i="1"/>
  <c r="T489" i="1"/>
  <c r="S490" i="1"/>
  <c r="T490" i="1"/>
  <c r="S491" i="1"/>
  <c r="T491" i="1"/>
  <c r="S492" i="1"/>
  <c r="T492" i="1"/>
  <c r="S493" i="1"/>
  <c r="T493" i="1"/>
  <c r="S494" i="1"/>
  <c r="T494" i="1"/>
  <c r="S495" i="1"/>
  <c r="T495" i="1"/>
  <c r="S496" i="1"/>
  <c r="T496" i="1"/>
  <c r="S497" i="1"/>
  <c r="T497" i="1"/>
  <c r="S498" i="1"/>
  <c r="T498" i="1"/>
  <c r="S499" i="1"/>
  <c r="T499" i="1"/>
  <c r="S500" i="1"/>
  <c r="T500" i="1"/>
  <c r="S501" i="1"/>
  <c r="T501" i="1"/>
  <c r="S502" i="1"/>
  <c r="T502" i="1"/>
  <c r="S503" i="1"/>
  <c r="T503" i="1"/>
  <c r="S504" i="1"/>
  <c r="T504" i="1"/>
  <c r="S505" i="1"/>
  <c r="T505" i="1"/>
  <c r="S506" i="1"/>
  <c r="T506" i="1"/>
  <c r="S507" i="1"/>
  <c r="T507" i="1"/>
  <c r="S508" i="1"/>
  <c r="T508" i="1"/>
  <c r="S509" i="1"/>
  <c r="T509" i="1"/>
  <c r="S510" i="1"/>
  <c r="T510" i="1"/>
  <c r="S511" i="1"/>
  <c r="T511" i="1"/>
  <c r="S512" i="1"/>
  <c r="T512" i="1"/>
  <c r="S513" i="1"/>
  <c r="T513" i="1"/>
  <c r="S514" i="1"/>
  <c r="T514" i="1"/>
  <c r="S515" i="1"/>
  <c r="T515" i="1"/>
  <c r="S516" i="1"/>
  <c r="T516" i="1"/>
  <c r="S517" i="1"/>
  <c r="T517" i="1"/>
  <c r="S518" i="1"/>
  <c r="T518" i="1"/>
  <c r="S519" i="1"/>
  <c r="T519" i="1"/>
  <c r="S520" i="1"/>
  <c r="T520" i="1"/>
  <c r="S521" i="1"/>
  <c r="T521" i="1"/>
  <c r="S522" i="1"/>
  <c r="T522" i="1"/>
  <c r="S523" i="1"/>
  <c r="T523" i="1"/>
  <c r="S524" i="1"/>
  <c r="T524" i="1"/>
  <c r="S525" i="1"/>
  <c r="T525" i="1"/>
  <c r="S526" i="1"/>
  <c r="T526" i="1"/>
  <c r="S527" i="1"/>
  <c r="T527" i="1"/>
  <c r="S528" i="1"/>
  <c r="T528" i="1"/>
  <c r="S529" i="1"/>
  <c r="T529" i="1"/>
  <c r="S530" i="1"/>
  <c r="T530" i="1"/>
  <c r="S531" i="1"/>
  <c r="T531" i="1"/>
  <c r="S532" i="1"/>
  <c r="T532" i="1"/>
  <c r="S533" i="1"/>
  <c r="T533" i="1"/>
  <c r="S534" i="1"/>
  <c r="T534" i="1"/>
  <c r="S535" i="1"/>
  <c r="T535" i="1"/>
  <c r="S536" i="1"/>
  <c r="T536" i="1"/>
  <c r="S537" i="1"/>
  <c r="T537" i="1"/>
  <c r="S538" i="1"/>
  <c r="T538" i="1"/>
  <c r="S539" i="1"/>
  <c r="T539" i="1"/>
  <c r="S540" i="1"/>
  <c r="T540" i="1"/>
  <c r="S541" i="1"/>
  <c r="T541" i="1"/>
  <c r="S542" i="1"/>
  <c r="T542" i="1"/>
  <c r="S543" i="1"/>
  <c r="T543" i="1"/>
  <c r="S544" i="1"/>
  <c r="T544" i="1"/>
  <c r="S545" i="1"/>
  <c r="T545" i="1"/>
  <c r="S546" i="1"/>
  <c r="T546" i="1"/>
  <c r="S547" i="1"/>
  <c r="T547" i="1"/>
  <c r="S548" i="1"/>
  <c r="T548" i="1"/>
  <c r="S549" i="1"/>
  <c r="T549" i="1"/>
  <c r="S550" i="1"/>
  <c r="T550" i="1"/>
  <c r="S551" i="1"/>
  <c r="T551" i="1"/>
  <c r="S552" i="1"/>
  <c r="T552" i="1"/>
  <c r="S553" i="1"/>
  <c r="T553" i="1"/>
  <c r="S554" i="1"/>
  <c r="T554" i="1"/>
  <c r="S555" i="1"/>
  <c r="T555" i="1"/>
  <c r="S556" i="1"/>
  <c r="T556" i="1"/>
  <c r="S557" i="1"/>
  <c r="T557" i="1"/>
  <c r="S558" i="1"/>
  <c r="T558" i="1"/>
  <c r="S559" i="1"/>
  <c r="T559" i="1"/>
  <c r="S560" i="1"/>
  <c r="T560" i="1"/>
  <c r="S561" i="1"/>
  <c r="T561" i="1"/>
  <c r="S562" i="1"/>
  <c r="T562" i="1"/>
  <c r="S563" i="1"/>
  <c r="T563" i="1"/>
  <c r="S564" i="1"/>
  <c r="T564" i="1"/>
  <c r="S565" i="1"/>
  <c r="T565" i="1"/>
  <c r="S566" i="1"/>
  <c r="T566" i="1"/>
  <c r="S567" i="1"/>
  <c r="T567" i="1"/>
  <c r="S568" i="1"/>
  <c r="T568" i="1"/>
  <c r="S569" i="1"/>
  <c r="T569" i="1"/>
  <c r="S570" i="1"/>
  <c r="T570" i="1"/>
  <c r="S571" i="1"/>
  <c r="T571" i="1"/>
  <c r="S572" i="1"/>
  <c r="T572" i="1"/>
  <c r="S573" i="1"/>
  <c r="T573" i="1"/>
  <c r="S574" i="1"/>
  <c r="T574" i="1"/>
  <c r="S575" i="1"/>
  <c r="T575" i="1"/>
  <c r="S576" i="1"/>
  <c r="T576" i="1"/>
  <c r="S577" i="1"/>
  <c r="T577" i="1"/>
  <c r="S578" i="1"/>
  <c r="T578" i="1"/>
  <c r="S579" i="1"/>
  <c r="T579" i="1"/>
  <c r="S580" i="1"/>
  <c r="T580" i="1"/>
  <c r="S581" i="1"/>
  <c r="T581" i="1"/>
  <c r="S582" i="1"/>
  <c r="T582" i="1"/>
  <c r="S583" i="1"/>
  <c r="T583" i="1"/>
  <c r="S584" i="1"/>
  <c r="T584" i="1"/>
  <c r="S585" i="1"/>
  <c r="T585" i="1"/>
  <c r="S586" i="1"/>
  <c r="T586" i="1"/>
  <c r="S587" i="1"/>
  <c r="T587" i="1"/>
  <c r="S588" i="1"/>
  <c r="T588" i="1"/>
  <c r="S589" i="1"/>
  <c r="T589" i="1"/>
  <c r="S590" i="1"/>
  <c r="T590" i="1"/>
  <c r="S591" i="1"/>
  <c r="T591" i="1"/>
  <c r="S592" i="1"/>
  <c r="T592" i="1"/>
  <c r="S593" i="1"/>
  <c r="T593" i="1"/>
  <c r="S594" i="1"/>
  <c r="T594" i="1"/>
  <c r="S595" i="1"/>
  <c r="T595" i="1"/>
  <c r="S596" i="1"/>
  <c r="T596" i="1"/>
  <c r="S597" i="1"/>
  <c r="T597" i="1"/>
  <c r="S598" i="1"/>
  <c r="T598" i="1"/>
  <c r="S599" i="1"/>
  <c r="T599" i="1"/>
  <c r="S600" i="1"/>
  <c r="T600" i="1"/>
  <c r="S601" i="1"/>
  <c r="T601" i="1"/>
  <c r="S602" i="1"/>
  <c r="T602" i="1"/>
  <c r="S603" i="1"/>
  <c r="T603" i="1"/>
  <c r="S604" i="1"/>
  <c r="T604" i="1"/>
  <c r="S605" i="1"/>
  <c r="T605" i="1"/>
  <c r="S606" i="1"/>
  <c r="T606" i="1"/>
  <c r="S607" i="1"/>
  <c r="T607" i="1"/>
  <c r="S608" i="1"/>
  <c r="T608" i="1"/>
  <c r="S609" i="1"/>
  <c r="T609" i="1"/>
  <c r="S610" i="1"/>
  <c r="T610" i="1"/>
  <c r="S611" i="1"/>
  <c r="T611" i="1"/>
  <c r="S612" i="1"/>
  <c r="T612" i="1"/>
  <c r="S613" i="1"/>
  <c r="T613" i="1"/>
  <c r="S614" i="1"/>
  <c r="T614" i="1"/>
  <c r="S615" i="1"/>
  <c r="T615" i="1"/>
  <c r="S616" i="1"/>
  <c r="T616" i="1"/>
  <c r="S617" i="1"/>
  <c r="T617" i="1"/>
  <c r="S618" i="1"/>
  <c r="T618" i="1"/>
  <c r="S619" i="1"/>
  <c r="T619" i="1"/>
  <c r="S620" i="1"/>
  <c r="T620" i="1"/>
  <c r="S621" i="1"/>
  <c r="T621" i="1"/>
  <c r="S622" i="1"/>
  <c r="T622" i="1"/>
  <c r="S623" i="1"/>
  <c r="T623" i="1"/>
  <c r="S624" i="1"/>
  <c r="T624" i="1"/>
  <c r="S625" i="1"/>
  <c r="T625" i="1"/>
  <c r="S626" i="1"/>
  <c r="T626" i="1"/>
  <c r="S627" i="1"/>
  <c r="T627" i="1"/>
  <c r="S628" i="1"/>
  <c r="T628" i="1"/>
  <c r="S629" i="1"/>
  <c r="T629" i="1"/>
  <c r="S630" i="1"/>
  <c r="T630" i="1"/>
  <c r="S631" i="1"/>
  <c r="T631" i="1"/>
  <c r="S632" i="1"/>
  <c r="T632" i="1"/>
  <c r="S633" i="1"/>
  <c r="T633" i="1"/>
  <c r="S634" i="1"/>
  <c r="T634" i="1"/>
  <c r="S635" i="1"/>
  <c r="T635" i="1"/>
  <c r="S636" i="1"/>
  <c r="T636" i="1"/>
  <c r="S637" i="1"/>
  <c r="T637" i="1"/>
  <c r="S638" i="1"/>
  <c r="T638" i="1"/>
  <c r="S639" i="1"/>
  <c r="T639" i="1"/>
  <c r="S640" i="1"/>
  <c r="T640" i="1"/>
  <c r="S641" i="1"/>
  <c r="T641" i="1"/>
  <c r="S642" i="1"/>
  <c r="T642" i="1"/>
  <c r="S643" i="1"/>
  <c r="T643" i="1"/>
  <c r="S644" i="1"/>
  <c r="T644" i="1"/>
  <c r="S645" i="1"/>
  <c r="T645" i="1"/>
  <c r="S646" i="1"/>
  <c r="T646" i="1"/>
  <c r="S647" i="1"/>
  <c r="T647" i="1"/>
  <c r="S648" i="1"/>
  <c r="T648" i="1"/>
  <c r="S649" i="1"/>
  <c r="T649" i="1"/>
  <c r="S650" i="1"/>
  <c r="T650" i="1"/>
  <c r="S651" i="1"/>
  <c r="T651" i="1"/>
  <c r="S652" i="1"/>
  <c r="T652" i="1"/>
  <c r="S653" i="1"/>
  <c r="T653" i="1"/>
  <c r="S654" i="1"/>
  <c r="T654" i="1"/>
  <c r="S655" i="1"/>
  <c r="T655" i="1"/>
  <c r="S656" i="1"/>
  <c r="T656" i="1"/>
  <c r="S657" i="1"/>
  <c r="T657" i="1"/>
  <c r="S658" i="1"/>
  <c r="T658" i="1"/>
  <c r="S659" i="1"/>
  <c r="T659" i="1"/>
  <c r="S660" i="1"/>
  <c r="T660" i="1"/>
  <c r="S661" i="1"/>
  <c r="T661" i="1"/>
  <c r="S662" i="1"/>
  <c r="T662" i="1"/>
  <c r="S663" i="1"/>
  <c r="T663" i="1"/>
  <c r="S664" i="1"/>
  <c r="T664" i="1"/>
  <c r="S665" i="1"/>
  <c r="T665" i="1"/>
  <c r="S666" i="1"/>
  <c r="T666" i="1"/>
  <c r="S667" i="1"/>
  <c r="T667" i="1"/>
  <c r="S668" i="1"/>
  <c r="T668" i="1"/>
  <c r="S669" i="1"/>
  <c r="T669" i="1"/>
  <c r="S670" i="1"/>
  <c r="T670" i="1"/>
  <c r="S671" i="1"/>
  <c r="T671" i="1"/>
  <c r="S672" i="1"/>
  <c r="T672" i="1"/>
  <c r="S673" i="1"/>
  <c r="T673" i="1"/>
  <c r="S674" i="1"/>
  <c r="T674" i="1"/>
  <c r="S675" i="1"/>
  <c r="T675" i="1"/>
  <c r="S676" i="1"/>
  <c r="T676" i="1"/>
  <c r="S677" i="1"/>
  <c r="T677" i="1"/>
  <c r="S678" i="1"/>
  <c r="T678" i="1"/>
  <c r="S679" i="1"/>
  <c r="T679" i="1"/>
  <c r="S680" i="1"/>
  <c r="T680" i="1"/>
  <c r="S681" i="1"/>
  <c r="T681" i="1"/>
  <c r="S682" i="1"/>
  <c r="T682" i="1"/>
  <c r="S683" i="1"/>
  <c r="T683" i="1"/>
  <c r="S684" i="1"/>
  <c r="T684" i="1"/>
  <c r="S685" i="1"/>
  <c r="T685" i="1"/>
  <c r="S686" i="1"/>
  <c r="T686" i="1"/>
  <c r="S687" i="1"/>
  <c r="T687" i="1"/>
  <c r="S688" i="1"/>
  <c r="T688" i="1"/>
  <c r="S689" i="1"/>
  <c r="T689" i="1"/>
  <c r="S690" i="1"/>
  <c r="T690" i="1"/>
  <c r="S691" i="1"/>
  <c r="T691" i="1"/>
  <c r="S692" i="1"/>
  <c r="T692" i="1"/>
  <c r="S693" i="1"/>
  <c r="T693" i="1"/>
  <c r="S694" i="1"/>
  <c r="T694" i="1"/>
  <c r="S695" i="1"/>
  <c r="T695" i="1"/>
  <c r="S696" i="1"/>
  <c r="T696" i="1"/>
  <c r="S697" i="1"/>
  <c r="T697" i="1"/>
  <c r="S698" i="1"/>
  <c r="T698" i="1"/>
  <c r="S699" i="1"/>
  <c r="T699" i="1"/>
  <c r="S700" i="1"/>
  <c r="T700" i="1"/>
  <c r="S701" i="1"/>
  <c r="T701" i="1"/>
  <c r="S702" i="1"/>
  <c r="T702" i="1"/>
  <c r="S703" i="1"/>
  <c r="T703" i="1"/>
  <c r="S704" i="1"/>
  <c r="T704" i="1"/>
  <c r="S705" i="1"/>
  <c r="T705" i="1"/>
  <c r="S706" i="1"/>
  <c r="T706" i="1"/>
  <c r="S707" i="1"/>
  <c r="T707" i="1"/>
  <c r="S708" i="1"/>
  <c r="T708" i="1"/>
  <c r="S709" i="1"/>
  <c r="T709" i="1"/>
  <c r="S710" i="1"/>
  <c r="T710" i="1"/>
  <c r="S711" i="1"/>
  <c r="T711" i="1"/>
  <c r="S712" i="1"/>
  <c r="T712" i="1"/>
  <c r="S713" i="1"/>
  <c r="T713" i="1"/>
  <c r="S714" i="1"/>
  <c r="T714" i="1"/>
  <c r="S715" i="1"/>
  <c r="T715" i="1"/>
  <c r="S716" i="1"/>
  <c r="T716" i="1"/>
  <c r="S717" i="1"/>
  <c r="T717" i="1"/>
  <c r="S718" i="1"/>
  <c r="T718" i="1"/>
  <c r="S719" i="1"/>
  <c r="T719" i="1"/>
  <c r="S720" i="1"/>
  <c r="T720" i="1"/>
  <c r="S721" i="1"/>
  <c r="T721" i="1"/>
  <c r="S722" i="1"/>
  <c r="T722" i="1"/>
  <c r="S723" i="1"/>
  <c r="T723" i="1"/>
  <c r="S724" i="1"/>
  <c r="T724" i="1"/>
  <c r="S725" i="1"/>
  <c r="T725" i="1"/>
  <c r="S726" i="1"/>
  <c r="T726" i="1"/>
  <c r="S727" i="1"/>
  <c r="T727" i="1"/>
  <c r="S728" i="1"/>
  <c r="T728" i="1"/>
  <c r="S729" i="1"/>
  <c r="T729" i="1"/>
  <c r="S730" i="1"/>
  <c r="T730" i="1"/>
  <c r="S731" i="1"/>
  <c r="T731" i="1"/>
  <c r="S732" i="1"/>
  <c r="T732" i="1"/>
  <c r="S733" i="1"/>
  <c r="T733" i="1"/>
  <c r="S734" i="1"/>
  <c r="T734" i="1"/>
  <c r="S735" i="1"/>
  <c r="T735" i="1"/>
  <c r="S736" i="1"/>
  <c r="T736" i="1"/>
  <c r="S737" i="1"/>
  <c r="T737" i="1"/>
  <c r="S738" i="1"/>
  <c r="T738" i="1"/>
  <c r="S739" i="1"/>
  <c r="T739" i="1"/>
  <c r="S740" i="1"/>
  <c r="T740" i="1"/>
  <c r="S741" i="1"/>
  <c r="T741" i="1"/>
  <c r="S742" i="1"/>
  <c r="T742" i="1"/>
  <c r="S743" i="1"/>
  <c r="T743" i="1"/>
  <c r="S744" i="1"/>
  <c r="T744" i="1"/>
  <c r="S745" i="1"/>
  <c r="T745" i="1"/>
  <c r="S746" i="1"/>
  <c r="T746" i="1"/>
  <c r="S747" i="1"/>
  <c r="T747" i="1"/>
  <c r="S748" i="1"/>
  <c r="T748" i="1"/>
  <c r="S749" i="1"/>
  <c r="T749" i="1"/>
  <c r="S750" i="1"/>
  <c r="T750" i="1"/>
  <c r="S751" i="1"/>
  <c r="T751" i="1"/>
  <c r="S752" i="1"/>
  <c r="T752" i="1"/>
  <c r="S753" i="1"/>
  <c r="T753" i="1"/>
  <c r="S754" i="1"/>
  <c r="T754" i="1"/>
  <c r="S755" i="1"/>
  <c r="T755" i="1"/>
  <c r="S756" i="1"/>
  <c r="T756" i="1"/>
  <c r="S757" i="1"/>
  <c r="T757" i="1"/>
  <c r="S758" i="1"/>
  <c r="T758" i="1"/>
  <c r="S759" i="1"/>
  <c r="T759" i="1"/>
  <c r="S760" i="1"/>
  <c r="T760" i="1"/>
  <c r="S761" i="1"/>
  <c r="T761" i="1"/>
  <c r="S762" i="1"/>
  <c r="T762" i="1"/>
  <c r="S763" i="1"/>
  <c r="T763" i="1"/>
  <c r="S764" i="1"/>
  <c r="T764" i="1"/>
  <c r="S765" i="1"/>
  <c r="T765" i="1"/>
  <c r="S766" i="1"/>
  <c r="T766" i="1"/>
  <c r="S767" i="1"/>
  <c r="T767" i="1"/>
  <c r="S768" i="1"/>
  <c r="T768" i="1"/>
  <c r="S769" i="1"/>
  <c r="T769" i="1"/>
  <c r="S770" i="1"/>
  <c r="T770" i="1"/>
  <c r="S771" i="1"/>
  <c r="T771" i="1"/>
  <c r="S772" i="1"/>
  <c r="T772" i="1"/>
  <c r="S773" i="1"/>
  <c r="T773" i="1"/>
  <c r="S774" i="1"/>
  <c r="T774" i="1"/>
  <c r="S775" i="1"/>
  <c r="T775" i="1"/>
  <c r="S776" i="1"/>
  <c r="T776" i="1"/>
  <c r="S777" i="1"/>
  <c r="T777" i="1"/>
  <c r="S778" i="1"/>
  <c r="T778" i="1"/>
  <c r="S779" i="1"/>
  <c r="T779" i="1"/>
  <c r="S780" i="1"/>
  <c r="T780" i="1"/>
  <c r="S781" i="1"/>
  <c r="T781" i="1"/>
  <c r="S782" i="1"/>
  <c r="T782" i="1"/>
  <c r="S783" i="1"/>
  <c r="T783" i="1"/>
  <c r="S784" i="1"/>
  <c r="T784" i="1"/>
  <c r="S785" i="1"/>
  <c r="T785" i="1"/>
  <c r="S786" i="1"/>
  <c r="T786" i="1"/>
  <c r="S787" i="1"/>
  <c r="T787" i="1"/>
  <c r="S788" i="1"/>
  <c r="T788" i="1"/>
  <c r="S789" i="1"/>
  <c r="T789" i="1"/>
  <c r="S790" i="1"/>
  <c r="T790" i="1"/>
  <c r="S791" i="1"/>
  <c r="T791" i="1"/>
  <c r="S792" i="1"/>
  <c r="T792" i="1"/>
  <c r="S793" i="1"/>
  <c r="T793" i="1"/>
  <c r="S794" i="1"/>
  <c r="T794" i="1"/>
  <c r="S795" i="1"/>
  <c r="T795" i="1"/>
  <c r="S796" i="1"/>
  <c r="T796" i="1"/>
  <c r="S797" i="1"/>
  <c r="T797" i="1"/>
  <c r="S798" i="1"/>
  <c r="T798" i="1"/>
  <c r="S799" i="1"/>
  <c r="T799" i="1"/>
  <c r="S800" i="1"/>
  <c r="T800" i="1"/>
  <c r="S801" i="1"/>
  <c r="T801" i="1"/>
  <c r="S802" i="1"/>
  <c r="T802" i="1"/>
  <c r="S803" i="1"/>
  <c r="T803" i="1"/>
  <c r="S804" i="1"/>
  <c r="T804" i="1"/>
  <c r="S805" i="1"/>
  <c r="T805" i="1"/>
  <c r="S806" i="1"/>
  <c r="T806" i="1"/>
  <c r="S807" i="1"/>
  <c r="T807" i="1"/>
  <c r="S808" i="1"/>
  <c r="T808" i="1"/>
  <c r="S809" i="1"/>
  <c r="T809" i="1"/>
  <c r="S810" i="1"/>
  <c r="T810" i="1"/>
  <c r="S811" i="1"/>
  <c r="T811" i="1"/>
  <c r="S812" i="1"/>
  <c r="T812" i="1"/>
  <c r="S813" i="1"/>
  <c r="T813" i="1"/>
  <c r="S814" i="1"/>
  <c r="T814" i="1"/>
  <c r="S815" i="1"/>
  <c r="T815" i="1"/>
  <c r="S816" i="1"/>
  <c r="T816" i="1"/>
  <c r="S817" i="1"/>
  <c r="T817" i="1"/>
  <c r="S818" i="1"/>
  <c r="T818" i="1"/>
  <c r="S819" i="1"/>
  <c r="T819" i="1"/>
  <c r="S820" i="1"/>
  <c r="T820" i="1"/>
  <c r="S821" i="1"/>
  <c r="T821" i="1"/>
  <c r="S822" i="1"/>
  <c r="T822" i="1"/>
  <c r="S823" i="1"/>
  <c r="T823" i="1"/>
  <c r="S824" i="1"/>
  <c r="T824" i="1"/>
  <c r="S825" i="1"/>
  <c r="T825" i="1"/>
  <c r="S826" i="1"/>
  <c r="T826" i="1"/>
  <c r="S827" i="1"/>
  <c r="T827" i="1"/>
  <c r="S828" i="1"/>
  <c r="T828" i="1"/>
  <c r="S829" i="1"/>
  <c r="T829" i="1"/>
  <c r="S830" i="1"/>
  <c r="T830" i="1"/>
  <c r="S831" i="1"/>
  <c r="T831" i="1"/>
  <c r="S832" i="1"/>
  <c r="T832" i="1"/>
  <c r="S833" i="1"/>
  <c r="T833" i="1"/>
  <c r="S834" i="1"/>
  <c r="T834" i="1"/>
  <c r="S835" i="1"/>
  <c r="T835" i="1"/>
  <c r="S836" i="1"/>
  <c r="T836" i="1"/>
  <c r="S837" i="1"/>
  <c r="T837" i="1"/>
  <c r="S838" i="1"/>
  <c r="T838" i="1"/>
  <c r="S839" i="1"/>
  <c r="T839" i="1"/>
  <c r="S840" i="1"/>
  <c r="T840" i="1"/>
  <c r="S841" i="1"/>
  <c r="T841" i="1"/>
  <c r="S842" i="1"/>
  <c r="T842" i="1"/>
  <c r="S843" i="1"/>
  <c r="T843" i="1"/>
  <c r="S844" i="1"/>
  <c r="T844" i="1"/>
  <c r="S845" i="1"/>
  <c r="T845" i="1"/>
  <c r="S846" i="1"/>
  <c r="T846" i="1"/>
  <c r="S847" i="1"/>
  <c r="T847" i="1"/>
  <c r="S848" i="1"/>
  <c r="T848" i="1"/>
  <c r="S849" i="1"/>
  <c r="T849" i="1"/>
  <c r="S850" i="1"/>
  <c r="T850" i="1"/>
  <c r="S851" i="1"/>
  <c r="T851" i="1"/>
  <c r="S852" i="1"/>
  <c r="T852" i="1"/>
  <c r="S853" i="1"/>
  <c r="T853" i="1"/>
  <c r="S854" i="1"/>
  <c r="T854" i="1"/>
  <c r="S855" i="1"/>
  <c r="T855" i="1"/>
  <c r="S856" i="1"/>
  <c r="T856" i="1"/>
  <c r="S857" i="1"/>
  <c r="T857" i="1"/>
  <c r="S858" i="1"/>
  <c r="T858" i="1"/>
  <c r="S859" i="1"/>
  <c r="T859" i="1"/>
  <c r="S860" i="1"/>
  <c r="T860" i="1"/>
  <c r="S861" i="1"/>
  <c r="T861" i="1"/>
  <c r="S862" i="1"/>
  <c r="T862" i="1"/>
  <c r="S863" i="1"/>
  <c r="T863" i="1"/>
  <c r="S864" i="1"/>
  <c r="T864" i="1"/>
  <c r="S865" i="1"/>
  <c r="T865" i="1"/>
  <c r="S866" i="1"/>
  <c r="T866" i="1"/>
  <c r="S867" i="1"/>
  <c r="T867" i="1"/>
  <c r="S868" i="1"/>
  <c r="T868" i="1"/>
  <c r="S869" i="1"/>
  <c r="T869" i="1"/>
  <c r="S870" i="1"/>
  <c r="T870" i="1"/>
  <c r="S871" i="1"/>
  <c r="T871" i="1"/>
  <c r="S872" i="1"/>
  <c r="T872" i="1"/>
  <c r="S873" i="1"/>
  <c r="T873" i="1"/>
  <c r="S874" i="1"/>
  <c r="T874" i="1"/>
  <c r="S875" i="1"/>
  <c r="T875" i="1"/>
  <c r="S876" i="1"/>
  <c r="T876" i="1"/>
  <c r="S877" i="1"/>
  <c r="T877" i="1"/>
  <c r="S878" i="1"/>
  <c r="T878" i="1"/>
  <c r="S879" i="1"/>
  <c r="T879" i="1"/>
  <c r="S880" i="1"/>
  <c r="T880" i="1"/>
  <c r="S881" i="1"/>
  <c r="T881" i="1"/>
  <c r="S882" i="1"/>
  <c r="T882" i="1"/>
  <c r="S883" i="1"/>
  <c r="T883" i="1"/>
  <c r="S884" i="1"/>
  <c r="T884" i="1"/>
  <c r="S885" i="1"/>
  <c r="T885" i="1"/>
  <c r="S886" i="1"/>
  <c r="T886" i="1"/>
  <c r="S887" i="1"/>
  <c r="T887" i="1"/>
  <c r="S888" i="1"/>
  <c r="T888" i="1"/>
  <c r="S889" i="1"/>
  <c r="T889" i="1"/>
  <c r="S890" i="1"/>
  <c r="T890" i="1"/>
  <c r="S891" i="1"/>
  <c r="T891" i="1"/>
  <c r="S892" i="1"/>
  <c r="T892" i="1"/>
  <c r="S893" i="1"/>
  <c r="T893" i="1"/>
  <c r="S894" i="1"/>
  <c r="T894" i="1"/>
  <c r="S895" i="1"/>
  <c r="T895" i="1"/>
  <c r="S896" i="1"/>
  <c r="T896" i="1"/>
  <c r="S897" i="1"/>
  <c r="T897" i="1"/>
  <c r="S898" i="1"/>
  <c r="T898" i="1"/>
  <c r="S899" i="1"/>
  <c r="T899" i="1"/>
  <c r="S900" i="1"/>
  <c r="T900" i="1"/>
  <c r="S901" i="1"/>
  <c r="T901" i="1"/>
  <c r="S902" i="1"/>
  <c r="T902" i="1"/>
  <c r="S903" i="1"/>
  <c r="T903" i="1"/>
  <c r="S904" i="1"/>
  <c r="T904" i="1"/>
  <c r="S905" i="1"/>
  <c r="T905" i="1"/>
  <c r="S906" i="1"/>
  <c r="T906" i="1"/>
  <c r="S907" i="1"/>
  <c r="T907" i="1"/>
  <c r="S908" i="1"/>
  <c r="T908" i="1"/>
  <c r="S909" i="1"/>
  <c r="T909" i="1"/>
  <c r="S910" i="1"/>
  <c r="T910" i="1"/>
  <c r="S911" i="1"/>
  <c r="T911" i="1"/>
  <c r="S912" i="1"/>
  <c r="T912" i="1"/>
  <c r="S913" i="1"/>
  <c r="T913" i="1"/>
  <c r="S914" i="1"/>
  <c r="T914" i="1"/>
  <c r="S915" i="1"/>
  <c r="T915" i="1"/>
  <c r="S916" i="1"/>
  <c r="T916" i="1"/>
  <c r="S917" i="1"/>
  <c r="T917" i="1"/>
  <c r="S918" i="1"/>
  <c r="T918" i="1"/>
  <c r="S919" i="1"/>
  <c r="T919" i="1"/>
  <c r="S920" i="1"/>
  <c r="T920" i="1"/>
  <c r="S921" i="1"/>
  <c r="T921" i="1"/>
  <c r="S922" i="1"/>
  <c r="T922" i="1"/>
  <c r="S923" i="1"/>
  <c r="T923" i="1"/>
  <c r="S924" i="1"/>
  <c r="T924" i="1"/>
  <c r="S925" i="1"/>
  <c r="T925" i="1"/>
  <c r="S926" i="1"/>
  <c r="T926" i="1"/>
  <c r="S927" i="1"/>
  <c r="T927" i="1"/>
  <c r="S928" i="1"/>
  <c r="T928" i="1"/>
  <c r="S929" i="1"/>
  <c r="T929" i="1"/>
  <c r="S930" i="1"/>
  <c r="T930" i="1"/>
  <c r="S931" i="1"/>
  <c r="T931" i="1"/>
  <c r="S932" i="1"/>
  <c r="T932" i="1"/>
  <c r="S933" i="1"/>
  <c r="T933" i="1"/>
  <c r="S934" i="1"/>
  <c r="T934" i="1"/>
  <c r="S935" i="1"/>
  <c r="T935" i="1"/>
  <c r="S936" i="1"/>
  <c r="T936" i="1"/>
  <c r="S937" i="1"/>
  <c r="T937" i="1"/>
  <c r="S938" i="1"/>
  <c r="T938" i="1"/>
  <c r="S939" i="1"/>
  <c r="T939" i="1"/>
  <c r="S940" i="1"/>
  <c r="T940" i="1"/>
  <c r="S941" i="1"/>
  <c r="T941" i="1"/>
  <c r="S942" i="1"/>
  <c r="T942" i="1"/>
  <c r="S943" i="1"/>
  <c r="T943" i="1"/>
  <c r="S944" i="1"/>
  <c r="T944" i="1"/>
  <c r="S945" i="1"/>
  <c r="T945" i="1"/>
  <c r="S946" i="1"/>
  <c r="T946" i="1"/>
  <c r="S947" i="1"/>
  <c r="T947" i="1"/>
  <c r="S948" i="1"/>
  <c r="T948" i="1"/>
  <c r="S949" i="1"/>
  <c r="T949" i="1"/>
  <c r="S950" i="1"/>
  <c r="T950" i="1"/>
  <c r="S951" i="1"/>
  <c r="T951" i="1"/>
  <c r="S952" i="1"/>
  <c r="T952" i="1"/>
  <c r="S953" i="1"/>
  <c r="T953" i="1"/>
  <c r="S954" i="1"/>
  <c r="T954" i="1"/>
  <c r="S955" i="1"/>
  <c r="T955" i="1"/>
  <c r="S956" i="1"/>
  <c r="T956" i="1"/>
  <c r="S957" i="1"/>
  <c r="T957" i="1"/>
  <c r="S958" i="1"/>
  <c r="T958" i="1"/>
  <c r="S959" i="1"/>
  <c r="T959" i="1"/>
  <c r="S960" i="1"/>
  <c r="T960" i="1"/>
  <c r="S961" i="1"/>
  <c r="T961" i="1"/>
  <c r="S962" i="1"/>
  <c r="T962" i="1"/>
  <c r="S963" i="1"/>
  <c r="T963" i="1"/>
  <c r="S964" i="1"/>
  <c r="T964" i="1"/>
  <c r="S965" i="1"/>
  <c r="T965" i="1"/>
  <c r="S966" i="1"/>
  <c r="T966" i="1"/>
  <c r="S967" i="1"/>
  <c r="T967" i="1"/>
  <c r="S968" i="1"/>
  <c r="T968" i="1"/>
  <c r="S969" i="1"/>
  <c r="T969" i="1"/>
  <c r="S970" i="1"/>
  <c r="T970" i="1"/>
  <c r="S971" i="1"/>
  <c r="T971" i="1"/>
  <c r="S972" i="1"/>
  <c r="T972" i="1"/>
  <c r="S973" i="1"/>
  <c r="T973" i="1"/>
  <c r="S974" i="1"/>
  <c r="T974" i="1"/>
  <c r="S975" i="1"/>
  <c r="T975" i="1"/>
  <c r="S976" i="1"/>
  <c r="T976" i="1"/>
  <c r="S977" i="1"/>
  <c r="T977" i="1"/>
  <c r="S978" i="1"/>
  <c r="T978" i="1"/>
  <c r="S979" i="1"/>
  <c r="T979" i="1"/>
  <c r="S980" i="1"/>
  <c r="T980" i="1"/>
  <c r="S981" i="1"/>
  <c r="T981" i="1"/>
  <c r="S982" i="1"/>
  <c r="T982" i="1"/>
  <c r="S983" i="1"/>
  <c r="T983" i="1"/>
  <c r="S984" i="1"/>
  <c r="T984" i="1"/>
  <c r="S985" i="1"/>
  <c r="T985" i="1"/>
  <c r="S986" i="1"/>
  <c r="T986" i="1"/>
  <c r="S987" i="1"/>
  <c r="T987" i="1"/>
  <c r="S988" i="1"/>
  <c r="T988" i="1"/>
  <c r="S989" i="1"/>
  <c r="T989" i="1"/>
  <c r="S990" i="1"/>
  <c r="T990" i="1"/>
  <c r="S991" i="1"/>
  <c r="T991" i="1"/>
  <c r="S992" i="1"/>
  <c r="T992" i="1"/>
  <c r="S993" i="1"/>
  <c r="T993" i="1"/>
  <c r="S994" i="1"/>
  <c r="T994" i="1"/>
  <c r="S995" i="1"/>
  <c r="T995" i="1"/>
  <c r="S996" i="1"/>
  <c r="T996" i="1"/>
  <c r="S997" i="1"/>
  <c r="T997" i="1"/>
  <c r="S998" i="1"/>
  <c r="T998" i="1"/>
  <c r="S999" i="1"/>
  <c r="T999" i="1"/>
  <c r="S1000" i="1"/>
  <c r="T1000" i="1"/>
  <c r="S1001" i="1"/>
  <c r="T1001" i="1"/>
  <c r="T2" i="1"/>
  <c r="S2" i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3" i="1" a="1"/>
  <c r="Q3" i="1" s="1"/>
  <c r="Q4" i="1" a="1"/>
  <c r="Q4" i="1" s="1"/>
  <c r="Q2" i="1" a="1"/>
  <c r="Q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4" i="1"/>
  <c r="O5" i="1"/>
  <c r="O6" i="1"/>
  <c r="O7" i="1"/>
  <c r="O8" i="1"/>
  <c r="O9" i="1"/>
  <c r="O2" i="1"/>
  <c r="E8" i="7" l="1"/>
  <c r="H8" i="7" s="1"/>
  <c r="E7" i="7"/>
  <c r="G7" i="7" s="1"/>
  <c r="E9" i="7"/>
  <c r="G9" i="7" s="1"/>
  <c r="E3" i="7"/>
  <c r="G3" i="7" s="1"/>
  <c r="E11" i="7"/>
  <c r="F11" i="7" s="1"/>
  <c r="G8" i="7"/>
  <c r="E2" i="7"/>
  <c r="H2" i="7" s="1"/>
  <c r="E6" i="7"/>
  <c r="H6" i="7" s="1"/>
  <c r="E13" i="7"/>
  <c r="H13" i="7" s="1"/>
  <c r="E5" i="7"/>
  <c r="H5" i="7" s="1"/>
  <c r="E12" i="7"/>
  <c r="F12" i="7" s="1"/>
  <c r="E4" i="7"/>
  <c r="F4" i="7" s="1"/>
  <c r="F7" i="7"/>
  <c r="E10" i="7"/>
  <c r="F10" i="7" s="1"/>
  <c r="G13" i="7" l="1"/>
  <c r="H9" i="7"/>
  <c r="F8" i="7"/>
  <c r="F13" i="7"/>
  <c r="G5" i="7"/>
  <c r="H11" i="7"/>
  <c r="H3" i="7"/>
  <c r="G11" i="7"/>
  <c r="F3" i="7"/>
  <c r="F6" i="7"/>
  <c r="H7" i="7"/>
  <c r="G12" i="7"/>
  <c r="F9" i="7"/>
  <c r="G10" i="7"/>
  <c r="G4" i="7"/>
  <c r="H12" i="7"/>
  <c r="G6" i="7"/>
  <c r="F2" i="7"/>
  <c r="G2" i="7"/>
  <c r="H4" i="7"/>
  <c r="F5" i="7"/>
  <c r="H10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<sst xmlns="http://schemas.openxmlformats.org/spreadsheetml/2006/main" count="7068" uniqueCount="2117">
  <si>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</si>
  <si>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</si>
  <si>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</si>
  <si>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</si>
  <si>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</si>
  <si>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</si>
  <si>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</si>
  <si>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</si>
  <si>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</si>
  <si>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</si>
  <si>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</si>
  <si>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</si>
  <si>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</si>
  <si>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</si>
  <si>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</si>
  <si>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</si>
  <si>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</si>
  <si>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</si>
  <si>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</si>
  <si>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</si>
  <si>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</si>
  <si>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</si>
  <si>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</si>
  <si>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</si>
  <si>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</si>
  <si>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</si>
  <si>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</si>
  <si>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</si>
  <si>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</si>
  <si>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</si>
  <si>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</si>
  <si>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</si>
  <si>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</si>
  <si>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</si>
  <si>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</si>
  <si>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</si>
  <si>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</si>
  <si>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</si>
  <si>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</si>
  <si>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</si>
  <si>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</si>
  <si>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</si>
  <si>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</si>
  <si>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</si>
  <si>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</si>
  <si>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</si>
  <si>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</si>
  <si>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</si>
  <si>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</si>
  <si>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</si>
  <si>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</si>
  <si>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</si>
  <si>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</si>
  <si>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</si>
  <si>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</si>
  <si>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</si>
  <si>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</si>
  <si>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</si>
  <si>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</si>
  <si>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</si>
  <si>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</si>
  <si>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</si>
  <si>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</si>
  <si>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</si>
  <si>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</si>
  <si>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</si>
  <si>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</si>
  <si>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</si>
  <si>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</si>
  <si>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</si>
  <si>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</si>
  <si>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</si>
  <si>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</si>
  <si>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</si>
  <si>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</si>
  <si>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</si>
  <si>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</si>
  <si>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</si>
  <si>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</si>
  <si>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</si>
  <si>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</si>
  <si>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</si>
  <si>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</si>
  <si>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</si>
  <si>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</si>
  <si>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</si>
  <si>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</si>
  <si>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</si>
  <si>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</si>
  <si>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</si>
  <si>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</si>
  <si>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</si>
  <si>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</si>
  <si>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</si>
  <si>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</si>
  <si>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</si>
  <si>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</si>
  <si>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</si>
  <si>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</si>
  <si>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</si>
  <si>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</si>
  <si>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</si>
  <si>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</si>
  <si>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</si>
  <si>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</si>
  <si>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</si>
  <si>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</si>
  <si>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</si>
  <si>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</si>
  <si>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</si>
  <si>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</si>
  <si>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</si>
  <si>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</si>
  <si>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</si>
  <si>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</si>
  <si>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</si>
  <si>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</si>
  <si>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</si>
  <si>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</si>
  <si>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</si>
  <si>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</si>
  <si>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</si>
  <si>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</si>
  <si>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</si>
  <si>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</si>
  <si>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</si>
  <si>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</si>
  <si>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</si>
  <si>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</si>
  <si>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</si>
  <si>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</si>
  <si>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</si>
  <si>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</si>
  <si>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</si>
  <si>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</si>
  <si>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</si>
  <si>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</si>
  <si>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</si>
  <si>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</si>
  <si>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</si>
  <si>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</si>
  <si>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</si>
  <si>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</si>
  <si>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</si>
  <si>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</si>
  <si>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</si>
  <si>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</si>
  <si>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</si>
  <si>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</si>
  <si>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</si>
  <si>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</si>
  <si>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</si>
  <si>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</si>
  <si>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</si>
  <si>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</si>
  <si>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</si>
  <si>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</si>
  <si>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</si>
  <si>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</si>
  <si>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</si>
  <si>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</si>
  <si>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</si>
  <si>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</si>
  <si>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</si>
  <si>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</si>
  <si>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</si>
  <si>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</si>
  <si>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</si>
  <si>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</si>
  <si>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</si>
  <si>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</si>
  <si>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</si>
  <si>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</si>
  <si>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</si>
  <si>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</si>
  <si>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</si>
  <si>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</si>
  <si>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</si>
  <si>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</si>
  <si>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</si>
  <si>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</si>
  <si>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</si>
  <si>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</si>
  <si>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</si>
  <si>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</si>
  <si>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</si>
  <si>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</si>
  <si>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</si>
  <si>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</si>
  <si>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</si>
  <si>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</si>
  <si>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</si>
  <si>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</si>
  <si>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</si>
  <si>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</si>
  <si>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</si>
  <si>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</si>
  <si>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</si>
  <si>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</si>
  <si>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</si>
  <si>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</si>
  <si>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</si>
  <si>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</si>
  <si>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</si>
  <si>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</si>
  <si>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</si>
  <si>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</si>
  <si>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</si>
  <si>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</si>
  <si>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</si>
  <si>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</si>
  <si>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</si>
  <si>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</si>
  <si>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</si>
  <si>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</si>
  <si>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</si>
  <si>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</si>
  <si>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</si>
  <si>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</si>
  <si>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</si>
  <si>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</si>
  <si>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</si>
  <si>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</si>
  <si>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</si>
  <si>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</si>
  <si>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</si>
  <si>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</si>
  <si>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</si>
  <si>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</si>
  <si>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</si>
  <si>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</si>
  <si>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</si>
  <si>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</si>
  <si>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</si>
  <si>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</si>
  <si>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</si>
  <si>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</si>
  <si>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</si>
  <si>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</si>
  <si>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</si>
  <si>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</si>
  <si>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</si>
  <si>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</si>
  <si>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</si>
  <si>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</si>
  <si>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</si>
  <si>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</si>
  <si>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</si>
  <si>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</si>
  <si>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</si>
  <si>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</si>
  <si>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</si>
  <si>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</si>
  <si>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</si>
  <si>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</si>
  <si>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</si>
  <si>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</si>
  <si>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</si>
  <si>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</si>
  <si>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</si>
  <si>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</si>
  <si>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</si>
  <si>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</si>
  <si>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</si>
  <si>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</si>
  <si>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</si>
  <si>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</si>
  <si>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</si>
  <si>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</si>
  <si>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</si>
  <si>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</si>
  <si>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</si>
  <si>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</si>
  <si>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</si>
  <si>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</si>
  <si>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</si>
  <si>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</si>
  <si>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</si>
  <si>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</si>
  <si>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</si>
  <si>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</si>
  <si>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</si>
  <si>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</si>
  <si>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</si>
  <si>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</si>
  <si>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</si>
  <si>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</si>
  <si>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</si>
  <si>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</si>
  <si>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</si>
  <si>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</si>
  <si>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</si>
  <si>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</si>
  <si>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</si>
  <si>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</si>
  <si>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</si>
  <si>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</si>
  <si>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</si>
  <si>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</si>
  <si>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</si>
  <si>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</si>
  <si>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</si>
  <si>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</si>
  <si>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</si>
  <si>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</si>
  <si>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</si>
  <si>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</si>
  <si>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</si>
  <si>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</si>
  <si>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</si>
  <si>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</si>
  <si>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</si>
  <si>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</si>
  <si>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</si>
  <si>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</si>
  <si>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</si>
  <si>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</si>
  <si>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</si>
  <si>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</si>
  <si>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</si>
  <si>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</si>
  <si>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</si>
  <si>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</si>
  <si>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</si>
  <si>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</si>
  <si>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</si>
  <si>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</si>
  <si>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</si>
  <si>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</si>
  <si>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</si>
  <si>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</si>
  <si>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</si>
  <si>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</si>
  <si>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</si>
  <si>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</si>
  <si>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</si>
  <si>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</si>
  <si>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</si>
  <si>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</si>
  <si>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</si>
  <si>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</si>
  <si>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</si>
  <si>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</si>
  <si>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</si>
  <si>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</si>
  <si>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</si>
  <si>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</si>
  <si>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</si>
  <si>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</si>
  <si>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</si>
  <si>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</si>
  <si>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</si>
  <si>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</si>
  <si>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</si>
  <si>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</si>
  <si>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</si>
  <si>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</si>
  <si>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</si>
  <si>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</si>
  <si>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</si>
  <si>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</si>
  <si>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</si>
  <si>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</si>
  <si>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</si>
  <si>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</si>
  <si>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</si>
  <si>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</si>
  <si>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</si>
  <si>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</si>
  <si>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</si>
  <si>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</si>
  <si>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</si>
  <si>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</si>
  <si>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</si>
  <si>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</si>
  <si>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</si>
  <si>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</si>
  <si>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</si>
  <si>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</si>
  <si>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</si>
  <si>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</si>
  <si>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</si>
  <si>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</si>
  <si>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</si>
  <si>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</si>
  <si>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</si>
  <si>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</si>
  <si>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</si>
  <si>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</si>
  <si>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</si>
  <si>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</si>
  <si>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</si>
  <si>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</si>
  <si>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</si>
  <si>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</si>
  <si>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</si>
  <si>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</si>
  <si>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</si>
  <si>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</si>
  <si>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</si>
  <si>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</si>
  <si>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</si>
  <si>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</si>
  <si>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</si>
  <si>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</si>
  <si>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</si>
  <si>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</si>
  <si>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</si>
  <si>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</si>
  <si>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</si>
  <si>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</si>
  <si>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</si>
  <si>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</si>
  <si>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</si>
  <si>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</si>
  <si>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</si>
  <si>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</si>
  <si>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</si>
  <si>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</si>
  <si>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</si>
  <si>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</si>
  <si>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</si>
  <si>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</si>
  <si>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</si>
  <si>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</si>
  <si>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</si>
  <si>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</si>
  <si>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</si>
  <si>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</si>
  <si>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</si>
  <si>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</si>
  <si>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</si>
  <si>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</si>
  <si>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</si>
  <si>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</si>
  <si>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</si>
  <si>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</si>
  <si>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</si>
  <si>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</si>
  <si>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</si>
  <si>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</si>
  <si>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</si>
  <si>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</si>
  <si>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</si>
  <si>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</si>
  <si>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</si>
  <si>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</si>
  <si>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</si>
  <si>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</si>
  <si>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</si>
  <si>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</si>
  <si>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</si>
  <si>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</si>
  <si>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</si>
  <si>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</si>
  <si>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</si>
  <si>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</si>
  <si>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</si>
  <si>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</si>
  <si>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</si>
  <si>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</si>
  <si>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</si>
  <si>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</si>
  <si>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</si>
  <si>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</si>
  <si>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</si>
  <si>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</si>
  <si>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</si>
  <si>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</si>
  <si>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</si>
  <si>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</si>
  <si>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</si>
  <si>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</si>
  <si>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</si>
  <si>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</si>
  <si>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</si>
  <si>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</si>
  <si>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</si>
  <si>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</si>
  <si>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</si>
  <si>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</si>
  <si>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</si>
  <si>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</si>
  <si>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</si>
  <si>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</si>
  <si>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</si>
  <si>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</si>
  <si>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</si>
  <si>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</si>
  <si>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</si>
  <si>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</si>
  <si>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</si>
  <si>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</si>
  <si>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</si>
  <si>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</si>
  <si>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</si>
  <si>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</si>
  <si>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</si>
  <si>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</si>
  <si>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</si>
  <si>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</si>
  <si>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</si>
  <si>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</si>
  <si>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</si>
  <si>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</si>
  <si>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</si>
  <si>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</si>
  <si>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</si>
  <si>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</si>
  <si>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</si>
  <si>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</si>
  <si>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</si>
  <si>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</si>
  <si>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</si>
  <si>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</si>
  <si>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</si>
  <si>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</si>
  <si>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</si>
  <si>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</si>
  <si>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</si>
  <si>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</si>
  <si>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</si>
  <si>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</si>
  <si>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</si>
  <si>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</si>
  <si>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</si>
  <si>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</si>
  <si>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</si>
  <si>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</si>
  <si>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</si>
  <si>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</si>
  <si>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</si>
  <si>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</si>
  <si>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</si>
  <si>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</si>
  <si>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</si>
  <si>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</si>
  <si>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</si>
  <si>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</si>
  <si>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</si>
  <si>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</si>
  <si>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</si>
  <si>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</si>
  <si>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</si>
  <si>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</si>
  <si>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</si>
  <si>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</si>
  <si>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</si>
  <si>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</si>
  <si>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</si>
  <si>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</si>
  <si>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</si>
  <si>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</si>
  <si>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</si>
  <si>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</si>
  <si>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</si>
  <si>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</si>
  <si>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</si>
  <si>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</si>
  <si>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</si>
  <si>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</si>
  <si>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</si>
  <si>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</si>
  <si>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</si>
  <si>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</si>
  <si>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</si>
  <si>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</si>
  <si>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</si>
  <si>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</si>
  <si>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</si>
  <si>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</si>
  <si>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</si>
  <si>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</si>
  <si>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</si>
  <si>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</si>
  <si>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</si>
  <si>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</si>
  <si>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</si>
  <si>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</si>
  <si>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</si>
  <si>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</si>
  <si>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</si>
  <si>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</si>
  <si>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</si>
  <si>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</si>
  <si>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</si>
  <si>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</si>
  <si>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</si>
  <si>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</si>
  <si>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</si>
  <si>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</si>
  <si>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</si>
  <si>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</si>
  <si>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</si>
  <si>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</si>
  <si>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</si>
  <si>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</si>
  <si>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</si>
  <si>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</si>
  <si>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</si>
  <si>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</si>
  <si>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</si>
  <si>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</si>
  <si>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</si>
  <si>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</si>
  <si>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</si>
  <si>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</si>
  <si>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</si>
  <si>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</si>
  <si>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</si>
  <si>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</si>
  <si>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</si>
  <si>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</si>
  <si>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</si>
  <si>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</si>
  <si>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</si>
  <si>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</si>
  <si>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</si>
  <si>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</si>
  <si>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</si>
  <si>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</si>
  <si>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</si>
  <si>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</si>
  <si>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</si>
  <si>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</si>
  <si>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</si>
  <si>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</si>
  <si>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</si>
  <si>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</si>
  <si>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</si>
  <si>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</si>
  <si>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</si>
  <si>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</si>
  <si>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</si>
  <si>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</si>
  <si>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</si>
  <si>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</si>
  <si>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</si>
  <si>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</si>
  <si>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</si>
  <si>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</si>
  <si>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</si>
  <si>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</si>
  <si>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</si>
  <si>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</si>
  <si>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</si>
  <si>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</si>
  <si>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</si>
  <si>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</si>
  <si>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</si>
  <si>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</si>
  <si>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</si>
  <si>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</si>
  <si>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</si>
  <si>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</si>
  <si>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</si>
  <si>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</si>
  <si>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</si>
  <si>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</si>
  <si>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</si>
  <si>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</si>
  <si>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</si>
  <si>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</si>
  <si>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</si>
  <si>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</si>
  <si>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</si>
  <si>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</si>
  <si>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</si>
  <si>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</si>
  <si>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</si>
  <si>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</si>
  <si>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</si>
  <si>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</si>
  <si>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</si>
  <si>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</si>
  <si>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</si>
  <si>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</si>
  <si>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</si>
  <si>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</si>
  <si>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</si>
  <si>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</si>
  <si>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</si>
  <si>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</si>
  <si>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</si>
  <si>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</si>
  <si>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</si>
  <si>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</si>
  <si>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</si>
  <si>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</si>
  <si>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</si>
  <si>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</si>
  <si>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</si>
  <si>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</si>
  <si>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</si>
  <si>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</si>
  <si>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</si>
  <si>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</si>
  <si>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</si>
  <si>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</si>
  <si>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</si>
  <si>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</si>
  <si>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</si>
  <si>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</si>
  <si>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</si>
  <si>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</si>
  <si>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</si>
  <si>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</si>
  <si>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</si>
  <si>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</si>
  <si>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</si>
  <si>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</si>
  <si>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</si>
  <si>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</si>
  <si>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</si>
  <si>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</si>
  <si>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</si>
  <si>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</si>
  <si>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</si>
  <si>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</si>
  <si>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</si>
  <si>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</si>
  <si>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</si>
  <si>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</si>
  <si>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</si>
  <si>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</si>
  <si>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</si>
  <si>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</si>
  <si>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</si>
  <si>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</si>
  <si>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</si>
  <si>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</si>
  <si>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</si>
  <si>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</si>
  <si>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</si>
  <si>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</si>
  <si>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</si>
  <si>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</si>
  <si>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</si>
  <si>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</si>
  <si>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</si>
  <si>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</si>
  <si>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</si>
  <si>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</si>
  <si>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</si>
  <si>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</si>
  <si>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</si>
  <si>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</si>
  <si>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</si>
  <si>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</si>
  <si>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</si>
  <si>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</si>
  <si>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</si>
  <si>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</si>
  <si>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</si>
  <si>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</si>
  <si>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</si>
  <si>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</si>
  <si>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</si>
  <si>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</si>
  <si>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</si>
  <si>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</si>
  <si>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</si>
  <si>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</si>
  <si>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</si>
  <si>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</si>
  <si>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</si>
  <si>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</si>
  <si>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</si>
  <si>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</si>
  <si>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</si>
  <si>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</si>
  <si>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</si>
  <si>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</si>
  <si>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</si>
  <si>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</si>
  <si>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</si>
  <si>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</si>
  <si>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</si>
  <si>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</si>
  <si>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</si>
  <si>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</si>
  <si>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</si>
  <si>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</si>
  <si>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</si>
  <si>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</si>
  <si>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</si>
  <si>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</si>
  <si>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</si>
  <si>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</si>
  <si>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</si>
  <si>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</si>
  <si>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</si>
  <si>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</si>
  <si>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</si>
  <si>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</si>
  <si>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</si>
  <si>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</si>
  <si>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</si>
  <si>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</si>
  <si>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</si>
  <si>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</si>
  <si>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</si>
  <si>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</si>
  <si>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</si>
  <si>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</si>
  <si>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</si>
  <si>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</si>
  <si>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</si>
  <si>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</si>
  <si>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</si>
  <si>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</si>
  <si>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</si>
  <si>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</si>
  <si>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</si>
  <si>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</si>
  <si>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</si>
  <si>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</si>
  <si>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</si>
  <si>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</si>
  <si>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</si>
  <si>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</si>
  <si>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</si>
  <si>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</si>
  <si>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</si>
  <si>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</si>
  <si>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</si>
  <si>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</si>
  <si>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</si>
  <si>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</si>
  <si>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</si>
  <si>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</si>
  <si>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</si>
  <si>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</si>
  <si>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</si>
  <si>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</si>
  <si>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</si>
  <si>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</si>
  <si>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</si>
  <si>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</si>
  <si>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</si>
  <si>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</si>
  <si>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</si>
  <si>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</si>
  <si>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</si>
  <si>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</si>
  <si>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</si>
  <si>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</si>
  <si>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</si>
  <si>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</si>
  <si>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</si>
  <si>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</si>
  <si>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</si>
  <si>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</si>
  <si>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</si>
  <si>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</si>
  <si>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</si>
  <si>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</si>
  <si>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</si>
  <si>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</si>
  <si>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</si>
  <si>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</si>
  <si>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</si>
  <si>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</si>
  <si>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</si>
  <si>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</si>
  <si>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</si>
  <si>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</si>
  <si>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</si>
  <si>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</si>
  <si>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</si>
  <si>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</si>
  <si>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</si>
  <si>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</si>
  <si>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</si>
  <si>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</si>
  <si>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</si>
  <si>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</si>
  <si>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</si>
  <si>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</si>
  <si>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</si>
  <si>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</si>
  <si>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</si>
  <si>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</si>
  <si>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</si>
  <si>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</si>
  <si>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</si>
  <si>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</si>
  <si>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</si>
  <si>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</si>
  <si>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</si>
  <si>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</si>
  <si>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</si>
  <si>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</si>
  <si>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</si>
  <si>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</si>
  <si>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</si>
  <si>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</si>
  <si>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</si>
  <si>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</si>
  <si>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</si>
  <si>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</si>
  <si>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</si>
  <si>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</si>
  <si>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</si>
  <si>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</si>
  <si>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</si>
  <si>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</si>
  <si>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</si>
  <si>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</si>
  <si>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</si>
  <si>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</si>
  <si>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</si>
  <si>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</si>
  <si>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</si>
  <si>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</si>
  <si>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</si>
  <si>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</si>
  <si>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</si>
  <si>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</si>
  <si>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</si>
  <si>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</si>
  <si>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</si>
  <si>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</si>
  <si>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</si>
  <si>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</si>
  <si>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</si>
  <si>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</si>
  <si>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</si>
  <si>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</si>
  <si>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</si>
  <si>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</si>
  <si>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</si>
  <si>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</si>
  <si>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</si>
  <si>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</si>
  <si>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</si>
  <si>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</si>
  <si>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</si>
  <si>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</si>
  <si>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</si>
  <si>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</si>
  <si>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</si>
  <si>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</si>
  <si>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</si>
  <si>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</si>
  <si>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</si>
  <si>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</si>
  <si>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</si>
  <si>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</si>
  <si>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</si>
  <si>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</si>
  <si>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</si>
  <si>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</si>
  <si>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</si>
  <si>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</si>
  <si>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</si>
  <si>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</si>
  <si>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</si>
  <si>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</si>
  <si>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</si>
  <si>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</si>
  <si>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</si>
  <si>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</si>
  <si>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</si>
  <si>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</si>
  <si>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</si>
  <si>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</si>
  <si>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</si>
  <si>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</si>
  <si>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</si>
  <si>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</si>
  <si>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</si>
  <si>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</si>
  <si>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</si>
  <si>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</si>
  <si>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</si>
  <si>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</si>
  <si>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</si>
  <si>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</si>
  <si>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</si>
  <si>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</si>
  <si>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</si>
  <si>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</si>
  <si>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</si>
  <si>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</si>
  <si>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</si>
  <si>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</si>
  <si>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</si>
  <si>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</si>
  <si>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</si>
  <si>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</si>
  <si>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</si>
  <si>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</si>
  <si>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</si>
  <si>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</si>
  <si>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</si>
  <si>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</si>
  <si>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</si>
  <si>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</si>
  <si>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</si>
  <si>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</si>
  <si>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</si>
  <si>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</si>
  <si>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</si>
  <si>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</si>
  <si>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</si>
  <si>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</si>
  <si>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</si>
  <si>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</si>
  <si>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</si>
  <si>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</si>
  <si>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</si>
  <si>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</si>
  <si>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</si>
  <si>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</si>
  <si>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</si>
  <si>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</si>
  <si>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</si>
  <si>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</si>
  <si>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</si>
  <si>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</si>
  <si>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</si>
  <si>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</si>
  <si>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</si>
  <si>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</si>
  <si>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</si>
  <si>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</si>
  <si>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</si>
  <si>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</si>
  <si>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</si>
  <si>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</si>
  <si>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</si>
  <si>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</si>
  <si>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</si>
  <si>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</si>
  <si>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</si>
  <si>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</si>
  <si>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</si>
  <si>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</si>
  <si>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</si>
  <si>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</si>
  <si>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</si>
  <si>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</si>
  <si>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</si>
  <si>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</si>
  <si>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</si>
  <si>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</si>
  <si>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</si>
  <si>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</si>
  <si>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</si>
  <si>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</si>
  <si>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</si>
  <si>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</si>
  <si>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</si>
  <si>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</si>
  <si>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</si>
  <si>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</si>
  <si>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</si>
  <si>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</si>
  <si>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</si>
  <si>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</si>
  <si>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</si>
  <si>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</si>
  <si>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</si>
  <si>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</si>
  <si>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</si>
  <si>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</si>
  <si>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</si>
  <si>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</si>
  <si>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</si>
  <si>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</si>
  <si>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</si>
  <si>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</si>
  <si>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</si>
  <si>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</si>
  <si>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</si>
  <si>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</si>
  <si>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</si>
  <si>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</si>
  <si>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</si>
  <si>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</si>
  <si>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</si>
  <si>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</si>
  <si>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</si>
  <si>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</si>
  <si>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</si>
  <si>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</si>
  <si>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</si>
  <si>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</si>
  <si>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</si>
  <si>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</si>
  <si>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</si>
  <si>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</si>
  <si>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</si>
  <si>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</si>
  <si>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</si>
  <si>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</si>
  <si>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</si>
  <si>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</si>
  <si>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</si>
  <si>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</si>
  <si>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</si>
  <si>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</si>
  <si>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</si>
  <si>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</si>
  <si>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</si>
  <si>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</si>
  <si>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</si>
  <si>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</si>
  <si>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</si>
  <si>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</si>
  <si>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</si>
  <si>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</si>
  <si>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</si>
  <si>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</si>
  <si>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</si>
  <si>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</si>
  <si>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</si>
  <si>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</si>
  <si>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</si>
  <si>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</si>
  <si>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</si>
  <si>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</si>
  <si>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</si>
  <si>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</si>
  <si>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</si>
  <si>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</si>
  <si>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</si>
  <si>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</si>
  <si>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</si>
  <si>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</si>
  <si>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</si>
  <si>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</si>
  <si>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</si>
  <si>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</si>
  <si>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</si>
  <si>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</si>
  <si>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</si>
  <si>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</si>
  <si>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</si>
  <si>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</si>
  <si>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</si>
  <si>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</si>
  <si>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</si>
  <si>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</si>
  <si>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</si>
  <si>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</si>
  <si>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</si>
  <si>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</si>
  <si>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</si>
  <si>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</si>
  <si>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</si>
  <si>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</si>
  <si>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</si>
  <si>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</si>
  <si>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</si>
  <si>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</si>
  <si>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</si>
  <si>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</si>
  <si>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</si>
  <si>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</si>
  <si>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</si>
  <si>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</si>
  <si>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</si>
  <si>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</si>
  <si>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</si>
  <si>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</si>
  <si>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</si>
  <si>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</si>
  <si>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</si>
  <si>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</si>
  <si>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</si>
  <si>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</si>
  <si>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</si>
  <si>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</si>
  <si>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</si>
  <si>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</si>
  <si>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</si>
  <si>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</si>
  <si>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</si>
  <si>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</si>
  <si>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</si>
  <si>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</si>
  <si>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</si>
  <si>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</si>
  <si>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</si>
  <si>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</si>
  <si>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</si>
  <si>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</si>
  <si>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</si>
  <si>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</si>
  <si>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</si>
  <si>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</si>
  <si>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</si>
  <si>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</si>
  <si>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</si>
  <si>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</si>
  <si>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</si>
  <si>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</si>
  <si>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</si>
  <si>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</si>
  <si>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</si>
  <si>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</si>
  <si>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</si>
  <si>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</si>
  <si>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</si>
  <si>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</si>
  <si>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</si>
  <si>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</si>
  <si>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</si>
  <si>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</si>
  <si>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</si>
  <si>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</si>
  <si>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</si>
  <si>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</si>
  <si>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</si>
  <si>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</si>
  <si>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</si>
  <si>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</si>
  <si>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</si>
  <si>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</si>
  <si>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</si>
  <si>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</si>
  <si>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</si>
  <si>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</si>
  <si>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</si>
  <si>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</si>
  <si>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</si>
  <si>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</si>
  <si>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</si>
  <si>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</si>
  <si>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</si>
  <si>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</si>
  <si>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</si>
  <si>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</si>
  <si>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</si>
  <si>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</si>
  <si>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</si>
  <si>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</si>
  <si>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</si>
  <si>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</si>
  <si>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</si>
  <si>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</si>
  <si>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</si>
  <si>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</si>
  <si>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</si>
  <si>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</si>
  <si>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</si>
  <si>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</si>
  <si>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</si>
  <si>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</si>
  <si>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</si>
  <si>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</si>
  <si>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</si>
  <si>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</si>
  <si>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</si>
  <si>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</si>
  <si>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</si>
  <si>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</si>
  <si>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</si>
  <si>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</si>
  <si>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</si>
  <si>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</si>
  <si>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</si>
  <si>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</si>
  <si>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</si>
  <si>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</si>
  <si>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</si>
  <si>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</si>
  <si>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</si>
  <si>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</si>
  <si>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</si>
  <si>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</si>
  <si>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</si>
  <si>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</si>
  <si>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</si>
  <si>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</si>
  <si>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</si>
  <si>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</si>
  <si>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</si>
  <si>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</si>
  <si>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</si>
  <si>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</si>
  <si>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</si>
  <si>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</si>
  <si>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</si>
  <si>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</si>
  <si>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</si>
  <si>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</si>
  <si>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</si>
  <si>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</si>
  <si>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</si>
  <si>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</si>
  <si>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</si>
  <si>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</si>
  <si>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</si>
  <si>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</si>
  <si>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</si>
  <si>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</si>
  <si>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</si>
  <si>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</si>
  <si>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</si>
  <si>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</si>
  <si>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</si>
  <si>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</si>
  <si>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</si>
  <si>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</si>
  <si>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</si>
  <si>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</si>
  <si>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</si>
  <si>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</si>
  <si>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</si>
  <si>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</si>
  <si>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</si>
  <si>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</si>
  <si>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</si>
  <si>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</si>
  <si>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</si>
  <si>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</si>
  <si>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</si>
  <si>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</si>
  <si>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</si>
  <si>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</si>
  <si>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</si>
  <si>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</si>
  <si>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</si>
  <si>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</si>
  <si>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</si>
  <si>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</si>
  <si>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</si>
  <si>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</si>
  <si>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</si>
  <si>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</si>
  <si>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</si>
  <si>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</si>
  <si>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</si>
  <si>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</si>
  <si>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</si>
  <si>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</si>
  <si>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</si>
  <si>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</si>
  <si>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</si>
  <si>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</si>
  <si>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</si>
  <si>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</si>
  <si>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</si>
  <si>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</si>
  <si>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</si>
  <si>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</si>
  <si>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</si>
  <si>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</si>
  <si>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</si>
  <si>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</si>
  <si>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</si>
  <si>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</si>
  <si>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</si>
  <si>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</si>
  <si>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</si>
  <si>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</si>
  <si>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</si>
  <si>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</si>
  <si>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</si>
  <si>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</si>
  <si>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</si>
  <si>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</si>
  <si>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</si>
  <si>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</si>
  <si>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</si>
  <si>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</si>
  <si>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</si>
  <si>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</si>
  <si>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</si>
  <si>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</si>
  <si>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</si>
  <si>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</si>
  <si>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</si>
  <si>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</si>
  <si>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</si>
  <si>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</si>
  <si>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</si>
  <si>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</si>
  <si>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</si>
  <si>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</si>
  <si>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</si>
  <si>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</si>
  <si>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</si>
  <si>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</si>
  <si>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</si>
  <si>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</si>
  <si>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</si>
  <si>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</si>
  <si>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</si>
  <si>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</si>
  <si>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</si>
  <si>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</si>
  <si>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</si>
  <si>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</si>
  <si>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</si>
  <si>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</si>
  <si>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</si>
  <si>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</si>
  <si>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</si>
  <si>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</si>
  <si>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</si>
  <si>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</si>
  <si>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</si>
  <si>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</si>
  <si>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</si>
  <si>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</si>
  <si>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</si>
  <si>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</si>
  <si>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</si>
  <si>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</si>
  <si>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</si>
  <si>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</si>
  <si>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</si>
  <si>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</si>
  <si>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</si>
  <si>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</si>
  <si>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</si>
  <si>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</si>
  <si>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</si>
  <si>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</si>
  <si>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</si>
  <si>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</si>
  <si>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</si>
  <si>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</si>
  <si>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</si>
  <si>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</si>
  <si>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</si>
  <si>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</si>
  <si>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</si>
  <si>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</si>
  <si>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</si>
  <si>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</si>
  <si>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</si>
  <si>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</si>
  <si>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</si>
  <si>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</si>
  <si>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</si>
  <si>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</si>
  <si>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</si>
  <si>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</si>
  <si>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</si>
  <si>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</si>
  <si>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</si>
  <si>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</si>
  <si>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</si>
  <si>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</si>
  <si>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</si>
  <si>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</si>
  <si>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</si>
  <si>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</si>
  <si>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</si>
  <si>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</si>
  <si>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</si>
  <si>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</si>
  <si>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</si>
  <si>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</si>
  <si>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</si>
  <si>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</si>
  <si>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</si>
  <si>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</si>
  <si>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</si>
  <si>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</si>
  <si>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</si>
  <si>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</si>
  <si>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</si>
  <si>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</si>
  <si>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</si>
  <si>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</si>
  <si>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</si>
  <si>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</si>
  <si>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</si>
  <si>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</si>
  <si>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</si>
  <si>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</si>
  <si>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</si>
  <si>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</si>
  <si>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</si>
  <si>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</si>
  <si>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</si>
  <si>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</si>
  <si>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</si>
  <si>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</si>
  <si>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</si>
  <si>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</si>
  <si>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</si>
  <si>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</si>
  <si>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</si>
  <si>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</si>
  <si>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</si>
  <si>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</si>
  <si>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</si>
  <si>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</si>
  <si>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</si>
  <si>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</si>
  <si>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</si>
  <si>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</si>
  <si>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</si>
  <si>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</si>
  <si>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</si>
  <si>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</si>
  <si>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</si>
  <si>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</si>
  <si>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</si>
  <si>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</si>
  <si>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</si>
  <si>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</si>
  <si>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</si>
  <si>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</si>
  <si>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</si>
  <si>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</si>
  <si>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</si>
  <si>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</si>
  <si>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</si>
  <si>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</si>
  <si>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</si>
  <si>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</si>
  <si>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</si>
  <si>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</si>
  <si>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</si>
  <si>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</si>
  <si>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</si>
  <si>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</si>
  <si>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</si>
  <si>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</si>
  <si>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</si>
  <si>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</si>
  <si>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</si>
  <si>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</si>
  <si>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</si>
  <si>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</si>
  <si>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</si>
  <si>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</si>
  <si>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</si>
  <si>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</si>
  <si>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</si>
  <si>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</si>
  <si>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</si>
  <si>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</si>
  <si>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</si>
  <si>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</si>
  <si>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</si>
  <si>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</si>
  <si>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</si>
  <si>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</si>
  <si>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</si>
  <si>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</si>
  <si>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</si>
  <si>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</si>
  <si>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</si>
  <si>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</si>
  <si>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</si>
  <si>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</si>
  <si>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</si>
  <si>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</si>
  <si>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</si>
  <si>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</si>
  <si>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</si>
  <si>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</si>
  <si>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</si>
  <si>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</si>
  <si>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</si>
  <si>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</si>
  <si>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</si>
  <si>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</si>
  <si>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</si>
  <si>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</si>
  <si>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</si>
  <si>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</si>
  <si>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</si>
  <si>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</si>
  <si>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</si>
  <si>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</si>
  <si>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</si>
  <si>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</si>
  <si>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</si>
  <si>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</si>
  <si>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</si>
  <si>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</si>
  <si>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</si>
  <si>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</si>
  <si>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</si>
  <si>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</si>
  <si>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</si>
  <si>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</si>
  <si>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</si>
  <si>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</si>
  <si>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</si>
  <si>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</si>
  <si>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</si>
  <si>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</si>
  <si>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</si>
  <si>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</si>
  <si>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</si>
  <si>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</si>
  <si>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</si>
  <si>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</si>
  <si>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</si>
  <si>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</si>
  <si>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</si>
  <si>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</si>
  <si>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</si>
  <si>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</si>
  <si>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</si>
  <si>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</si>
  <si>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</si>
  <si>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</si>
  <si>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</si>
  <si>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</si>
  <si>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</si>
  <si>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</si>
  <si>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</si>
  <si>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</si>
  <si>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</si>
  <si>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</si>
  <si>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</si>
  <si>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</si>
  <si>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</si>
  <si>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</si>
  <si>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</si>
  <si>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</si>
  <si>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</si>
  <si>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</si>
  <si>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</si>
  <si>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</si>
  <si>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</si>
  <si>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</si>
  <si>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</si>
  <si>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</si>
  <si>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</si>
  <si>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</si>
  <si>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</si>
  <si>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</si>
  <si>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</si>
  <si>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</si>
  <si>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</si>
  <si>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</si>
  <si>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</si>
  <si>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</si>
  <si>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</si>
  <si>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</si>
  <si>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</si>
  <si>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</si>
  <si>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</si>
  <si>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</si>
  <si>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</si>
  <si>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</si>
  <si>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</si>
  <si>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</si>
  <si>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</si>
  <si>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</si>
  <si>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</si>
  <si>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</si>
  <si>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</si>
  <si>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</si>
  <si>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</si>
  <si>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</si>
  <si>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</si>
  <si>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</si>
  <si>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</si>
  <si>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</si>
  <si>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</si>
  <si>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</si>
  <si>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</si>
  <si>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</si>
  <si>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</si>
  <si>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</si>
  <si>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</si>
  <si>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</si>
  <si>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</si>
  <si>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</si>
  <si>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</si>
  <si>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</si>
  <si>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</si>
  <si>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</si>
  <si>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</si>
  <si>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</si>
  <si>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</si>
  <si>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</si>
  <si>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</si>
  <si>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</si>
  <si>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</si>
  <si>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</si>
  <si>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</si>
  <si>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</si>
  <si>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</si>
  <si>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</si>
  <si>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</si>
  <si>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</si>
  <si>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</si>
  <si>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</si>
  <si>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</si>
  <si>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</si>
  <si>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</si>
  <si>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</si>
  <si>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</si>
  <si>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</si>
  <si>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</si>
  <si>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</si>
  <si>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</si>
  <si>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</si>
  <si>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</si>
  <si>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</si>
  <si>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</si>
  <si>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</si>
  <si>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</si>
  <si>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</si>
  <si>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</si>
  <si>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</si>
  <si>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</si>
  <si>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</si>
  <si>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</si>
  <si>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</si>
  <si>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</si>
  <si>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</si>
  <si>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</si>
  <si>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</si>
  <si>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</si>
  <si>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</si>
  <si>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</si>
  <si>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</si>
  <si>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</si>
  <si>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</si>
  <si>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</si>
  <si>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</si>
  <si>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</si>
  <si>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</si>
  <si>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</si>
  <si>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</si>
  <si>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</si>
  <si>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</si>
  <si>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</si>
  <si>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</si>
  <si>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</si>
  <si>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</si>
  <si>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</si>
  <si>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</si>
  <si>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</si>
  <si>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</si>
  <si>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</si>
  <si>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</si>
  <si>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</si>
  <si>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</si>
  <si>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</si>
  <si>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</si>
  <si>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</si>
  <si>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</si>
  <si>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</si>
  <si>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</si>
  <si>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</si>
  <si>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</si>
  <si>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</si>
  <si>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</si>
  <si>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</si>
  <si>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</si>
  <si>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</si>
  <si>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</si>
  <si>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</si>
  <si>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</si>
  <si>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</si>
  <si>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</si>
  <si>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</si>
  <si>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</si>
  <si>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</si>
  <si>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</si>
  <si>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</si>
  <si>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</si>
  <si>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</si>
  <si>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</si>
  <si>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</si>
  <si>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</si>
  <si>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</si>
  <si>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</si>
  <si>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</si>
  <si>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</si>
  <si>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</si>
  <si>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</si>
  <si>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</si>
  <si>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</si>
  <si>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</si>
  <si>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</si>
  <si>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</si>
  <si>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</si>
  <si>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</si>
  <si>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</si>
  <si>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</si>
  <si>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</si>
  <si>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</si>
  <si>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</si>
  <si>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</si>
  <si>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</si>
  <si>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</si>
  <si>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</si>
  <si>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</si>
  <si>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</si>
  <si>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</si>
  <si>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</si>
  <si>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</si>
  <si>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</si>
  <si>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</si>
  <si>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</si>
  <si>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</si>
  <si>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</si>
  <si>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</si>
  <si>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</si>
  <si>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</si>
  <si>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</si>
  <si>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</si>
  <si>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</si>
  <si>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</si>
  <si>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</si>
  <si>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</si>
  <si>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</si>
  <si>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</si>
  <si>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</si>
  <si>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</si>
  <si>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</si>
  <si>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</si>
  <si>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</si>
  <si>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</si>
  <si>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</si>
  <si>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</si>
  <si>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</si>
  <si>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</si>
  <si>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</si>
  <si>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</si>
  <si>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</si>
  <si>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</si>
  <si>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</si>
  <si>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</si>
  <si>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</si>
  <si>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</si>
  <si>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</si>
  <si>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</si>
  <si>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</si>
  <si>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</si>
  <si>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</si>
  <si>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</si>
  <si>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</si>
  <si>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</si>
  <si>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</si>
  <si>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</si>
  <si>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</si>
  <si>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</si>
  <si>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</si>
  <si>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</si>
  <si>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</si>
  <si>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</si>
  <si>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</si>
  <si>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</si>
  <si>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</si>
  <si>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</si>
  <si>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</si>
  <si>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</si>
  <si>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</si>
  <si>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</si>
  <si>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</si>
  <si>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</si>
  <si>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</si>
  <si>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</si>
  <si>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</si>
  <si>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</si>
  <si>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</si>
  <si>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</si>
  <si>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</si>
  <si>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</si>
  <si>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</si>
  <si>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</si>
  <si>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</si>
  <si>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</si>
  <si>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</si>
  <si>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</si>
  <si>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</si>
  <si>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</si>
  <si>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</si>
  <si>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</si>
  <si>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</si>
  <si>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</si>
  <si>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</si>
  <si>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</si>
  <si>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</si>
  <si>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</si>
  <si>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</si>
  <si>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</si>
  <si>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</si>
  <si>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</si>
  <si>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</si>
  <si>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</si>
  <si>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</si>
  <si>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</si>
  <si>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</si>
  <si>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</si>
  <si>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</si>
  <si>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</si>
  <si>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</si>
  <si>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</si>
  <si>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</si>
  <si>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</si>
  <si>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</si>
  <si>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</si>
  <si>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</si>
  <si>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</si>
  <si>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</si>
  <si>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</si>
  <si>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</si>
  <si>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</si>
  <si>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</si>
  <si>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</si>
  <si>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</si>
  <si>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</si>
  <si>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</si>
  <si>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</si>
  <si>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</si>
  <si>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</si>
  <si>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</si>
  <si>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</si>
  <si>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</si>
  <si>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</si>
  <si>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</si>
  <si>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</si>
  <si>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</si>
  <si>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</si>
  <si>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</si>
  <si>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</si>
  <si>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</si>
  <si>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</si>
  <si>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</si>
  <si>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</si>
  <si>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</si>
  <si>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</si>
  <si>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</si>
  <si>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</si>
  <si>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</si>
  <si>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</si>
  <si>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</si>
  <si>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</si>
  <si>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</si>
  <si>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</si>
  <si>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</si>
  <si>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</si>
  <si>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</si>
  <si>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</si>
  <si>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</si>
  <si>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</si>
  <si>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</si>
  <si>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</si>
  <si>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</si>
  <si>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</si>
  <si>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</si>
  <si>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</si>
  <si>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</si>
  <si>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</si>
  <si>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</si>
  <si>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</si>
  <si>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</si>
  <si>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</si>
  <si>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</si>
  <si>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</si>
  <si>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</si>
  <si>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</si>
  <si>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</si>
  <si>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</si>
  <si>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</si>
  <si>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</si>
  <si>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</si>
  <si>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</si>
  <si>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</si>
  <si>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</si>
  <si>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</si>
  <si>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</si>
  <si>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</si>
  <si>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</si>
  <si>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</si>
  <si>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</si>
  <si>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</si>
  <si>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</si>
  <si>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</si>
  <si>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</si>
  <si>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</si>
  <si>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</si>
  <si>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</si>
  <si>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</si>
  <si>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</si>
  <si>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</si>
  <si>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</si>
  <si>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</si>
  <si>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</si>
  <si>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</si>
  <si>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</si>
  <si>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</si>
  <si>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</si>
  <si>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</si>
  <si>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</si>
  <si>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</si>
  <si>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</si>
  <si>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</si>
  <si>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</si>
  <si>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</si>
  <si>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</si>
  <si>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</si>
  <si>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</si>
  <si>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</si>
  <si>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</si>
  <si>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</si>
  <si>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</si>
  <si>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</si>
  <si>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</si>
  <si>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</si>
  <si>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</si>
  <si>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</si>
  <si>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</si>
  <si>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</si>
  <si>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</si>
  <si>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</si>
  <si>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</si>
  <si>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</si>
  <si>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</si>
  <si>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</si>
  <si>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</si>
  <si>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</si>
  <si>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</si>
  <si>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</si>
  <si>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</si>
  <si>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</si>
  <si>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</si>
  <si>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</si>
  <si>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</si>
  <si>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</si>
  <si>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Agerage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</si>
  <si>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</si>
  <si>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</si>
  <si>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</si>
  <si>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</si>
  <si>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</si>
  <si>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</si>
  <si>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</si>
  <si>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</si>
  <si>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</si>
  <si>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</si>
  <si>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</si>
  <si>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</si>
  <si>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</si>
  <si>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</si>
  <si>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</si>
  <si>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</si>
  <si>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</si>
  <si>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</si>
  <si>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</si>
  <si>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</si>
  <si>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</si>
  <si>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</si>
  <si>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</si>
  <si>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</si>
  <si>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</si>
  <si>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</si>
  <si>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</si>
  <si>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</si>
  <si>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</si>
  <si>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</si>
  <si>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</si>
  <si>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</si>
  <si>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</si>
  <si>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</si>
  <si>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</si>
  <si>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</si>
  <si>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</si>
  <si>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</si>
  <si>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</si>
  <si>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</si>
  <si>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Ended Conversion</t>
  </si>
  <si>
    <t>Date Created Coversion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</si>
  <si>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</si>
  <si>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</si>
  <si>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</si>
  <si>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</si>
  <si>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</si>
  <si>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</si>
  <si>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</si>
  <si>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</si>
  <si>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</si>
  <si>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</si>
  <si>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</si>
  <si>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</si>
  <si>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</si>
  <si>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</si>
  <si>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</si>
  <si>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</si>
  <si>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</si>
  <si>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</si>
  <si>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</si>
  <si>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</si>
  <si>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</si>
  <si>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1000 to 4999</t>
  </si>
  <si>
    <t>5000 to 9999</t>
  </si>
  <si>
    <t>Less Than 1000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</si>
  <si>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</si>
  <si>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</si>
  <si>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</si>
  <si>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</si>
  <si>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</si>
  <si>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</si>
  <si>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</si>
  <si>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</si>
  <si>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</si>
  <si>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Successful_outcome</t>
  </si>
  <si>
    <t>Failed_outcome</t>
  </si>
  <si>
    <t>backers_count_success</t>
  </si>
  <si>
    <t>backers_count_failed</t>
  </si>
  <si>
    <t>Mean</t>
  </si>
  <si>
    <t>Median</t>
  </si>
  <si>
    <t>Min number of backers</t>
  </si>
  <si>
    <t>Max number of backers</t>
  </si>
  <si>
    <t>Varinace</t>
  </si>
  <si>
    <t>Standard deviation</t>
  </si>
  <si>
    <t>Mean better summarizes as backers count is quite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</si>
</sst>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6" fillId="0" borderId="0" xfId="42" applyFont="1" applyAlignment="1">
      <alignment horizontal="center"/>
    </xf>
    <xf numFmtId="9" fontId="0" fillId="0" borderId="0" xfId="42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by Parent Category!PivotTable4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by Parent Category'!$C$3:$C$4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by Parent Category'!$B$5:$B$14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by Parent Category'!$C$5:$C$14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7-46DF-846F-72F8DCE08C80}"/>
            </c:ext>
          </c:extLst>
        </c:ser>
        <c:ser>
          <c:idx val="1"/>
          <c:order val="1"/>
          <c:tx>
            <c:strRef>
              <c:f>'Pivot by Parent Category'!$D$3:$D$4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by Parent Category'!$B$5:$B$14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by Parent Category'!$D$5:$D$14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77-46DF-846F-72F8DCE08C80}"/>
            </c:ext>
          </c:extLst>
        </c:ser>
        <c:ser>
          <c:idx val="2"/>
          <c:order val="2"/>
          <c:tx>
            <c:strRef>
              <c:f>'Pivot by Parent Category'!$E$3:$E$4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by Parent Category'!$B$5:$B$14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by Parent Category'!$E$5:$E$14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77-46DF-846F-72F8DCE08C80}"/>
            </c:ext>
          </c:extLst>
        </c:ser>
        <c:ser>
          <c:idx val="3"/>
          <c:order val="3"/>
          <c:tx>
            <c:strRef>
              <c:f>'Pivot by Parent Category'!$F$3:$F$4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by Parent Category'!$B$5:$B$14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by Parent Category'!$F$5:$F$14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77-46DF-846F-72F8DCE08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77208768"/>
        <c:axId val="577212704"/>
      </c:barChart>
      <c:catAx>
        <c:axId val="577208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212704"/>
        <c:crosses val="autoZero"/>
        <c:auto val="1"/>
        <c:lblAlgn val="ctr"/>
        <c:lblOffset val="100"/>
        <c:noMultiLvlLbl val="0"/>
      </c:catAx>
      <c:valAx>
        <c:axId val="57721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20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by Sub-Category!PivotTable5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C2-4EDE-88FE-A0C67D6C279E}"/>
            </c:ext>
          </c:extLst>
        </c:ser>
        <c:ser>
          <c:idx val="1"/>
          <c:order val="1"/>
          <c:tx>
            <c:strRef>
              <c:f>'Pivot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C2-4EDE-88FE-A0C67D6C279E}"/>
            </c:ext>
          </c:extLst>
        </c:ser>
        <c:ser>
          <c:idx val="2"/>
          <c:order val="2"/>
          <c:tx>
            <c:strRef>
              <c:f>'Pivot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C2-4EDE-88FE-A0C67D6C279E}"/>
            </c:ext>
          </c:extLst>
        </c:ser>
        <c:ser>
          <c:idx val="3"/>
          <c:order val="3"/>
          <c:tx>
            <c:strRef>
              <c:f>'Pivot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C2-4EDE-88FE-A0C67D6C2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78591216"/>
        <c:axId val="678592856"/>
      </c:barChart>
      <c:catAx>
        <c:axId val="67859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592856"/>
        <c:crosses val="autoZero"/>
        <c:auto val="1"/>
        <c:lblAlgn val="ctr"/>
        <c:lblOffset val="100"/>
        <c:noMultiLvlLbl val="0"/>
      </c:catAx>
      <c:valAx>
        <c:axId val="678592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59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by Date!PivotTable9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by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by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21-46C7-9ED6-A37C2C6DC6BE}"/>
            </c:ext>
          </c:extLst>
        </c:ser>
        <c:ser>
          <c:idx val="1"/>
          <c:order val="1"/>
          <c:tx>
            <c:strRef>
              <c:f>'Pivot by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by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21-46C7-9ED6-A37C2C6DC6BE}"/>
            </c:ext>
          </c:extLst>
        </c:ser>
        <c:ser>
          <c:idx val="2"/>
          <c:order val="2"/>
          <c:tx>
            <c:strRef>
              <c:f>'Pivot by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by Date'!$D$6:$D$18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21-46C7-9ED6-A37C2C6DC6BE}"/>
            </c:ext>
          </c:extLst>
        </c:ser>
        <c:ser>
          <c:idx val="3"/>
          <c:order val="3"/>
          <c:tx>
            <c:strRef>
              <c:f>'Pivot by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by Date'!$E$6:$E$18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21-46C7-9ED6-A37C2C6DC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1103656"/>
        <c:axId val="771101032"/>
      </c:lineChart>
      <c:catAx>
        <c:axId val="771103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101032"/>
        <c:crosses val="autoZero"/>
        <c:auto val="1"/>
        <c:lblAlgn val="ctr"/>
        <c:lblOffset val="100"/>
        <c:noMultiLvlLbl val="0"/>
      </c:catAx>
      <c:valAx>
        <c:axId val="771101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103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Outcome</a:t>
            </a:r>
            <a:r>
              <a:rPr lang="en-GB" baseline="0"/>
              <a:t> Based on Goal</a:t>
            </a:r>
            <a:endParaRPr lang="en-GB"/>
          </a:p>
        </c:rich>
      </c:tx>
      <c:layout>
        <c:manualLayout>
          <c:xMode val="edge"/>
          <c:yMode val="edge"/>
          <c:x val="0.40949300087489071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57-4FBC-A173-D93F96215073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57-4FBC-A173-D93F96215073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57-4FBC-A173-D93F96215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555008"/>
        <c:axId val="578555336"/>
      </c:lineChart>
      <c:catAx>
        <c:axId val="57855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555336"/>
        <c:crosses val="autoZero"/>
        <c:auto val="1"/>
        <c:lblAlgn val="ctr"/>
        <c:lblOffset val="100"/>
        <c:noMultiLvlLbl val="0"/>
      </c:catAx>
      <c:valAx>
        <c:axId val="578555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55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'Statistical Analysis'!$B$1</c:f>
              <c:strCache>
                <c:ptCount val="1"/>
                <c:pt idx="0">
                  <c:v>backers_count_success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'Statistical Analysis'!$B$2:$B$566</c:f>
              <c:numCache>
                <c:formatCode>General</c:formatCode>
                <c:ptCount val="565"/>
                <c:pt idx="0">
                  <c:v>16</c:v>
                </c:pt>
                <c:pt idx="1">
                  <c:v>26</c:v>
                </c:pt>
                <c:pt idx="2">
                  <c:v>27</c:v>
                </c:pt>
                <c:pt idx="3">
                  <c:v>32</c:v>
                </c:pt>
                <c:pt idx="4">
                  <c:v>32</c:v>
                </c:pt>
                <c:pt idx="5">
                  <c:v>34</c:v>
                </c:pt>
                <c:pt idx="6">
                  <c:v>40</c:v>
                </c:pt>
                <c:pt idx="7">
                  <c:v>41</c:v>
                </c:pt>
                <c:pt idx="8">
                  <c:v>41</c:v>
                </c:pt>
                <c:pt idx="9">
                  <c:v>42</c:v>
                </c:pt>
                <c:pt idx="10">
                  <c:v>43</c:v>
                </c:pt>
                <c:pt idx="11">
                  <c:v>43</c:v>
                </c:pt>
                <c:pt idx="12">
                  <c:v>48</c:v>
                </c:pt>
                <c:pt idx="13">
                  <c:v>48</c:v>
                </c:pt>
                <c:pt idx="14">
                  <c:v>48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52</c:v>
                </c:pt>
                <c:pt idx="19">
                  <c:v>53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59</c:v>
                </c:pt>
                <c:pt idx="25">
                  <c:v>62</c:v>
                </c:pt>
                <c:pt idx="26">
                  <c:v>64</c:v>
                </c:pt>
                <c:pt idx="27">
                  <c:v>65</c:v>
                </c:pt>
                <c:pt idx="28">
                  <c:v>65</c:v>
                </c:pt>
                <c:pt idx="29">
                  <c:v>67</c:v>
                </c:pt>
                <c:pt idx="30">
                  <c:v>68</c:v>
                </c:pt>
                <c:pt idx="31">
                  <c:v>69</c:v>
                </c:pt>
                <c:pt idx="32">
                  <c:v>69</c:v>
                </c:pt>
                <c:pt idx="33">
                  <c:v>70</c:v>
                </c:pt>
                <c:pt idx="34">
                  <c:v>71</c:v>
                </c:pt>
                <c:pt idx="35">
                  <c:v>72</c:v>
                </c:pt>
                <c:pt idx="36">
                  <c:v>76</c:v>
                </c:pt>
                <c:pt idx="37">
                  <c:v>76</c:v>
                </c:pt>
                <c:pt idx="38">
                  <c:v>78</c:v>
                </c:pt>
                <c:pt idx="39">
                  <c:v>78</c:v>
                </c:pt>
                <c:pt idx="40">
                  <c:v>80</c:v>
                </c:pt>
                <c:pt idx="41">
                  <c:v>80</c:v>
                </c:pt>
                <c:pt idx="42">
                  <c:v>80</c:v>
                </c:pt>
                <c:pt idx="43">
                  <c:v>80</c:v>
                </c:pt>
                <c:pt idx="44">
                  <c:v>80</c:v>
                </c:pt>
                <c:pt idx="45">
                  <c:v>80</c:v>
                </c:pt>
                <c:pt idx="46">
                  <c:v>81</c:v>
                </c:pt>
                <c:pt idx="47">
                  <c:v>82</c:v>
                </c:pt>
                <c:pt idx="48">
                  <c:v>82</c:v>
                </c:pt>
                <c:pt idx="49">
                  <c:v>83</c:v>
                </c:pt>
                <c:pt idx="50">
                  <c:v>83</c:v>
                </c:pt>
                <c:pt idx="51">
                  <c:v>84</c:v>
                </c:pt>
                <c:pt idx="52">
                  <c:v>84</c:v>
                </c:pt>
                <c:pt idx="53">
                  <c:v>85</c:v>
                </c:pt>
                <c:pt idx="54">
                  <c:v>85</c:v>
                </c:pt>
                <c:pt idx="55">
                  <c:v>85</c:v>
                </c:pt>
                <c:pt idx="56">
                  <c:v>85</c:v>
                </c:pt>
                <c:pt idx="57">
                  <c:v>85</c:v>
                </c:pt>
                <c:pt idx="58">
                  <c:v>85</c:v>
                </c:pt>
                <c:pt idx="59">
                  <c:v>86</c:v>
                </c:pt>
                <c:pt idx="60">
                  <c:v>86</c:v>
                </c:pt>
                <c:pt idx="61">
                  <c:v>86</c:v>
                </c:pt>
                <c:pt idx="62">
                  <c:v>87</c:v>
                </c:pt>
                <c:pt idx="63">
                  <c:v>87</c:v>
                </c:pt>
                <c:pt idx="64">
                  <c:v>87</c:v>
                </c:pt>
                <c:pt idx="65">
                  <c:v>88</c:v>
                </c:pt>
                <c:pt idx="66">
                  <c:v>88</c:v>
                </c:pt>
                <c:pt idx="67">
                  <c:v>88</c:v>
                </c:pt>
                <c:pt idx="68">
                  <c:v>88</c:v>
                </c:pt>
                <c:pt idx="69">
                  <c:v>89</c:v>
                </c:pt>
                <c:pt idx="70">
                  <c:v>89</c:v>
                </c:pt>
                <c:pt idx="71">
                  <c:v>91</c:v>
                </c:pt>
                <c:pt idx="72">
                  <c:v>92</c:v>
                </c:pt>
                <c:pt idx="73">
                  <c:v>92</c:v>
                </c:pt>
                <c:pt idx="74">
                  <c:v>92</c:v>
                </c:pt>
                <c:pt idx="75">
                  <c:v>92</c:v>
                </c:pt>
                <c:pt idx="76">
                  <c:v>92</c:v>
                </c:pt>
                <c:pt idx="77">
                  <c:v>93</c:v>
                </c:pt>
                <c:pt idx="78">
                  <c:v>94</c:v>
                </c:pt>
                <c:pt idx="79">
                  <c:v>94</c:v>
                </c:pt>
                <c:pt idx="80">
                  <c:v>94</c:v>
                </c:pt>
                <c:pt idx="81">
                  <c:v>95</c:v>
                </c:pt>
                <c:pt idx="82">
                  <c:v>96</c:v>
                </c:pt>
                <c:pt idx="83">
                  <c:v>96</c:v>
                </c:pt>
                <c:pt idx="84">
                  <c:v>96</c:v>
                </c:pt>
                <c:pt idx="85">
                  <c:v>97</c:v>
                </c:pt>
                <c:pt idx="86">
                  <c:v>98</c:v>
                </c:pt>
                <c:pt idx="87">
                  <c:v>98</c:v>
                </c:pt>
                <c:pt idx="88">
                  <c:v>100</c:v>
                </c:pt>
                <c:pt idx="89">
                  <c:v>100</c:v>
                </c:pt>
                <c:pt idx="90">
                  <c:v>101</c:v>
                </c:pt>
                <c:pt idx="91">
                  <c:v>101</c:v>
                </c:pt>
                <c:pt idx="92">
                  <c:v>102</c:v>
                </c:pt>
                <c:pt idx="93">
                  <c:v>102</c:v>
                </c:pt>
                <c:pt idx="94">
                  <c:v>103</c:v>
                </c:pt>
                <c:pt idx="95">
                  <c:v>103</c:v>
                </c:pt>
                <c:pt idx="96">
                  <c:v>105</c:v>
                </c:pt>
                <c:pt idx="97">
                  <c:v>106</c:v>
                </c:pt>
                <c:pt idx="98">
                  <c:v>106</c:v>
                </c:pt>
                <c:pt idx="99">
                  <c:v>107</c:v>
                </c:pt>
                <c:pt idx="100">
                  <c:v>107</c:v>
                </c:pt>
                <c:pt idx="101">
                  <c:v>107</c:v>
                </c:pt>
                <c:pt idx="102">
                  <c:v>107</c:v>
                </c:pt>
                <c:pt idx="103">
                  <c:v>107</c:v>
                </c:pt>
                <c:pt idx="104">
                  <c:v>110</c:v>
                </c:pt>
                <c:pt idx="105">
                  <c:v>110</c:v>
                </c:pt>
                <c:pt idx="106">
                  <c:v>110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112</c:v>
                </c:pt>
                <c:pt idx="111">
                  <c:v>112</c:v>
                </c:pt>
                <c:pt idx="112">
                  <c:v>113</c:v>
                </c:pt>
                <c:pt idx="113">
                  <c:v>113</c:v>
                </c:pt>
                <c:pt idx="114">
                  <c:v>114</c:v>
                </c:pt>
                <c:pt idx="115">
                  <c:v>114</c:v>
                </c:pt>
                <c:pt idx="116">
                  <c:v>114</c:v>
                </c:pt>
                <c:pt idx="117">
                  <c:v>115</c:v>
                </c:pt>
                <c:pt idx="118">
                  <c:v>116</c:v>
                </c:pt>
                <c:pt idx="119">
                  <c:v>116</c:v>
                </c:pt>
                <c:pt idx="120">
                  <c:v>117</c:v>
                </c:pt>
                <c:pt idx="121">
                  <c:v>117</c:v>
                </c:pt>
                <c:pt idx="122">
                  <c:v>119</c:v>
                </c:pt>
                <c:pt idx="123">
                  <c:v>121</c:v>
                </c:pt>
                <c:pt idx="124">
                  <c:v>121</c:v>
                </c:pt>
                <c:pt idx="125">
                  <c:v>121</c:v>
                </c:pt>
                <c:pt idx="126">
                  <c:v>122</c:v>
                </c:pt>
                <c:pt idx="127">
                  <c:v>122</c:v>
                </c:pt>
                <c:pt idx="128">
                  <c:v>122</c:v>
                </c:pt>
                <c:pt idx="129">
                  <c:v>122</c:v>
                </c:pt>
                <c:pt idx="130">
                  <c:v>123</c:v>
                </c:pt>
                <c:pt idx="131">
                  <c:v>123</c:v>
                </c:pt>
                <c:pt idx="132">
                  <c:v>123</c:v>
                </c:pt>
                <c:pt idx="133">
                  <c:v>125</c:v>
                </c:pt>
                <c:pt idx="134">
                  <c:v>126</c:v>
                </c:pt>
                <c:pt idx="135">
                  <c:v>126</c:v>
                </c:pt>
                <c:pt idx="136">
                  <c:v>126</c:v>
                </c:pt>
                <c:pt idx="137">
                  <c:v>126</c:v>
                </c:pt>
                <c:pt idx="138">
                  <c:v>126</c:v>
                </c:pt>
                <c:pt idx="139">
                  <c:v>127</c:v>
                </c:pt>
                <c:pt idx="140">
                  <c:v>127</c:v>
                </c:pt>
                <c:pt idx="141">
                  <c:v>128</c:v>
                </c:pt>
                <c:pt idx="142">
                  <c:v>128</c:v>
                </c:pt>
                <c:pt idx="143">
                  <c:v>129</c:v>
                </c:pt>
                <c:pt idx="144">
                  <c:v>129</c:v>
                </c:pt>
                <c:pt idx="145">
                  <c:v>130</c:v>
                </c:pt>
                <c:pt idx="146">
                  <c:v>130</c:v>
                </c:pt>
                <c:pt idx="147">
                  <c:v>131</c:v>
                </c:pt>
                <c:pt idx="148">
                  <c:v>131</c:v>
                </c:pt>
                <c:pt idx="149">
                  <c:v>131</c:v>
                </c:pt>
                <c:pt idx="150">
                  <c:v>131</c:v>
                </c:pt>
                <c:pt idx="151">
                  <c:v>131</c:v>
                </c:pt>
                <c:pt idx="152">
                  <c:v>132</c:v>
                </c:pt>
                <c:pt idx="153">
                  <c:v>132</c:v>
                </c:pt>
                <c:pt idx="154">
                  <c:v>132</c:v>
                </c:pt>
                <c:pt idx="155">
                  <c:v>133</c:v>
                </c:pt>
                <c:pt idx="156">
                  <c:v>133</c:v>
                </c:pt>
                <c:pt idx="157">
                  <c:v>133</c:v>
                </c:pt>
                <c:pt idx="158">
                  <c:v>134</c:v>
                </c:pt>
                <c:pt idx="159">
                  <c:v>134</c:v>
                </c:pt>
                <c:pt idx="160">
                  <c:v>134</c:v>
                </c:pt>
                <c:pt idx="161">
                  <c:v>135</c:v>
                </c:pt>
                <c:pt idx="162">
                  <c:v>135</c:v>
                </c:pt>
                <c:pt idx="163">
                  <c:v>135</c:v>
                </c:pt>
                <c:pt idx="164">
                  <c:v>136</c:v>
                </c:pt>
                <c:pt idx="165">
                  <c:v>137</c:v>
                </c:pt>
                <c:pt idx="166">
                  <c:v>137</c:v>
                </c:pt>
                <c:pt idx="167">
                  <c:v>138</c:v>
                </c:pt>
                <c:pt idx="168">
                  <c:v>138</c:v>
                </c:pt>
                <c:pt idx="169">
                  <c:v>138</c:v>
                </c:pt>
                <c:pt idx="170">
                  <c:v>139</c:v>
                </c:pt>
                <c:pt idx="171">
                  <c:v>139</c:v>
                </c:pt>
                <c:pt idx="172">
                  <c:v>140</c:v>
                </c:pt>
                <c:pt idx="173">
                  <c:v>140</c:v>
                </c:pt>
                <c:pt idx="174">
                  <c:v>140</c:v>
                </c:pt>
                <c:pt idx="175">
                  <c:v>142</c:v>
                </c:pt>
                <c:pt idx="176">
                  <c:v>142</c:v>
                </c:pt>
                <c:pt idx="177">
                  <c:v>142</c:v>
                </c:pt>
                <c:pt idx="178">
                  <c:v>142</c:v>
                </c:pt>
                <c:pt idx="179">
                  <c:v>143</c:v>
                </c:pt>
                <c:pt idx="180">
                  <c:v>144</c:v>
                </c:pt>
                <c:pt idx="181">
                  <c:v>144</c:v>
                </c:pt>
                <c:pt idx="182">
                  <c:v>144</c:v>
                </c:pt>
                <c:pt idx="183">
                  <c:v>144</c:v>
                </c:pt>
                <c:pt idx="184">
                  <c:v>146</c:v>
                </c:pt>
                <c:pt idx="185">
                  <c:v>147</c:v>
                </c:pt>
                <c:pt idx="186">
                  <c:v>147</c:v>
                </c:pt>
                <c:pt idx="187">
                  <c:v>147</c:v>
                </c:pt>
                <c:pt idx="188">
                  <c:v>148</c:v>
                </c:pt>
                <c:pt idx="189">
                  <c:v>148</c:v>
                </c:pt>
                <c:pt idx="190">
                  <c:v>149</c:v>
                </c:pt>
                <c:pt idx="191">
                  <c:v>149</c:v>
                </c:pt>
                <c:pt idx="192">
                  <c:v>150</c:v>
                </c:pt>
                <c:pt idx="193">
                  <c:v>150</c:v>
                </c:pt>
                <c:pt idx="194">
                  <c:v>154</c:v>
                </c:pt>
                <c:pt idx="195">
                  <c:v>154</c:v>
                </c:pt>
                <c:pt idx="196">
                  <c:v>154</c:v>
                </c:pt>
                <c:pt idx="197">
                  <c:v>154</c:v>
                </c:pt>
                <c:pt idx="198">
                  <c:v>155</c:v>
                </c:pt>
                <c:pt idx="199">
                  <c:v>155</c:v>
                </c:pt>
                <c:pt idx="200">
                  <c:v>155</c:v>
                </c:pt>
                <c:pt idx="201">
                  <c:v>155</c:v>
                </c:pt>
                <c:pt idx="202">
                  <c:v>156</c:v>
                </c:pt>
                <c:pt idx="203">
                  <c:v>156</c:v>
                </c:pt>
                <c:pt idx="204">
                  <c:v>157</c:v>
                </c:pt>
                <c:pt idx="205">
                  <c:v>157</c:v>
                </c:pt>
                <c:pt idx="206">
                  <c:v>157</c:v>
                </c:pt>
                <c:pt idx="207">
                  <c:v>157</c:v>
                </c:pt>
                <c:pt idx="208">
                  <c:v>157</c:v>
                </c:pt>
                <c:pt idx="209">
                  <c:v>158</c:v>
                </c:pt>
                <c:pt idx="210">
                  <c:v>158</c:v>
                </c:pt>
                <c:pt idx="211">
                  <c:v>159</c:v>
                </c:pt>
                <c:pt idx="212">
                  <c:v>159</c:v>
                </c:pt>
                <c:pt idx="213">
                  <c:v>159</c:v>
                </c:pt>
                <c:pt idx="214">
                  <c:v>160</c:v>
                </c:pt>
                <c:pt idx="215">
                  <c:v>160</c:v>
                </c:pt>
                <c:pt idx="216">
                  <c:v>161</c:v>
                </c:pt>
                <c:pt idx="217">
                  <c:v>163</c:v>
                </c:pt>
                <c:pt idx="218">
                  <c:v>163</c:v>
                </c:pt>
                <c:pt idx="219">
                  <c:v>164</c:v>
                </c:pt>
                <c:pt idx="220">
                  <c:v>164</c:v>
                </c:pt>
                <c:pt idx="221">
                  <c:v>164</c:v>
                </c:pt>
                <c:pt idx="222">
                  <c:v>164</c:v>
                </c:pt>
                <c:pt idx="223">
                  <c:v>164</c:v>
                </c:pt>
                <c:pt idx="224">
                  <c:v>165</c:v>
                </c:pt>
                <c:pt idx="225">
                  <c:v>165</c:v>
                </c:pt>
                <c:pt idx="226">
                  <c:v>165</c:v>
                </c:pt>
                <c:pt idx="227">
                  <c:v>165</c:v>
                </c:pt>
                <c:pt idx="228">
                  <c:v>166</c:v>
                </c:pt>
                <c:pt idx="229">
                  <c:v>168</c:v>
                </c:pt>
                <c:pt idx="230">
                  <c:v>168</c:v>
                </c:pt>
                <c:pt idx="231">
                  <c:v>169</c:v>
                </c:pt>
                <c:pt idx="232">
                  <c:v>170</c:v>
                </c:pt>
                <c:pt idx="233">
                  <c:v>170</c:v>
                </c:pt>
                <c:pt idx="234">
                  <c:v>170</c:v>
                </c:pt>
                <c:pt idx="235">
                  <c:v>172</c:v>
                </c:pt>
                <c:pt idx="236">
                  <c:v>173</c:v>
                </c:pt>
                <c:pt idx="237">
                  <c:v>174</c:v>
                </c:pt>
                <c:pt idx="238">
                  <c:v>174</c:v>
                </c:pt>
                <c:pt idx="239">
                  <c:v>175</c:v>
                </c:pt>
                <c:pt idx="240">
                  <c:v>176</c:v>
                </c:pt>
                <c:pt idx="241">
                  <c:v>179</c:v>
                </c:pt>
                <c:pt idx="242">
                  <c:v>180</c:v>
                </c:pt>
                <c:pt idx="243">
                  <c:v>180</c:v>
                </c:pt>
                <c:pt idx="244">
                  <c:v>180</c:v>
                </c:pt>
                <c:pt idx="245">
                  <c:v>180</c:v>
                </c:pt>
                <c:pt idx="246">
                  <c:v>181</c:v>
                </c:pt>
                <c:pt idx="247">
                  <c:v>181</c:v>
                </c:pt>
                <c:pt idx="248">
                  <c:v>182</c:v>
                </c:pt>
                <c:pt idx="249">
                  <c:v>183</c:v>
                </c:pt>
                <c:pt idx="250">
                  <c:v>183</c:v>
                </c:pt>
                <c:pt idx="251">
                  <c:v>184</c:v>
                </c:pt>
                <c:pt idx="252">
                  <c:v>185</c:v>
                </c:pt>
                <c:pt idx="253">
                  <c:v>186</c:v>
                </c:pt>
                <c:pt idx="254">
                  <c:v>186</c:v>
                </c:pt>
                <c:pt idx="255">
                  <c:v>186</c:v>
                </c:pt>
                <c:pt idx="256">
                  <c:v>186</c:v>
                </c:pt>
                <c:pt idx="257">
                  <c:v>186</c:v>
                </c:pt>
                <c:pt idx="258">
                  <c:v>187</c:v>
                </c:pt>
                <c:pt idx="259">
                  <c:v>189</c:v>
                </c:pt>
                <c:pt idx="260">
                  <c:v>189</c:v>
                </c:pt>
                <c:pt idx="261">
                  <c:v>190</c:v>
                </c:pt>
                <c:pt idx="262">
                  <c:v>190</c:v>
                </c:pt>
                <c:pt idx="263">
                  <c:v>191</c:v>
                </c:pt>
                <c:pt idx="264">
                  <c:v>191</c:v>
                </c:pt>
                <c:pt idx="265">
                  <c:v>191</c:v>
                </c:pt>
                <c:pt idx="266">
                  <c:v>192</c:v>
                </c:pt>
                <c:pt idx="267">
                  <c:v>192</c:v>
                </c:pt>
                <c:pt idx="268">
                  <c:v>193</c:v>
                </c:pt>
                <c:pt idx="269">
                  <c:v>194</c:v>
                </c:pt>
                <c:pt idx="270">
                  <c:v>194</c:v>
                </c:pt>
                <c:pt idx="271">
                  <c:v>194</c:v>
                </c:pt>
                <c:pt idx="272">
                  <c:v>194</c:v>
                </c:pt>
                <c:pt idx="273">
                  <c:v>195</c:v>
                </c:pt>
                <c:pt idx="274">
                  <c:v>195</c:v>
                </c:pt>
                <c:pt idx="275">
                  <c:v>196</c:v>
                </c:pt>
                <c:pt idx="276">
                  <c:v>198</c:v>
                </c:pt>
                <c:pt idx="277">
                  <c:v>198</c:v>
                </c:pt>
                <c:pt idx="278">
                  <c:v>198</c:v>
                </c:pt>
                <c:pt idx="279">
                  <c:v>199</c:v>
                </c:pt>
                <c:pt idx="280">
                  <c:v>199</c:v>
                </c:pt>
                <c:pt idx="281">
                  <c:v>199</c:v>
                </c:pt>
                <c:pt idx="282">
                  <c:v>201</c:v>
                </c:pt>
                <c:pt idx="283">
                  <c:v>202</c:v>
                </c:pt>
                <c:pt idx="284">
                  <c:v>202</c:v>
                </c:pt>
                <c:pt idx="285">
                  <c:v>203</c:v>
                </c:pt>
                <c:pt idx="286">
                  <c:v>203</c:v>
                </c:pt>
                <c:pt idx="287">
                  <c:v>205</c:v>
                </c:pt>
                <c:pt idx="288">
                  <c:v>206</c:v>
                </c:pt>
                <c:pt idx="289">
                  <c:v>207</c:v>
                </c:pt>
                <c:pt idx="290">
                  <c:v>207</c:v>
                </c:pt>
                <c:pt idx="291">
                  <c:v>209</c:v>
                </c:pt>
                <c:pt idx="292">
                  <c:v>210</c:v>
                </c:pt>
                <c:pt idx="293">
                  <c:v>211</c:v>
                </c:pt>
                <c:pt idx="294">
                  <c:v>211</c:v>
                </c:pt>
                <c:pt idx="295">
                  <c:v>214</c:v>
                </c:pt>
                <c:pt idx="296">
                  <c:v>216</c:v>
                </c:pt>
                <c:pt idx="297">
                  <c:v>217</c:v>
                </c:pt>
                <c:pt idx="298">
                  <c:v>218</c:v>
                </c:pt>
                <c:pt idx="299">
                  <c:v>218</c:v>
                </c:pt>
                <c:pt idx="300">
                  <c:v>219</c:v>
                </c:pt>
                <c:pt idx="301">
                  <c:v>220</c:v>
                </c:pt>
                <c:pt idx="302">
                  <c:v>220</c:v>
                </c:pt>
                <c:pt idx="303">
                  <c:v>221</c:v>
                </c:pt>
                <c:pt idx="304">
                  <c:v>221</c:v>
                </c:pt>
                <c:pt idx="305">
                  <c:v>222</c:v>
                </c:pt>
                <c:pt idx="306">
                  <c:v>222</c:v>
                </c:pt>
                <c:pt idx="307">
                  <c:v>223</c:v>
                </c:pt>
                <c:pt idx="308">
                  <c:v>225</c:v>
                </c:pt>
                <c:pt idx="309">
                  <c:v>226</c:v>
                </c:pt>
                <c:pt idx="310">
                  <c:v>226</c:v>
                </c:pt>
                <c:pt idx="311">
                  <c:v>227</c:v>
                </c:pt>
                <c:pt idx="312">
                  <c:v>233</c:v>
                </c:pt>
                <c:pt idx="313">
                  <c:v>234</c:v>
                </c:pt>
                <c:pt idx="314">
                  <c:v>235</c:v>
                </c:pt>
                <c:pt idx="315">
                  <c:v>236</c:v>
                </c:pt>
                <c:pt idx="316">
                  <c:v>236</c:v>
                </c:pt>
                <c:pt idx="317">
                  <c:v>237</c:v>
                </c:pt>
                <c:pt idx="318">
                  <c:v>238</c:v>
                </c:pt>
                <c:pt idx="319">
                  <c:v>238</c:v>
                </c:pt>
                <c:pt idx="320">
                  <c:v>239</c:v>
                </c:pt>
                <c:pt idx="321">
                  <c:v>241</c:v>
                </c:pt>
                <c:pt idx="322">
                  <c:v>244</c:v>
                </c:pt>
                <c:pt idx="323">
                  <c:v>244</c:v>
                </c:pt>
                <c:pt idx="324">
                  <c:v>245</c:v>
                </c:pt>
                <c:pt idx="325">
                  <c:v>246</c:v>
                </c:pt>
                <c:pt idx="326">
                  <c:v>246</c:v>
                </c:pt>
                <c:pt idx="327">
                  <c:v>247</c:v>
                </c:pt>
                <c:pt idx="328">
                  <c:v>247</c:v>
                </c:pt>
                <c:pt idx="329">
                  <c:v>249</c:v>
                </c:pt>
                <c:pt idx="330">
                  <c:v>249</c:v>
                </c:pt>
                <c:pt idx="331">
                  <c:v>250</c:v>
                </c:pt>
                <c:pt idx="332">
                  <c:v>252</c:v>
                </c:pt>
                <c:pt idx="333">
                  <c:v>253</c:v>
                </c:pt>
                <c:pt idx="334">
                  <c:v>254</c:v>
                </c:pt>
                <c:pt idx="335">
                  <c:v>255</c:v>
                </c:pt>
                <c:pt idx="336">
                  <c:v>261</c:v>
                </c:pt>
                <c:pt idx="337">
                  <c:v>261</c:v>
                </c:pt>
                <c:pt idx="338">
                  <c:v>264</c:v>
                </c:pt>
                <c:pt idx="339">
                  <c:v>266</c:v>
                </c:pt>
                <c:pt idx="340">
                  <c:v>268</c:v>
                </c:pt>
                <c:pt idx="341">
                  <c:v>269</c:v>
                </c:pt>
                <c:pt idx="342">
                  <c:v>270</c:v>
                </c:pt>
                <c:pt idx="343">
                  <c:v>272</c:v>
                </c:pt>
                <c:pt idx="344">
                  <c:v>275</c:v>
                </c:pt>
                <c:pt idx="345">
                  <c:v>279</c:v>
                </c:pt>
                <c:pt idx="346">
                  <c:v>280</c:v>
                </c:pt>
                <c:pt idx="347">
                  <c:v>282</c:v>
                </c:pt>
                <c:pt idx="348">
                  <c:v>288</c:v>
                </c:pt>
                <c:pt idx="349">
                  <c:v>290</c:v>
                </c:pt>
                <c:pt idx="350">
                  <c:v>295</c:v>
                </c:pt>
                <c:pt idx="351">
                  <c:v>296</c:v>
                </c:pt>
                <c:pt idx="352">
                  <c:v>297</c:v>
                </c:pt>
                <c:pt idx="353">
                  <c:v>299</c:v>
                </c:pt>
                <c:pt idx="354">
                  <c:v>300</c:v>
                </c:pt>
                <c:pt idx="355">
                  <c:v>300</c:v>
                </c:pt>
                <c:pt idx="356">
                  <c:v>303</c:v>
                </c:pt>
                <c:pt idx="357">
                  <c:v>307</c:v>
                </c:pt>
                <c:pt idx="358">
                  <c:v>307</c:v>
                </c:pt>
                <c:pt idx="359">
                  <c:v>316</c:v>
                </c:pt>
                <c:pt idx="360">
                  <c:v>323</c:v>
                </c:pt>
                <c:pt idx="361">
                  <c:v>329</c:v>
                </c:pt>
                <c:pt idx="362">
                  <c:v>330</c:v>
                </c:pt>
                <c:pt idx="363">
                  <c:v>331</c:v>
                </c:pt>
                <c:pt idx="364">
                  <c:v>336</c:v>
                </c:pt>
                <c:pt idx="365">
                  <c:v>337</c:v>
                </c:pt>
                <c:pt idx="366">
                  <c:v>340</c:v>
                </c:pt>
                <c:pt idx="367">
                  <c:v>361</c:v>
                </c:pt>
                <c:pt idx="368">
                  <c:v>363</c:v>
                </c:pt>
                <c:pt idx="369">
                  <c:v>366</c:v>
                </c:pt>
                <c:pt idx="370">
                  <c:v>369</c:v>
                </c:pt>
                <c:pt idx="371">
                  <c:v>374</c:v>
                </c:pt>
                <c:pt idx="372">
                  <c:v>375</c:v>
                </c:pt>
                <c:pt idx="373">
                  <c:v>381</c:v>
                </c:pt>
                <c:pt idx="374">
                  <c:v>381</c:v>
                </c:pt>
                <c:pt idx="375">
                  <c:v>393</c:v>
                </c:pt>
                <c:pt idx="376">
                  <c:v>397</c:v>
                </c:pt>
                <c:pt idx="377">
                  <c:v>409</c:v>
                </c:pt>
                <c:pt idx="378">
                  <c:v>411</c:v>
                </c:pt>
                <c:pt idx="379">
                  <c:v>419</c:v>
                </c:pt>
                <c:pt idx="380">
                  <c:v>432</c:v>
                </c:pt>
                <c:pt idx="381">
                  <c:v>452</c:v>
                </c:pt>
                <c:pt idx="382">
                  <c:v>454</c:v>
                </c:pt>
                <c:pt idx="383">
                  <c:v>460</c:v>
                </c:pt>
                <c:pt idx="384">
                  <c:v>462</c:v>
                </c:pt>
                <c:pt idx="385">
                  <c:v>470</c:v>
                </c:pt>
                <c:pt idx="386">
                  <c:v>480</c:v>
                </c:pt>
                <c:pt idx="387">
                  <c:v>484</c:v>
                </c:pt>
                <c:pt idx="388">
                  <c:v>498</c:v>
                </c:pt>
                <c:pt idx="389">
                  <c:v>524</c:v>
                </c:pt>
                <c:pt idx="390">
                  <c:v>533</c:v>
                </c:pt>
                <c:pt idx="391">
                  <c:v>536</c:v>
                </c:pt>
                <c:pt idx="392">
                  <c:v>546</c:v>
                </c:pt>
                <c:pt idx="393">
                  <c:v>554</c:v>
                </c:pt>
                <c:pt idx="394">
                  <c:v>555</c:v>
                </c:pt>
                <c:pt idx="395">
                  <c:v>589</c:v>
                </c:pt>
                <c:pt idx="396">
                  <c:v>645</c:v>
                </c:pt>
                <c:pt idx="397">
                  <c:v>659</c:v>
                </c:pt>
                <c:pt idx="398">
                  <c:v>676</c:v>
                </c:pt>
                <c:pt idx="399">
                  <c:v>723</c:v>
                </c:pt>
                <c:pt idx="400">
                  <c:v>762</c:v>
                </c:pt>
                <c:pt idx="401">
                  <c:v>768</c:v>
                </c:pt>
                <c:pt idx="402">
                  <c:v>820</c:v>
                </c:pt>
                <c:pt idx="403">
                  <c:v>890</c:v>
                </c:pt>
                <c:pt idx="404">
                  <c:v>903</c:v>
                </c:pt>
                <c:pt idx="405">
                  <c:v>909</c:v>
                </c:pt>
                <c:pt idx="406">
                  <c:v>943</c:v>
                </c:pt>
                <c:pt idx="407">
                  <c:v>980</c:v>
                </c:pt>
                <c:pt idx="408">
                  <c:v>1015</c:v>
                </c:pt>
                <c:pt idx="409">
                  <c:v>1022</c:v>
                </c:pt>
                <c:pt idx="410">
                  <c:v>1052</c:v>
                </c:pt>
                <c:pt idx="411">
                  <c:v>1071</c:v>
                </c:pt>
                <c:pt idx="412">
                  <c:v>1071</c:v>
                </c:pt>
                <c:pt idx="413">
                  <c:v>1073</c:v>
                </c:pt>
                <c:pt idx="414">
                  <c:v>1095</c:v>
                </c:pt>
                <c:pt idx="415">
                  <c:v>1101</c:v>
                </c:pt>
                <c:pt idx="416">
                  <c:v>1113</c:v>
                </c:pt>
                <c:pt idx="417">
                  <c:v>1137</c:v>
                </c:pt>
                <c:pt idx="418">
                  <c:v>1140</c:v>
                </c:pt>
                <c:pt idx="419">
                  <c:v>1152</c:v>
                </c:pt>
                <c:pt idx="420">
                  <c:v>1170</c:v>
                </c:pt>
                <c:pt idx="421">
                  <c:v>1249</c:v>
                </c:pt>
                <c:pt idx="422">
                  <c:v>1267</c:v>
                </c:pt>
                <c:pt idx="423">
                  <c:v>1280</c:v>
                </c:pt>
                <c:pt idx="424">
                  <c:v>1297</c:v>
                </c:pt>
                <c:pt idx="425">
                  <c:v>1345</c:v>
                </c:pt>
                <c:pt idx="426">
                  <c:v>1354</c:v>
                </c:pt>
                <c:pt idx="427">
                  <c:v>1385</c:v>
                </c:pt>
                <c:pt idx="428">
                  <c:v>1396</c:v>
                </c:pt>
                <c:pt idx="429">
                  <c:v>1396</c:v>
                </c:pt>
                <c:pt idx="430">
                  <c:v>1425</c:v>
                </c:pt>
                <c:pt idx="431">
                  <c:v>1442</c:v>
                </c:pt>
                <c:pt idx="432">
                  <c:v>1460</c:v>
                </c:pt>
                <c:pt idx="433">
                  <c:v>1467</c:v>
                </c:pt>
                <c:pt idx="434">
                  <c:v>1470</c:v>
                </c:pt>
                <c:pt idx="435">
                  <c:v>1518</c:v>
                </c:pt>
                <c:pt idx="436">
                  <c:v>1539</c:v>
                </c:pt>
                <c:pt idx="437">
                  <c:v>1548</c:v>
                </c:pt>
                <c:pt idx="438">
                  <c:v>1559</c:v>
                </c:pt>
                <c:pt idx="439">
                  <c:v>1561</c:v>
                </c:pt>
                <c:pt idx="440">
                  <c:v>1572</c:v>
                </c:pt>
                <c:pt idx="441">
                  <c:v>1573</c:v>
                </c:pt>
                <c:pt idx="442">
                  <c:v>1600</c:v>
                </c:pt>
                <c:pt idx="443">
                  <c:v>1604</c:v>
                </c:pt>
                <c:pt idx="444">
                  <c:v>1605</c:v>
                </c:pt>
                <c:pt idx="445">
                  <c:v>1606</c:v>
                </c:pt>
                <c:pt idx="446">
                  <c:v>1613</c:v>
                </c:pt>
                <c:pt idx="447">
                  <c:v>1621</c:v>
                </c:pt>
                <c:pt idx="448">
                  <c:v>1629</c:v>
                </c:pt>
                <c:pt idx="449">
                  <c:v>1681</c:v>
                </c:pt>
                <c:pt idx="450">
                  <c:v>1684</c:v>
                </c:pt>
                <c:pt idx="451">
                  <c:v>1690</c:v>
                </c:pt>
                <c:pt idx="452">
                  <c:v>1697</c:v>
                </c:pt>
                <c:pt idx="453">
                  <c:v>1703</c:v>
                </c:pt>
                <c:pt idx="454">
                  <c:v>1713</c:v>
                </c:pt>
                <c:pt idx="455">
                  <c:v>1773</c:v>
                </c:pt>
                <c:pt idx="456">
                  <c:v>1782</c:v>
                </c:pt>
                <c:pt idx="457">
                  <c:v>1784</c:v>
                </c:pt>
                <c:pt idx="458">
                  <c:v>1785</c:v>
                </c:pt>
                <c:pt idx="459">
                  <c:v>1797</c:v>
                </c:pt>
                <c:pt idx="460">
                  <c:v>1815</c:v>
                </c:pt>
                <c:pt idx="461">
                  <c:v>1821</c:v>
                </c:pt>
                <c:pt idx="462">
                  <c:v>1866</c:v>
                </c:pt>
                <c:pt idx="463">
                  <c:v>1884</c:v>
                </c:pt>
                <c:pt idx="464">
                  <c:v>1887</c:v>
                </c:pt>
                <c:pt idx="465">
                  <c:v>1894</c:v>
                </c:pt>
                <c:pt idx="466">
                  <c:v>1902</c:v>
                </c:pt>
                <c:pt idx="467">
                  <c:v>1917</c:v>
                </c:pt>
                <c:pt idx="468">
                  <c:v>1965</c:v>
                </c:pt>
                <c:pt idx="469">
                  <c:v>1989</c:v>
                </c:pt>
                <c:pt idx="470">
                  <c:v>1991</c:v>
                </c:pt>
                <c:pt idx="471">
                  <c:v>2013</c:v>
                </c:pt>
                <c:pt idx="472">
                  <c:v>2038</c:v>
                </c:pt>
                <c:pt idx="473">
                  <c:v>2043</c:v>
                </c:pt>
                <c:pt idx="474">
                  <c:v>2053</c:v>
                </c:pt>
                <c:pt idx="475">
                  <c:v>2080</c:v>
                </c:pt>
                <c:pt idx="476">
                  <c:v>2100</c:v>
                </c:pt>
                <c:pt idx="477">
                  <c:v>2105</c:v>
                </c:pt>
                <c:pt idx="478">
                  <c:v>2106</c:v>
                </c:pt>
                <c:pt idx="479">
                  <c:v>2107</c:v>
                </c:pt>
                <c:pt idx="480">
                  <c:v>2120</c:v>
                </c:pt>
                <c:pt idx="481">
                  <c:v>2144</c:v>
                </c:pt>
                <c:pt idx="482">
                  <c:v>2188</c:v>
                </c:pt>
                <c:pt idx="483">
                  <c:v>2218</c:v>
                </c:pt>
                <c:pt idx="484">
                  <c:v>2220</c:v>
                </c:pt>
                <c:pt idx="485">
                  <c:v>2230</c:v>
                </c:pt>
                <c:pt idx="486">
                  <c:v>2237</c:v>
                </c:pt>
                <c:pt idx="487">
                  <c:v>2261</c:v>
                </c:pt>
                <c:pt idx="488">
                  <c:v>2266</c:v>
                </c:pt>
                <c:pt idx="489">
                  <c:v>2283</c:v>
                </c:pt>
                <c:pt idx="490">
                  <c:v>2289</c:v>
                </c:pt>
                <c:pt idx="491">
                  <c:v>2293</c:v>
                </c:pt>
                <c:pt idx="492">
                  <c:v>2320</c:v>
                </c:pt>
                <c:pt idx="493">
                  <c:v>2326</c:v>
                </c:pt>
                <c:pt idx="494">
                  <c:v>2331</c:v>
                </c:pt>
                <c:pt idx="495">
                  <c:v>2346</c:v>
                </c:pt>
                <c:pt idx="496">
                  <c:v>2353</c:v>
                </c:pt>
                <c:pt idx="497">
                  <c:v>2409</c:v>
                </c:pt>
                <c:pt idx="498">
                  <c:v>2414</c:v>
                </c:pt>
                <c:pt idx="499">
                  <c:v>2431</c:v>
                </c:pt>
                <c:pt idx="500">
                  <c:v>2436</c:v>
                </c:pt>
                <c:pt idx="501">
                  <c:v>2441</c:v>
                </c:pt>
                <c:pt idx="502">
                  <c:v>2443</c:v>
                </c:pt>
                <c:pt idx="503">
                  <c:v>2443</c:v>
                </c:pt>
                <c:pt idx="504">
                  <c:v>2468</c:v>
                </c:pt>
                <c:pt idx="505">
                  <c:v>2475</c:v>
                </c:pt>
                <c:pt idx="506">
                  <c:v>2489</c:v>
                </c:pt>
                <c:pt idx="507">
                  <c:v>2506</c:v>
                </c:pt>
                <c:pt idx="508">
                  <c:v>2526</c:v>
                </c:pt>
                <c:pt idx="509">
                  <c:v>2528</c:v>
                </c:pt>
                <c:pt idx="510">
                  <c:v>2551</c:v>
                </c:pt>
                <c:pt idx="511">
                  <c:v>2662</c:v>
                </c:pt>
                <c:pt idx="512">
                  <c:v>2673</c:v>
                </c:pt>
                <c:pt idx="513">
                  <c:v>2693</c:v>
                </c:pt>
                <c:pt idx="514">
                  <c:v>2725</c:v>
                </c:pt>
                <c:pt idx="515">
                  <c:v>2739</c:v>
                </c:pt>
                <c:pt idx="516">
                  <c:v>2756</c:v>
                </c:pt>
                <c:pt idx="517">
                  <c:v>2768</c:v>
                </c:pt>
                <c:pt idx="518">
                  <c:v>2805</c:v>
                </c:pt>
                <c:pt idx="519">
                  <c:v>2857</c:v>
                </c:pt>
                <c:pt idx="520">
                  <c:v>2875</c:v>
                </c:pt>
                <c:pt idx="521">
                  <c:v>2893</c:v>
                </c:pt>
                <c:pt idx="522">
                  <c:v>2985</c:v>
                </c:pt>
                <c:pt idx="523">
                  <c:v>3016</c:v>
                </c:pt>
                <c:pt idx="524">
                  <c:v>3036</c:v>
                </c:pt>
                <c:pt idx="525">
                  <c:v>3059</c:v>
                </c:pt>
                <c:pt idx="526">
                  <c:v>3063</c:v>
                </c:pt>
                <c:pt idx="527">
                  <c:v>3116</c:v>
                </c:pt>
                <c:pt idx="528">
                  <c:v>3131</c:v>
                </c:pt>
                <c:pt idx="529">
                  <c:v>3177</c:v>
                </c:pt>
                <c:pt idx="530">
                  <c:v>3205</c:v>
                </c:pt>
                <c:pt idx="531">
                  <c:v>3272</c:v>
                </c:pt>
                <c:pt idx="532">
                  <c:v>3308</c:v>
                </c:pt>
                <c:pt idx="533">
                  <c:v>3318</c:v>
                </c:pt>
                <c:pt idx="534">
                  <c:v>3376</c:v>
                </c:pt>
                <c:pt idx="535">
                  <c:v>3388</c:v>
                </c:pt>
                <c:pt idx="536">
                  <c:v>3533</c:v>
                </c:pt>
                <c:pt idx="537">
                  <c:v>3537</c:v>
                </c:pt>
                <c:pt idx="538">
                  <c:v>3594</c:v>
                </c:pt>
                <c:pt idx="539">
                  <c:v>3596</c:v>
                </c:pt>
                <c:pt idx="540">
                  <c:v>3657</c:v>
                </c:pt>
                <c:pt idx="541">
                  <c:v>3727</c:v>
                </c:pt>
                <c:pt idx="542">
                  <c:v>3742</c:v>
                </c:pt>
                <c:pt idx="543">
                  <c:v>3777</c:v>
                </c:pt>
                <c:pt idx="544">
                  <c:v>3934</c:v>
                </c:pt>
                <c:pt idx="545">
                  <c:v>4006</c:v>
                </c:pt>
                <c:pt idx="546">
                  <c:v>4065</c:v>
                </c:pt>
                <c:pt idx="547">
                  <c:v>4233</c:v>
                </c:pt>
                <c:pt idx="548">
                  <c:v>4289</c:v>
                </c:pt>
                <c:pt idx="549">
                  <c:v>4358</c:v>
                </c:pt>
                <c:pt idx="550">
                  <c:v>4498</c:v>
                </c:pt>
                <c:pt idx="551">
                  <c:v>4799</c:v>
                </c:pt>
                <c:pt idx="552">
                  <c:v>5139</c:v>
                </c:pt>
                <c:pt idx="553">
                  <c:v>5168</c:v>
                </c:pt>
                <c:pt idx="554">
                  <c:v>5180</c:v>
                </c:pt>
                <c:pt idx="555">
                  <c:v>5203</c:v>
                </c:pt>
                <c:pt idx="556">
                  <c:v>5419</c:v>
                </c:pt>
                <c:pt idx="557">
                  <c:v>5512</c:v>
                </c:pt>
                <c:pt idx="558">
                  <c:v>5880</c:v>
                </c:pt>
                <c:pt idx="559">
                  <c:v>5966</c:v>
                </c:pt>
                <c:pt idx="560">
                  <c:v>6212</c:v>
                </c:pt>
                <c:pt idx="561">
                  <c:v>6286</c:v>
                </c:pt>
                <c:pt idx="562">
                  <c:v>6406</c:v>
                </c:pt>
                <c:pt idx="563">
                  <c:v>6465</c:v>
                </c:pt>
                <c:pt idx="564">
                  <c:v>7295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91-49F9-BF2F-1D5F9E2C8048}"/>
            </c:ext>
          </c:extLst>
        </c:ser>
        <c:ser>
          <c:idx val="1"/>
          <c:order val="1"/>
          <c:tx>
            <c:strRef>
              <c:f>'Statistical Analysis'!$H$1</c:f>
              <c:strCache>
                <c:ptCount val="1"/>
                <c:pt idx="0">
                  <c:v>backers_count_failed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'Statistical Analysis'!$H$2:$H$365</c:f>
              <c:numCache>
                <c:formatCode>General</c:formatCode>
                <c:ptCount val="36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7</c:v>
                </c:pt>
                <c:pt idx="24">
                  <c:v>9</c:v>
                </c:pt>
                <c:pt idx="25">
                  <c:v>9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12</c:v>
                </c:pt>
                <c:pt idx="31">
                  <c:v>12</c:v>
                </c:pt>
                <c:pt idx="32">
                  <c:v>13</c:v>
                </c:pt>
                <c:pt idx="33">
                  <c:v>13</c:v>
                </c:pt>
                <c:pt idx="34">
                  <c:v>14</c:v>
                </c:pt>
                <c:pt idx="35">
                  <c:v>14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17</c:v>
                </c:pt>
                <c:pt idx="47">
                  <c:v>17</c:v>
                </c:pt>
                <c:pt idx="48">
                  <c:v>17</c:v>
                </c:pt>
                <c:pt idx="49">
                  <c:v>18</c:v>
                </c:pt>
                <c:pt idx="50">
                  <c:v>18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21</c:v>
                </c:pt>
                <c:pt idx="55">
                  <c:v>21</c:v>
                </c:pt>
                <c:pt idx="56">
                  <c:v>21</c:v>
                </c:pt>
                <c:pt idx="57">
                  <c:v>22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25</c:v>
                </c:pt>
                <c:pt idx="63">
                  <c:v>25</c:v>
                </c:pt>
                <c:pt idx="64">
                  <c:v>26</c:v>
                </c:pt>
                <c:pt idx="65">
                  <c:v>26</c:v>
                </c:pt>
                <c:pt idx="66">
                  <c:v>26</c:v>
                </c:pt>
                <c:pt idx="67">
                  <c:v>27</c:v>
                </c:pt>
                <c:pt idx="68">
                  <c:v>27</c:v>
                </c:pt>
                <c:pt idx="69">
                  <c:v>29</c:v>
                </c:pt>
                <c:pt idx="70">
                  <c:v>30</c:v>
                </c:pt>
                <c:pt idx="71">
                  <c:v>30</c:v>
                </c:pt>
                <c:pt idx="72">
                  <c:v>31</c:v>
                </c:pt>
                <c:pt idx="73">
                  <c:v>31</c:v>
                </c:pt>
                <c:pt idx="74">
                  <c:v>31</c:v>
                </c:pt>
                <c:pt idx="75">
                  <c:v>31</c:v>
                </c:pt>
                <c:pt idx="76">
                  <c:v>31</c:v>
                </c:pt>
                <c:pt idx="77">
                  <c:v>32</c:v>
                </c:pt>
                <c:pt idx="78">
                  <c:v>32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34</c:v>
                </c:pt>
                <c:pt idx="83">
                  <c:v>35</c:v>
                </c:pt>
                <c:pt idx="84">
                  <c:v>35</c:v>
                </c:pt>
                <c:pt idx="85">
                  <c:v>35</c:v>
                </c:pt>
                <c:pt idx="86">
                  <c:v>36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38</c:v>
                </c:pt>
                <c:pt idx="91">
                  <c:v>38</c:v>
                </c:pt>
                <c:pt idx="92">
                  <c:v>38</c:v>
                </c:pt>
                <c:pt idx="93">
                  <c:v>39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41</c:v>
                </c:pt>
                <c:pt idx="98">
                  <c:v>41</c:v>
                </c:pt>
                <c:pt idx="99">
                  <c:v>42</c:v>
                </c:pt>
                <c:pt idx="100">
                  <c:v>44</c:v>
                </c:pt>
                <c:pt idx="101">
                  <c:v>44</c:v>
                </c:pt>
                <c:pt idx="102">
                  <c:v>45</c:v>
                </c:pt>
                <c:pt idx="103">
                  <c:v>46</c:v>
                </c:pt>
                <c:pt idx="104">
                  <c:v>47</c:v>
                </c:pt>
                <c:pt idx="105">
                  <c:v>48</c:v>
                </c:pt>
                <c:pt idx="106">
                  <c:v>49</c:v>
                </c:pt>
                <c:pt idx="107">
                  <c:v>49</c:v>
                </c:pt>
                <c:pt idx="108">
                  <c:v>52</c:v>
                </c:pt>
                <c:pt idx="109">
                  <c:v>53</c:v>
                </c:pt>
                <c:pt idx="110">
                  <c:v>54</c:v>
                </c:pt>
                <c:pt idx="111">
                  <c:v>55</c:v>
                </c:pt>
                <c:pt idx="112">
                  <c:v>55</c:v>
                </c:pt>
                <c:pt idx="113">
                  <c:v>56</c:v>
                </c:pt>
                <c:pt idx="114">
                  <c:v>56</c:v>
                </c:pt>
                <c:pt idx="115">
                  <c:v>57</c:v>
                </c:pt>
                <c:pt idx="116">
                  <c:v>57</c:v>
                </c:pt>
                <c:pt idx="117">
                  <c:v>58</c:v>
                </c:pt>
                <c:pt idx="118">
                  <c:v>60</c:v>
                </c:pt>
                <c:pt idx="119">
                  <c:v>62</c:v>
                </c:pt>
                <c:pt idx="120">
                  <c:v>62</c:v>
                </c:pt>
                <c:pt idx="121">
                  <c:v>63</c:v>
                </c:pt>
                <c:pt idx="122">
                  <c:v>63</c:v>
                </c:pt>
                <c:pt idx="123">
                  <c:v>64</c:v>
                </c:pt>
                <c:pt idx="124">
                  <c:v>64</c:v>
                </c:pt>
                <c:pt idx="125">
                  <c:v>64</c:v>
                </c:pt>
                <c:pt idx="126">
                  <c:v>64</c:v>
                </c:pt>
                <c:pt idx="127">
                  <c:v>65</c:v>
                </c:pt>
                <c:pt idx="128">
                  <c:v>65</c:v>
                </c:pt>
                <c:pt idx="129">
                  <c:v>67</c:v>
                </c:pt>
                <c:pt idx="130">
                  <c:v>67</c:v>
                </c:pt>
                <c:pt idx="131">
                  <c:v>67</c:v>
                </c:pt>
                <c:pt idx="132">
                  <c:v>67</c:v>
                </c:pt>
                <c:pt idx="133">
                  <c:v>67</c:v>
                </c:pt>
                <c:pt idx="134">
                  <c:v>67</c:v>
                </c:pt>
                <c:pt idx="135">
                  <c:v>67</c:v>
                </c:pt>
                <c:pt idx="136">
                  <c:v>70</c:v>
                </c:pt>
                <c:pt idx="137">
                  <c:v>71</c:v>
                </c:pt>
                <c:pt idx="138">
                  <c:v>73</c:v>
                </c:pt>
                <c:pt idx="139">
                  <c:v>73</c:v>
                </c:pt>
                <c:pt idx="140">
                  <c:v>75</c:v>
                </c:pt>
                <c:pt idx="141">
                  <c:v>75</c:v>
                </c:pt>
                <c:pt idx="142">
                  <c:v>75</c:v>
                </c:pt>
                <c:pt idx="143">
                  <c:v>75</c:v>
                </c:pt>
                <c:pt idx="144">
                  <c:v>76</c:v>
                </c:pt>
                <c:pt idx="145">
                  <c:v>77</c:v>
                </c:pt>
                <c:pt idx="146">
                  <c:v>77</c:v>
                </c:pt>
                <c:pt idx="147">
                  <c:v>77</c:v>
                </c:pt>
                <c:pt idx="148">
                  <c:v>78</c:v>
                </c:pt>
                <c:pt idx="149">
                  <c:v>78</c:v>
                </c:pt>
                <c:pt idx="150">
                  <c:v>79</c:v>
                </c:pt>
                <c:pt idx="151">
                  <c:v>80</c:v>
                </c:pt>
                <c:pt idx="152">
                  <c:v>80</c:v>
                </c:pt>
                <c:pt idx="153">
                  <c:v>82</c:v>
                </c:pt>
                <c:pt idx="154">
                  <c:v>83</c:v>
                </c:pt>
                <c:pt idx="155">
                  <c:v>83</c:v>
                </c:pt>
                <c:pt idx="156">
                  <c:v>84</c:v>
                </c:pt>
                <c:pt idx="157">
                  <c:v>86</c:v>
                </c:pt>
                <c:pt idx="158">
                  <c:v>86</c:v>
                </c:pt>
                <c:pt idx="159">
                  <c:v>86</c:v>
                </c:pt>
                <c:pt idx="160">
                  <c:v>87</c:v>
                </c:pt>
                <c:pt idx="161">
                  <c:v>88</c:v>
                </c:pt>
                <c:pt idx="162">
                  <c:v>91</c:v>
                </c:pt>
                <c:pt idx="163">
                  <c:v>92</c:v>
                </c:pt>
                <c:pt idx="164">
                  <c:v>92</c:v>
                </c:pt>
                <c:pt idx="165">
                  <c:v>92</c:v>
                </c:pt>
                <c:pt idx="166">
                  <c:v>94</c:v>
                </c:pt>
                <c:pt idx="167">
                  <c:v>94</c:v>
                </c:pt>
                <c:pt idx="168">
                  <c:v>100</c:v>
                </c:pt>
                <c:pt idx="169">
                  <c:v>101</c:v>
                </c:pt>
                <c:pt idx="170">
                  <c:v>102</c:v>
                </c:pt>
                <c:pt idx="171">
                  <c:v>104</c:v>
                </c:pt>
                <c:pt idx="172">
                  <c:v>105</c:v>
                </c:pt>
                <c:pt idx="173">
                  <c:v>105</c:v>
                </c:pt>
                <c:pt idx="174">
                  <c:v>106</c:v>
                </c:pt>
                <c:pt idx="175">
                  <c:v>107</c:v>
                </c:pt>
                <c:pt idx="176">
                  <c:v>108</c:v>
                </c:pt>
                <c:pt idx="177">
                  <c:v>111</c:v>
                </c:pt>
                <c:pt idx="178">
                  <c:v>112</c:v>
                </c:pt>
                <c:pt idx="179">
                  <c:v>112</c:v>
                </c:pt>
                <c:pt idx="180">
                  <c:v>113</c:v>
                </c:pt>
                <c:pt idx="181">
                  <c:v>114</c:v>
                </c:pt>
                <c:pt idx="182">
                  <c:v>115</c:v>
                </c:pt>
                <c:pt idx="183">
                  <c:v>117</c:v>
                </c:pt>
                <c:pt idx="184">
                  <c:v>118</c:v>
                </c:pt>
                <c:pt idx="185">
                  <c:v>120</c:v>
                </c:pt>
                <c:pt idx="186">
                  <c:v>120</c:v>
                </c:pt>
                <c:pt idx="187">
                  <c:v>121</c:v>
                </c:pt>
                <c:pt idx="188">
                  <c:v>127</c:v>
                </c:pt>
                <c:pt idx="189">
                  <c:v>128</c:v>
                </c:pt>
                <c:pt idx="190">
                  <c:v>130</c:v>
                </c:pt>
                <c:pt idx="191">
                  <c:v>131</c:v>
                </c:pt>
                <c:pt idx="192">
                  <c:v>132</c:v>
                </c:pt>
                <c:pt idx="193">
                  <c:v>133</c:v>
                </c:pt>
                <c:pt idx="194">
                  <c:v>133</c:v>
                </c:pt>
                <c:pt idx="195">
                  <c:v>136</c:v>
                </c:pt>
                <c:pt idx="196">
                  <c:v>137</c:v>
                </c:pt>
                <c:pt idx="197">
                  <c:v>141</c:v>
                </c:pt>
                <c:pt idx="198">
                  <c:v>143</c:v>
                </c:pt>
                <c:pt idx="199">
                  <c:v>147</c:v>
                </c:pt>
                <c:pt idx="200">
                  <c:v>151</c:v>
                </c:pt>
                <c:pt idx="201">
                  <c:v>154</c:v>
                </c:pt>
                <c:pt idx="202">
                  <c:v>156</c:v>
                </c:pt>
                <c:pt idx="203">
                  <c:v>157</c:v>
                </c:pt>
                <c:pt idx="204">
                  <c:v>162</c:v>
                </c:pt>
                <c:pt idx="205">
                  <c:v>168</c:v>
                </c:pt>
                <c:pt idx="206">
                  <c:v>180</c:v>
                </c:pt>
                <c:pt idx="207">
                  <c:v>181</c:v>
                </c:pt>
                <c:pt idx="208">
                  <c:v>183</c:v>
                </c:pt>
                <c:pt idx="209">
                  <c:v>186</c:v>
                </c:pt>
                <c:pt idx="210">
                  <c:v>191</c:v>
                </c:pt>
                <c:pt idx="211">
                  <c:v>191</c:v>
                </c:pt>
                <c:pt idx="212">
                  <c:v>200</c:v>
                </c:pt>
                <c:pt idx="213">
                  <c:v>210</c:v>
                </c:pt>
                <c:pt idx="214">
                  <c:v>210</c:v>
                </c:pt>
                <c:pt idx="215">
                  <c:v>225</c:v>
                </c:pt>
                <c:pt idx="216">
                  <c:v>226</c:v>
                </c:pt>
                <c:pt idx="217">
                  <c:v>243</c:v>
                </c:pt>
                <c:pt idx="218">
                  <c:v>243</c:v>
                </c:pt>
                <c:pt idx="219">
                  <c:v>245</c:v>
                </c:pt>
                <c:pt idx="220">
                  <c:v>245</c:v>
                </c:pt>
                <c:pt idx="221">
                  <c:v>248</c:v>
                </c:pt>
                <c:pt idx="222">
                  <c:v>252</c:v>
                </c:pt>
                <c:pt idx="223">
                  <c:v>253</c:v>
                </c:pt>
                <c:pt idx="224">
                  <c:v>257</c:v>
                </c:pt>
                <c:pt idx="225">
                  <c:v>263</c:v>
                </c:pt>
                <c:pt idx="226">
                  <c:v>296</c:v>
                </c:pt>
                <c:pt idx="227">
                  <c:v>326</c:v>
                </c:pt>
                <c:pt idx="228">
                  <c:v>328</c:v>
                </c:pt>
                <c:pt idx="229">
                  <c:v>331</c:v>
                </c:pt>
                <c:pt idx="230">
                  <c:v>347</c:v>
                </c:pt>
                <c:pt idx="231">
                  <c:v>355</c:v>
                </c:pt>
                <c:pt idx="232">
                  <c:v>362</c:v>
                </c:pt>
                <c:pt idx="233">
                  <c:v>374</c:v>
                </c:pt>
                <c:pt idx="234">
                  <c:v>393</c:v>
                </c:pt>
                <c:pt idx="235">
                  <c:v>395</c:v>
                </c:pt>
                <c:pt idx="236">
                  <c:v>418</c:v>
                </c:pt>
                <c:pt idx="237">
                  <c:v>424</c:v>
                </c:pt>
                <c:pt idx="238">
                  <c:v>435</c:v>
                </c:pt>
                <c:pt idx="239">
                  <c:v>441</c:v>
                </c:pt>
                <c:pt idx="240">
                  <c:v>452</c:v>
                </c:pt>
                <c:pt idx="241">
                  <c:v>452</c:v>
                </c:pt>
                <c:pt idx="242">
                  <c:v>454</c:v>
                </c:pt>
                <c:pt idx="243">
                  <c:v>504</c:v>
                </c:pt>
                <c:pt idx="244">
                  <c:v>513</c:v>
                </c:pt>
                <c:pt idx="245">
                  <c:v>523</c:v>
                </c:pt>
                <c:pt idx="246">
                  <c:v>526</c:v>
                </c:pt>
                <c:pt idx="247">
                  <c:v>535</c:v>
                </c:pt>
                <c:pt idx="248">
                  <c:v>554</c:v>
                </c:pt>
                <c:pt idx="249">
                  <c:v>558</c:v>
                </c:pt>
                <c:pt idx="250">
                  <c:v>558</c:v>
                </c:pt>
                <c:pt idx="251">
                  <c:v>575</c:v>
                </c:pt>
                <c:pt idx="252">
                  <c:v>579</c:v>
                </c:pt>
                <c:pt idx="253">
                  <c:v>594</c:v>
                </c:pt>
                <c:pt idx="254">
                  <c:v>602</c:v>
                </c:pt>
                <c:pt idx="255">
                  <c:v>605</c:v>
                </c:pt>
                <c:pt idx="256">
                  <c:v>648</c:v>
                </c:pt>
                <c:pt idx="257">
                  <c:v>648</c:v>
                </c:pt>
                <c:pt idx="258">
                  <c:v>656</c:v>
                </c:pt>
                <c:pt idx="259">
                  <c:v>662</c:v>
                </c:pt>
                <c:pt idx="260">
                  <c:v>672</c:v>
                </c:pt>
                <c:pt idx="261">
                  <c:v>674</c:v>
                </c:pt>
                <c:pt idx="262">
                  <c:v>676</c:v>
                </c:pt>
                <c:pt idx="263">
                  <c:v>679</c:v>
                </c:pt>
                <c:pt idx="264">
                  <c:v>679</c:v>
                </c:pt>
                <c:pt idx="265">
                  <c:v>714</c:v>
                </c:pt>
                <c:pt idx="266">
                  <c:v>742</c:v>
                </c:pt>
                <c:pt idx="267">
                  <c:v>747</c:v>
                </c:pt>
                <c:pt idx="268">
                  <c:v>750</c:v>
                </c:pt>
                <c:pt idx="269">
                  <c:v>750</c:v>
                </c:pt>
                <c:pt idx="270">
                  <c:v>752</c:v>
                </c:pt>
                <c:pt idx="271">
                  <c:v>774</c:v>
                </c:pt>
                <c:pt idx="272">
                  <c:v>782</c:v>
                </c:pt>
                <c:pt idx="273">
                  <c:v>792</c:v>
                </c:pt>
                <c:pt idx="274">
                  <c:v>803</c:v>
                </c:pt>
                <c:pt idx="275">
                  <c:v>830</c:v>
                </c:pt>
                <c:pt idx="276">
                  <c:v>830</c:v>
                </c:pt>
                <c:pt idx="277">
                  <c:v>831</c:v>
                </c:pt>
                <c:pt idx="278">
                  <c:v>838</c:v>
                </c:pt>
                <c:pt idx="279">
                  <c:v>842</c:v>
                </c:pt>
                <c:pt idx="280">
                  <c:v>846</c:v>
                </c:pt>
                <c:pt idx="281">
                  <c:v>859</c:v>
                </c:pt>
                <c:pt idx="282">
                  <c:v>886</c:v>
                </c:pt>
                <c:pt idx="283">
                  <c:v>889</c:v>
                </c:pt>
                <c:pt idx="284">
                  <c:v>908</c:v>
                </c:pt>
                <c:pt idx="285">
                  <c:v>923</c:v>
                </c:pt>
                <c:pt idx="286">
                  <c:v>926</c:v>
                </c:pt>
                <c:pt idx="287">
                  <c:v>931</c:v>
                </c:pt>
                <c:pt idx="288">
                  <c:v>934</c:v>
                </c:pt>
                <c:pt idx="289">
                  <c:v>940</c:v>
                </c:pt>
                <c:pt idx="290">
                  <c:v>941</c:v>
                </c:pt>
                <c:pt idx="291">
                  <c:v>955</c:v>
                </c:pt>
                <c:pt idx="292">
                  <c:v>1000</c:v>
                </c:pt>
                <c:pt idx="293">
                  <c:v>1028</c:v>
                </c:pt>
                <c:pt idx="294">
                  <c:v>1059</c:v>
                </c:pt>
                <c:pt idx="295">
                  <c:v>1063</c:v>
                </c:pt>
                <c:pt idx="296">
                  <c:v>1068</c:v>
                </c:pt>
                <c:pt idx="297">
                  <c:v>1072</c:v>
                </c:pt>
                <c:pt idx="298">
                  <c:v>1120</c:v>
                </c:pt>
                <c:pt idx="299">
                  <c:v>1121</c:v>
                </c:pt>
                <c:pt idx="300">
                  <c:v>1130</c:v>
                </c:pt>
                <c:pt idx="301">
                  <c:v>1181</c:v>
                </c:pt>
                <c:pt idx="302">
                  <c:v>1194</c:v>
                </c:pt>
                <c:pt idx="303">
                  <c:v>1198</c:v>
                </c:pt>
                <c:pt idx="304">
                  <c:v>1220</c:v>
                </c:pt>
                <c:pt idx="305">
                  <c:v>1221</c:v>
                </c:pt>
                <c:pt idx="306">
                  <c:v>1225</c:v>
                </c:pt>
                <c:pt idx="307">
                  <c:v>1229</c:v>
                </c:pt>
                <c:pt idx="308">
                  <c:v>1257</c:v>
                </c:pt>
                <c:pt idx="309">
                  <c:v>1258</c:v>
                </c:pt>
                <c:pt idx="310">
                  <c:v>1274</c:v>
                </c:pt>
                <c:pt idx="311">
                  <c:v>1296</c:v>
                </c:pt>
                <c:pt idx="312">
                  <c:v>1335</c:v>
                </c:pt>
                <c:pt idx="313">
                  <c:v>1368</c:v>
                </c:pt>
                <c:pt idx="314">
                  <c:v>1439</c:v>
                </c:pt>
                <c:pt idx="315">
                  <c:v>1467</c:v>
                </c:pt>
                <c:pt idx="316">
                  <c:v>1467</c:v>
                </c:pt>
                <c:pt idx="317">
                  <c:v>1482</c:v>
                </c:pt>
                <c:pt idx="318">
                  <c:v>1538</c:v>
                </c:pt>
                <c:pt idx="319">
                  <c:v>1596</c:v>
                </c:pt>
                <c:pt idx="320">
                  <c:v>1608</c:v>
                </c:pt>
                <c:pt idx="321">
                  <c:v>1625</c:v>
                </c:pt>
                <c:pt idx="322">
                  <c:v>1657</c:v>
                </c:pt>
                <c:pt idx="323">
                  <c:v>1684</c:v>
                </c:pt>
                <c:pt idx="324">
                  <c:v>1691</c:v>
                </c:pt>
                <c:pt idx="325">
                  <c:v>1748</c:v>
                </c:pt>
                <c:pt idx="326">
                  <c:v>1758</c:v>
                </c:pt>
                <c:pt idx="327">
                  <c:v>1784</c:v>
                </c:pt>
                <c:pt idx="328">
                  <c:v>1790</c:v>
                </c:pt>
                <c:pt idx="329">
                  <c:v>1796</c:v>
                </c:pt>
                <c:pt idx="330">
                  <c:v>1825</c:v>
                </c:pt>
                <c:pt idx="331">
                  <c:v>1886</c:v>
                </c:pt>
                <c:pt idx="332">
                  <c:v>1910</c:v>
                </c:pt>
                <c:pt idx="333">
                  <c:v>1979</c:v>
                </c:pt>
                <c:pt idx="334">
                  <c:v>1999</c:v>
                </c:pt>
                <c:pt idx="335">
                  <c:v>2025</c:v>
                </c:pt>
                <c:pt idx="336">
                  <c:v>2062</c:v>
                </c:pt>
                <c:pt idx="337">
                  <c:v>2072</c:v>
                </c:pt>
                <c:pt idx="338">
                  <c:v>2108</c:v>
                </c:pt>
                <c:pt idx="339">
                  <c:v>2176</c:v>
                </c:pt>
                <c:pt idx="340">
                  <c:v>2179</c:v>
                </c:pt>
                <c:pt idx="341">
                  <c:v>2201</c:v>
                </c:pt>
                <c:pt idx="342">
                  <c:v>2253</c:v>
                </c:pt>
                <c:pt idx="343">
                  <c:v>2307</c:v>
                </c:pt>
                <c:pt idx="344">
                  <c:v>2468</c:v>
                </c:pt>
                <c:pt idx="345">
                  <c:v>2604</c:v>
                </c:pt>
                <c:pt idx="346">
                  <c:v>2690</c:v>
                </c:pt>
                <c:pt idx="347">
                  <c:v>2779</c:v>
                </c:pt>
                <c:pt idx="348">
                  <c:v>2915</c:v>
                </c:pt>
                <c:pt idx="349">
                  <c:v>2928</c:v>
                </c:pt>
                <c:pt idx="350">
                  <c:v>2955</c:v>
                </c:pt>
                <c:pt idx="351">
                  <c:v>3015</c:v>
                </c:pt>
                <c:pt idx="352">
                  <c:v>3182</c:v>
                </c:pt>
                <c:pt idx="353">
                  <c:v>3304</c:v>
                </c:pt>
                <c:pt idx="354">
                  <c:v>3387</c:v>
                </c:pt>
                <c:pt idx="355">
                  <c:v>3410</c:v>
                </c:pt>
                <c:pt idx="356">
                  <c:v>3483</c:v>
                </c:pt>
                <c:pt idx="357">
                  <c:v>3868</c:v>
                </c:pt>
                <c:pt idx="358">
                  <c:v>4405</c:v>
                </c:pt>
                <c:pt idx="359">
                  <c:v>4428</c:v>
                </c:pt>
                <c:pt idx="360">
                  <c:v>4697</c:v>
                </c:pt>
                <c:pt idx="361">
                  <c:v>5497</c:v>
                </c:pt>
                <c:pt idx="362">
                  <c:v>5681</c:v>
                </c:pt>
                <c:pt idx="363">
                  <c:v>6080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91-49F9-BF2F-1D5F9E2C8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26776"/>
        <c:axId val="490827432"/>
      </c:scatterChart>
      <c:valAx>
        <c:axId val="490826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27432"/>
        <c:crosses val="autoZero"/>
        <c:crossBetween val="midCat"/>
      </c:valAx>
      <c:valAx>
        <c:axId val="490827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26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671512</xdr:colOff>
      <xdr:row>2</xdr:row>
      <xdr:rowOff>4761</xdr:rowOff>
    </xdr:from>
    <xdr:to>
      <xdr:col>18</xdr:col>
      <xdr:colOff>400050</xdr:colOff>
      <xdr:row>18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6B59B8-862E-D4E6-500D-7663A4F5FA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3</xdr:row>
      <xdr:rowOff>0</xdr:rowOff>
    </xdr:from>
    <xdr:to>
      <xdr:col>18</xdr:col>
      <xdr:colOff>666750</xdr:colOff>
      <xdr:row>29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771194-08BB-7B48-7CEF-7365A91D6D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33336</xdr:colOff>
      <xdr:row>1</xdr:row>
      <xdr:rowOff>42862</xdr:rowOff>
    </xdr:from>
    <xdr:to>
      <xdr:col>16</xdr:col>
      <xdr:colOff>666749</xdr:colOff>
      <xdr:row>17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394A1D-70CF-420E-F3ED-A891587098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142875</xdr:rowOff>
    </xdr:from>
    <xdr:to>
      <xdr:col>8</xdr:col>
      <xdr:colOff>38100</xdr:colOff>
      <xdr:row>29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0F8026-BC5C-DAD9-9CE3-137A510E73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8</xdr:row>
      <xdr:rowOff>95250</xdr:rowOff>
    </xdr:from>
    <xdr:to>
      <xdr:col>18</xdr:col>
      <xdr:colOff>466725</xdr:colOff>
      <xdr:row>22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C8B545D-4AD9-45EC-8D48-2299C8205D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fed Mahbub" refreshedDate="45039.552527893517" createdVersion="8" refreshedVersion="8" minRefreshableVersion="3" recordCount="1000" xr:uid="{646DA957-C6AD-4C46-8BEA-B95A6874AD63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gerage Donation" numFmtId="2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fed Mahbub" refreshedDate="45039.598383101853" createdVersion="8" refreshedVersion="8" minRefreshableVersion="3" recordCount="1000" xr:uid="{B7AE8A5A-CBF4-41C2-9B24-E2F4BD5C86F4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gerage Donation" numFmtId="2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0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09/01/2010"/>
          <s v="Qtr1"/>
          <s v="Qtr2"/>
          <s v="Qtr3"/>
          <s v="Qtr4"/>
          <s v="&gt;27/01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0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x v="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x v="1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x v="2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x v="3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x v="4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x v="5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x v="6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x v="7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x v="8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x v="9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x v="1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x v="11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x v="12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x v="13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x v="14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x v="15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x v="16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x v="17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x v="18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x v="19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x v="2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x v="21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x v="22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x v="23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x v="24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x v="25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x v="26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x v="27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x v="28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x v="29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x v="3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x v="31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x v="32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x v="33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x v="34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x v="35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x v="36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x v="37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x v="38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x v="39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x v="4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x v="41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x v="42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x v="43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x v="44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x v="45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x v="46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x v="47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x v="48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x v="49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x v="5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x v="51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x v="52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x v="53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x v="54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x v="55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x v="56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x v="57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x v="58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x v="59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x v="6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x v="61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x v="62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x v="63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x v="64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x v="65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x v="66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x v="67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x v="68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x v="69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x v="7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x v="49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x v="71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x v="72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x v="73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x v="74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x v="75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x v="76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x v="77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x v="78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x v="79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x v="8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x v="4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x v="81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x v="82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x v="83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x v="84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x v="85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x v="86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x v="87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x v="88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x v="89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x v="4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x v="9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x v="91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x v="92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x v="36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x v="93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x v="94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x v="95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x v="96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x v="97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x v="98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x v="99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x v="1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x v="101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x v="102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x v="103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x v="104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x v="105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x v="106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x v="107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x v="108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x v="109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x v="11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x v="111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x v="112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x v="113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x v="114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x v="115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x v="116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x v="117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x v="95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x v="118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x v="119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x v="12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x v="121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x v="122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x v="123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x v="97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x v="124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x v="125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x v="126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x v="127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x v="128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x v="129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x v="13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x v="131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x v="132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x v="133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x v="134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x v="135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x v="136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x v="137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x v="138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x v="139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x v="14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x v="141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x v="142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x v="143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x v="144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x v="145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x v="146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x v="147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x v="148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x v="149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x v="15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x v="151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x v="152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x v="153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x v="154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x v="155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x v="156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x v="157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x v="158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x v="159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x v="16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x v="161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x v="162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x v="163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x v="164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x v="165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x v="166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x v="167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x v="168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x v="169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x v="17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x v="171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x v="172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x v="173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x v="174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x v="175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x v="176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x v="177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x v="178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x v="179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x v="18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x v="181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x v="182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x v="183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x v="184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x v="185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x v="186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x v="187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x v="188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x v="189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x v="19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x v="191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x v="192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x v="193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x v="194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x v="195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x v="196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x v="197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x v="198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x v="199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x v="2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x v="201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x v="202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x v="203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x v="204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x v="205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x v="206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x v="207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x v="208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x v="209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x v="21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x v="211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x v="212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x v="213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x v="214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x v="215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x v="216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x v="217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x v="218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x v="219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x v="122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x v="22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x v="221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x v="222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x v="223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x v="224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x v="225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x v="226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x v="227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x v="228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x v="229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x v="23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x v="231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x v="232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x v="233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x v="234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x v="235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x v="236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x v="237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x v="238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x v="239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x v="24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x v="241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x v="242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x v="243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x v="244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x v="245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x v="246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x v="247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x v="248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x v="249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x v="25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x v="251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x v="252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x v="253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x v="254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x v="255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x v="256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x v="257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x v="258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x v="259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x v="26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x v="261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x v="262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x v="263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x v="264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x v="265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x v="266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x v="267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x v="153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x v="268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x v="269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x v="27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x v="271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x v="272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x v="273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x v="274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x v="148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x v="275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x v="276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x v="72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x v="277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x v="278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x v="71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x v="279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x v="28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x v="281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x v="282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x v="283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x v="284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x v="285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x v="286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x v="287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x v="288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x v="289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x v="29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x v="18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x v="291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x v="292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x v="293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x v="294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x v="295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x v="296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x v="297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x v="298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x v="299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x v="3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x v="301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x v="162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x v="302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x v="303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x v="304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x v="305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x v="306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x v="307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x v="308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x v="309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x v="31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x v="311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x v="312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x v="313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x v="314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x v="315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x v="316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x v="317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x v="318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x v="319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x v="32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x v="321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x v="322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x v="323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x v="324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x v="325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x v="326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x v="327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x v="328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x v="329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x v="151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x v="33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x v="331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x v="332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x v="333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x v="334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x v="335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x v="336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x v="337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x v="338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x v="339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x v="34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x v="341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x v="342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x v="343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x v="344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x v="127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x v="345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x v="346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x v="347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x v="348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x v="349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x v="35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x v="351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x v="33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x v="352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x v="353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x v="354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x v="355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x v="356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x v="357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x v="358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x v="359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x v="36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x v="361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x v="362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x v="363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x v="364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x v="365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x v="366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x v="285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x v="367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x v="368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x v="369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x v="37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x v="371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x v="372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x v="373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x v="374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x v="375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x v="376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x v="377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x v="378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x v="379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x v="38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x v="103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x v="381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x v="382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x v="383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x v="384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x v="385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x v="386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x v="387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x v="388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x v="389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x v="39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x v="391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x v="277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x v="392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x v="393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x v="394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x v="395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x v="396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x v="397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x v="398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x v="399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x v="348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x v="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x v="401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x v="402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x v="403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x v="404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x v="405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x v="406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x v="407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x v="408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x v="409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x v="41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x v="312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x v="411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x v="412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x v="413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x v="414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x v="354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x v="415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x v="416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x v="417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x v="418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x v="419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x v="42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x v="421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x v="422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x v="423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x v="424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x v="425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x v="426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x v="427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x v="428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x v="429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x v="43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x v="431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x v="432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x v="433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x v="434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x v="435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x v="436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x v="437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x v="438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x v="439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x v="44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x v="441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x v="442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x v="443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x v="444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x v="445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x v="368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x v="446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x v="447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x v="448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x v="178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x v="449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x v="45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x v="451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x v="452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x v="453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x v="454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x v="455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x v="456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x v="457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x v="458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x v="459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x v="46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x v="461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x v="462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x v="463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x v="464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x v="465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x v="466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x v="467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x v="468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x v="469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x v="47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x v="471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x v="472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x v="473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x v="474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x v="475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x v="38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x v="353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x v="476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x v="477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x v="478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x v="479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x v="48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x v="481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x v="482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x v="483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x v="484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x v="265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x v="485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x v="486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x v="412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x v="487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x v="488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x v="489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x v="442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x v="437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x v="49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x v="491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x v="163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x v="492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x v="493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x v="494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x v="495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x v="496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x v="497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x v="18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x v="498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x v="499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x v="5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x v="5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x v="501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x v="502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x v="52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x v="503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x v="504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x v="505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x v="506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x v="507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x v="508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x v="509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x v="51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x v="511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x v="512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x v="513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x v="514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x v="515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x v="516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x v="517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x v="518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x v="519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x v="52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x v="219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x v="521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x v="522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x v="523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x v="524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x v="348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x v="28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x v="525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x v="526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x v="527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x v="528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x v="529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x v="36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x v="254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x v="53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x v="531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x v="532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x v="533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x v="534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x v="535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x v="536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x v="537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x v="538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x v="539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x v="54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x v="541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x v="542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x v="543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x v="544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x v="545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x v="546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x v="547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x v="548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x v="298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x v="549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x v="55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x v="551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x v="552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x v="238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x v="553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x v="554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x v="496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x v="555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x v="556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x v="557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x v="558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x v="559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x v="56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x v="561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x v="562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x v="563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x v="529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x v="564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x v="565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x v="566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x v="567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x v="568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x v="569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x v="57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x v="571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x v="572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x v="573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x v="471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x v="574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x v="575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x v="576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x v="577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x v="578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x v="477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x v="579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x v="58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x v="581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x v="582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x v="581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x v="583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x v="584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x v="585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x v="586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x v="587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x v="588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x v="589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x v="59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x v="591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x v="592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x v="593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x v="51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x v="594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x v="595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x v="596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x v="597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x v="598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x v="599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x v="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x v="601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x v="602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x v="603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x v="604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x v="292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x v="605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x v="606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x v="607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x v="608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x v="609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x v="61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x v="611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x v="612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x v="613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x v="614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x v="615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x v="616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x v="453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x v="617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x v="618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x v="619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x v="62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x v="621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x v="622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x v="623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x v="624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x v="625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x v="626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x v="627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x v="491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x v="628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x v="629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x v="63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x v="631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x v="632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x v="633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x v="634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x v="415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x v="635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x v="607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x v="636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x v="637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x v="638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x v="639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x v="64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x v="641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x v="642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x v="445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x v="116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x v="643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x v="644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x v="645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x v="646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x v="647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x v="467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x v="648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x v="649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x v="65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x v="651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x v="652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x v="653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x v="654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x v="655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x v="656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x v="657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x v="89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x v="658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x v="438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x v="659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x v="66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x v="661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x v="662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x v="236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x v="663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x v="202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x v="664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x v="665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x v="666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x v="602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x v="667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x v="668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x v="669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x v="67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x v="601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x v="671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x v="672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x v="673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x v="674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x v="675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x v="676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x v="677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x v="678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x v="679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x v="68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x v="681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x v="682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x v="683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x v="684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x v="685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x v="488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x v="686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x v="687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x v="688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x v="689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x v="69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x v="691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x v="424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x v="231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x v="692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x v="693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x v="694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x v="236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x v="695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x v="696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x v="697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x v="698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x v="699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x v="489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x v="512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x v="7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x v="701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x v="34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x v="702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x v="703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x v="704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x v="705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x v="706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x v="707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x v="708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x v="709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x v="71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x v="711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x v="712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x v="7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x v="713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x v="714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x v="715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x v="716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x v="717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x v="718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x v="719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x v="115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x v="72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x v="721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x v="722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x v="451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x v="642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x v="723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x v="724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x v="725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x v="726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x v="727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x v="56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x v="728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x v="339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x v="35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x v="729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x v="241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x v="73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x v="322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x v="731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x v="732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x v="157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x v="733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x v="734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x v="735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x v="736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x v="737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x v="738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x v="739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x v="74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x v="697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x v="741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x v="742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x v="743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x v="744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x v="269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x v="745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x v="746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x v="747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x v="503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x v="748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x v="33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x v="749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x v="75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x v="751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x v="451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x v="752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x v="753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x v="754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x v="755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x v="756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x v="757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x v="758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x v="759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x v="76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x v="761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x v="78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x v="762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x v="763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x v="764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x v="765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x v="539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x v="766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x v="422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x v="767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x v="768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x v="214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x v="769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x v="77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x v="771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x v="25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x v="772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x v="773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x v="774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x v="331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x v="775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x v="776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x v="777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x v="778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x v="779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x v="78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x v="781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x v="782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x v="783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x v="393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x v="784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x v="785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x v="229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x v="786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x v="787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x v="341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x v="788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x v="789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x v="79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x v="791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x v="792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x v="556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x v="488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x v="232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x v="793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x v="794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x v="138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x v="795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x v="796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x v="797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x v="798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x v="799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x v="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x v="368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x v="801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x v="802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x v="803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x v="482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x v="496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x v="804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x v="805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x v="806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x v="807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x v="808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x v="104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x v="809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x v="81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x v="811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x v="812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x v="813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x v="814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x v="815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x v="414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x v="816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x v="82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x v="817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x v="818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x v="819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x v="32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x v="82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x v="821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x v="822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x v="823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x v="824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x v="497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x v="825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x v="826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x v="827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x v="828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x v="829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x v="83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x v="94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x v="831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x v="832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x v="833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x v="834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x v="835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x v="836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x v="611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x v="837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x v="334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x v="838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x v="839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x v="216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x v="84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x v="133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x v="354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x v="721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x v="841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x v="842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x v="843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x v="844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x v="845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x v="846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x v="847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x v="688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x v="848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x v="248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x v="849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x v="85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x v="851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x v="852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x v="853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x v="104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x v="854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x v="855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x v="856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x v="857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x v="858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x v="859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x v="86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x v="264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x v="65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x v="861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x v="862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x v="454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x v="863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x v="864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x v="865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x v="866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x v="867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x v="868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x v="296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x v="869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x v="274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x v="354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x v="87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x v="871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x v="98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x v="872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x v="873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x v="526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x v="874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x v="875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x v="876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x v="877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x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x v="1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x v="2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x v="3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x v="4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x v="5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x v="6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x v="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x v="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x v="9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x v="1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x v="11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x v="12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x v="13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x v="14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x v="15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x v="16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x v="17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x v="18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x v="19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x v="20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x v="21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x v="22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x v="23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x v="24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x v="25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x v="26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x v="27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x v="28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x v="29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x v="30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x v="31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x v="32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x v="33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x v="34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x v="3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x v="3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x v="3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x v="38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x v="39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x v="40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x v="4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x v="4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x v="43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x v="13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x v="44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x v="45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x v="46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x v="47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x v="48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x v="49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x v="50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x v="51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x v="52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x v="53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x v="54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x v="55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x v="56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x v="57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x v="5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x v="59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x v="60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x v="61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x v="62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x v="63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x v="64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x v="65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x v="66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x v="67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x v="68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x v="69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x v="70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x v="71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x v="39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x v="72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x v="73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x v="7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x v="75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x v="76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x v="77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x v="78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x v="79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x v="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x v="81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x v="82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x v="83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x v="84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x v="85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x v="86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x v="87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x v="88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x v="8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x v="90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x v="91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x v="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x v="11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x v="92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x v="86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x v="93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x v="55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x v="49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x v="55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x v="94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x v="95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x v="96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x v="97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x v="98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x v="99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x v="100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x v="101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x v="102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x v="103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x v="104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x v="54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x v="105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x v="106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x v="107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x v="108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x v="109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x v="110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x v="111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x v="112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x v="113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x v="114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x v="115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x v="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x v="116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x v="117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x v="118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x v="12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x v="119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x v="120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x v="121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x v="122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x v="123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x v="124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x v="125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x v="126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x v="127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x v="128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x v="129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x v="130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x v="124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x v="131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x v="18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x v="132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x v="133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x v="134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x v="3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x v="13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x v="49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x v="50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x v="13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x v="137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x v="138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x v="139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x v="140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x v="141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x v="142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x v="143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x v="55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x v="51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x v="144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x v="67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x v="20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x v="145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x v="146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x v="147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x v="148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x v="149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x v="109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x v="62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x v="150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x v="15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x v="44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x v="152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x v="153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x v="154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x v="155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x v="156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x v="15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x v="158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x v="159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x v="99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x v="16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x v="161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x v="162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x v="163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x v="164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x v="165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x v="3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x v="99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x v="166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x v="167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x v="105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x v="168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x v="16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x v="16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x v="170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x v="171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x v="49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x v="144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x v="17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x v="173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x v="174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x v="175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x v="176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x v="177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x v="178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x v="179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x v="31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x v="180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x v="170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x v="181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x v="34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x v="182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x v="183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x v="18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x v="185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x v="186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x v="68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x v="187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x v="18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x v="189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x v="190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x v="191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x v="19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x v="19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x v="194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x v="195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x v="196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x v="109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x v="45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x v="197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x v="46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x v="45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x v="176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x v="198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x v="199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x v="142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x v="200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x v="7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x v="201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x v="202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x v="4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x v="203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x v="4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x v="20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x v="205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x v="206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x v="49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x v="196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x v="207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x v="208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x v="39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x v="209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x v="27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x v="45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x v="129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x v="18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x v="210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x v="211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x v="3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x v="134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x v="2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x v="99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x v="213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x v="214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x v="44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x v="215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x v="216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x v="217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x v="218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x v="219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x v="27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x v="220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x v="221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x v="100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x v="222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x v="223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x v="224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x v="225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x v="221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x v="226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x v="227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x v="228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x v="229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x v="230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x v="231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x v="232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x v="233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x v="3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x v="234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x v="235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x v="236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x v="237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x v="63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x v="238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x v="239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x v="240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x v="49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x v="241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x v="242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x v="235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x v="23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x v="72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x v="243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x v="244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x v="245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x v="51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x v="3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x v="246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x v="247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x v="248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x v="221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x v="249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x v="250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x v="141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x v="68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x v="251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x v="175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x v="194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x v="252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x v="150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x v="253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x v="107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x v="5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x v="254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x v="255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x v="57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x v="256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x v="257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x v="258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x v="259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x v="260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x v="261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x v="26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x v="263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x v="264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x v="265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x v="224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x v="266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x v="267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x v="98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x v="268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x v="269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x v="270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x v="27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x v="272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x v="27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x v="49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x v="274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x v="254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x v="275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x v="175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x v="99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x v="174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x v="142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x v="276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x v="27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x v="278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x v="39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x v="27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x v="27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x v="129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x v="19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x v="196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x v="51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x v="280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x v="110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x v="281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x v="282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x v="283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x v="284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x v="165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x v="270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x v="54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x v="78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x v="28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x v="9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x v="286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x v="287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x v="109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x v="288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x v="28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x v="290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x v="291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x v="292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x v="293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x v="294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x v="126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x v="295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x v="296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x v="297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x v="298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x v="1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x v="299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x v="211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x v="300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x v="30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x v="49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x v="302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x v="174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x v="303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x v="304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x v="30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x v="306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x v="307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x v="110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x v="308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x v="309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x v="17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x v="38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x v="310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x v="311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x v="312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x v="313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x v="27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x v="314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x v="315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x v="115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x v="316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x v="317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x v="318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x v="100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x v="45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x v="3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x v="320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x v="321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x v="322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x v="286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x v="115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x v="222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x v="323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x v="234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x v="324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x v="61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x v="325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x v="326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x v="327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x v="328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x v="235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x v="182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x v="329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x v="102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x v="73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x v="129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x v="330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x v="331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x v="99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x v="49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x v="332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x v="249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x v="333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x v="334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x v="335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x v="336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x v="337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x v="338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x v="339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x v="126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x v="34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x v="341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x v="342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x v="343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x v="175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x v="344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x v="27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x v="3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x v="122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x v="345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x v="346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x v="347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x v="88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x v="23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x v="57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x v="348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x v="86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x v="349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x v="350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x v="215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x v="351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x v="352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x v="353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x v="354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x v="355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x v="356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x v="357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x v="127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x v="72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x v="358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x v="120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x v="359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x v="251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x v="360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x v="13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x v="71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x v="53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x v="361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x v="36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x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x v="363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x v="129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x v="364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x v="197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x v="365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x v="366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x v="161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x v="36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x v="36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x v="54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x v="369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x v="370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x v="164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x v="371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x v="221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x v="372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x v="373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x v="234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x v="374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x v="235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x v="375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x v="27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x v="121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x v="376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x v="377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x v="98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x v="378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x v="175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x v="352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x v="200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x v="379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x v="105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x v="380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x v="166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x v="381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x v="382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x v="383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x v="384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x v="385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x v="326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x v="386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x v="240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x v="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x v="286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x v="387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x v="39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x v="388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x v="389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x v="390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x v="49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x v="391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x v="45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x v="392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x v="353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x v="18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x v="393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x v="394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x v="105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x v="395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x v="396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x v="40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x v="150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x v="72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x v="397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x v="398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x v="95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x v="146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x v="399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x v="400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x v="401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x v="164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x v="115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x v="402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x v="358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x v="21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x v="251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x v="95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x v="242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x v="215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x v="403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x v="83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x v="344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x v="404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x v="405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x v="158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x v="406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x v="388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x v="407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x v="408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x v="99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x v="408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x v="259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x v="409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x v="144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x v="410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x v="236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x v="411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x v="412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x v="17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x v="49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x v="346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x v="413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x v="408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x v="414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x v="3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x v="415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x v="416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x v="417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x v="124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x v="418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x v="27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x v="325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x v="150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x v="419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x v="73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x v="202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x v="12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x v="420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x v="355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x v="5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x v="421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x v="251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x v="422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x v="423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x v="197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x v="288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x v="110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x v="87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x v="424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x v="215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x v="425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x v="426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x v="339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x v="427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x v="428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x v="429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x v="167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x v="115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x v="430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x v="431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x v="346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x v="30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x v="432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x v="433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x v="434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x v="43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x v="6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x v="419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x v="436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x v="49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x v="437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x v="438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x v="439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x v="440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x v="441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x v="442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x v="443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x v="444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x v="424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x v="385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x v="445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x v="54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x v="215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x v="446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x v="447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x v="270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x v="448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x v="70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x v="449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x v="450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x v="451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x v="452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x v="125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x v="453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x v="269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x v="454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x v="4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x v="45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x v="456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x v="457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x v="458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x v="459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x v="98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x v="46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x v="461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x v="38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x v="462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x v="463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x v="464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x v="257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x v="465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x v="385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x v="466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x v="467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x v="468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x v="46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x v="470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x v="471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x v="75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x v="49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x v="472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x v="100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x v="473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x v="220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x v="474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x v="47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x v="170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x v="231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x v="129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x v="476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x v="443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x v="381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x v="459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x v="477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x v="478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x v="144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x v="479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x v="480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x v="300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x v="63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x v="101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x v="481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x v="358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x v="246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x v="482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x v="168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x v="483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x v="234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x v="393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x v="130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x v="3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x v="484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x v="485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x v="48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x v="487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x v="226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x v="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x v="27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x v="27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x v="3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x v="406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x v="393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x v="68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x v="382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x v="298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x v="4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x v="489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x v="490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x v="491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x v="49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x v="492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x v="493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x v="231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x v="494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x v="495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x v="496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x v="493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x v="497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x v="498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x v="155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x v="499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x v="16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x v="500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x v="496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x v="40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x v="501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x v="502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x v="503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x v="504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x v="505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x v="150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x v="506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x v="507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x v="373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x v="234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x v="508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x v="103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x v="5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x v="509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x v="55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x v="75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x v="510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x v="18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x v="511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x v="78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x v="512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x v="513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x v="249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x v="430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x v="260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x v="514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x v="243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x v="483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x v="46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x v="249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x v="373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x v="51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x v="246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x v="516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x v="49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x v="88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x v="23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x v="517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x v="205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x v="109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x v="70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x v="177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x v="161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x v="51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x v="394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x v="8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x v="519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x v="520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x v="521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x v="236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x v="221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x v="522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x v="464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x v="523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x v="524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x v="155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x v="525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x v="526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x v="527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x v="144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x v="346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x v="17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x v="131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x v="110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x v="528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x v="529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x v="265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x v="34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x v="530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x v="531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x v="115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x v="532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x v="210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x v="144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x v="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x v="287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x v="227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x v="254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x v="115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x v="53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x v="44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x v="46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x v="535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x v="253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x v="49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x v="415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x v="249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x v="50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x v="536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x v="15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x v="1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x v="537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x v="164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x v="377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x v="167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x v="25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x v="72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x v="538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x v="503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x v="539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x v="540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x v="402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x v="105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x v="541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x v="246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x v="542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x v="543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x v="544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x v="545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x v="109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x v="176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x v="546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x v="65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x v="4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x v="547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x v="15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x v="175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x v="548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x v="549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x v="550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x v="551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x v="249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x v="552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x v="393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x v="553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x v="34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x v="554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x v="134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x v="75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x v="3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x v="555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x v="11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x v="556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x v="300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x v="49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x v="122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x v="46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x v="443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x v="3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x v="64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x v="27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x v="142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x v="557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x v="175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x v="102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x v="558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x v="55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x v="560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x v="56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x v="562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x v="550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x v="11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x v="388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x v="537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x v="563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x v="63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x v="564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x v="174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x v="565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x v="167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x v="27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x v="95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x v="566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x v="229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x v="72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x v="19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x v="358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x v="567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x v="339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x v="227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x v="356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x v="568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x v="87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x v="109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x v="569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x v="373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x v="109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x v="493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x v="570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x v="57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x v="483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x v="171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x v="415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x v="84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x v="49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x v="572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x v="428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x v="356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x v="573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x v="175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x v="268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x v="54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x v="19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x v="406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x v="12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x v="287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x v="574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x v="493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x v="287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x v="512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x v="242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x v="575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x v="493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x v="576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x v="577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x v="3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x v="578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x v="526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x v="235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x v="18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x v="382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x v="109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x v="45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x v="579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x v="580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x v="581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x v="51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x v="582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x v="345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x v="583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x v="45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x v="584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x v="251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x v="31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x v="251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x v="585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x v="227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x v="51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x v="586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x v="587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x v="19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x v="27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x v="82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x v="588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78BBA5-9924-47D4-825F-AAD56B615DF4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3:G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numFmtId="2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8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325866-B30A-4114-AF6F-875B66554F8B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numFmtId="2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8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CA06F9-7F4C-4C14-986D-711B6BBDE737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numFmtId="2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8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D1" workbookViewId="0">
      <selection activeCell="F1" sqref="F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0" width="12.5" customWidth="1"/>
    <col min="11" max="11" width="11.125" bestFit="1" customWidth="1"/>
    <col min="14" max="14" width="28" bestFit="1" customWidth="1"/>
    <col min="15" max="15" width="11" style="5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4" t="s">
        <v>2029</v>
      </c>
      <c r="P1" s="1" t="s">
        <v>2030</v>
      </c>
      <c r="Q1" s="1" t="s">
        <v>2031</v>
      </c>
      <c r="R1" s="1" t="s">
        <v>2032</v>
      </c>
      <c r="S1" s="1" t="s">
        <v>2072</v>
      </c>
      <c r="T1" s="1" t="s">
        <v>2071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5">
        <f>E2/D2</f>
        <v>0</v>
      </c>
      <c r="P2" s="6">
        <f>IFERROR(E2/G2,0)</f>
        <v>0</v>
      </c>
      <c r="Q2" t="str" cm="1">
        <f t="array" ref="Q2:R2">_xlfn.TEXTSPLIT(N2,"/")</f>
        <v>food</v>
      </c>
      <c r="R2" t="str">
        <v>food trucks</v>
      </c>
      <c r="S2" s="9">
        <f>(((J2/60)/60)/24)+DATE(1970,1,1)</f>
        <v>42336.25</v>
      </c>
      <c r="T2" s="9">
        <f>(((K2/60)/60)/24)+DATE(1970,1,1)</f>
        <v>42353.25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5">
        <f t="shared" ref="O3:O66" si="0">E3/D3</f>
        <v>10.4</v>
      </c>
      <c r="P3" s="6">
        <f t="shared" ref="P3:P66" si="1">IFERROR(E3/G3,0)</f>
        <v>92.151898734177209</v>
      </c>
      <c r="Q3" t="str" cm="1">
        <f t="array" ref="Q3:R3">_xlfn.TEXTSPLIT(N3,"/")</f>
        <v>music</v>
      </c>
      <c r="R3" t="str">
        <v>rock</v>
      </c>
      <c r="S3" s="9">
        <f t="shared" ref="S3:S66" si="2">(((J3/60)/60)/24)+DATE(1970,1,1)</f>
        <v>41870.208333333336</v>
      </c>
      <c r="T3" s="9">
        <f t="shared" ref="T3:T66" si="3">(((K3/60)/60)/24)+DATE(1970,1,1)</f>
        <v>41872.208333333336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5">
        <f t="shared" si="0"/>
        <v>1.3147878228782288</v>
      </c>
      <c r="P4" s="6">
        <f t="shared" si="1"/>
        <v>100.01614035087719</v>
      </c>
      <c r="Q4" t="str" cm="1">
        <f t="array" ref="Q4:R4">_xlfn.TEXTSPLIT(N4,"/")</f>
        <v>technology</v>
      </c>
      <c r="R4" t="str">
        <v>web</v>
      </c>
      <c r="S4" s="9">
        <f t="shared" si="2"/>
        <v>41595.25</v>
      </c>
      <c r="T4" s="9">
        <f t="shared" si="3"/>
        <v>41597.25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5">
        <f t="shared" si="0"/>
        <v>0.58976190476190471</v>
      </c>
      <c r="P5" s="6">
        <f t="shared" si="1"/>
        <v>103.20833333333333</v>
      </c>
      <c r="Q5" t="str" cm="1">
        <f t="array" ref="Q5:R5">_xlfn.TEXTSPLIT(N5,"/")</f>
        <v>music</v>
      </c>
      <c r="R5" t="str">
        <v>rock</v>
      </c>
      <c r="S5" s="9">
        <f t="shared" si="2"/>
        <v>43688.208333333328</v>
      </c>
      <c r="T5" s="9">
        <f t="shared" si="3"/>
        <v>43728.208333333328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5">
        <f t="shared" si="0"/>
        <v>0.69276315789473686</v>
      </c>
      <c r="P6" s="6">
        <f t="shared" si="1"/>
        <v>99.339622641509436</v>
      </c>
      <c r="Q6" t="str" cm="1">
        <f t="array" ref="Q6:R6">_xlfn.TEXTSPLIT(N6,"/")</f>
        <v>theater</v>
      </c>
      <c r="R6" t="str">
        <v>plays</v>
      </c>
      <c r="S6" s="9">
        <f t="shared" si="2"/>
        <v>43485.25</v>
      </c>
      <c r="T6" s="9">
        <f t="shared" si="3"/>
        <v>43489.25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5">
        <f t="shared" si="0"/>
        <v>1.7361842105263159</v>
      </c>
      <c r="P7" s="6">
        <f t="shared" si="1"/>
        <v>75.833333333333329</v>
      </c>
      <c r="Q7" t="str" cm="1">
        <f t="array" ref="Q7:R7">_xlfn.TEXTSPLIT(N7,"/")</f>
        <v>theater</v>
      </c>
      <c r="R7" t="str">
        <v>plays</v>
      </c>
      <c r="S7" s="9">
        <f t="shared" si="2"/>
        <v>41149.208333333336</v>
      </c>
      <c r="T7" s="9">
        <f t="shared" si="3"/>
        <v>41160.208333333336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5">
        <f t="shared" si="0"/>
        <v>0.20961538461538462</v>
      </c>
      <c r="P8" s="6">
        <f t="shared" si="1"/>
        <v>60.555555555555557</v>
      </c>
      <c r="Q8" t="str" cm="1">
        <f t="array" ref="Q8:R8">_xlfn.TEXTSPLIT(N8,"/")</f>
        <v>film &amp; video</v>
      </c>
      <c r="R8" t="str">
        <v>documentary</v>
      </c>
      <c r="S8" s="9">
        <f t="shared" si="2"/>
        <v>42991.208333333328</v>
      </c>
      <c r="T8" s="9">
        <f t="shared" si="3"/>
        <v>42992.208333333328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5">
        <f t="shared" si="0"/>
        <v>3.2757777777777779</v>
      </c>
      <c r="P9" s="6">
        <f t="shared" si="1"/>
        <v>64.93832599118943</v>
      </c>
      <c r="Q9" t="str" cm="1">
        <f t="array" ref="Q9:R9">_xlfn.TEXTSPLIT(N9,"/")</f>
        <v>theater</v>
      </c>
      <c r="R9" t="str">
        <v>plays</v>
      </c>
      <c r="S9" s="9">
        <f t="shared" si="2"/>
        <v>42229.208333333328</v>
      </c>
      <c r="T9" s="9">
        <f t="shared" si="3"/>
        <v>42231.208333333328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5">
        <f t="shared" si="0"/>
        <v>0.19932788374205268</v>
      </c>
      <c r="P10" s="6">
        <f t="shared" si="1"/>
        <v>30.997175141242938</v>
      </c>
      <c r="Q10" t="str" cm="1">
        <f t="array" ref="Q10:R10">_xlfn.TEXTSPLIT(N10,"/")</f>
        <v>theater</v>
      </c>
      <c r="R10" t="str">
        <v>plays</v>
      </c>
      <c r="S10" s="9">
        <f t="shared" si="2"/>
        <v>40399.208333333336</v>
      </c>
      <c r="T10" s="9">
        <f t="shared" si="3"/>
        <v>40401.208333333336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5">
        <f t="shared" si="0"/>
        <v>0.51741935483870971</v>
      </c>
      <c r="P11" s="6">
        <f t="shared" si="1"/>
        <v>72.909090909090907</v>
      </c>
      <c r="Q11" t="str" cm="1">
        <f t="array" ref="Q11:R11">_xlfn.TEXTSPLIT(N11,"/")</f>
        <v>music</v>
      </c>
      <c r="R11" t="str">
        <v>electric music</v>
      </c>
      <c r="S11" s="9">
        <f t="shared" si="2"/>
        <v>41536.208333333336</v>
      </c>
      <c r="T11" s="9">
        <f t="shared" si="3"/>
        <v>41585.25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5">
        <f t="shared" si="0"/>
        <v>2.6611538461538462</v>
      </c>
      <c r="P12" s="6">
        <f t="shared" si="1"/>
        <v>62.9</v>
      </c>
      <c r="Q12" t="str" cm="1">
        <f t="array" ref="Q12:R12">_xlfn.TEXTSPLIT(N12,"/")</f>
        <v>film &amp; video</v>
      </c>
      <c r="R12" t="str">
        <v>drama</v>
      </c>
      <c r="S12" s="9">
        <f t="shared" si="2"/>
        <v>40404.208333333336</v>
      </c>
      <c r="T12" s="9">
        <f t="shared" si="3"/>
        <v>40452.208333333336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5">
        <f t="shared" si="0"/>
        <v>0.48095238095238096</v>
      </c>
      <c r="P13" s="6">
        <f t="shared" si="1"/>
        <v>112.22222222222223</v>
      </c>
      <c r="Q13" t="str" cm="1">
        <f t="array" ref="Q13:R13">_xlfn.TEXTSPLIT(N13,"/")</f>
        <v>theater</v>
      </c>
      <c r="R13" t="str">
        <v>plays</v>
      </c>
      <c r="S13" s="9">
        <f t="shared" si="2"/>
        <v>40442.208333333336</v>
      </c>
      <c r="T13" s="9">
        <f t="shared" si="3"/>
        <v>40448.208333333336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5">
        <f t="shared" si="0"/>
        <v>0.89349206349206345</v>
      </c>
      <c r="P14" s="6">
        <f t="shared" si="1"/>
        <v>102.34545454545454</v>
      </c>
      <c r="Q14" t="str" cm="1">
        <f t="array" ref="Q14:R14">_xlfn.TEXTSPLIT(N14,"/")</f>
        <v>film &amp; video</v>
      </c>
      <c r="R14" t="str">
        <v>drama</v>
      </c>
      <c r="S14" s="9">
        <f t="shared" si="2"/>
        <v>43760.208333333328</v>
      </c>
      <c r="T14" s="9">
        <f t="shared" si="3"/>
        <v>43768.208333333328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5">
        <f t="shared" si="0"/>
        <v>2.4511904761904764</v>
      </c>
      <c r="P15" s="6">
        <f t="shared" si="1"/>
        <v>105.05102040816327</v>
      </c>
      <c r="Q15" t="str" cm="1">
        <f t="array" ref="Q15:R15">_xlfn.TEXTSPLIT(N15,"/")</f>
        <v>music</v>
      </c>
      <c r="R15" t="str">
        <v>indie rock</v>
      </c>
      <c r="S15" s="9">
        <f t="shared" si="2"/>
        <v>42532.208333333328</v>
      </c>
      <c r="T15" s="9">
        <f t="shared" si="3"/>
        <v>42544.208333333328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5">
        <f t="shared" si="0"/>
        <v>0.66769503546099296</v>
      </c>
      <c r="P16" s="6">
        <f t="shared" si="1"/>
        <v>94.144999999999996</v>
      </c>
      <c r="Q16" t="str" cm="1">
        <f t="array" ref="Q16:R16">_xlfn.TEXTSPLIT(N16,"/")</f>
        <v>music</v>
      </c>
      <c r="R16" t="str">
        <v>indie rock</v>
      </c>
      <c r="S16" s="9">
        <f t="shared" si="2"/>
        <v>40974.25</v>
      </c>
      <c r="T16" s="9">
        <f t="shared" si="3"/>
        <v>41001.208333333336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5">
        <f t="shared" si="0"/>
        <v>0.47307881773399013</v>
      </c>
      <c r="P17" s="6">
        <f t="shared" si="1"/>
        <v>84.986725663716811</v>
      </c>
      <c r="Q17" t="str" cm="1">
        <f t="array" ref="Q17:R17">_xlfn.TEXTSPLIT(N17,"/")</f>
        <v>technology</v>
      </c>
      <c r="R17" t="str">
        <v>wearables</v>
      </c>
      <c r="S17" s="9">
        <f t="shared" si="2"/>
        <v>43809.25</v>
      </c>
      <c r="T17" s="9">
        <f t="shared" si="3"/>
        <v>43813.25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5">
        <f t="shared" si="0"/>
        <v>6.4947058823529416</v>
      </c>
      <c r="P18" s="6">
        <f t="shared" si="1"/>
        <v>110.41</v>
      </c>
      <c r="Q18" t="str" cm="1">
        <f t="array" ref="Q18:R18">_xlfn.TEXTSPLIT(N18,"/")</f>
        <v>publishing</v>
      </c>
      <c r="R18" t="str">
        <v>nonfiction</v>
      </c>
      <c r="S18" s="9">
        <f t="shared" si="2"/>
        <v>41661.25</v>
      </c>
      <c r="T18" s="9">
        <f t="shared" si="3"/>
        <v>41683.25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5">
        <f t="shared" si="0"/>
        <v>1.5939125295508274</v>
      </c>
      <c r="P19" s="6">
        <f t="shared" si="1"/>
        <v>107.96236989591674</v>
      </c>
      <c r="Q19" t="str" cm="1">
        <f t="array" ref="Q19:R19">_xlfn.TEXTSPLIT(N19,"/")</f>
        <v>film &amp; video</v>
      </c>
      <c r="R19" t="str">
        <v>animation</v>
      </c>
      <c r="S19" s="9">
        <f t="shared" si="2"/>
        <v>40555.25</v>
      </c>
      <c r="T19" s="9">
        <f t="shared" si="3"/>
        <v>40556.25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5">
        <f t="shared" si="0"/>
        <v>0.66912087912087914</v>
      </c>
      <c r="P20" s="6">
        <f t="shared" si="1"/>
        <v>45.103703703703701</v>
      </c>
      <c r="Q20" t="str" cm="1">
        <f t="array" ref="Q20:R20">_xlfn.TEXTSPLIT(N20,"/")</f>
        <v>theater</v>
      </c>
      <c r="R20" t="str">
        <v>plays</v>
      </c>
      <c r="S20" s="9">
        <f t="shared" si="2"/>
        <v>43351.208333333328</v>
      </c>
      <c r="T20" s="9">
        <f t="shared" si="3"/>
        <v>43359.208333333328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5">
        <f t="shared" si="0"/>
        <v>0.48529600000000001</v>
      </c>
      <c r="P21" s="6">
        <f t="shared" si="1"/>
        <v>45.001483679525222</v>
      </c>
      <c r="Q21" t="str" cm="1">
        <f t="array" ref="Q21:R21">_xlfn.TEXTSPLIT(N21,"/")</f>
        <v>theater</v>
      </c>
      <c r="R21" t="str">
        <v>plays</v>
      </c>
      <c r="S21" s="9">
        <f t="shared" si="2"/>
        <v>43528.25</v>
      </c>
      <c r="T21" s="9">
        <f t="shared" si="3"/>
        <v>43549.208333333328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5">
        <f t="shared" si="0"/>
        <v>1.1224279210925645</v>
      </c>
      <c r="P22" s="6">
        <f t="shared" si="1"/>
        <v>105.97134670487107</v>
      </c>
      <c r="Q22" t="str" cm="1">
        <f t="array" ref="Q22:R22">_xlfn.TEXTSPLIT(N22,"/")</f>
        <v>film &amp; video</v>
      </c>
      <c r="R22" t="str">
        <v>drama</v>
      </c>
      <c r="S22" s="9">
        <f t="shared" si="2"/>
        <v>41848.208333333336</v>
      </c>
      <c r="T22" s="9">
        <f t="shared" si="3"/>
        <v>41848.208333333336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5">
        <f t="shared" si="0"/>
        <v>0.40992553191489361</v>
      </c>
      <c r="P23" s="6">
        <f t="shared" si="1"/>
        <v>69.055555555555557</v>
      </c>
      <c r="Q23" t="str" cm="1">
        <f t="array" ref="Q23:R23">_xlfn.TEXTSPLIT(N23,"/")</f>
        <v>theater</v>
      </c>
      <c r="R23" t="str">
        <v>plays</v>
      </c>
      <c r="S23" s="9">
        <f t="shared" si="2"/>
        <v>40770.208333333336</v>
      </c>
      <c r="T23" s="9">
        <f t="shared" si="3"/>
        <v>40804.208333333336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5">
        <f t="shared" si="0"/>
        <v>1.2807106598984772</v>
      </c>
      <c r="P24" s="6">
        <f t="shared" si="1"/>
        <v>85.044943820224717</v>
      </c>
      <c r="Q24" t="str" cm="1">
        <f t="array" ref="Q24:R24">_xlfn.TEXTSPLIT(N24,"/")</f>
        <v>theater</v>
      </c>
      <c r="R24" t="str">
        <v>plays</v>
      </c>
      <c r="S24" s="9">
        <f t="shared" si="2"/>
        <v>43193.208333333328</v>
      </c>
      <c r="T24" s="9">
        <f t="shared" si="3"/>
        <v>43208.208333333328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5">
        <f t="shared" si="0"/>
        <v>3.3204444444444445</v>
      </c>
      <c r="P25" s="6">
        <f t="shared" si="1"/>
        <v>105.22535211267606</v>
      </c>
      <c r="Q25" t="str" cm="1">
        <f t="array" ref="Q25:R25">_xlfn.TEXTSPLIT(N25,"/")</f>
        <v>film &amp; video</v>
      </c>
      <c r="R25" t="str">
        <v>documentary</v>
      </c>
      <c r="S25" s="9">
        <f t="shared" si="2"/>
        <v>43510.25</v>
      </c>
      <c r="T25" s="9">
        <f t="shared" si="3"/>
        <v>43563.208333333328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5">
        <f t="shared" si="0"/>
        <v>1.1283225108225108</v>
      </c>
      <c r="P26" s="6">
        <f t="shared" si="1"/>
        <v>39.003741114852225</v>
      </c>
      <c r="Q26" t="str" cm="1">
        <f t="array" ref="Q26:R26">_xlfn.TEXTSPLIT(N26,"/")</f>
        <v>technology</v>
      </c>
      <c r="R26" t="str">
        <v>wearables</v>
      </c>
      <c r="S26" s="9">
        <f t="shared" si="2"/>
        <v>41811.208333333336</v>
      </c>
      <c r="T26" s="9">
        <f t="shared" si="3"/>
        <v>41813.208333333336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5">
        <f t="shared" si="0"/>
        <v>2.1643636363636363</v>
      </c>
      <c r="P27" s="6">
        <f t="shared" si="1"/>
        <v>73.030674846625772</v>
      </c>
      <c r="Q27" t="str" cm="1">
        <f t="array" ref="Q27:R27">_xlfn.TEXTSPLIT(N27,"/")</f>
        <v>games</v>
      </c>
      <c r="R27" t="str">
        <v>video games</v>
      </c>
      <c r="S27" s="9">
        <f t="shared" si="2"/>
        <v>40681.208333333336</v>
      </c>
      <c r="T27" s="9">
        <f t="shared" si="3"/>
        <v>40701.208333333336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5">
        <f t="shared" si="0"/>
        <v>0.4819906976744186</v>
      </c>
      <c r="P28" s="6">
        <f t="shared" si="1"/>
        <v>35.009459459459457</v>
      </c>
      <c r="Q28" t="str" cm="1">
        <f t="array" ref="Q28:R28">_xlfn.TEXTSPLIT(N28,"/")</f>
        <v>theater</v>
      </c>
      <c r="R28" t="str">
        <v>plays</v>
      </c>
      <c r="S28" s="9">
        <f t="shared" si="2"/>
        <v>43312.208333333328</v>
      </c>
      <c r="T28" s="9">
        <f t="shared" si="3"/>
        <v>43339.208333333328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5">
        <f t="shared" si="0"/>
        <v>0.79949999999999999</v>
      </c>
      <c r="P29" s="6">
        <f t="shared" si="1"/>
        <v>106.6</v>
      </c>
      <c r="Q29" t="str" cm="1">
        <f t="array" ref="Q29:R29">_xlfn.TEXTSPLIT(N29,"/")</f>
        <v>music</v>
      </c>
      <c r="R29" t="str">
        <v>rock</v>
      </c>
      <c r="S29" s="9">
        <f t="shared" si="2"/>
        <v>42280.208333333328</v>
      </c>
      <c r="T29" s="9">
        <f t="shared" si="3"/>
        <v>42288.208333333328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5">
        <f t="shared" si="0"/>
        <v>1.0522553516819573</v>
      </c>
      <c r="P30" s="6">
        <f t="shared" si="1"/>
        <v>61.997747747747745</v>
      </c>
      <c r="Q30" t="str" cm="1">
        <f t="array" ref="Q30:R30">_xlfn.TEXTSPLIT(N30,"/")</f>
        <v>theater</v>
      </c>
      <c r="R30" t="str">
        <v>plays</v>
      </c>
      <c r="S30" s="9">
        <f t="shared" si="2"/>
        <v>40218.25</v>
      </c>
      <c r="T30" s="9">
        <f t="shared" si="3"/>
        <v>40241.25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5">
        <f t="shared" si="0"/>
        <v>3.2889978213507627</v>
      </c>
      <c r="P31" s="6">
        <f t="shared" si="1"/>
        <v>94.000622665006233</v>
      </c>
      <c r="Q31" t="str" cm="1">
        <f t="array" ref="Q31:R31">_xlfn.TEXTSPLIT(N31,"/")</f>
        <v>film &amp; video</v>
      </c>
      <c r="R31" t="str">
        <v>shorts</v>
      </c>
      <c r="S31" s="9">
        <f t="shared" si="2"/>
        <v>43301.208333333328</v>
      </c>
      <c r="T31" s="9">
        <f t="shared" si="3"/>
        <v>43341.208333333328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5">
        <f t="shared" si="0"/>
        <v>1.606111111111111</v>
      </c>
      <c r="P32" s="6">
        <f t="shared" si="1"/>
        <v>112.05426356589147</v>
      </c>
      <c r="Q32" t="str" cm="1">
        <f t="array" ref="Q32:R32">_xlfn.TEXTSPLIT(N32,"/")</f>
        <v>film &amp; video</v>
      </c>
      <c r="R32" t="str">
        <v>animation</v>
      </c>
      <c r="S32" s="9">
        <f t="shared" si="2"/>
        <v>43609.208333333328</v>
      </c>
      <c r="T32" s="9">
        <f t="shared" si="3"/>
        <v>43614.208333333328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5">
        <f t="shared" si="0"/>
        <v>3.1</v>
      </c>
      <c r="P33" s="6">
        <f t="shared" si="1"/>
        <v>48.008849557522126</v>
      </c>
      <c r="Q33" t="str" cm="1">
        <f t="array" ref="Q33:R33">_xlfn.TEXTSPLIT(N33,"/")</f>
        <v>games</v>
      </c>
      <c r="R33" t="str">
        <v>video games</v>
      </c>
      <c r="S33" s="9">
        <f t="shared" si="2"/>
        <v>42374.25</v>
      </c>
      <c r="T33" s="9">
        <f t="shared" si="3"/>
        <v>42402.25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5">
        <f t="shared" si="0"/>
        <v>0.86807920792079207</v>
      </c>
      <c r="P34" s="6">
        <f t="shared" si="1"/>
        <v>38.004334633723452</v>
      </c>
      <c r="Q34" t="str" cm="1">
        <f t="array" ref="Q34:R34">_xlfn.TEXTSPLIT(N34,"/")</f>
        <v>film &amp; video</v>
      </c>
      <c r="R34" t="str">
        <v>documentary</v>
      </c>
      <c r="S34" s="9">
        <f t="shared" si="2"/>
        <v>43110.25</v>
      </c>
      <c r="T34" s="9">
        <f t="shared" si="3"/>
        <v>43137.25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5">
        <f t="shared" si="0"/>
        <v>3.7782071713147412</v>
      </c>
      <c r="P35" s="6">
        <f t="shared" si="1"/>
        <v>35.000184535892231</v>
      </c>
      <c r="Q35" t="str" cm="1">
        <f t="array" ref="Q35:R35">_xlfn.TEXTSPLIT(N35,"/")</f>
        <v>theater</v>
      </c>
      <c r="R35" t="str">
        <v>plays</v>
      </c>
      <c r="S35" s="9">
        <f t="shared" si="2"/>
        <v>41917.208333333336</v>
      </c>
      <c r="T35" s="9">
        <f t="shared" si="3"/>
        <v>41954.25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5">
        <f t="shared" si="0"/>
        <v>1.5080645161290323</v>
      </c>
      <c r="P36" s="6">
        <f t="shared" si="1"/>
        <v>85</v>
      </c>
      <c r="Q36" t="str" cm="1">
        <f t="array" ref="Q36:R36">_xlfn.TEXTSPLIT(N36,"/")</f>
        <v>film &amp; video</v>
      </c>
      <c r="R36" t="str">
        <v>documentary</v>
      </c>
      <c r="S36" s="9">
        <f t="shared" si="2"/>
        <v>42817.208333333328</v>
      </c>
      <c r="T36" s="9">
        <f t="shared" si="3"/>
        <v>42822.208333333328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5">
        <f t="shared" si="0"/>
        <v>1.5030119521912351</v>
      </c>
      <c r="P37" s="6">
        <f t="shared" si="1"/>
        <v>95.993893129770996</v>
      </c>
      <c r="Q37" t="str" cm="1">
        <f t="array" ref="Q37:R37">_xlfn.TEXTSPLIT(N37,"/")</f>
        <v>film &amp; video</v>
      </c>
      <c r="R37" t="str">
        <v>drama</v>
      </c>
      <c r="S37" s="9">
        <f t="shared" si="2"/>
        <v>43484.25</v>
      </c>
      <c r="T37" s="9">
        <f t="shared" si="3"/>
        <v>43526.25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5">
        <f t="shared" si="0"/>
        <v>1.572857142857143</v>
      </c>
      <c r="P38" s="6">
        <f t="shared" si="1"/>
        <v>68.8125</v>
      </c>
      <c r="Q38" t="str" cm="1">
        <f t="array" ref="Q38:R38">_xlfn.TEXTSPLIT(N38,"/")</f>
        <v>theater</v>
      </c>
      <c r="R38" t="str">
        <v>plays</v>
      </c>
      <c r="S38" s="9">
        <f t="shared" si="2"/>
        <v>40600.25</v>
      </c>
      <c r="T38" s="9">
        <f t="shared" si="3"/>
        <v>40625.208333333336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5">
        <f t="shared" si="0"/>
        <v>1.3998765432098765</v>
      </c>
      <c r="P39" s="6">
        <f t="shared" si="1"/>
        <v>105.97196261682242</v>
      </c>
      <c r="Q39" t="str" cm="1">
        <f t="array" ref="Q39:R39">_xlfn.TEXTSPLIT(N39,"/")</f>
        <v>publishing</v>
      </c>
      <c r="R39" t="str">
        <v>fiction</v>
      </c>
      <c r="S39" s="9">
        <f t="shared" si="2"/>
        <v>43744.208333333328</v>
      </c>
      <c r="T39" s="9">
        <f t="shared" si="3"/>
        <v>43777.25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5">
        <f t="shared" si="0"/>
        <v>3.2532258064516131</v>
      </c>
      <c r="P40" s="6">
        <f t="shared" si="1"/>
        <v>75.261194029850742</v>
      </c>
      <c r="Q40" t="str" cm="1">
        <f t="array" ref="Q40:R40">_xlfn.TEXTSPLIT(N40,"/")</f>
        <v>photography</v>
      </c>
      <c r="R40" t="str">
        <v>photography books</v>
      </c>
      <c r="S40" s="9">
        <f t="shared" si="2"/>
        <v>40469.208333333336</v>
      </c>
      <c r="T40" s="9">
        <f t="shared" si="3"/>
        <v>40474.208333333336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5">
        <f t="shared" si="0"/>
        <v>0.50777777777777777</v>
      </c>
      <c r="P41" s="6">
        <f t="shared" si="1"/>
        <v>57.125</v>
      </c>
      <c r="Q41" t="str" cm="1">
        <f t="array" ref="Q41:R41">_xlfn.TEXTSPLIT(N41,"/")</f>
        <v>theater</v>
      </c>
      <c r="R41" t="str">
        <v>plays</v>
      </c>
      <c r="S41" s="9">
        <f t="shared" si="2"/>
        <v>41330.25</v>
      </c>
      <c r="T41" s="9">
        <f t="shared" si="3"/>
        <v>41344.208333333336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5">
        <f t="shared" si="0"/>
        <v>1.6906818181818182</v>
      </c>
      <c r="P42" s="6">
        <f t="shared" si="1"/>
        <v>75.141414141414145</v>
      </c>
      <c r="Q42" t="str" cm="1">
        <f t="array" ref="Q42:R42">_xlfn.TEXTSPLIT(N42,"/")</f>
        <v>technology</v>
      </c>
      <c r="R42" t="str">
        <v>wearables</v>
      </c>
      <c r="S42" s="9">
        <f t="shared" si="2"/>
        <v>40334.208333333336</v>
      </c>
      <c r="T42" s="9">
        <f t="shared" si="3"/>
        <v>40353.208333333336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5">
        <f t="shared" si="0"/>
        <v>2.1292857142857144</v>
      </c>
      <c r="P43" s="6">
        <f t="shared" si="1"/>
        <v>107.42342342342343</v>
      </c>
      <c r="Q43" t="str" cm="1">
        <f t="array" ref="Q43:R43">_xlfn.TEXTSPLIT(N43,"/")</f>
        <v>music</v>
      </c>
      <c r="R43" t="str">
        <v>rock</v>
      </c>
      <c r="S43" s="9">
        <f t="shared" si="2"/>
        <v>41156.208333333336</v>
      </c>
      <c r="T43" s="9">
        <f t="shared" si="3"/>
        <v>41182.208333333336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5">
        <f t="shared" si="0"/>
        <v>4.4394444444444447</v>
      </c>
      <c r="P44" s="6">
        <f t="shared" si="1"/>
        <v>35.995495495495497</v>
      </c>
      <c r="Q44" t="str" cm="1">
        <f t="array" ref="Q44:R44">_xlfn.TEXTSPLIT(N44,"/")</f>
        <v>food</v>
      </c>
      <c r="R44" t="str">
        <v>food trucks</v>
      </c>
      <c r="S44" s="9">
        <f t="shared" si="2"/>
        <v>40728.208333333336</v>
      </c>
      <c r="T44" s="9">
        <f t="shared" si="3"/>
        <v>40737.208333333336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5">
        <f t="shared" si="0"/>
        <v>1.859390243902439</v>
      </c>
      <c r="P45" s="6">
        <f t="shared" si="1"/>
        <v>26.998873148744366</v>
      </c>
      <c r="Q45" t="str" cm="1">
        <f t="array" ref="Q45:R45">_xlfn.TEXTSPLIT(N45,"/")</f>
        <v>publishing</v>
      </c>
      <c r="R45" t="str">
        <v>radio &amp; podcasts</v>
      </c>
      <c r="S45" s="9">
        <f t="shared" si="2"/>
        <v>41844.208333333336</v>
      </c>
      <c r="T45" s="9">
        <f t="shared" si="3"/>
        <v>41860.208333333336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5">
        <f t="shared" si="0"/>
        <v>6.5881249999999998</v>
      </c>
      <c r="P46" s="6">
        <f t="shared" si="1"/>
        <v>107.56122448979592</v>
      </c>
      <c r="Q46" t="str" cm="1">
        <f t="array" ref="Q46:R46">_xlfn.TEXTSPLIT(N46,"/")</f>
        <v>publishing</v>
      </c>
      <c r="R46" t="str">
        <v>fiction</v>
      </c>
      <c r="S46" s="9">
        <f t="shared" si="2"/>
        <v>43541.208333333328</v>
      </c>
      <c r="T46" s="9">
        <f t="shared" si="3"/>
        <v>43542.208333333328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5">
        <f t="shared" si="0"/>
        <v>0.4768421052631579</v>
      </c>
      <c r="P47" s="6">
        <f t="shared" si="1"/>
        <v>94.375</v>
      </c>
      <c r="Q47" t="str" cm="1">
        <f t="array" ref="Q47:R47">_xlfn.TEXTSPLIT(N47,"/")</f>
        <v>theater</v>
      </c>
      <c r="R47" t="str">
        <v>plays</v>
      </c>
      <c r="S47" s="9">
        <f t="shared" si="2"/>
        <v>42676.208333333328</v>
      </c>
      <c r="T47" s="9">
        <f t="shared" si="3"/>
        <v>42691.25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5">
        <f t="shared" si="0"/>
        <v>1.1478378378378378</v>
      </c>
      <c r="P48" s="6">
        <f t="shared" si="1"/>
        <v>46.163043478260867</v>
      </c>
      <c r="Q48" t="str" cm="1">
        <f t="array" ref="Q48:R48">_xlfn.TEXTSPLIT(N48,"/")</f>
        <v>music</v>
      </c>
      <c r="R48" t="str">
        <v>rock</v>
      </c>
      <c r="S48" s="9">
        <f t="shared" si="2"/>
        <v>40367.208333333336</v>
      </c>
      <c r="T48" s="9">
        <f t="shared" si="3"/>
        <v>40390.208333333336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5">
        <f t="shared" si="0"/>
        <v>4.7526666666666664</v>
      </c>
      <c r="P49" s="6">
        <f t="shared" si="1"/>
        <v>47.845637583892618</v>
      </c>
      <c r="Q49" t="str" cm="1">
        <f t="array" ref="Q49:R49">_xlfn.TEXTSPLIT(N49,"/")</f>
        <v>theater</v>
      </c>
      <c r="R49" t="str">
        <v>plays</v>
      </c>
      <c r="S49" s="9">
        <f t="shared" si="2"/>
        <v>41727.208333333336</v>
      </c>
      <c r="T49" s="9">
        <f t="shared" si="3"/>
        <v>41757.208333333336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5">
        <f t="shared" si="0"/>
        <v>3.86972972972973</v>
      </c>
      <c r="P50" s="6">
        <f t="shared" si="1"/>
        <v>53.007815713698065</v>
      </c>
      <c r="Q50" t="str" cm="1">
        <f t="array" ref="Q50:R50">_xlfn.TEXTSPLIT(N50,"/")</f>
        <v>theater</v>
      </c>
      <c r="R50" t="str">
        <v>plays</v>
      </c>
      <c r="S50" s="9">
        <f t="shared" si="2"/>
        <v>42180.208333333328</v>
      </c>
      <c r="T50" s="9">
        <f t="shared" si="3"/>
        <v>42192.208333333328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5">
        <f t="shared" si="0"/>
        <v>1.89625</v>
      </c>
      <c r="P51" s="6">
        <f t="shared" si="1"/>
        <v>45.059405940594061</v>
      </c>
      <c r="Q51" t="str" cm="1">
        <f t="array" ref="Q51:R51">_xlfn.TEXTSPLIT(N51,"/")</f>
        <v>music</v>
      </c>
      <c r="R51" t="str">
        <v>rock</v>
      </c>
      <c r="S51" s="9">
        <f t="shared" si="2"/>
        <v>43758.208333333328</v>
      </c>
      <c r="T51" s="9">
        <f t="shared" si="3"/>
        <v>43803.25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5">
        <f t="shared" si="0"/>
        <v>0.02</v>
      </c>
      <c r="P52" s="6">
        <f t="shared" si="1"/>
        <v>2</v>
      </c>
      <c r="Q52" t="str" cm="1">
        <f t="array" ref="Q52:R52">_xlfn.TEXTSPLIT(N52,"/")</f>
        <v>music</v>
      </c>
      <c r="R52" t="str">
        <v>metal</v>
      </c>
      <c r="S52" s="9">
        <f t="shared" si="2"/>
        <v>41487.208333333336</v>
      </c>
      <c r="T52" s="9">
        <f t="shared" si="3"/>
        <v>41515.208333333336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5">
        <f t="shared" si="0"/>
        <v>0.91867805186590767</v>
      </c>
      <c r="P53" s="6">
        <f t="shared" si="1"/>
        <v>99.006816632583508</v>
      </c>
      <c r="Q53" t="str" cm="1">
        <f t="array" ref="Q53:R53">_xlfn.TEXTSPLIT(N53,"/")</f>
        <v>technology</v>
      </c>
      <c r="R53" t="str">
        <v>wearables</v>
      </c>
      <c r="S53" s="9">
        <f t="shared" si="2"/>
        <v>40995.208333333336</v>
      </c>
      <c r="T53" s="9">
        <f t="shared" si="3"/>
        <v>41011.208333333336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5">
        <f t="shared" si="0"/>
        <v>0.34152777777777776</v>
      </c>
      <c r="P54" s="6">
        <f t="shared" si="1"/>
        <v>32.786666666666669</v>
      </c>
      <c r="Q54" t="str" cm="1">
        <f t="array" ref="Q54:R54">_xlfn.TEXTSPLIT(N54,"/")</f>
        <v>theater</v>
      </c>
      <c r="R54" t="str">
        <v>plays</v>
      </c>
      <c r="S54" s="9">
        <f t="shared" si="2"/>
        <v>40436.208333333336</v>
      </c>
      <c r="T54" s="9">
        <f t="shared" si="3"/>
        <v>40440.208333333336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5">
        <f t="shared" si="0"/>
        <v>1.4040909090909091</v>
      </c>
      <c r="P55" s="6">
        <f t="shared" si="1"/>
        <v>59.119617224880386</v>
      </c>
      <c r="Q55" t="str" cm="1">
        <f t="array" ref="Q55:R55">_xlfn.TEXTSPLIT(N55,"/")</f>
        <v>film &amp; video</v>
      </c>
      <c r="R55" t="str">
        <v>drama</v>
      </c>
      <c r="S55" s="9">
        <f t="shared" si="2"/>
        <v>41779.208333333336</v>
      </c>
      <c r="T55" s="9">
        <f t="shared" si="3"/>
        <v>41818.208333333336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5">
        <f t="shared" si="0"/>
        <v>0.89866666666666661</v>
      </c>
      <c r="P56" s="6">
        <f t="shared" si="1"/>
        <v>44.93333333333333</v>
      </c>
      <c r="Q56" t="str" cm="1">
        <f t="array" ref="Q56:R56">_xlfn.TEXTSPLIT(N56,"/")</f>
        <v>technology</v>
      </c>
      <c r="R56" t="str">
        <v>wearables</v>
      </c>
      <c r="S56" s="9">
        <f t="shared" si="2"/>
        <v>43170.25</v>
      </c>
      <c r="T56" s="9">
        <f t="shared" si="3"/>
        <v>43176.208333333328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5">
        <f t="shared" si="0"/>
        <v>1.7796969696969698</v>
      </c>
      <c r="P57" s="6">
        <f t="shared" si="1"/>
        <v>89.664122137404576</v>
      </c>
      <c r="Q57" t="str" cm="1">
        <f t="array" ref="Q57:R57">_xlfn.TEXTSPLIT(N57,"/")</f>
        <v>music</v>
      </c>
      <c r="R57" t="str">
        <v>jazz</v>
      </c>
      <c r="S57" s="9">
        <f t="shared" si="2"/>
        <v>43311.208333333328</v>
      </c>
      <c r="T57" s="9">
        <f t="shared" si="3"/>
        <v>43316.208333333328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5">
        <f t="shared" si="0"/>
        <v>1.436625</v>
      </c>
      <c r="P58" s="6">
        <f t="shared" si="1"/>
        <v>70.079268292682926</v>
      </c>
      <c r="Q58" t="str" cm="1">
        <f t="array" ref="Q58:R58">_xlfn.TEXTSPLIT(N58,"/")</f>
        <v>technology</v>
      </c>
      <c r="R58" t="str">
        <v>wearables</v>
      </c>
      <c r="S58" s="9">
        <f t="shared" si="2"/>
        <v>42014.25</v>
      </c>
      <c r="T58" s="9">
        <f t="shared" si="3"/>
        <v>42021.25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5">
        <f t="shared" si="0"/>
        <v>2.1527586206896552</v>
      </c>
      <c r="P59" s="6">
        <f t="shared" si="1"/>
        <v>31.059701492537314</v>
      </c>
      <c r="Q59" t="str" cm="1">
        <f t="array" ref="Q59:R59">_xlfn.TEXTSPLIT(N59,"/")</f>
        <v>games</v>
      </c>
      <c r="R59" t="str">
        <v>video games</v>
      </c>
      <c r="S59" s="9">
        <f t="shared" si="2"/>
        <v>42979.208333333328</v>
      </c>
      <c r="T59" s="9">
        <f t="shared" si="3"/>
        <v>42991.208333333328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5">
        <f t="shared" si="0"/>
        <v>2.2711111111111113</v>
      </c>
      <c r="P60" s="6">
        <f t="shared" si="1"/>
        <v>29.061611374407583</v>
      </c>
      <c r="Q60" t="str" cm="1">
        <f t="array" ref="Q60:R60">_xlfn.TEXTSPLIT(N60,"/")</f>
        <v>theater</v>
      </c>
      <c r="R60" t="str">
        <v>plays</v>
      </c>
      <c r="S60" s="9">
        <f t="shared" si="2"/>
        <v>42268.208333333328</v>
      </c>
      <c r="T60" s="9">
        <f t="shared" si="3"/>
        <v>42281.208333333328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5">
        <f t="shared" si="0"/>
        <v>2.7507142857142859</v>
      </c>
      <c r="P61" s="6">
        <f t="shared" si="1"/>
        <v>30.0859375</v>
      </c>
      <c r="Q61" t="str" cm="1">
        <f t="array" ref="Q61:R61">_xlfn.TEXTSPLIT(N61,"/")</f>
        <v>theater</v>
      </c>
      <c r="R61" t="str">
        <v>plays</v>
      </c>
      <c r="S61" s="9">
        <f t="shared" si="2"/>
        <v>42898.208333333328</v>
      </c>
      <c r="T61" s="9">
        <f t="shared" si="3"/>
        <v>42913.208333333328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5">
        <f t="shared" si="0"/>
        <v>1.4437048832271762</v>
      </c>
      <c r="P62" s="6">
        <f t="shared" si="1"/>
        <v>84.998125000000002</v>
      </c>
      <c r="Q62" t="str" cm="1">
        <f t="array" ref="Q62:R62">_xlfn.TEXTSPLIT(N62,"/")</f>
        <v>theater</v>
      </c>
      <c r="R62" t="str">
        <v>plays</v>
      </c>
      <c r="S62" s="9">
        <f t="shared" si="2"/>
        <v>41107.208333333336</v>
      </c>
      <c r="T62" s="9">
        <f t="shared" si="3"/>
        <v>41110.208333333336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5">
        <f t="shared" si="0"/>
        <v>0.92745983935742971</v>
      </c>
      <c r="P63" s="6">
        <f t="shared" si="1"/>
        <v>82.001775410563695</v>
      </c>
      <c r="Q63" t="str" cm="1">
        <f t="array" ref="Q63:R63">_xlfn.TEXTSPLIT(N63,"/")</f>
        <v>theater</v>
      </c>
      <c r="R63" t="str">
        <v>plays</v>
      </c>
      <c r="S63" s="9">
        <f t="shared" si="2"/>
        <v>40595.25</v>
      </c>
      <c r="T63" s="9">
        <f t="shared" si="3"/>
        <v>40635.208333333336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5">
        <f t="shared" si="0"/>
        <v>7.226</v>
      </c>
      <c r="P64" s="6">
        <f t="shared" si="1"/>
        <v>58.040160642570278</v>
      </c>
      <c r="Q64" t="str" cm="1">
        <f t="array" ref="Q64:R64">_xlfn.TEXTSPLIT(N64,"/")</f>
        <v>technology</v>
      </c>
      <c r="R64" t="str">
        <v>web</v>
      </c>
      <c r="S64" s="9">
        <f t="shared" si="2"/>
        <v>42160.208333333328</v>
      </c>
      <c r="T64" s="9">
        <f t="shared" si="3"/>
        <v>42161.208333333328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5">
        <f t="shared" si="0"/>
        <v>0.11851063829787234</v>
      </c>
      <c r="P65" s="6">
        <f t="shared" si="1"/>
        <v>111.4</v>
      </c>
      <c r="Q65" t="str" cm="1">
        <f t="array" ref="Q65:R65">_xlfn.TEXTSPLIT(N65,"/")</f>
        <v>theater</v>
      </c>
      <c r="R65" t="str">
        <v>plays</v>
      </c>
      <c r="S65" s="9">
        <f t="shared" si="2"/>
        <v>42853.208333333328</v>
      </c>
      <c r="T65" s="9">
        <f t="shared" si="3"/>
        <v>42859.208333333328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5">
        <f t="shared" si="0"/>
        <v>0.97642857142857142</v>
      </c>
      <c r="P66" s="6">
        <f t="shared" si="1"/>
        <v>71.94736842105263</v>
      </c>
      <c r="Q66" t="str" cm="1">
        <f t="array" ref="Q66:R66">_xlfn.TEXTSPLIT(N66,"/")</f>
        <v>technology</v>
      </c>
      <c r="R66" t="str">
        <v>web</v>
      </c>
      <c r="S66" s="9">
        <f t="shared" si="2"/>
        <v>43283.208333333328</v>
      </c>
      <c r="T66" s="9">
        <f t="shared" si="3"/>
        <v>43298.208333333328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5">
        <f t="shared" ref="O67:O130" si="4">E67/D67</f>
        <v>2.3614754098360655</v>
      </c>
      <c r="P67" s="6">
        <f t="shared" ref="P67:P130" si="5">IFERROR(E67/G67,0)</f>
        <v>61.038135593220339</v>
      </c>
      <c r="Q67" t="str" cm="1">
        <f t="array" ref="Q67:R67">_xlfn.TEXTSPLIT(N67,"/")</f>
        <v>theater</v>
      </c>
      <c r="R67" t="str">
        <v>plays</v>
      </c>
      <c r="S67" s="9">
        <f t="shared" ref="S67:S130" si="6">(((J67/60)/60)/24)+DATE(1970,1,1)</f>
        <v>40570.25</v>
      </c>
      <c r="T67" s="9">
        <f t="shared" ref="T67:T130" si="7">(((K67/60)/60)/24)+DATE(1970,1,1)</f>
        <v>40577.25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5">
        <f t="shared" si="4"/>
        <v>0.45068965517241377</v>
      </c>
      <c r="P68" s="6">
        <f t="shared" si="5"/>
        <v>108.91666666666667</v>
      </c>
      <c r="Q68" t="str" cm="1">
        <f t="array" ref="Q68:R68">_xlfn.TEXTSPLIT(N68,"/")</f>
        <v>theater</v>
      </c>
      <c r="R68" t="str">
        <v>plays</v>
      </c>
      <c r="S68" s="9">
        <f t="shared" si="6"/>
        <v>42102.208333333328</v>
      </c>
      <c r="T68" s="9">
        <f t="shared" si="7"/>
        <v>42107.208333333328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5">
        <f t="shared" si="4"/>
        <v>1.6238567493112948</v>
      </c>
      <c r="P69" s="6">
        <f t="shared" si="5"/>
        <v>29.001722017220171</v>
      </c>
      <c r="Q69" t="str" cm="1">
        <f t="array" ref="Q69:R69">_xlfn.TEXTSPLIT(N69,"/")</f>
        <v>technology</v>
      </c>
      <c r="R69" t="str">
        <v>wearables</v>
      </c>
      <c r="S69" s="9">
        <f t="shared" si="6"/>
        <v>40203.25</v>
      </c>
      <c r="T69" s="9">
        <f t="shared" si="7"/>
        <v>40208.25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5">
        <f t="shared" si="4"/>
        <v>2.5452631578947367</v>
      </c>
      <c r="P70" s="6">
        <f t="shared" si="5"/>
        <v>58.975609756097562</v>
      </c>
      <c r="Q70" t="str" cm="1">
        <f t="array" ref="Q70:R70">_xlfn.TEXTSPLIT(N70,"/")</f>
        <v>theater</v>
      </c>
      <c r="R70" t="str">
        <v>plays</v>
      </c>
      <c r="S70" s="9">
        <f t="shared" si="6"/>
        <v>42943.208333333328</v>
      </c>
      <c r="T70" s="9">
        <f t="shared" si="7"/>
        <v>42990.208333333328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5">
        <f t="shared" si="4"/>
        <v>0.24063291139240506</v>
      </c>
      <c r="P71" s="6">
        <f t="shared" si="5"/>
        <v>111.82352941176471</v>
      </c>
      <c r="Q71" t="str" cm="1">
        <f t="array" ref="Q71:R71">_xlfn.TEXTSPLIT(N71,"/")</f>
        <v>theater</v>
      </c>
      <c r="R71" t="str">
        <v>plays</v>
      </c>
      <c r="S71" s="9">
        <f t="shared" si="6"/>
        <v>40531.25</v>
      </c>
      <c r="T71" s="9">
        <f t="shared" si="7"/>
        <v>40565.25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5">
        <f t="shared" si="4"/>
        <v>1.2374140625000001</v>
      </c>
      <c r="P72" s="6">
        <f t="shared" si="5"/>
        <v>63.995555555555555</v>
      </c>
      <c r="Q72" t="str" cm="1">
        <f t="array" ref="Q72:R72">_xlfn.TEXTSPLIT(N72,"/")</f>
        <v>theater</v>
      </c>
      <c r="R72" t="str">
        <v>plays</v>
      </c>
      <c r="S72" s="9">
        <f t="shared" si="6"/>
        <v>40484.208333333336</v>
      </c>
      <c r="T72" s="9">
        <f t="shared" si="7"/>
        <v>40533.25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5">
        <f t="shared" si="4"/>
        <v>1.0806666666666667</v>
      </c>
      <c r="P73" s="6">
        <f t="shared" si="5"/>
        <v>85.315789473684205</v>
      </c>
      <c r="Q73" t="str" cm="1">
        <f t="array" ref="Q73:R73">_xlfn.TEXTSPLIT(N73,"/")</f>
        <v>theater</v>
      </c>
      <c r="R73" t="str">
        <v>plays</v>
      </c>
      <c r="S73" s="9">
        <f t="shared" si="6"/>
        <v>43799.25</v>
      </c>
      <c r="T73" s="9">
        <f t="shared" si="7"/>
        <v>43803.25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5">
        <f t="shared" si="4"/>
        <v>6.7033333333333331</v>
      </c>
      <c r="P74" s="6">
        <f t="shared" si="5"/>
        <v>74.481481481481481</v>
      </c>
      <c r="Q74" t="str" cm="1">
        <f t="array" ref="Q74:R74">_xlfn.TEXTSPLIT(N74,"/")</f>
        <v>film &amp; video</v>
      </c>
      <c r="R74" t="str">
        <v>animation</v>
      </c>
      <c r="S74" s="9">
        <f t="shared" si="6"/>
        <v>42186.208333333328</v>
      </c>
      <c r="T74" s="9">
        <f t="shared" si="7"/>
        <v>42222.208333333328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5">
        <f t="shared" si="4"/>
        <v>6.609285714285714</v>
      </c>
      <c r="P75" s="6">
        <f t="shared" si="5"/>
        <v>105.14772727272727</v>
      </c>
      <c r="Q75" t="str" cm="1">
        <f t="array" ref="Q75:R75">_xlfn.TEXTSPLIT(N75,"/")</f>
        <v>music</v>
      </c>
      <c r="R75" t="str">
        <v>jazz</v>
      </c>
      <c r="S75" s="9">
        <f t="shared" si="6"/>
        <v>42701.25</v>
      </c>
      <c r="T75" s="9">
        <f t="shared" si="7"/>
        <v>42704.25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5">
        <f t="shared" si="4"/>
        <v>1.2246153846153847</v>
      </c>
      <c r="P76" s="6">
        <f t="shared" si="5"/>
        <v>56.188235294117646</v>
      </c>
      <c r="Q76" t="str" cm="1">
        <f t="array" ref="Q76:R76">_xlfn.TEXTSPLIT(N76,"/")</f>
        <v>music</v>
      </c>
      <c r="R76" t="str">
        <v>metal</v>
      </c>
      <c r="S76" s="9">
        <f t="shared" si="6"/>
        <v>42456.208333333328</v>
      </c>
      <c r="T76" s="9">
        <f t="shared" si="7"/>
        <v>42457.208333333328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5">
        <f t="shared" si="4"/>
        <v>1.5057731958762886</v>
      </c>
      <c r="P77" s="6">
        <f t="shared" si="5"/>
        <v>85.917647058823533</v>
      </c>
      <c r="Q77" t="str" cm="1">
        <f t="array" ref="Q77:R77">_xlfn.TEXTSPLIT(N77,"/")</f>
        <v>photography</v>
      </c>
      <c r="R77" t="str">
        <v>photography books</v>
      </c>
      <c r="S77" s="9">
        <f t="shared" si="6"/>
        <v>43296.208333333328</v>
      </c>
      <c r="T77" s="9">
        <f t="shared" si="7"/>
        <v>43304.208333333328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5">
        <f t="shared" si="4"/>
        <v>0.78106590724165992</v>
      </c>
      <c r="P78" s="6">
        <f t="shared" si="5"/>
        <v>57.00296912114014</v>
      </c>
      <c r="Q78" t="str" cm="1">
        <f t="array" ref="Q78:R78">_xlfn.TEXTSPLIT(N78,"/")</f>
        <v>theater</v>
      </c>
      <c r="R78" t="str">
        <v>plays</v>
      </c>
      <c r="S78" s="9">
        <f t="shared" si="6"/>
        <v>42027.25</v>
      </c>
      <c r="T78" s="9">
        <f t="shared" si="7"/>
        <v>42076.208333333328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5">
        <f t="shared" si="4"/>
        <v>0.46947368421052632</v>
      </c>
      <c r="P79" s="6">
        <f t="shared" si="5"/>
        <v>79.642857142857139</v>
      </c>
      <c r="Q79" t="str" cm="1">
        <f t="array" ref="Q79:R79">_xlfn.TEXTSPLIT(N79,"/")</f>
        <v>film &amp; video</v>
      </c>
      <c r="R79" t="str">
        <v>animation</v>
      </c>
      <c r="S79" s="9">
        <f t="shared" si="6"/>
        <v>40448.208333333336</v>
      </c>
      <c r="T79" s="9">
        <f t="shared" si="7"/>
        <v>40462.208333333336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5">
        <f t="shared" si="4"/>
        <v>3.008</v>
      </c>
      <c r="P80" s="6">
        <f t="shared" si="5"/>
        <v>41.018181818181816</v>
      </c>
      <c r="Q80" t="str" cm="1">
        <f t="array" ref="Q80:R80">_xlfn.TEXTSPLIT(N80,"/")</f>
        <v>publishing</v>
      </c>
      <c r="R80" t="str">
        <v>translations</v>
      </c>
      <c r="S80" s="9">
        <f t="shared" si="6"/>
        <v>43206.208333333328</v>
      </c>
      <c r="T80" s="9">
        <f t="shared" si="7"/>
        <v>43207.208333333328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5">
        <f t="shared" si="4"/>
        <v>0.6959861591695502</v>
      </c>
      <c r="P81" s="6">
        <f t="shared" si="5"/>
        <v>48.004773269689736</v>
      </c>
      <c r="Q81" t="str" cm="1">
        <f t="array" ref="Q81:R81">_xlfn.TEXTSPLIT(N81,"/")</f>
        <v>theater</v>
      </c>
      <c r="R81" t="str">
        <v>plays</v>
      </c>
      <c r="S81" s="9">
        <f t="shared" si="6"/>
        <v>43267.208333333328</v>
      </c>
      <c r="T81" s="9">
        <f t="shared" si="7"/>
        <v>43272.208333333328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5">
        <f t="shared" si="4"/>
        <v>6.374545454545455</v>
      </c>
      <c r="P82" s="6">
        <f t="shared" si="5"/>
        <v>55.212598425196852</v>
      </c>
      <c r="Q82" t="str" cm="1">
        <f t="array" ref="Q82:R82">_xlfn.TEXTSPLIT(N82,"/")</f>
        <v>games</v>
      </c>
      <c r="R82" t="str">
        <v>video games</v>
      </c>
      <c r="S82" s="9">
        <f t="shared" si="6"/>
        <v>42976.208333333328</v>
      </c>
      <c r="T82" s="9">
        <f t="shared" si="7"/>
        <v>43006.208333333328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5">
        <f t="shared" si="4"/>
        <v>2.253392857142857</v>
      </c>
      <c r="P83" s="6">
        <f t="shared" si="5"/>
        <v>92.109489051094897</v>
      </c>
      <c r="Q83" t="str" cm="1">
        <f t="array" ref="Q83:R83">_xlfn.TEXTSPLIT(N83,"/")</f>
        <v>music</v>
      </c>
      <c r="R83" t="str">
        <v>rock</v>
      </c>
      <c r="S83" s="9">
        <f t="shared" si="6"/>
        <v>43062.25</v>
      </c>
      <c r="T83" s="9">
        <f t="shared" si="7"/>
        <v>43087.25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5">
        <f t="shared" si="4"/>
        <v>14.973000000000001</v>
      </c>
      <c r="P84" s="6">
        <f t="shared" si="5"/>
        <v>83.183333333333337</v>
      </c>
      <c r="Q84" t="str" cm="1">
        <f t="array" ref="Q84:R84">_xlfn.TEXTSPLIT(N84,"/")</f>
        <v>games</v>
      </c>
      <c r="R84" t="str">
        <v>video games</v>
      </c>
      <c r="S84" s="9">
        <f t="shared" si="6"/>
        <v>43482.25</v>
      </c>
      <c r="T84" s="9">
        <f t="shared" si="7"/>
        <v>43489.25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5">
        <f t="shared" si="4"/>
        <v>0.37590225563909774</v>
      </c>
      <c r="P85" s="6">
        <f t="shared" si="5"/>
        <v>39.996000000000002</v>
      </c>
      <c r="Q85" t="str" cm="1">
        <f t="array" ref="Q85:R85">_xlfn.TEXTSPLIT(N85,"/")</f>
        <v>music</v>
      </c>
      <c r="R85" t="str">
        <v>electric music</v>
      </c>
      <c r="S85" s="9">
        <f t="shared" si="6"/>
        <v>42579.208333333328</v>
      </c>
      <c r="T85" s="9">
        <f t="shared" si="7"/>
        <v>42601.208333333328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5">
        <f t="shared" si="4"/>
        <v>1.3236942675159236</v>
      </c>
      <c r="P86" s="6">
        <f t="shared" si="5"/>
        <v>111.1336898395722</v>
      </c>
      <c r="Q86" t="str" cm="1">
        <f t="array" ref="Q86:R86">_xlfn.TEXTSPLIT(N86,"/")</f>
        <v>technology</v>
      </c>
      <c r="R86" t="str">
        <v>wearables</v>
      </c>
      <c r="S86" s="9">
        <f t="shared" si="6"/>
        <v>41118.208333333336</v>
      </c>
      <c r="T86" s="9">
        <f t="shared" si="7"/>
        <v>41128.208333333336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5">
        <f t="shared" si="4"/>
        <v>1.3122448979591836</v>
      </c>
      <c r="P87" s="6">
        <f t="shared" si="5"/>
        <v>90.563380281690144</v>
      </c>
      <c r="Q87" t="str" cm="1">
        <f t="array" ref="Q87:R87">_xlfn.TEXTSPLIT(N87,"/")</f>
        <v>music</v>
      </c>
      <c r="R87" t="str">
        <v>indie rock</v>
      </c>
      <c r="S87" s="9">
        <f t="shared" si="6"/>
        <v>40797.208333333336</v>
      </c>
      <c r="T87" s="9">
        <f t="shared" si="7"/>
        <v>40805.208333333336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5">
        <f t="shared" si="4"/>
        <v>1.6763513513513513</v>
      </c>
      <c r="P88" s="6">
        <f t="shared" si="5"/>
        <v>61.108374384236456</v>
      </c>
      <c r="Q88" t="str" cm="1">
        <f t="array" ref="Q88:R88">_xlfn.TEXTSPLIT(N88,"/")</f>
        <v>theater</v>
      </c>
      <c r="R88" t="str">
        <v>plays</v>
      </c>
      <c r="S88" s="9">
        <f t="shared" si="6"/>
        <v>42128.208333333328</v>
      </c>
      <c r="T88" s="9">
        <f t="shared" si="7"/>
        <v>42141.208333333328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5">
        <f t="shared" si="4"/>
        <v>0.6198488664987406</v>
      </c>
      <c r="P89" s="6">
        <f t="shared" si="5"/>
        <v>83.022941970310384</v>
      </c>
      <c r="Q89" t="str" cm="1">
        <f t="array" ref="Q89:R89">_xlfn.TEXTSPLIT(N89,"/")</f>
        <v>music</v>
      </c>
      <c r="R89" t="str">
        <v>rock</v>
      </c>
      <c r="S89" s="9">
        <f t="shared" si="6"/>
        <v>40610.25</v>
      </c>
      <c r="T89" s="9">
        <f t="shared" si="7"/>
        <v>40621.208333333336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5">
        <f t="shared" si="4"/>
        <v>2.6074999999999999</v>
      </c>
      <c r="P90" s="6">
        <f t="shared" si="5"/>
        <v>110.76106194690266</v>
      </c>
      <c r="Q90" t="str" cm="1">
        <f t="array" ref="Q90:R90">_xlfn.TEXTSPLIT(N90,"/")</f>
        <v>publishing</v>
      </c>
      <c r="R90" t="str">
        <v>translations</v>
      </c>
      <c r="S90" s="9">
        <f t="shared" si="6"/>
        <v>42110.208333333328</v>
      </c>
      <c r="T90" s="9">
        <f t="shared" si="7"/>
        <v>42132.208333333328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5">
        <f t="shared" si="4"/>
        <v>2.5258823529411765</v>
      </c>
      <c r="P91" s="6">
        <f t="shared" si="5"/>
        <v>89.458333333333329</v>
      </c>
      <c r="Q91" t="str" cm="1">
        <f t="array" ref="Q91:R91">_xlfn.TEXTSPLIT(N91,"/")</f>
        <v>theater</v>
      </c>
      <c r="R91" t="str">
        <v>plays</v>
      </c>
      <c r="S91" s="9">
        <f t="shared" si="6"/>
        <v>40283.208333333336</v>
      </c>
      <c r="T91" s="9">
        <f t="shared" si="7"/>
        <v>40285.208333333336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5">
        <f t="shared" si="4"/>
        <v>0.7861538461538462</v>
      </c>
      <c r="P92" s="6">
        <f t="shared" si="5"/>
        <v>57.849056603773583</v>
      </c>
      <c r="Q92" t="str" cm="1">
        <f t="array" ref="Q92:R92">_xlfn.TEXTSPLIT(N92,"/")</f>
        <v>theater</v>
      </c>
      <c r="R92" t="str">
        <v>plays</v>
      </c>
      <c r="S92" s="9">
        <f t="shared" si="6"/>
        <v>42425.25</v>
      </c>
      <c r="T92" s="9">
        <f t="shared" si="7"/>
        <v>42425.25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5">
        <f t="shared" si="4"/>
        <v>0.48404406999351912</v>
      </c>
      <c r="P93" s="6">
        <f t="shared" si="5"/>
        <v>109.99705449189985</v>
      </c>
      <c r="Q93" t="str" cm="1">
        <f t="array" ref="Q93:R93">_xlfn.TEXTSPLIT(N93,"/")</f>
        <v>publishing</v>
      </c>
      <c r="R93" t="str">
        <v>translations</v>
      </c>
      <c r="S93" s="9">
        <f t="shared" si="6"/>
        <v>42588.208333333328</v>
      </c>
      <c r="T93" s="9">
        <f t="shared" si="7"/>
        <v>42616.208333333328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5">
        <f t="shared" si="4"/>
        <v>2.5887500000000001</v>
      </c>
      <c r="P94" s="6">
        <f t="shared" si="5"/>
        <v>103.96586345381526</v>
      </c>
      <c r="Q94" t="str" cm="1">
        <f t="array" ref="Q94:R94">_xlfn.TEXTSPLIT(N94,"/")</f>
        <v>games</v>
      </c>
      <c r="R94" t="str">
        <v>video games</v>
      </c>
      <c r="S94" s="9">
        <f t="shared" si="6"/>
        <v>40352.208333333336</v>
      </c>
      <c r="T94" s="9">
        <f t="shared" si="7"/>
        <v>40353.208333333336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5">
        <f t="shared" si="4"/>
        <v>0.60548713235294116</v>
      </c>
      <c r="P95" s="6">
        <f t="shared" si="5"/>
        <v>107.99508196721311</v>
      </c>
      <c r="Q95" t="str" cm="1">
        <f t="array" ref="Q95:R95">_xlfn.TEXTSPLIT(N95,"/")</f>
        <v>theater</v>
      </c>
      <c r="R95" t="str">
        <v>plays</v>
      </c>
      <c r="S95" s="9">
        <f t="shared" si="6"/>
        <v>41202.208333333336</v>
      </c>
      <c r="T95" s="9">
        <f t="shared" si="7"/>
        <v>41206.208333333336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5">
        <f t="shared" si="4"/>
        <v>3.036896551724138</v>
      </c>
      <c r="P96" s="6">
        <f t="shared" si="5"/>
        <v>48.927777777777777</v>
      </c>
      <c r="Q96" t="str" cm="1">
        <f t="array" ref="Q96:R96">_xlfn.TEXTSPLIT(N96,"/")</f>
        <v>technology</v>
      </c>
      <c r="R96" t="str">
        <v>web</v>
      </c>
      <c r="S96" s="9">
        <f t="shared" si="6"/>
        <v>43562.208333333328</v>
      </c>
      <c r="T96" s="9">
        <f t="shared" si="7"/>
        <v>43573.208333333328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5">
        <f t="shared" si="4"/>
        <v>1.1299999999999999</v>
      </c>
      <c r="P97" s="6">
        <f t="shared" si="5"/>
        <v>37.666666666666664</v>
      </c>
      <c r="Q97" t="str" cm="1">
        <f t="array" ref="Q97:R97">_xlfn.TEXTSPLIT(N97,"/")</f>
        <v>film &amp; video</v>
      </c>
      <c r="R97" t="str">
        <v>documentary</v>
      </c>
      <c r="S97" s="9">
        <f t="shared" si="6"/>
        <v>43752.208333333328</v>
      </c>
      <c r="T97" s="9">
        <f t="shared" si="7"/>
        <v>43759.208333333328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5">
        <f t="shared" si="4"/>
        <v>2.1737876614060259</v>
      </c>
      <c r="P98" s="6">
        <f t="shared" si="5"/>
        <v>64.999141999141997</v>
      </c>
      <c r="Q98" t="str" cm="1">
        <f t="array" ref="Q98:R98">_xlfn.TEXTSPLIT(N98,"/")</f>
        <v>theater</v>
      </c>
      <c r="R98" t="str">
        <v>plays</v>
      </c>
      <c r="S98" s="9">
        <f t="shared" si="6"/>
        <v>40612.25</v>
      </c>
      <c r="T98" s="9">
        <f t="shared" si="7"/>
        <v>40625.208333333336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5">
        <f t="shared" si="4"/>
        <v>9.2669230769230762</v>
      </c>
      <c r="P99" s="6">
        <f t="shared" si="5"/>
        <v>106.61061946902655</v>
      </c>
      <c r="Q99" t="str" cm="1">
        <f t="array" ref="Q99:R99">_xlfn.TEXTSPLIT(N99,"/")</f>
        <v>food</v>
      </c>
      <c r="R99" t="str">
        <v>food trucks</v>
      </c>
      <c r="S99" s="9">
        <f t="shared" si="6"/>
        <v>42180.208333333328</v>
      </c>
      <c r="T99" s="9">
        <f t="shared" si="7"/>
        <v>42234.208333333328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5">
        <f t="shared" si="4"/>
        <v>0.33692229038854804</v>
      </c>
      <c r="P100" s="6">
        <f t="shared" si="5"/>
        <v>27.009016393442622</v>
      </c>
      <c r="Q100" t="str" cm="1">
        <f t="array" ref="Q100:R100">_xlfn.TEXTSPLIT(N100,"/")</f>
        <v>games</v>
      </c>
      <c r="R100" t="str">
        <v>video games</v>
      </c>
      <c r="S100" s="9">
        <f t="shared" si="6"/>
        <v>42212.208333333328</v>
      </c>
      <c r="T100" s="9">
        <f t="shared" si="7"/>
        <v>42216.208333333328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5">
        <f t="shared" si="4"/>
        <v>1.9672368421052631</v>
      </c>
      <c r="P101" s="6">
        <f t="shared" si="5"/>
        <v>91.16463414634147</v>
      </c>
      <c r="Q101" t="str" cm="1">
        <f t="array" ref="Q101:R101">_xlfn.TEXTSPLIT(N101,"/")</f>
        <v>theater</v>
      </c>
      <c r="R101" t="str">
        <v>plays</v>
      </c>
      <c r="S101" s="9">
        <f t="shared" si="6"/>
        <v>41968.25</v>
      </c>
      <c r="T101" s="9">
        <f t="shared" si="7"/>
        <v>41997.25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5">
        <f t="shared" si="4"/>
        <v>0.01</v>
      </c>
      <c r="P102" s="6">
        <f t="shared" si="5"/>
        <v>1</v>
      </c>
      <c r="Q102" t="str" cm="1">
        <f t="array" ref="Q102:R102">_xlfn.TEXTSPLIT(N102,"/")</f>
        <v>theater</v>
      </c>
      <c r="R102" t="str">
        <v>plays</v>
      </c>
      <c r="S102" s="9">
        <f t="shared" si="6"/>
        <v>40835.208333333336</v>
      </c>
      <c r="T102" s="9">
        <f t="shared" si="7"/>
        <v>40853.208333333336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5">
        <f t="shared" si="4"/>
        <v>10.214444444444444</v>
      </c>
      <c r="P103" s="6">
        <f t="shared" si="5"/>
        <v>56.054878048780488</v>
      </c>
      <c r="Q103" t="str" cm="1">
        <f t="array" ref="Q103:R103">_xlfn.TEXTSPLIT(N103,"/")</f>
        <v>music</v>
      </c>
      <c r="R103" t="str">
        <v>electric music</v>
      </c>
      <c r="S103" s="9">
        <f t="shared" si="6"/>
        <v>42056.25</v>
      </c>
      <c r="T103" s="9">
        <f t="shared" si="7"/>
        <v>42063.25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5">
        <f t="shared" si="4"/>
        <v>2.8167567567567566</v>
      </c>
      <c r="P104" s="6">
        <f t="shared" si="5"/>
        <v>31.017857142857142</v>
      </c>
      <c r="Q104" t="str" cm="1">
        <f t="array" ref="Q104:R104">_xlfn.TEXTSPLIT(N104,"/")</f>
        <v>technology</v>
      </c>
      <c r="R104" t="str">
        <v>wearables</v>
      </c>
      <c r="S104" s="9">
        <f t="shared" si="6"/>
        <v>43234.208333333328</v>
      </c>
      <c r="T104" s="9">
        <f t="shared" si="7"/>
        <v>43241.208333333328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5">
        <f t="shared" si="4"/>
        <v>0.24610000000000001</v>
      </c>
      <c r="P105" s="6">
        <f t="shared" si="5"/>
        <v>66.513513513513516</v>
      </c>
      <c r="Q105" t="str" cm="1">
        <f t="array" ref="Q105:R105">_xlfn.TEXTSPLIT(N105,"/")</f>
        <v>music</v>
      </c>
      <c r="R105" t="str">
        <v>electric music</v>
      </c>
      <c r="S105" s="9">
        <f t="shared" si="6"/>
        <v>40475.208333333336</v>
      </c>
      <c r="T105" s="9">
        <f t="shared" si="7"/>
        <v>40484.208333333336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5">
        <f t="shared" si="4"/>
        <v>1.4314010067114094</v>
      </c>
      <c r="P106" s="6">
        <f t="shared" si="5"/>
        <v>89.005216484089729</v>
      </c>
      <c r="Q106" t="str" cm="1">
        <f t="array" ref="Q106:R106">_xlfn.TEXTSPLIT(N106,"/")</f>
        <v>music</v>
      </c>
      <c r="R106" t="str">
        <v>indie rock</v>
      </c>
      <c r="S106" s="9">
        <f t="shared" si="6"/>
        <v>42878.208333333328</v>
      </c>
      <c r="T106" s="9">
        <f t="shared" si="7"/>
        <v>42879.208333333328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5">
        <f t="shared" si="4"/>
        <v>1.4454411764705883</v>
      </c>
      <c r="P107" s="6">
        <f t="shared" si="5"/>
        <v>103.46315789473684</v>
      </c>
      <c r="Q107" t="str" cm="1">
        <f t="array" ref="Q107:R107">_xlfn.TEXTSPLIT(N107,"/")</f>
        <v>technology</v>
      </c>
      <c r="R107" t="str">
        <v>web</v>
      </c>
      <c r="S107" s="9">
        <f t="shared" si="6"/>
        <v>41366.208333333336</v>
      </c>
      <c r="T107" s="9">
        <f t="shared" si="7"/>
        <v>41384.208333333336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5">
        <f t="shared" si="4"/>
        <v>3.5912820512820511</v>
      </c>
      <c r="P108" s="6">
        <f t="shared" si="5"/>
        <v>95.278911564625844</v>
      </c>
      <c r="Q108" t="str" cm="1">
        <f t="array" ref="Q108:R108">_xlfn.TEXTSPLIT(N108,"/")</f>
        <v>theater</v>
      </c>
      <c r="R108" t="str">
        <v>plays</v>
      </c>
      <c r="S108" s="9">
        <f t="shared" si="6"/>
        <v>43716.208333333328</v>
      </c>
      <c r="T108" s="9">
        <f t="shared" si="7"/>
        <v>43721.208333333328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5">
        <f t="shared" si="4"/>
        <v>1.8648571428571428</v>
      </c>
      <c r="P109" s="6">
        <f t="shared" si="5"/>
        <v>75.895348837209298</v>
      </c>
      <c r="Q109" t="str" cm="1">
        <f t="array" ref="Q109:R109">_xlfn.TEXTSPLIT(N109,"/")</f>
        <v>theater</v>
      </c>
      <c r="R109" t="str">
        <v>plays</v>
      </c>
      <c r="S109" s="9">
        <f t="shared" si="6"/>
        <v>43213.208333333328</v>
      </c>
      <c r="T109" s="9">
        <f t="shared" si="7"/>
        <v>43230.208333333328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5">
        <f t="shared" si="4"/>
        <v>5.9526666666666666</v>
      </c>
      <c r="P110" s="6">
        <f t="shared" si="5"/>
        <v>107.57831325301204</v>
      </c>
      <c r="Q110" t="str" cm="1">
        <f t="array" ref="Q110:R110">_xlfn.TEXTSPLIT(N110,"/")</f>
        <v>film &amp; video</v>
      </c>
      <c r="R110" t="str">
        <v>documentary</v>
      </c>
      <c r="S110" s="9">
        <f t="shared" si="6"/>
        <v>41005.208333333336</v>
      </c>
      <c r="T110" s="9">
        <f t="shared" si="7"/>
        <v>41042.208333333336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5">
        <f t="shared" si="4"/>
        <v>0.5921153846153846</v>
      </c>
      <c r="P111" s="6">
        <f t="shared" si="5"/>
        <v>51.31666666666667</v>
      </c>
      <c r="Q111" t="str" cm="1">
        <f t="array" ref="Q111:R111">_xlfn.TEXTSPLIT(N111,"/")</f>
        <v>film &amp; video</v>
      </c>
      <c r="R111" t="str">
        <v>television</v>
      </c>
      <c r="S111" s="9">
        <f t="shared" si="6"/>
        <v>41651.25</v>
      </c>
      <c r="T111" s="9">
        <f t="shared" si="7"/>
        <v>41653.25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5">
        <f t="shared" si="4"/>
        <v>0.14962780898876404</v>
      </c>
      <c r="P112" s="6">
        <f t="shared" si="5"/>
        <v>71.983108108108112</v>
      </c>
      <c r="Q112" t="str" cm="1">
        <f t="array" ref="Q112:R112">_xlfn.TEXTSPLIT(N112,"/")</f>
        <v>food</v>
      </c>
      <c r="R112" t="str">
        <v>food trucks</v>
      </c>
      <c r="S112" s="9">
        <f t="shared" si="6"/>
        <v>43354.208333333328</v>
      </c>
      <c r="T112" s="9">
        <f t="shared" si="7"/>
        <v>43373.208333333328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5">
        <f t="shared" si="4"/>
        <v>1.1995602605863191</v>
      </c>
      <c r="P113" s="6">
        <f t="shared" si="5"/>
        <v>108.95414201183432</v>
      </c>
      <c r="Q113" t="str" cm="1">
        <f t="array" ref="Q113:R113">_xlfn.TEXTSPLIT(N113,"/")</f>
        <v>publishing</v>
      </c>
      <c r="R113" t="str">
        <v>radio &amp; podcasts</v>
      </c>
      <c r="S113" s="9">
        <f t="shared" si="6"/>
        <v>41174.208333333336</v>
      </c>
      <c r="T113" s="9">
        <f t="shared" si="7"/>
        <v>41180.208333333336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5">
        <f t="shared" si="4"/>
        <v>2.6882978723404256</v>
      </c>
      <c r="P114" s="6">
        <f t="shared" si="5"/>
        <v>35</v>
      </c>
      <c r="Q114" t="str" cm="1">
        <f t="array" ref="Q114:R114">_xlfn.TEXTSPLIT(N114,"/")</f>
        <v>technology</v>
      </c>
      <c r="R114" t="str">
        <v>web</v>
      </c>
      <c r="S114" s="9">
        <f t="shared" si="6"/>
        <v>41875.208333333336</v>
      </c>
      <c r="T114" s="9">
        <f t="shared" si="7"/>
        <v>41890.208333333336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5">
        <f t="shared" si="4"/>
        <v>3.7687878787878786</v>
      </c>
      <c r="P115" s="6">
        <f t="shared" si="5"/>
        <v>94.938931297709928</v>
      </c>
      <c r="Q115" t="str" cm="1">
        <f t="array" ref="Q115:R115">_xlfn.TEXTSPLIT(N115,"/")</f>
        <v>food</v>
      </c>
      <c r="R115" t="str">
        <v>food trucks</v>
      </c>
      <c r="S115" s="9">
        <f t="shared" si="6"/>
        <v>42990.208333333328</v>
      </c>
      <c r="T115" s="9">
        <f t="shared" si="7"/>
        <v>42997.208333333328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5">
        <f t="shared" si="4"/>
        <v>7.2715789473684209</v>
      </c>
      <c r="P116" s="6">
        <f t="shared" si="5"/>
        <v>109.65079365079364</v>
      </c>
      <c r="Q116" t="str" cm="1">
        <f t="array" ref="Q116:R116">_xlfn.TEXTSPLIT(N116,"/")</f>
        <v>technology</v>
      </c>
      <c r="R116" t="str">
        <v>wearables</v>
      </c>
      <c r="S116" s="9">
        <f t="shared" si="6"/>
        <v>43564.208333333328</v>
      </c>
      <c r="T116" s="9">
        <f t="shared" si="7"/>
        <v>43565.208333333328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5">
        <f t="shared" si="4"/>
        <v>0.87211757648470301</v>
      </c>
      <c r="P117" s="6">
        <f t="shared" si="5"/>
        <v>44.001815980629537</v>
      </c>
      <c r="Q117" t="str" cm="1">
        <f t="array" ref="Q117:R117">_xlfn.TEXTSPLIT(N117,"/")</f>
        <v>publishing</v>
      </c>
      <c r="R117" t="str">
        <v>fiction</v>
      </c>
      <c r="S117" s="9">
        <f t="shared" si="6"/>
        <v>43056.25</v>
      </c>
      <c r="T117" s="9">
        <f t="shared" si="7"/>
        <v>43091.25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5">
        <f t="shared" si="4"/>
        <v>0.88</v>
      </c>
      <c r="P118" s="6">
        <f t="shared" si="5"/>
        <v>86.794520547945211</v>
      </c>
      <c r="Q118" t="str" cm="1">
        <f t="array" ref="Q118:R118">_xlfn.TEXTSPLIT(N118,"/")</f>
        <v>theater</v>
      </c>
      <c r="R118" t="str">
        <v>plays</v>
      </c>
      <c r="S118" s="9">
        <f t="shared" si="6"/>
        <v>42265.208333333328</v>
      </c>
      <c r="T118" s="9">
        <f t="shared" si="7"/>
        <v>42266.208333333328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5">
        <f t="shared" si="4"/>
        <v>1.7393877551020409</v>
      </c>
      <c r="P119" s="6">
        <f t="shared" si="5"/>
        <v>30.992727272727272</v>
      </c>
      <c r="Q119" t="str" cm="1">
        <f t="array" ref="Q119:R119">_xlfn.TEXTSPLIT(N119,"/")</f>
        <v>film &amp; video</v>
      </c>
      <c r="R119" t="str">
        <v>television</v>
      </c>
      <c r="S119" s="9">
        <f t="shared" si="6"/>
        <v>40808.208333333336</v>
      </c>
      <c r="T119" s="9">
        <f t="shared" si="7"/>
        <v>40814.208333333336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5">
        <f t="shared" si="4"/>
        <v>1.1761111111111111</v>
      </c>
      <c r="P120" s="6">
        <f t="shared" si="5"/>
        <v>94.791044776119406</v>
      </c>
      <c r="Q120" t="str" cm="1">
        <f t="array" ref="Q120:R120">_xlfn.TEXTSPLIT(N120,"/")</f>
        <v>photography</v>
      </c>
      <c r="R120" t="str">
        <v>photography books</v>
      </c>
      <c r="S120" s="9">
        <f t="shared" si="6"/>
        <v>41665.25</v>
      </c>
      <c r="T120" s="9">
        <f t="shared" si="7"/>
        <v>41671.25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5">
        <f t="shared" si="4"/>
        <v>2.1496</v>
      </c>
      <c r="P121" s="6">
        <f t="shared" si="5"/>
        <v>69.79220779220779</v>
      </c>
      <c r="Q121" t="str" cm="1">
        <f t="array" ref="Q121:R121">_xlfn.TEXTSPLIT(N121,"/")</f>
        <v>film &amp; video</v>
      </c>
      <c r="R121" t="str">
        <v>documentary</v>
      </c>
      <c r="S121" s="9">
        <f t="shared" si="6"/>
        <v>41806.208333333336</v>
      </c>
      <c r="T121" s="9">
        <f t="shared" si="7"/>
        <v>41823.208333333336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5">
        <f t="shared" si="4"/>
        <v>1.4949667110519307</v>
      </c>
      <c r="P122" s="6">
        <f t="shared" si="5"/>
        <v>63.003367003367003</v>
      </c>
      <c r="Q122" t="str" cm="1">
        <f t="array" ref="Q122:R122">_xlfn.TEXTSPLIT(N122,"/")</f>
        <v>games</v>
      </c>
      <c r="R122" t="str">
        <v>mobile games</v>
      </c>
      <c r="S122" s="9">
        <f t="shared" si="6"/>
        <v>42111.208333333328</v>
      </c>
      <c r="T122" s="9">
        <f t="shared" si="7"/>
        <v>42115.208333333328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5">
        <f t="shared" si="4"/>
        <v>2.1933995584988963</v>
      </c>
      <c r="P123" s="6">
        <f t="shared" si="5"/>
        <v>110.0343300110742</v>
      </c>
      <c r="Q123" t="str" cm="1">
        <f t="array" ref="Q123:R123">_xlfn.TEXTSPLIT(N123,"/")</f>
        <v>games</v>
      </c>
      <c r="R123" t="str">
        <v>video games</v>
      </c>
      <c r="S123" s="9">
        <f t="shared" si="6"/>
        <v>41917.208333333336</v>
      </c>
      <c r="T123" s="9">
        <f t="shared" si="7"/>
        <v>41930.208333333336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5">
        <f t="shared" si="4"/>
        <v>0.64367690058479532</v>
      </c>
      <c r="P124" s="6">
        <f t="shared" si="5"/>
        <v>25.997933274284026</v>
      </c>
      <c r="Q124" t="str" cm="1">
        <f t="array" ref="Q124:R124">_xlfn.TEXTSPLIT(N124,"/")</f>
        <v>publishing</v>
      </c>
      <c r="R124" t="str">
        <v>fiction</v>
      </c>
      <c r="S124" s="9">
        <f t="shared" si="6"/>
        <v>41970.25</v>
      </c>
      <c r="T124" s="9">
        <f t="shared" si="7"/>
        <v>41997.25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5">
        <f t="shared" si="4"/>
        <v>0.18622397298818233</v>
      </c>
      <c r="P125" s="6">
        <f t="shared" si="5"/>
        <v>49.987915407854985</v>
      </c>
      <c r="Q125" t="str" cm="1">
        <f t="array" ref="Q125:R125">_xlfn.TEXTSPLIT(N125,"/")</f>
        <v>theater</v>
      </c>
      <c r="R125" t="str">
        <v>plays</v>
      </c>
      <c r="S125" s="9">
        <f t="shared" si="6"/>
        <v>42332.25</v>
      </c>
      <c r="T125" s="9">
        <f t="shared" si="7"/>
        <v>42335.25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5">
        <f t="shared" si="4"/>
        <v>3.6776923076923076</v>
      </c>
      <c r="P126" s="6">
        <f t="shared" si="5"/>
        <v>101.72340425531915</v>
      </c>
      <c r="Q126" t="str" cm="1">
        <f t="array" ref="Q126:R126">_xlfn.TEXTSPLIT(N126,"/")</f>
        <v>photography</v>
      </c>
      <c r="R126" t="str">
        <v>photography books</v>
      </c>
      <c r="S126" s="9">
        <f t="shared" si="6"/>
        <v>43598.208333333328</v>
      </c>
      <c r="T126" s="9">
        <f t="shared" si="7"/>
        <v>43651.208333333328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5">
        <f t="shared" si="4"/>
        <v>1.5990566037735849</v>
      </c>
      <c r="P127" s="6">
        <f t="shared" si="5"/>
        <v>47.083333333333336</v>
      </c>
      <c r="Q127" t="str" cm="1">
        <f t="array" ref="Q127:R127">_xlfn.TEXTSPLIT(N127,"/")</f>
        <v>theater</v>
      </c>
      <c r="R127" t="str">
        <v>plays</v>
      </c>
      <c r="S127" s="9">
        <f t="shared" si="6"/>
        <v>43362.208333333328</v>
      </c>
      <c r="T127" s="9">
        <f t="shared" si="7"/>
        <v>43366.208333333328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5">
        <f t="shared" si="4"/>
        <v>0.38633185349611543</v>
      </c>
      <c r="P128" s="6">
        <f t="shared" si="5"/>
        <v>89.944444444444443</v>
      </c>
      <c r="Q128" t="str" cm="1">
        <f t="array" ref="Q128:R128">_xlfn.TEXTSPLIT(N128,"/")</f>
        <v>theater</v>
      </c>
      <c r="R128" t="str">
        <v>plays</v>
      </c>
      <c r="S128" s="9">
        <f t="shared" si="6"/>
        <v>42596.208333333328</v>
      </c>
      <c r="T128" s="9">
        <f t="shared" si="7"/>
        <v>42624.208333333328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5">
        <f t="shared" si="4"/>
        <v>0.51421511627906979</v>
      </c>
      <c r="P129" s="6">
        <f t="shared" si="5"/>
        <v>78.96875</v>
      </c>
      <c r="Q129" t="str" cm="1">
        <f t="array" ref="Q129:R129">_xlfn.TEXTSPLIT(N129,"/")</f>
        <v>theater</v>
      </c>
      <c r="R129" t="str">
        <v>plays</v>
      </c>
      <c r="S129" s="9">
        <f t="shared" si="6"/>
        <v>40310.208333333336</v>
      </c>
      <c r="T129" s="9">
        <f t="shared" si="7"/>
        <v>40313.208333333336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5">
        <f t="shared" si="4"/>
        <v>0.60334277620396604</v>
      </c>
      <c r="P130" s="6">
        <f t="shared" si="5"/>
        <v>80.067669172932327</v>
      </c>
      <c r="Q130" t="str" cm="1">
        <f t="array" ref="Q130:R130">_xlfn.TEXTSPLIT(N130,"/")</f>
        <v>music</v>
      </c>
      <c r="R130" t="str">
        <v>rock</v>
      </c>
      <c r="S130" s="9">
        <f t="shared" si="6"/>
        <v>40417.208333333336</v>
      </c>
      <c r="T130" s="9">
        <f t="shared" si="7"/>
        <v>40430.208333333336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5">
        <f t="shared" ref="O131:O194" si="8">E131/D131</f>
        <v>3.2026936026936029E-2</v>
      </c>
      <c r="P131" s="6">
        <f t="shared" ref="P131:P194" si="9">IFERROR(E131/G131,0)</f>
        <v>86.472727272727269</v>
      </c>
      <c r="Q131" t="str" cm="1">
        <f t="array" ref="Q131:R131">_xlfn.TEXTSPLIT(N131,"/")</f>
        <v>food</v>
      </c>
      <c r="R131" t="str">
        <v>food trucks</v>
      </c>
      <c r="S131" s="9">
        <f t="shared" ref="S131:S194" si="10">(((J131/60)/60)/24)+DATE(1970,1,1)</f>
        <v>42038.25</v>
      </c>
      <c r="T131" s="9">
        <f t="shared" ref="T131:T194" si="11">(((K131/60)/60)/24)+DATE(1970,1,1)</f>
        <v>42063.25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5">
        <f t="shared" si="8"/>
        <v>1.5546875</v>
      </c>
      <c r="P132" s="6">
        <f t="shared" si="9"/>
        <v>28.001876172607879</v>
      </c>
      <c r="Q132" t="str" cm="1">
        <f t="array" ref="Q132:R132">_xlfn.TEXTSPLIT(N132,"/")</f>
        <v>film &amp; video</v>
      </c>
      <c r="R132" t="str">
        <v>drama</v>
      </c>
      <c r="S132" s="9">
        <f t="shared" si="10"/>
        <v>40842.208333333336</v>
      </c>
      <c r="T132" s="9">
        <f t="shared" si="11"/>
        <v>40858.25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5">
        <f t="shared" si="8"/>
        <v>1.0085974499089254</v>
      </c>
      <c r="P133" s="6">
        <f t="shared" si="9"/>
        <v>67.996725337699544</v>
      </c>
      <c r="Q133" t="str" cm="1">
        <f t="array" ref="Q133:R133">_xlfn.TEXTSPLIT(N133,"/")</f>
        <v>technology</v>
      </c>
      <c r="R133" t="str">
        <v>web</v>
      </c>
      <c r="S133" s="9">
        <f t="shared" si="10"/>
        <v>41607.25</v>
      </c>
      <c r="T133" s="9">
        <f t="shared" si="11"/>
        <v>41620.25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5">
        <f t="shared" si="8"/>
        <v>1.1618181818181819</v>
      </c>
      <c r="P134" s="6">
        <f t="shared" si="9"/>
        <v>43.078651685393261</v>
      </c>
      <c r="Q134" t="str" cm="1">
        <f t="array" ref="Q134:R134">_xlfn.TEXTSPLIT(N134,"/")</f>
        <v>theater</v>
      </c>
      <c r="R134" t="str">
        <v>plays</v>
      </c>
      <c r="S134" s="9">
        <f t="shared" si="10"/>
        <v>43112.25</v>
      </c>
      <c r="T134" s="9">
        <f t="shared" si="11"/>
        <v>43128.25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5">
        <f t="shared" si="8"/>
        <v>3.1077777777777778</v>
      </c>
      <c r="P135" s="6">
        <f t="shared" si="9"/>
        <v>87.95597484276729</v>
      </c>
      <c r="Q135" t="str" cm="1">
        <f t="array" ref="Q135:R135">_xlfn.TEXTSPLIT(N135,"/")</f>
        <v>music</v>
      </c>
      <c r="R135" t="str">
        <v>world music</v>
      </c>
      <c r="S135" s="9">
        <f t="shared" si="10"/>
        <v>40767.208333333336</v>
      </c>
      <c r="T135" s="9">
        <f t="shared" si="11"/>
        <v>40789.208333333336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5">
        <f t="shared" si="8"/>
        <v>0.89736683417085428</v>
      </c>
      <c r="P136" s="6">
        <f t="shared" si="9"/>
        <v>94.987234042553197</v>
      </c>
      <c r="Q136" t="str" cm="1">
        <f t="array" ref="Q136:R136">_xlfn.TEXTSPLIT(N136,"/")</f>
        <v>film &amp; video</v>
      </c>
      <c r="R136" t="str">
        <v>documentary</v>
      </c>
      <c r="S136" s="9">
        <f t="shared" si="10"/>
        <v>40713.208333333336</v>
      </c>
      <c r="T136" s="9">
        <f t="shared" si="11"/>
        <v>40762.208333333336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5">
        <f t="shared" si="8"/>
        <v>0.71272727272727276</v>
      </c>
      <c r="P137" s="6">
        <f t="shared" si="9"/>
        <v>46.905982905982903</v>
      </c>
      <c r="Q137" t="str" cm="1">
        <f t="array" ref="Q137:R137">_xlfn.TEXTSPLIT(N137,"/")</f>
        <v>theater</v>
      </c>
      <c r="R137" t="str">
        <v>plays</v>
      </c>
      <c r="S137" s="9">
        <f t="shared" si="10"/>
        <v>41340.25</v>
      </c>
      <c r="T137" s="9">
        <f t="shared" si="11"/>
        <v>41345.208333333336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5">
        <f t="shared" si="8"/>
        <v>3.2862318840579711E-2</v>
      </c>
      <c r="P138" s="6">
        <f t="shared" si="9"/>
        <v>46.913793103448278</v>
      </c>
      <c r="Q138" t="str" cm="1">
        <f t="array" ref="Q138:R138">_xlfn.TEXTSPLIT(N138,"/")</f>
        <v>film &amp; video</v>
      </c>
      <c r="R138" t="str">
        <v>drama</v>
      </c>
      <c r="S138" s="9">
        <f t="shared" si="10"/>
        <v>41797.208333333336</v>
      </c>
      <c r="T138" s="9">
        <f t="shared" si="11"/>
        <v>41809.208333333336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5">
        <f t="shared" si="8"/>
        <v>2.617777777777778</v>
      </c>
      <c r="P139" s="6">
        <f t="shared" si="9"/>
        <v>94.24</v>
      </c>
      <c r="Q139" t="str" cm="1">
        <f t="array" ref="Q139:R139">_xlfn.TEXTSPLIT(N139,"/")</f>
        <v>publishing</v>
      </c>
      <c r="R139" t="str">
        <v>nonfiction</v>
      </c>
      <c r="S139" s="9">
        <f t="shared" si="10"/>
        <v>40457.208333333336</v>
      </c>
      <c r="T139" s="9">
        <f t="shared" si="11"/>
        <v>40463.208333333336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5">
        <f t="shared" si="8"/>
        <v>0.96</v>
      </c>
      <c r="P140" s="6">
        <f t="shared" si="9"/>
        <v>80.139130434782615</v>
      </c>
      <c r="Q140" t="str" cm="1">
        <f t="array" ref="Q140:R140">_xlfn.TEXTSPLIT(N140,"/")</f>
        <v>games</v>
      </c>
      <c r="R140" t="str">
        <v>mobile games</v>
      </c>
      <c r="S140" s="9">
        <f t="shared" si="10"/>
        <v>41180.208333333336</v>
      </c>
      <c r="T140" s="9">
        <f t="shared" si="11"/>
        <v>41186.208333333336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5">
        <f t="shared" si="8"/>
        <v>0.20896851248642778</v>
      </c>
      <c r="P141" s="6">
        <f t="shared" si="9"/>
        <v>59.036809815950917</v>
      </c>
      <c r="Q141" t="str" cm="1">
        <f t="array" ref="Q141:R141">_xlfn.TEXTSPLIT(N141,"/")</f>
        <v>technology</v>
      </c>
      <c r="R141" t="str">
        <v>wearables</v>
      </c>
      <c r="S141" s="9">
        <f t="shared" si="10"/>
        <v>42115.208333333328</v>
      </c>
      <c r="T141" s="9">
        <f t="shared" si="11"/>
        <v>42131.208333333328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5">
        <f t="shared" si="8"/>
        <v>2.2316363636363636</v>
      </c>
      <c r="P142" s="6">
        <f t="shared" si="9"/>
        <v>65.989247311827953</v>
      </c>
      <c r="Q142" t="str" cm="1">
        <f t="array" ref="Q142:R142">_xlfn.TEXTSPLIT(N142,"/")</f>
        <v>film &amp; video</v>
      </c>
      <c r="R142" t="str">
        <v>documentary</v>
      </c>
      <c r="S142" s="9">
        <f t="shared" si="10"/>
        <v>43156.25</v>
      </c>
      <c r="T142" s="9">
        <f t="shared" si="11"/>
        <v>43161.25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5">
        <f t="shared" si="8"/>
        <v>1.0159097978227061</v>
      </c>
      <c r="P143" s="6">
        <f t="shared" si="9"/>
        <v>60.992530345471522</v>
      </c>
      <c r="Q143" t="str" cm="1">
        <f t="array" ref="Q143:R143">_xlfn.TEXTSPLIT(N143,"/")</f>
        <v>technology</v>
      </c>
      <c r="R143" t="str">
        <v>web</v>
      </c>
      <c r="S143" s="9">
        <f t="shared" si="10"/>
        <v>42167.208333333328</v>
      </c>
      <c r="T143" s="9">
        <f t="shared" si="11"/>
        <v>42173.208333333328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5">
        <f t="shared" si="8"/>
        <v>2.3003999999999998</v>
      </c>
      <c r="P144" s="6">
        <f t="shared" si="9"/>
        <v>98.307692307692307</v>
      </c>
      <c r="Q144" t="str" cm="1">
        <f t="array" ref="Q144:R144">_xlfn.TEXTSPLIT(N144,"/")</f>
        <v>technology</v>
      </c>
      <c r="R144" t="str">
        <v>web</v>
      </c>
      <c r="S144" s="9">
        <f t="shared" si="10"/>
        <v>41005.208333333336</v>
      </c>
      <c r="T144" s="9">
        <f t="shared" si="11"/>
        <v>41046.208333333336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5">
        <f t="shared" si="8"/>
        <v>1.355925925925926</v>
      </c>
      <c r="P145" s="6">
        <f t="shared" si="9"/>
        <v>104.6</v>
      </c>
      <c r="Q145" t="str" cm="1">
        <f t="array" ref="Q145:R145">_xlfn.TEXTSPLIT(N145,"/")</f>
        <v>music</v>
      </c>
      <c r="R145" t="str">
        <v>indie rock</v>
      </c>
      <c r="S145" s="9">
        <f t="shared" si="10"/>
        <v>40357.208333333336</v>
      </c>
      <c r="T145" s="9">
        <f t="shared" si="11"/>
        <v>40377.208333333336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5">
        <f t="shared" si="8"/>
        <v>1.2909999999999999</v>
      </c>
      <c r="P146" s="6">
        <f t="shared" si="9"/>
        <v>86.066666666666663</v>
      </c>
      <c r="Q146" t="str" cm="1">
        <f t="array" ref="Q146:R146">_xlfn.TEXTSPLIT(N146,"/")</f>
        <v>theater</v>
      </c>
      <c r="R146" t="str">
        <v>plays</v>
      </c>
      <c r="S146" s="9">
        <f t="shared" si="10"/>
        <v>43633.208333333328</v>
      </c>
      <c r="T146" s="9">
        <f t="shared" si="11"/>
        <v>43641.208333333328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5">
        <f t="shared" si="8"/>
        <v>2.3651200000000001</v>
      </c>
      <c r="P147" s="6">
        <f t="shared" si="9"/>
        <v>76.989583333333329</v>
      </c>
      <c r="Q147" t="str" cm="1">
        <f t="array" ref="Q147:R147">_xlfn.TEXTSPLIT(N147,"/")</f>
        <v>technology</v>
      </c>
      <c r="R147" t="str">
        <v>wearables</v>
      </c>
      <c r="S147" s="9">
        <f t="shared" si="10"/>
        <v>41889.208333333336</v>
      </c>
      <c r="T147" s="9">
        <f t="shared" si="11"/>
        <v>41894.208333333336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5">
        <f t="shared" si="8"/>
        <v>0.17249999999999999</v>
      </c>
      <c r="P148" s="6">
        <f t="shared" si="9"/>
        <v>29.764705882352942</v>
      </c>
      <c r="Q148" t="str" cm="1">
        <f t="array" ref="Q148:R148">_xlfn.TEXTSPLIT(N148,"/")</f>
        <v>theater</v>
      </c>
      <c r="R148" t="str">
        <v>plays</v>
      </c>
      <c r="S148" s="9">
        <f t="shared" si="10"/>
        <v>40855.25</v>
      </c>
      <c r="T148" s="9">
        <f t="shared" si="11"/>
        <v>40875.25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5">
        <f t="shared" si="8"/>
        <v>1.1249397590361445</v>
      </c>
      <c r="P149" s="6">
        <f t="shared" si="9"/>
        <v>46.91959798994975</v>
      </c>
      <c r="Q149" t="str" cm="1">
        <f t="array" ref="Q149:R149">_xlfn.TEXTSPLIT(N149,"/")</f>
        <v>theater</v>
      </c>
      <c r="R149" t="str">
        <v>plays</v>
      </c>
      <c r="S149" s="9">
        <f t="shared" si="10"/>
        <v>42534.208333333328</v>
      </c>
      <c r="T149" s="9">
        <f t="shared" si="11"/>
        <v>42540.208333333328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5">
        <f t="shared" si="8"/>
        <v>1.2102150537634409</v>
      </c>
      <c r="P150" s="6">
        <f t="shared" si="9"/>
        <v>105.18691588785046</v>
      </c>
      <c r="Q150" t="str" cm="1">
        <f t="array" ref="Q150:R150">_xlfn.TEXTSPLIT(N150,"/")</f>
        <v>technology</v>
      </c>
      <c r="R150" t="str">
        <v>wearables</v>
      </c>
      <c r="S150" s="9">
        <f t="shared" si="10"/>
        <v>42941.208333333328</v>
      </c>
      <c r="T150" s="9">
        <f t="shared" si="11"/>
        <v>42950.208333333328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5">
        <f t="shared" si="8"/>
        <v>2.1987096774193549</v>
      </c>
      <c r="P151" s="6">
        <f t="shared" si="9"/>
        <v>69.907692307692301</v>
      </c>
      <c r="Q151" t="str" cm="1">
        <f t="array" ref="Q151:R151">_xlfn.TEXTSPLIT(N151,"/")</f>
        <v>music</v>
      </c>
      <c r="R151" t="str">
        <v>indie rock</v>
      </c>
      <c r="S151" s="9">
        <f t="shared" si="10"/>
        <v>41275.25</v>
      </c>
      <c r="T151" s="9">
        <f t="shared" si="11"/>
        <v>41327.25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5">
        <f t="shared" si="8"/>
        <v>0.01</v>
      </c>
      <c r="P152" s="6">
        <f t="shared" si="9"/>
        <v>1</v>
      </c>
      <c r="Q152" t="str" cm="1">
        <f t="array" ref="Q152:R152">_xlfn.TEXTSPLIT(N152,"/")</f>
        <v>music</v>
      </c>
      <c r="R152" t="str">
        <v>rock</v>
      </c>
      <c r="S152" s="9">
        <f t="shared" si="10"/>
        <v>43450.25</v>
      </c>
      <c r="T152" s="9">
        <f t="shared" si="11"/>
        <v>43451.25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5">
        <f t="shared" si="8"/>
        <v>0.64166909620991253</v>
      </c>
      <c r="P153" s="6">
        <f t="shared" si="9"/>
        <v>60.011588275391958</v>
      </c>
      <c r="Q153" t="str" cm="1">
        <f t="array" ref="Q153:R153">_xlfn.TEXTSPLIT(N153,"/")</f>
        <v>music</v>
      </c>
      <c r="R153" t="str">
        <v>electric music</v>
      </c>
      <c r="S153" s="9">
        <f t="shared" si="10"/>
        <v>41799.208333333336</v>
      </c>
      <c r="T153" s="9">
        <f t="shared" si="11"/>
        <v>41850.208333333336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5">
        <f t="shared" si="8"/>
        <v>4.2306746987951804</v>
      </c>
      <c r="P154" s="6">
        <f t="shared" si="9"/>
        <v>52.006220379146917</v>
      </c>
      <c r="Q154" t="str" cm="1">
        <f t="array" ref="Q154:R154">_xlfn.TEXTSPLIT(N154,"/")</f>
        <v>music</v>
      </c>
      <c r="R154" t="str">
        <v>indie rock</v>
      </c>
      <c r="S154" s="9">
        <f t="shared" si="10"/>
        <v>42783.25</v>
      </c>
      <c r="T154" s="9">
        <f t="shared" si="11"/>
        <v>42790.25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5">
        <f t="shared" si="8"/>
        <v>0.92984160506863778</v>
      </c>
      <c r="P155" s="6">
        <f t="shared" si="9"/>
        <v>31.000176025347649</v>
      </c>
      <c r="Q155" t="str" cm="1">
        <f t="array" ref="Q155:R155">_xlfn.TEXTSPLIT(N155,"/")</f>
        <v>theater</v>
      </c>
      <c r="R155" t="str">
        <v>plays</v>
      </c>
      <c r="S155" s="9">
        <f t="shared" si="10"/>
        <v>41201.208333333336</v>
      </c>
      <c r="T155" s="9">
        <f t="shared" si="11"/>
        <v>41207.208333333336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5">
        <f t="shared" si="8"/>
        <v>0.58756567425569173</v>
      </c>
      <c r="P156" s="6">
        <f t="shared" si="9"/>
        <v>95.042492917847028</v>
      </c>
      <c r="Q156" t="str" cm="1">
        <f t="array" ref="Q156:R156">_xlfn.TEXTSPLIT(N156,"/")</f>
        <v>music</v>
      </c>
      <c r="R156" t="str">
        <v>indie rock</v>
      </c>
      <c r="S156" s="9">
        <f t="shared" si="10"/>
        <v>42502.208333333328</v>
      </c>
      <c r="T156" s="9">
        <f t="shared" si="11"/>
        <v>42525.208333333328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5">
        <f t="shared" si="8"/>
        <v>0.65022222222222226</v>
      </c>
      <c r="P157" s="6">
        <f t="shared" si="9"/>
        <v>75.968174204355108</v>
      </c>
      <c r="Q157" t="str" cm="1">
        <f t="array" ref="Q157:R157">_xlfn.TEXTSPLIT(N157,"/")</f>
        <v>theater</v>
      </c>
      <c r="R157" t="str">
        <v>plays</v>
      </c>
      <c r="S157" s="9">
        <f t="shared" si="10"/>
        <v>40262.208333333336</v>
      </c>
      <c r="T157" s="9">
        <f t="shared" si="11"/>
        <v>40277.208333333336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5">
        <f t="shared" si="8"/>
        <v>0.73939560439560437</v>
      </c>
      <c r="P158" s="6">
        <f t="shared" si="9"/>
        <v>71.013192612137203</v>
      </c>
      <c r="Q158" t="str" cm="1">
        <f t="array" ref="Q158:R158">_xlfn.TEXTSPLIT(N158,"/")</f>
        <v>music</v>
      </c>
      <c r="R158" t="str">
        <v>rock</v>
      </c>
      <c r="S158" s="9">
        <f t="shared" si="10"/>
        <v>43743.208333333328</v>
      </c>
      <c r="T158" s="9">
        <f t="shared" si="11"/>
        <v>43767.208333333328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5">
        <f t="shared" si="8"/>
        <v>0.52666666666666662</v>
      </c>
      <c r="P159" s="6">
        <f t="shared" si="9"/>
        <v>73.733333333333334</v>
      </c>
      <c r="Q159" t="str" cm="1">
        <f t="array" ref="Q159:R159">_xlfn.TEXTSPLIT(N159,"/")</f>
        <v>photography</v>
      </c>
      <c r="R159" t="str">
        <v>photography books</v>
      </c>
      <c r="S159" s="9">
        <f t="shared" si="10"/>
        <v>41638.25</v>
      </c>
      <c r="T159" s="9">
        <f t="shared" si="11"/>
        <v>41650.25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5">
        <f t="shared" si="8"/>
        <v>2.2095238095238097</v>
      </c>
      <c r="P160" s="6">
        <f t="shared" si="9"/>
        <v>113.17073170731707</v>
      </c>
      <c r="Q160" t="str" cm="1">
        <f t="array" ref="Q160:R160">_xlfn.TEXTSPLIT(N160,"/")</f>
        <v>music</v>
      </c>
      <c r="R160" t="str">
        <v>rock</v>
      </c>
      <c r="S160" s="9">
        <f t="shared" si="10"/>
        <v>42346.25</v>
      </c>
      <c r="T160" s="9">
        <f t="shared" si="11"/>
        <v>42347.25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5">
        <f t="shared" si="8"/>
        <v>1.0001150627615063</v>
      </c>
      <c r="P161" s="6">
        <f t="shared" si="9"/>
        <v>105.00933552992861</v>
      </c>
      <c r="Q161" t="str" cm="1">
        <f t="array" ref="Q161:R161">_xlfn.TEXTSPLIT(N161,"/")</f>
        <v>theater</v>
      </c>
      <c r="R161" t="str">
        <v>plays</v>
      </c>
      <c r="S161" s="9">
        <f t="shared" si="10"/>
        <v>43551.208333333328</v>
      </c>
      <c r="T161" s="9">
        <f t="shared" si="11"/>
        <v>43569.208333333328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5">
        <f t="shared" si="8"/>
        <v>1.6231249999999999</v>
      </c>
      <c r="P162" s="6">
        <f t="shared" si="9"/>
        <v>79.176829268292678</v>
      </c>
      <c r="Q162" t="str" cm="1">
        <f t="array" ref="Q162:R162">_xlfn.TEXTSPLIT(N162,"/")</f>
        <v>technology</v>
      </c>
      <c r="R162" t="str">
        <v>wearables</v>
      </c>
      <c r="S162" s="9">
        <f t="shared" si="10"/>
        <v>43582.208333333328</v>
      </c>
      <c r="T162" s="9">
        <f t="shared" si="11"/>
        <v>43598.208333333328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5">
        <f t="shared" si="8"/>
        <v>0.78181818181818186</v>
      </c>
      <c r="P163" s="6">
        <f t="shared" si="9"/>
        <v>57.333333333333336</v>
      </c>
      <c r="Q163" t="str" cm="1">
        <f t="array" ref="Q163:R163">_xlfn.TEXTSPLIT(N163,"/")</f>
        <v>technology</v>
      </c>
      <c r="R163" t="str">
        <v>web</v>
      </c>
      <c r="S163" s="9">
        <f t="shared" si="10"/>
        <v>42270.208333333328</v>
      </c>
      <c r="T163" s="9">
        <f t="shared" si="11"/>
        <v>42276.208333333328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5">
        <f t="shared" si="8"/>
        <v>1.4973770491803278</v>
      </c>
      <c r="P164" s="6">
        <f t="shared" si="9"/>
        <v>58.178343949044589</v>
      </c>
      <c r="Q164" t="str" cm="1">
        <f t="array" ref="Q164:R164">_xlfn.TEXTSPLIT(N164,"/")</f>
        <v>music</v>
      </c>
      <c r="R164" t="str">
        <v>rock</v>
      </c>
      <c r="S164" s="9">
        <f t="shared" si="10"/>
        <v>43442.25</v>
      </c>
      <c r="T164" s="9">
        <f t="shared" si="11"/>
        <v>43472.25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5">
        <f t="shared" si="8"/>
        <v>2.5325714285714285</v>
      </c>
      <c r="P165" s="6">
        <f t="shared" si="9"/>
        <v>36.032520325203251</v>
      </c>
      <c r="Q165" t="str" cm="1">
        <f t="array" ref="Q165:R165">_xlfn.TEXTSPLIT(N165,"/")</f>
        <v>photography</v>
      </c>
      <c r="R165" t="str">
        <v>photography books</v>
      </c>
      <c r="S165" s="9">
        <f t="shared" si="10"/>
        <v>43028.208333333328</v>
      </c>
      <c r="T165" s="9">
        <f t="shared" si="11"/>
        <v>43077.25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5">
        <f t="shared" si="8"/>
        <v>1.0016943521594683</v>
      </c>
      <c r="P166" s="6">
        <f t="shared" si="9"/>
        <v>107.99068767908309</v>
      </c>
      <c r="Q166" t="str" cm="1">
        <f t="array" ref="Q166:R166">_xlfn.TEXTSPLIT(N166,"/")</f>
        <v>theater</v>
      </c>
      <c r="R166" t="str">
        <v>plays</v>
      </c>
      <c r="S166" s="9">
        <f t="shared" si="10"/>
        <v>43016.208333333328</v>
      </c>
      <c r="T166" s="9">
        <f t="shared" si="11"/>
        <v>43017.208333333328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5">
        <f t="shared" si="8"/>
        <v>1.2199004424778761</v>
      </c>
      <c r="P167" s="6">
        <f t="shared" si="9"/>
        <v>44.005985634477256</v>
      </c>
      <c r="Q167" t="str" cm="1">
        <f t="array" ref="Q167:R167">_xlfn.TEXTSPLIT(N167,"/")</f>
        <v>technology</v>
      </c>
      <c r="R167" t="str">
        <v>web</v>
      </c>
      <c r="S167" s="9">
        <f t="shared" si="10"/>
        <v>42948.208333333328</v>
      </c>
      <c r="T167" s="9">
        <f t="shared" si="11"/>
        <v>42980.208333333328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5">
        <f t="shared" si="8"/>
        <v>1.3713265306122449</v>
      </c>
      <c r="P168" s="6">
        <f t="shared" si="9"/>
        <v>55.077868852459019</v>
      </c>
      <c r="Q168" t="str" cm="1">
        <f t="array" ref="Q168:R168">_xlfn.TEXTSPLIT(N168,"/")</f>
        <v>photography</v>
      </c>
      <c r="R168" t="str">
        <v>photography books</v>
      </c>
      <c r="S168" s="9">
        <f t="shared" si="10"/>
        <v>40534.25</v>
      </c>
      <c r="T168" s="9">
        <f t="shared" si="11"/>
        <v>40538.25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5">
        <f t="shared" si="8"/>
        <v>4.155384615384615</v>
      </c>
      <c r="P169" s="6">
        <f t="shared" si="9"/>
        <v>74</v>
      </c>
      <c r="Q169" t="str" cm="1">
        <f t="array" ref="Q169:R169">_xlfn.TEXTSPLIT(N169,"/")</f>
        <v>theater</v>
      </c>
      <c r="R169" t="str">
        <v>plays</v>
      </c>
      <c r="S169" s="9">
        <f t="shared" si="10"/>
        <v>41435.208333333336</v>
      </c>
      <c r="T169" s="9">
        <f t="shared" si="11"/>
        <v>41445.208333333336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5">
        <f t="shared" si="8"/>
        <v>0.3130913348946136</v>
      </c>
      <c r="P170" s="6">
        <f t="shared" si="9"/>
        <v>41.996858638743454</v>
      </c>
      <c r="Q170" t="str" cm="1">
        <f t="array" ref="Q170:R170">_xlfn.TEXTSPLIT(N170,"/")</f>
        <v>music</v>
      </c>
      <c r="R170" t="str">
        <v>indie rock</v>
      </c>
      <c r="S170" s="9">
        <f t="shared" si="10"/>
        <v>43518.25</v>
      </c>
      <c r="T170" s="9">
        <f t="shared" si="11"/>
        <v>43541.208333333328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5">
        <f t="shared" si="8"/>
        <v>4.240815450643777</v>
      </c>
      <c r="P171" s="6">
        <f t="shared" si="9"/>
        <v>77.988161010260455</v>
      </c>
      <c r="Q171" t="str" cm="1">
        <f t="array" ref="Q171:R171">_xlfn.TEXTSPLIT(N171,"/")</f>
        <v>film &amp; video</v>
      </c>
      <c r="R171" t="str">
        <v>shorts</v>
      </c>
      <c r="S171" s="9">
        <f t="shared" si="10"/>
        <v>41077.208333333336</v>
      </c>
      <c r="T171" s="9">
        <f t="shared" si="11"/>
        <v>41105.208333333336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5">
        <f t="shared" si="8"/>
        <v>2.9388623072833599E-2</v>
      </c>
      <c r="P172" s="6">
        <f t="shared" si="9"/>
        <v>82.507462686567166</v>
      </c>
      <c r="Q172" t="str" cm="1">
        <f t="array" ref="Q172:R172">_xlfn.TEXTSPLIT(N172,"/")</f>
        <v>music</v>
      </c>
      <c r="R172" t="str">
        <v>indie rock</v>
      </c>
      <c r="S172" s="9">
        <f t="shared" si="10"/>
        <v>42950.208333333328</v>
      </c>
      <c r="T172" s="9">
        <f t="shared" si="11"/>
        <v>42957.208333333328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5">
        <f t="shared" si="8"/>
        <v>0.1063265306122449</v>
      </c>
      <c r="P173" s="6">
        <f t="shared" si="9"/>
        <v>104.2</v>
      </c>
      <c r="Q173" t="str" cm="1">
        <f t="array" ref="Q173:R173">_xlfn.TEXTSPLIT(N173,"/")</f>
        <v>publishing</v>
      </c>
      <c r="R173" t="str">
        <v>translations</v>
      </c>
      <c r="S173" s="9">
        <f t="shared" si="10"/>
        <v>41718.208333333336</v>
      </c>
      <c r="T173" s="9">
        <f t="shared" si="11"/>
        <v>41740.208333333336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5">
        <f t="shared" si="8"/>
        <v>0.82874999999999999</v>
      </c>
      <c r="P174" s="6">
        <f t="shared" si="9"/>
        <v>25.5</v>
      </c>
      <c r="Q174" t="str" cm="1">
        <f t="array" ref="Q174:R174">_xlfn.TEXTSPLIT(N174,"/")</f>
        <v>film &amp; video</v>
      </c>
      <c r="R174" t="str">
        <v>documentary</v>
      </c>
      <c r="S174" s="9">
        <f t="shared" si="10"/>
        <v>41839.208333333336</v>
      </c>
      <c r="T174" s="9">
        <f t="shared" si="11"/>
        <v>41854.208333333336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5">
        <f t="shared" si="8"/>
        <v>1.6301447776628748</v>
      </c>
      <c r="P175" s="6">
        <f t="shared" si="9"/>
        <v>100.98334401024984</v>
      </c>
      <c r="Q175" t="str" cm="1">
        <f t="array" ref="Q175:R175">_xlfn.TEXTSPLIT(N175,"/")</f>
        <v>theater</v>
      </c>
      <c r="R175" t="str">
        <v>plays</v>
      </c>
      <c r="S175" s="9">
        <f t="shared" si="10"/>
        <v>41412.208333333336</v>
      </c>
      <c r="T175" s="9">
        <f t="shared" si="11"/>
        <v>41418.208333333336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5">
        <f t="shared" si="8"/>
        <v>8.9466666666666672</v>
      </c>
      <c r="P176" s="6">
        <f t="shared" si="9"/>
        <v>111.83333333333333</v>
      </c>
      <c r="Q176" t="str" cm="1">
        <f t="array" ref="Q176:R176">_xlfn.TEXTSPLIT(N176,"/")</f>
        <v>technology</v>
      </c>
      <c r="R176" t="str">
        <v>wearables</v>
      </c>
      <c r="S176" s="9">
        <f t="shared" si="10"/>
        <v>42282.208333333328</v>
      </c>
      <c r="T176" s="9">
        <f t="shared" si="11"/>
        <v>42283.208333333328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5">
        <f t="shared" si="8"/>
        <v>0.26191501103752757</v>
      </c>
      <c r="P177" s="6">
        <f t="shared" si="9"/>
        <v>41.999115044247787</v>
      </c>
      <c r="Q177" t="str" cm="1">
        <f t="array" ref="Q177:R177">_xlfn.TEXTSPLIT(N177,"/")</f>
        <v>theater</v>
      </c>
      <c r="R177" t="str">
        <v>plays</v>
      </c>
      <c r="S177" s="9">
        <f t="shared" si="10"/>
        <v>42613.208333333328</v>
      </c>
      <c r="T177" s="9">
        <f t="shared" si="11"/>
        <v>42632.208333333328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5">
        <f t="shared" si="8"/>
        <v>0.74834782608695649</v>
      </c>
      <c r="P178" s="6">
        <f t="shared" si="9"/>
        <v>110.05115089514067</v>
      </c>
      <c r="Q178" t="str" cm="1">
        <f t="array" ref="Q178:R178">_xlfn.TEXTSPLIT(N178,"/")</f>
        <v>theater</v>
      </c>
      <c r="R178" t="str">
        <v>plays</v>
      </c>
      <c r="S178" s="9">
        <f t="shared" si="10"/>
        <v>42616.208333333328</v>
      </c>
      <c r="T178" s="9">
        <f t="shared" si="11"/>
        <v>42625.208333333328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5">
        <f t="shared" si="8"/>
        <v>4.1647680412371137</v>
      </c>
      <c r="P179" s="6">
        <f t="shared" si="9"/>
        <v>58.997079225994888</v>
      </c>
      <c r="Q179" t="str" cm="1">
        <f t="array" ref="Q179:R179">_xlfn.TEXTSPLIT(N179,"/")</f>
        <v>theater</v>
      </c>
      <c r="R179" t="str">
        <v>plays</v>
      </c>
      <c r="S179" s="9">
        <f t="shared" si="10"/>
        <v>40497.25</v>
      </c>
      <c r="T179" s="9">
        <f t="shared" si="11"/>
        <v>40522.25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5">
        <f t="shared" si="8"/>
        <v>0.96208333333333329</v>
      </c>
      <c r="P180" s="6">
        <f t="shared" si="9"/>
        <v>32.985714285714288</v>
      </c>
      <c r="Q180" t="str" cm="1">
        <f t="array" ref="Q180:R180">_xlfn.TEXTSPLIT(N180,"/")</f>
        <v>food</v>
      </c>
      <c r="R180" t="str">
        <v>food trucks</v>
      </c>
      <c r="S180" s="9">
        <f t="shared" si="10"/>
        <v>42999.208333333328</v>
      </c>
      <c r="T180" s="9">
        <f t="shared" si="11"/>
        <v>43008.208333333328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5">
        <f t="shared" si="8"/>
        <v>3.5771910112359548</v>
      </c>
      <c r="P181" s="6">
        <f t="shared" si="9"/>
        <v>45.005654509471306</v>
      </c>
      <c r="Q181" t="str" cm="1">
        <f t="array" ref="Q181:R181">_xlfn.TEXTSPLIT(N181,"/")</f>
        <v>theater</v>
      </c>
      <c r="R181" t="str">
        <v>plays</v>
      </c>
      <c r="S181" s="9">
        <f t="shared" si="10"/>
        <v>41350.208333333336</v>
      </c>
      <c r="T181" s="9">
        <f t="shared" si="11"/>
        <v>41351.208333333336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5">
        <f t="shared" si="8"/>
        <v>3.0845714285714285</v>
      </c>
      <c r="P182" s="6">
        <f t="shared" si="9"/>
        <v>81.98196487897485</v>
      </c>
      <c r="Q182" t="str" cm="1">
        <f t="array" ref="Q182:R182">_xlfn.TEXTSPLIT(N182,"/")</f>
        <v>technology</v>
      </c>
      <c r="R182" t="str">
        <v>wearables</v>
      </c>
      <c r="S182" s="9">
        <f t="shared" si="10"/>
        <v>40259.208333333336</v>
      </c>
      <c r="T182" s="9">
        <f t="shared" si="11"/>
        <v>40264.208333333336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5">
        <f t="shared" si="8"/>
        <v>0.61802325581395345</v>
      </c>
      <c r="P183" s="6">
        <f t="shared" si="9"/>
        <v>39.080882352941174</v>
      </c>
      <c r="Q183" t="str" cm="1">
        <f t="array" ref="Q183:R183">_xlfn.TEXTSPLIT(N183,"/")</f>
        <v>technology</v>
      </c>
      <c r="R183" t="str">
        <v>web</v>
      </c>
      <c r="S183" s="9">
        <f t="shared" si="10"/>
        <v>43012.208333333328</v>
      </c>
      <c r="T183" s="9">
        <f t="shared" si="11"/>
        <v>43030.208333333328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5">
        <f t="shared" si="8"/>
        <v>7.2232472324723247</v>
      </c>
      <c r="P184" s="6">
        <f t="shared" si="9"/>
        <v>58.996383363471971</v>
      </c>
      <c r="Q184" t="str" cm="1">
        <f t="array" ref="Q184:R184">_xlfn.TEXTSPLIT(N184,"/")</f>
        <v>theater</v>
      </c>
      <c r="R184" t="str">
        <v>plays</v>
      </c>
      <c r="S184" s="9">
        <f t="shared" si="10"/>
        <v>43631.208333333328</v>
      </c>
      <c r="T184" s="9">
        <f t="shared" si="11"/>
        <v>43647.208333333328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5">
        <f t="shared" si="8"/>
        <v>0.69117647058823528</v>
      </c>
      <c r="P185" s="6">
        <f t="shared" si="9"/>
        <v>40.988372093023258</v>
      </c>
      <c r="Q185" t="str" cm="1">
        <f t="array" ref="Q185:R185">_xlfn.TEXTSPLIT(N185,"/")</f>
        <v>music</v>
      </c>
      <c r="R185" t="str">
        <v>rock</v>
      </c>
      <c r="S185" s="9">
        <f t="shared" si="10"/>
        <v>40430.208333333336</v>
      </c>
      <c r="T185" s="9">
        <f t="shared" si="11"/>
        <v>40443.208333333336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5">
        <f t="shared" si="8"/>
        <v>2.9305555555555554</v>
      </c>
      <c r="P186" s="6">
        <f t="shared" si="9"/>
        <v>31.029411764705884</v>
      </c>
      <c r="Q186" t="str" cm="1">
        <f t="array" ref="Q186:R186">_xlfn.TEXTSPLIT(N186,"/")</f>
        <v>theater</v>
      </c>
      <c r="R186" t="str">
        <v>plays</v>
      </c>
      <c r="S186" s="9">
        <f t="shared" si="10"/>
        <v>43588.208333333328</v>
      </c>
      <c r="T186" s="9">
        <f t="shared" si="11"/>
        <v>43589.208333333328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5">
        <f t="shared" si="8"/>
        <v>0.71799999999999997</v>
      </c>
      <c r="P187" s="6">
        <f t="shared" si="9"/>
        <v>37.789473684210527</v>
      </c>
      <c r="Q187" t="str" cm="1">
        <f t="array" ref="Q187:R187">_xlfn.TEXTSPLIT(N187,"/")</f>
        <v>film &amp; video</v>
      </c>
      <c r="R187" t="str">
        <v>television</v>
      </c>
      <c r="S187" s="9">
        <f t="shared" si="10"/>
        <v>43233.208333333328</v>
      </c>
      <c r="T187" s="9">
        <f t="shared" si="11"/>
        <v>43244.208333333328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5">
        <f t="shared" si="8"/>
        <v>0.31934684684684683</v>
      </c>
      <c r="P188" s="6">
        <f t="shared" si="9"/>
        <v>32.006772009029348</v>
      </c>
      <c r="Q188" t="str" cm="1">
        <f t="array" ref="Q188:R188">_xlfn.TEXTSPLIT(N188,"/")</f>
        <v>theater</v>
      </c>
      <c r="R188" t="str">
        <v>plays</v>
      </c>
      <c r="S188" s="9">
        <f t="shared" si="10"/>
        <v>41782.208333333336</v>
      </c>
      <c r="T188" s="9">
        <f t="shared" si="11"/>
        <v>41797.208333333336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5">
        <f t="shared" si="8"/>
        <v>2.2987375415282392</v>
      </c>
      <c r="P189" s="6">
        <f t="shared" si="9"/>
        <v>95.966712898751737</v>
      </c>
      <c r="Q189" t="str" cm="1">
        <f t="array" ref="Q189:R189">_xlfn.TEXTSPLIT(N189,"/")</f>
        <v>film &amp; video</v>
      </c>
      <c r="R189" t="str">
        <v>shorts</v>
      </c>
      <c r="S189" s="9">
        <f t="shared" si="10"/>
        <v>41328.25</v>
      </c>
      <c r="T189" s="9">
        <f t="shared" si="11"/>
        <v>41356.208333333336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5">
        <f t="shared" si="8"/>
        <v>0.3201219512195122</v>
      </c>
      <c r="P190" s="6">
        <f t="shared" si="9"/>
        <v>75</v>
      </c>
      <c r="Q190" t="str" cm="1">
        <f t="array" ref="Q190:R190">_xlfn.TEXTSPLIT(N190,"/")</f>
        <v>theater</v>
      </c>
      <c r="R190" t="str">
        <v>plays</v>
      </c>
      <c r="S190" s="9">
        <f t="shared" si="10"/>
        <v>41975.25</v>
      </c>
      <c r="T190" s="9">
        <f t="shared" si="11"/>
        <v>41976.25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5">
        <f t="shared" si="8"/>
        <v>0.23525352848928385</v>
      </c>
      <c r="P191" s="6">
        <f t="shared" si="9"/>
        <v>102.0498866213152</v>
      </c>
      <c r="Q191" t="str" cm="1">
        <f t="array" ref="Q191:R191">_xlfn.TEXTSPLIT(N191,"/")</f>
        <v>theater</v>
      </c>
      <c r="R191" t="str">
        <v>plays</v>
      </c>
      <c r="S191" s="9">
        <f t="shared" si="10"/>
        <v>42433.25</v>
      </c>
      <c r="T191" s="9">
        <f t="shared" si="11"/>
        <v>42433.25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5">
        <f t="shared" si="8"/>
        <v>0.68594594594594593</v>
      </c>
      <c r="P192" s="6">
        <f t="shared" si="9"/>
        <v>105.75</v>
      </c>
      <c r="Q192" t="str" cm="1">
        <f t="array" ref="Q192:R192">_xlfn.TEXTSPLIT(N192,"/")</f>
        <v>theater</v>
      </c>
      <c r="R192" t="str">
        <v>plays</v>
      </c>
      <c r="S192" s="9">
        <f t="shared" si="10"/>
        <v>41429.208333333336</v>
      </c>
      <c r="T192" s="9">
        <f t="shared" si="11"/>
        <v>41430.208333333336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5">
        <f t="shared" si="8"/>
        <v>0.37952380952380954</v>
      </c>
      <c r="P193" s="6">
        <f t="shared" si="9"/>
        <v>37.069767441860463</v>
      </c>
      <c r="Q193" t="str" cm="1">
        <f t="array" ref="Q193:R193">_xlfn.TEXTSPLIT(N193,"/")</f>
        <v>theater</v>
      </c>
      <c r="R193" t="str">
        <v>plays</v>
      </c>
      <c r="S193" s="9">
        <f t="shared" si="10"/>
        <v>43536.208333333328</v>
      </c>
      <c r="T193" s="9">
        <f t="shared" si="11"/>
        <v>43539.208333333328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5">
        <f t="shared" si="8"/>
        <v>0.19992957746478873</v>
      </c>
      <c r="P194" s="6">
        <f t="shared" si="9"/>
        <v>35.049382716049379</v>
      </c>
      <c r="Q194" t="str" cm="1">
        <f t="array" ref="Q194:R194">_xlfn.TEXTSPLIT(N194,"/")</f>
        <v>music</v>
      </c>
      <c r="R194" t="str">
        <v>rock</v>
      </c>
      <c r="S194" s="9">
        <f t="shared" si="10"/>
        <v>41817.208333333336</v>
      </c>
      <c r="T194" s="9">
        <f t="shared" si="11"/>
        <v>41821.208333333336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5">
        <f t="shared" ref="O195:O258" si="12">E195/D195</f>
        <v>0.45636363636363636</v>
      </c>
      <c r="P195" s="6">
        <f t="shared" ref="P195:P258" si="13">IFERROR(E195/G195,0)</f>
        <v>46.338461538461537</v>
      </c>
      <c r="Q195" t="str" cm="1">
        <f t="array" ref="Q195:R195">_xlfn.TEXTSPLIT(N195,"/")</f>
        <v>music</v>
      </c>
      <c r="R195" t="str">
        <v>indie rock</v>
      </c>
      <c r="S195" s="9">
        <f t="shared" ref="S195:S258" si="14">(((J195/60)/60)/24)+DATE(1970,1,1)</f>
        <v>43198.208333333328</v>
      </c>
      <c r="T195" s="9">
        <f t="shared" ref="T195:T258" si="15">(((K195/60)/60)/24)+DATE(1970,1,1)</f>
        <v>43202.208333333328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5">
        <f t="shared" si="12"/>
        <v>1.227605633802817</v>
      </c>
      <c r="P196" s="6">
        <f t="shared" si="13"/>
        <v>69.174603174603178</v>
      </c>
      <c r="Q196" t="str" cm="1">
        <f t="array" ref="Q196:R196">_xlfn.TEXTSPLIT(N196,"/")</f>
        <v>music</v>
      </c>
      <c r="R196" t="str">
        <v>metal</v>
      </c>
      <c r="S196" s="9">
        <f t="shared" si="14"/>
        <v>42261.208333333328</v>
      </c>
      <c r="T196" s="9">
        <f t="shared" si="15"/>
        <v>42277.208333333328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5">
        <f t="shared" si="12"/>
        <v>3.61753164556962</v>
      </c>
      <c r="P197" s="6">
        <f t="shared" si="13"/>
        <v>109.07824427480917</v>
      </c>
      <c r="Q197" t="str" cm="1">
        <f t="array" ref="Q197:R197">_xlfn.TEXTSPLIT(N197,"/")</f>
        <v>music</v>
      </c>
      <c r="R197" t="str">
        <v>electric music</v>
      </c>
      <c r="S197" s="9">
        <f t="shared" si="14"/>
        <v>43310.208333333328</v>
      </c>
      <c r="T197" s="9">
        <f t="shared" si="15"/>
        <v>43317.208333333328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5">
        <f t="shared" si="12"/>
        <v>0.63146341463414635</v>
      </c>
      <c r="P198" s="6">
        <f t="shared" si="13"/>
        <v>51.78</v>
      </c>
      <c r="Q198" t="str" cm="1">
        <f t="array" ref="Q198:R198">_xlfn.TEXTSPLIT(N198,"/")</f>
        <v>technology</v>
      </c>
      <c r="R198" t="str">
        <v>wearables</v>
      </c>
      <c r="S198" s="9">
        <f t="shared" si="14"/>
        <v>42616.208333333328</v>
      </c>
      <c r="T198" s="9">
        <f t="shared" si="15"/>
        <v>42635.208333333328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5">
        <f t="shared" si="12"/>
        <v>2.9820475319926874</v>
      </c>
      <c r="P199" s="6">
        <f t="shared" si="13"/>
        <v>82.010055304172951</v>
      </c>
      <c r="Q199" t="str" cm="1">
        <f t="array" ref="Q199:R199">_xlfn.TEXTSPLIT(N199,"/")</f>
        <v>film &amp; video</v>
      </c>
      <c r="R199" t="str">
        <v>drama</v>
      </c>
      <c r="S199" s="9">
        <f t="shared" si="14"/>
        <v>42909.208333333328</v>
      </c>
      <c r="T199" s="9">
        <f t="shared" si="15"/>
        <v>42923.208333333328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5">
        <f t="shared" si="12"/>
        <v>9.5585443037974685E-2</v>
      </c>
      <c r="P200" s="6">
        <f t="shared" si="13"/>
        <v>35.958333333333336</v>
      </c>
      <c r="Q200" t="str" cm="1">
        <f t="array" ref="Q200:R200">_xlfn.TEXTSPLIT(N200,"/")</f>
        <v>music</v>
      </c>
      <c r="R200" t="str">
        <v>electric music</v>
      </c>
      <c r="S200" s="9">
        <f t="shared" si="14"/>
        <v>40396.208333333336</v>
      </c>
      <c r="T200" s="9">
        <f t="shared" si="15"/>
        <v>40425.208333333336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5">
        <f t="shared" si="12"/>
        <v>0.5377777777777778</v>
      </c>
      <c r="P201" s="6">
        <f t="shared" si="13"/>
        <v>74.461538461538467</v>
      </c>
      <c r="Q201" t="str" cm="1">
        <f t="array" ref="Q201:R201">_xlfn.TEXTSPLIT(N201,"/")</f>
        <v>music</v>
      </c>
      <c r="R201" t="str">
        <v>rock</v>
      </c>
      <c r="S201" s="9">
        <f t="shared" si="14"/>
        <v>42192.208333333328</v>
      </c>
      <c r="T201" s="9">
        <f t="shared" si="15"/>
        <v>42196.208333333328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5">
        <f t="shared" si="12"/>
        <v>0.02</v>
      </c>
      <c r="P202" s="6">
        <f t="shared" si="13"/>
        <v>2</v>
      </c>
      <c r="Q202" t="str" cm="1">
        <f t="array" ref="Q202:R202">_xlfn.TEXTSPLIT(N202,"/")</f>
        <v>theater</v>
      </c>
      <c r="R202" t="str">
        <v>plays</v>
      </c>
      <c r="S202" s="9">
        <f t="shared" si="14"/>
        <v>40262.208333333336</v>
      </c>
      <c r="T202" s="9">
        <f t="shared" si="15"/>
        <v>40273.208333333336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5">
        <f t="shared" si="12"/>
        <v>6.8119047619047617</v>
      </c>
      <c r="P203" s="6">
        <f t="shared" si="13"/>
        <v>91.114649681528661</v>
      </c>
      <c r="Q203" t="str" cm="1">
        <f t="array" ref="Q203:R203">_xlfn.TEXTSPLIT(N203,"/")</f>
        <v>technology</v>
      </c>
      <c r="R203" t="str">
        <v>web</v>
      </c>
      <c r="S203" s="9">
        <f t="shared" si="14"/>
        <v>41845.208333333336</v>
      </c>
      <c r="T203" s="9">
        <f t="shared" si="15"/>
        <v>41863.208333333336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5">
        <f t="shared" si="12"/>
        <v>0.78831325301204824</v>
      </c>
      <c r="P204" s="6">
        <f t="shared" si="13"/>
        <v>79.792682926829272</v>
      </c>
      <c r="Q204" t="str" cm="1">
        <f t="array" ref="Q204:R204">_xlfn.TEXTSPLIT(N204,"/")</f>
        <v>food</v>
      </c>
      <c r="R204" t="str">
        <v>food trucks</v>
      </c>
      <c r="S204" s="9">
        <f t="shared" si="14"/>
        <v>40818.208333333336</v>
      </c>
      <c r="T204" s="9">
        <f t="shared" si="15"/>
        <v>40822.208333333336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5">
        <f t="shared" si="12"/>
        <v>1.3440792216817234</v>
      </c>
      <c r="P205" s="6">
        <f t="shared" si="13"/>
        <v>42.999777678968428</v>
      </c>
      <c r="Q205" t="str" cm="1">
        <f t="array" ref="Q205:R205">_xlfn.TEXTSPLIT(N205,"/")</f>
        <v>theater</v>
      </c>
      <c r="R205" t="str">
        <v>plays</v>
      </c>
      <c r="S205" s="9">
        <f t="shared" si="14"/>
        <v>42752.25</v>
      </c>
      <c r="T205" s="9">
        <f t="shared" si="15"/>
        <v>42754.25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5">
        <f t="shared" si="12"/>
        <v>3.372E-2</v>
      </c>
      <c r="P206" s="6">
        <f t="shared" si="13"/>
        <v>63.225000000000001</v>
      </c>
      <c r="Q206" t="str" cm="1">
        <f t="array" ref="Q206:R206">_xlfn.TEXTSPLIT(N206,"/")</f>
        <v>music</v>
      </c>
      <c r="R206" t="str">
        <v>jazz</v>
      </c>
      <c r="S206" s="9">
        <f t="shared" si="14"/>
        <v>40636.208333333336</v>
      </c>
      <c r="T206" s="9">
        <f t="shared" si="15"/>
        <v>40646.208333333336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5">
        <f t="shared" si="12"/>
        <v>4.3184615384615386</v>
      </c>
      <c r="P207" s="6">
        <f t="shared" si="13"/>
        <v>70.174999999999997</v>
      </c>
      <c r="Q207" t="str" cm="1">
        <f t="array" ref="Q207:R207">_xlfn.TEXTSPLIT(N207,"/")</f>
        <v>theater</v>
      </c>
      <c r="R207" t="str">
        <v>plays</v>
      </c>
      <c r="S207" s="9">
        <f t="shared" si="14"/>
        <v>43390.208333333328</v>
      </c>
      <c r="T207" s="9">
        <f t="shared" si="15"/>
        <v>43402.208333333328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5">
        <f t="shared" si="12"/>
        <v>0.38844444444444443</v>
      </c>
      <c r="P208" s="6">
        <f t="shared" si="13"/>
        <v>61.333333333333336</v>
      </c>
      <c r="Q208" t="str" cm="1">
        <f t="array" ref="Q208:R208">_xlfn.TEXTSPLIT(N208,"/")</f>
        <v>publishing</v>
      </c>
      <c r="R208" t="str">
        <v>fiction</v>
      </c>
      <c r="S208" s="9">
        <f t="shared" si="14"/>
        <v>40236.25</v>
      </c>
      <c r="T208" s="9">
        <f t="shared" si="15"/>
        <v>40245.25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5">
        <f t="shared" si="12"/>
        <v>4.2569999999999997</v>
      </c>
      <c r="P209" s="6">
        <f t="shared" si="13"/>
        <v>99</v>
      </c>
      <c r="Q209" t="str" cm="1">
        <f t="array" ref="Q209:R209">_xlfn.TEXTSPLIT(N209,"/")</f>
        <v>music</v>
      </c>
      <c r="R209" t="str">
        <v>rock</v>
      </c>
      <c r="S209" s="9">
        <f t="shared" si="14"/>
        <v>43340.208333333328</v>
      </c>
      <c r="T209" s="9">
        <f t="shared" si="15"/>
        <v>43360.208333333328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5">
        <f t="shared" si="12"/>
        <v>1.0112239715591671</v>
      </c>
      <c r="P210" s="6">
        <f t="shared" si="13"/>
        <v>96.984900146127615</v>
      </c>
      <c r="Q210" t="str" cm="1">
        <f t="array" ref="Q210:R210">_xlfn.TEXTSPLIT(N210,"/")</f>
        <v>film &amp; video</v>
      </c>
      <c r="R210" t="str">
        <v>documentary</v>
      </c>
      <c r="S210" s="9">
        <f t="shared" si="14"/>
        <v>43048.25</v>
      </c>
      <c r="T210" s="9">
        <f t="shared" si="15"/>
        <v>43072.25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5">
        <f t="shared" si="12"/>
        <v>0.21188688946015424</v>
      </c>
      <c r="P211" s="6">
        <f t="shared" si="13"/>
        <v>51.004950495049506</v>
      </c>
      <c r="Q211" t="str" cm="1">
        <f t="array" ref="Q211:R211">_xlfn.TEXTSPLIT(N211,"/")</f>
        <v>film &amp; video</v>
      </c>
      <c r="R211" t="str">
        <v>documentary</v>
      </c>
      <c r="S211" s="9">
        <f t="shared" si="14"/>
        <v>42496.208333333328</v>
      </c>
      <c r="T211" s="9">
        <f t="shared" si="15"/>
        <v>42503.208333333328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5">
        <f t="shared" si="12"/>
        <v>0.67425531914893622</v>
      </c>
      <c r="P212" s="6">
        <f t="shared" si="13"/>
        <v>28.044247787610619</v>
      </c>
      <c r="Q212" t="str" cm="1">
        <f t="array" ref="Q212:R212">_xlfn.TEXTSPLIT(N212,"/")</f>
        <v>film &amp; video</v>
      </c>
      <c r="R212" t="str">
        <v>science fiction</v>
      </c>
      <c r="S212" s="9">
        <f t="shared" si="14"/>
        <v>42797.25</v>
      </c>
      <c r="T212" s="9">
        <f t="shared" si="15"/>
        <v>42824.208333333328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5">
        <f t="shared" si="12"/>
        <v>0.9492337164750958</v>
      </c>
      <c r="P213" s="6">
        <f t="shared" si="13"/>
        <v>60.984615384615381</v>
      </c>
      <c r="Q213" t="str" cm="1">
        <f t="array" ref="Q213:R213">_xlfn.TEXTSPLIT(N213,"/")</f>
        <v>theater</v>
      </c>
      <c r="R213" t="str">
        <v>plays</v>
      </c>
      <c r="S213" s="9">
        <f t="shared" si="14"/>
        <v>41513.208333333336</v>
      </c>
      <c r="T213" s="9">
        <f t="shared" si="15"/>
        <v>41537.208333333336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5">
        <f t="shared" si="12"/>
        <v>1.5185185185185186</v>
      </c>
      <c r="P214" s="6">
        <f t="shared" si="13"/>
        <v>73.214285714285708</v>
      </c>
      <c r="Q214" t="str" cm="1">
        <f t="array" ref="Q214:R214">_xlfn.TEXTSPLIT(N214,"/")</f>
        <v>theater</v>
      </c>
      <c r="R214" t="str">
        <v>plays</v>
      </c>
      <c r="S214" s="9">
        <f t="shared" si="14"/>
        <v>43814.25</v>
      </c>
      <c r="T214" s="9">
        <f t="shared" si="15"/>
        <v>43860.25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5">
        <f t="shared" si="12"/>
        <v>1.9516382252559727</v>
      </c>
      <c r="P215" s="6">
        <f t="shared" si="13"/>
        <v>39.997435299603637</v>
      </c>
      <c r="Q215" t="str" cm="1">
        <f t="array" ref="Q215:R215">_xlfn.TEXTSPLIT(N215,"/")</f>
        <v>music</v>
      </c>
      <c r="R215" t="str">
        <v>indie rock</v>
      </c>
      <c r="S215" s="9">
        <f t="shared" si="14"/>
        <v>40488.208333333336</v>
      </c>
      <c r="T215" s="9">
        <f t="shared" si="15"/>
        <v>40496.25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5">
        <f t="shared" si="12"/>
        <v>10.231428571428571</v>
      </c>
      <c r="P216" s="6">
        <f t="shared" si="13"/>
        <v>86.812121212121212</v>
      </c>
      <c r="Q216" t="str" cm="1">
        <f t="array" ref="Q216:R216">_xlfn.TEXTSPLIT(N216,"/")</f>
        <v>music</v>
      </c>
      <c r="R216" t="str">
        <v>rock</v>
      </c>
      <c r="S216" s="9">
        <f t="shared" si="14"/>
        <v>40409.208333333336</v>
      </c>
      <c r="T216" s="9">
        <f t="shared" si="15"/>
        <v>40415.208333333336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5">
        <f t="shared" si="12"/>
        <v>3.8418367346938778E-2</v>
      </c>
      <c r="P217" s="6">
        <f t="shared" si="13"/>
        <v>42.125874125874127</v>
      </c>
      <c r="Q217" t="str" cm="1">
        <f t="array" ref="Q217:R217">_xlfn.TEXTSPLIT(N217,"/")</f>
        <v>theater</v>
      </c>
      <c r="R217" t="str">
        <v>plays</v>
      </c>
      <c r="S217" s="9">
        <f t="shared" si="14"/>
        <v>43509.25</v>
      </c>
      <c r="T217" s="9">
        <f t="shared" si="15"/>
        <v>43511.25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5">
        <f t="shared" si="12"/>
        <v>1.5507066557107643</v>
      </c>
      <c r="P218" s="6">
        <f t="shared" si="13"/>
        <v>103.97851239669421</v>
      </c>
      <c r="Q218" t="str" cm="1">
        <f t="array" ref="Q218:R218">_xlfn.TEXTSPLIT(N218,"/")</f>
        <v>theater</v>
      </c>
      <c r="R218" t="str">
        <v>plays</v>
      </c>
      <c r="S218" s="9">
        <f t="shared" si="14"/>
        <v>40869.25</v>
      </c>
      <c r="T218" s="9">
        <f t="shared" si="15"/>
        <v>40871.25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5">
        <f t="shared" si="12"/>
        <v>0.44753477588871715</v>
      </c>
      <c r="P219" s="6">
        <f t="shared" si="13"/>
        <v>62.003211991434689</v>
      </c>
      <c r="Q219" t="str" cm="1">
        <f t="array" ref="Q219:R219">_xlfn.TEXTSPLIT(N219,"/")</f>
        <v>film &amp; video</v>
      </c>
      <c r="R219" t="str">
        <v>science fiction</v>
      </c>
      <c r="S219" s="9">
        <f t="shared" si="14"/>
        <v>43583.208333333328</v>
      </c>
      <c r="T219" s="9">
        <f t="shared" si="15"/>
        <v>43592.208333333328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5">
        <f t="shared" si="12"/>
        <v>2.1594736842105262</v>
      </c>
      <c r="P220" s="6">
        <f t="shared" si="13"/>
        <v>31.005037783375315</v>
      </c>
      <c r="Q220" t="str" cm="1">
        <f t="array" ref="Q220:R220">_xlfn.TEXTSPLIT(N220,"/")</f>
        <v>film &amp; video</v>
      </c>
      <c r="R220" t="str">
        <v>shorts</v>
      </c>
      <c r="S220" s="9">
        <f t="shared" si="14"/>
        <v>40858.25</v>
      </c>
      <c r="T220" s="9">
        <f t="shared" si="15"/>
        <v>40892.25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5">
        <f t="shared" si="12"/>
        <v>3.3212709832134291</v>
      </c>
      <c r="P221" s="6">
        <f t="shared" si="13"/>
        <v>89.991552956465242</v>
      </c>
      <c r="Q221" t="str" cm="1">
        <f t="array" ref="Q221:R221">_xlfn.TEXTSPLIT(N221,"/")</f>
        <v>film &amp; video</v>
      </c>
      <c r="R221" t="str">
        <v>animation</v>
      </c>
      <c r="S221" s="9">
        <f t="shared" si="14"/>
        <v>41137.208333333336</v>
      </c>
      <c r="T221" s="9">
        <f t="shared" si="15"/>
        <v>41149.208333333336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5">
        <f t="shared" si="12"/>
        <v>8.4430379746835441E-2</v>
      </c>
      <c r="P222" s="6">
        <f t="shared" si="13"/>
        <v>39.235294117647058</v>
      </c>
      <c r="Q222" t="str" cm="1">
        <f t="array" ref="Q222:R222">_xlfn.TEXTSPLIT(N222,"/")</f>
        <v>theater</v>
      </c>
      <c r="R222" t="str">
        <v>plays</v>
      </c>
      <c r="S222" s="9">
        <f t="shared" si="14"/>
        <v>40725.208333333336</v>
      </c>
      <c r="T222" s="9">
        <f t="shared" si="15"/>
        <v>40743.208333333336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5">
        <f t="shared" si="12"/>
        <v>0.9862551440329218</v>
      </c>
      <c r="P223" s="6">
        <f t="shared" si="13"/>
        <v>54.993116108306566</v>
      </c>
      <c r="Q223" t="str" cm="1">
        <f t="array" ref="Q223:R223">_xlfn.TEXTSPLIT(N223,"/")</f>
        <v>food</v>
      </c>
      <c r="R223" t="str">
        <v>food trucks</v>
      </c>
      <c r="S223" s="9">
        <f t="shared" si="14"/>
        <v>41081.208333333336</v>
      </c>
      <c r="T223" s="9">
        <f t="shared" si="15"/>
        <v>41083.208333333336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5">
        <f t="shared" si="12"/>
        <v>1.3797916666666667</v>
      </c>
      <c r="P224" s="6">
        <f t="shared" si="13"/>
        <v>47.992753623188406</v>
      </c>
      <c r="Q224" t="str" cm="1">
        <f t="array" ref="Q224:R224">_xlfn.TEXTSPLIT(N224,"/")</f>
        <v>photography</v>
      </c>
      <c r="R224" t="str">
        <v>photography books</v>
      </c>
      <c r="S224" s="9">
        <f t="shared" si="14"/>
        <v>41914.208333333336</v>
      </c>
      <c r="T224" s="9">
        <f t="shared" si="15"/>
        <v>41915.208333333336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5">
        <f t="shared" si="12"/>
        <v>0.93810996563573879</v>
      </c>
      <c r="P225" s="6">
        <f t="shared" si="13"/>
        <v>87.966702470461868</v>
      </c>
      <c r="Q225" t="str" cm="1">
        <f t="array" ref="Q225:R225">_xlfn.TEXTSPLIT(N225,"/")</f>
        <v>theater</v>
      </c>
      <c r="R225" t="str">
        <v>plays</v>
      </c>
      <c r="S225" s="9">
        <f t="shared" si="14"/>
        <v>42445.208333333328</v>
      </c>
      <c r="T225" s="9">
        <f t="shared" si="15"/>
        <v>42459.208333333328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5">
        <f t="shared" si="12"/>
        <v>4.0363930885529156</v>
      </c>
      <c r="P226" s="6">
        <f t="shared" si="13"/>
        <v>51.999165275459099</v>
      </c>
      <c r="Q226" t="str" cm="1">
        <f t="array" ref="Q226:R226">_xlfn.TEXTSPLIT(N226,"/")</f>
        <v>film &amp; video</v>
      </c>
      <c r="R226" t="str">
        <v>science fiction</v>
      </c>
      <c r="S226" s="9">
        <f t="shared" si="14"/>
        <v>41906.208333333336</v>
      </c>
      <c r="T226" s="9">
        <f t="shared" si="15"/>
        <v>41951.25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5">
        <f t="shared" si="12"/>
        <v>2.6017404129793511</v>
      </c>
      <c r="P227" s="6">
        <f t="shared" si="13"/>
        <v>29.999659863945578</v>
      </c>
      <c r="Q227" t="str" cm="1">
        <f t="array" ref="Q227:R227">_xlfn.TEXTSPLIT(N227,"/")</f>
        <v>music</v>
      </c>
      <c r="R227" t="str">
        <v>rock</v>
      </c>
      <c r="S227" s="9">
        <f t="shared" si="14"/>
        <v>41762.208333333336</v>
      </c>
      <c r="T227" s="9">
        <f t="shared" si="15"/>
        <v>41762.208333333336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5">
        <f t="shared" si="12"/>
        <v>3.6663333333333332</v>
      </c>
      <c r="P228" s="6">
        <f t="shared" si="13"/>
        <v>98.205357142857139</v>
      </c>
      <c r="Q228" t="str" cm="1">
        <f t="array" ref="Q228:R228">_xlfn.TEXTSPLIT(N228,"/")</f>
        <v>photography</v>
      </c>
      <c r="R228" t="str">
        <v>photography books</v>
      </c>
      <c r="S228" s="9">
        <f t="shared" si="14"/>
        <v>40276.208333333336</v>
      </c>
      <c r="T228" s="9">
        <f t="shared" si="15"/>
        <v>40313.208333333336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5">
        <f t="shared" si="12"/>
        <v>1.687208538587849</v>
      </c>
      <c r="P229" s="6">
        <f t="shared" si="13"/>
        <v>108.96182396606575</v>
      </c>
      <c r="Q229" t="str" cm="1">
        <f t="array" ref="Q229:R229">_xlfn.TEXTSPLIT(N229,"/")</f>
        <v>games</v>
      </c>
      <c r="R229" t="str">
        <v>mobile games</v>
      </c>
      <c r="S229" s="9">
        <f t="shared" si="14"/>
        <v>42139.208333333328</v>
      </c>
      <c r="T229" s="9">
        <f t="shared" si="15"/>
        <v>42145.208333333328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5">
        <f t="shared" si="12"/>
        <v>1.1990717911530093</v>
      </c>
      <c r="P230" s="6">
        <f t="shared" si="13"/>
        <v>66.998379254457049</v>
      </c>
      <c r="Q230" t="str" cm="1">
        <f t="array" ref="Q230:R230">_xlfn.TEXTSPLIT(N230,"/")</f>
        <v>film &amp; video</v>
      </c>
      <c r="R230" t="str">
        <v>animation</v>
      </c>
      <c r="S230" s="9">
        <f t="shared" si="14"/>
        <v>42613.208333333328</v>
      </c>
      <c r="T230" s="9">
        <f t="shared" si="15"/>
        <v>42638.208333333328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5">
        <f t="shared" si="12"/>
        <v>1.936892523364486</v>
      </c>
      <c r="P231" s="6">
        <f t="shared" si="13"/>
        <v>64.99333594668758</v>
      </c>
      <c r="Q231" t="str" cm="1">
        <f t="array" ref="Q231:R231">_xlfn.TEXTSPLIT(N231,"/")</f>
        <v>games</v>
      </c>
      <c r="R231" t="str">
        <v>mobile games</v>
      </c>
      <c r="S231" s="9">
        <f t="shared" si="14"/>
        <v>42887.208333333328</v>
      </c>
      <c r="T231" s="9">
        <f t="shared" si="15"/>
        <v>42935.208333333328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5">
        <f t="shared" si="12"/>
        <v>4.2016666666666671</v>
      </c>
      <c r="P232" s="6">
        <f t="shared" si="13"/>
        <v>99.841584158415841</v>
      </c>
      <c r="Q232" t="str" cm="1">
        <f t="array" ref="Q232:R232">_xlfn.TEXTSPLIT(N232,"/")</f>
        <v>games</v>
      </c>
      <c r="R232" t="str">
        <v>video games</v>
      </c>
      <c r="S232" s="9">
        <f t="shared" si="14"/>
        <v>43805.25</v>
      </c>
      <c r="T232" s="9">
        <f t="shared" si="15"/>
        <v>43805.25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5">
        <f t="shared" si="12"/>
        <v>0.76708333333333334</v>
      </c>
      <c r="P233" s="6">
        <f t="shared" si="13"/>
        <v>82.432835820895519</v>
      </c>
      <c r="Q233" t="str" cm="1">
        <f t="array" ref="Q233:R233">_xlfn.TEXTSPLIT(N233,"/")</f>
        <v>theater</v>
      </c>
      <c r="R233" t="str">
        <v>plays</v>
      </c>
      <c r="S233" s="9">
        <f t="shared" si="14"/>
        <v>41415.208333333336</v>
      </c>
      <c r="T233" s="9">
        <f t="shared" si="15"/>
        <v>41473.208333333336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5">
        <f t="shared" si="12"/>
        <v>1.7126470588235294</v>
      </c>
      <c r="P234" s="6">
        <f t="shared" si="13"/>
        <v>63.293478260869563</v>
      </c>
      <c r="Q234" t="str" cm="1">
        <f t="array" ref="Q234:R234">_xlfn.TEXTSPLIT(N234,"/")</f>
        <v>theater</v>
      </c>
      <c r="R234" t="str">
        <v>plays</v>
      </c>
      <c r="S234" s="9">
        <f t="shared" si="14"/>
        <v>42576.208333333328</v>
      </c>
      <c r="T234" s="9">
        <f t="shared" si="15"/>
        <v>42577.208333333328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5">
        <f t="shared" si="12"/>
        <v>1.5789473684210527</v>
      </c>
      <c r="P235" s="6">
        <f t="shared" si="13"/>
        <v>96.774193548387103</v>
      </c>
      <c r="Q235" t="str" cm="1">
        <f t="array" ref="Q235:R235">_xlfn.TEXTSPLIT(N235,"/")</f>
        <v>film &amp; video</v>
      </c>
      <c r="R235" t="str">
        <v>animation</v>
      </c>
      <c r="S235" s="9">
        <f t="shared" si="14"/>
        <v>40706.208333333336</v>
      </c>
      <c r="T235" s="9">
        <f t="shared" si="15"/>
        <v>40722.208333333336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5">
        <f t="shared" si="12"/>
        <v>1.0908</v>
      </c>
      <c r="P236" s="6">
        <f t="shared" si="13"/>
        <v>54.906040268456373</v>
      </c>
      <c r="Q236" t="str" cm="1">
        <f t="array" ref="Q236:R236">_xlfn.TEXTSPLIT(N236,"/")</f>
        <v>games</v>
      </c>
      <c r="R236" t="str">
        <v>video games</v>
      </c>
      <c r="S236" s="9">
        <f t="shared" si="14"/>
        <v>42969.208333333328</v>
      </c>
      <c r="T236" s="9">
        <f t="shared" si="15"/>
        <v>42976.208333333328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5">
        <f t="shared" si="12"/>
        <v>0.41732558139534881</v>
      </c>
      <c r="P237" s="6">
        <f t="shared" si="13"/>
        <v>39.010869565217391</v>
      </c>
      <c r="Q237" t="str" cm="1">
        <f t="array" ref="Q237:R237">_xlfn.TEXTSPLIT(N237,"/")</f>
        <v>film &amp; video</v>
      </c>
      <c r="R237" t="str">
        <v>animation</v>
      </c>
      <c r="S237" s="9">
        <f t="shared" si="14"/>
        <v>42779.25</v>
      </c>
      <c r="T237" s="9">
        <f t="shared" si="15"/>
        <v>42784.25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5">
        <f t="shared" si="12"/>
        <v>0.10944303797468355</v>
      </c>
      <c r="P238" s="6">
        <f t="shared" si="13"/>
        <v>75.84210526315789</v>
      </c>
      <c r="Q238" t="str" cm="1">
        <f t="array" ref="Q238:R238">_xlfn.TEXTSPLIT(N238,"/")</f>
        <v>music</v>
      </c>
      <c r="R238" t="str">
        <v>rock</v>
      </c>
      <c r="S238" s="9">
        <f t="shared" si="14"/>
        <v>43641.208333333328</v>
      </c>
      <c r="T238" s="9">
        <f t="shared" si="15"/>
        <v>43648.208333333328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5">
        <f t="shared" si="12"/>
        <v>1.593763440860215</v>
      </c>
      <c r="P239" s="6">
        <f t="shared" si="13"/>
        <v>45.051671732522799</v>
      </c>
      <c r="Q239" t="str" cm="1">
        <f t="array" ref="Q239:R239">_xlfn.TEXTSPLIT(N239,"/")</f>
        <v>film &amp; video</v>
      </c>
      <c r="R239" t="str">
        <v>animation</v>
      </c>
      <c r="S239" s="9">
        <f t="shared" si="14"/>
        <v>41754.208333333336</v>
      </c>
      <c r="T239" s="9">
        <f t="shared" si="15"/>
        <v>41756.208333333336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5">
        <f t="shared" si="12"/>
        <v>4.2241666666666671</v>
      </c>
      <c r="P240" s="6">
        <f t="shared" si="13"/>
        <v>104.51546391752578</v>
      </c>
      <c r="Q240" t="str" cm="1">
        <f t="array" ref="Q240:R240">_xlfn.TEXTSPLIT(N240,"/")</f>
        <v>theater</v>
      </c>
      <c r="R240" t="str">
        <v>plays</v>
      </c>
      <c r="S240" s="9">
        <f t="shared" si="14"/>
        <v>43083.25</v>
      </c>
      <c r="T240" s="9">
        <f t="shared" si="15"/>
        <v>43108.25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5">
        <f t="shared" si="12"/>
        <v>0.97718749999999999</v>
      </c>
      <c r="P241" s="6">
        <f t="shared" si="13"/>
        <v>76.268292682926827</v>
      </c>
      <c r="Q241" t="str" cm="1">
        <f t="array" ref="Q241:R241">_xlfn.TEXTSPLIT(N241,"/")</f>
        <v>technology</v>
      </c>
      <c r="R241" t="str">
        <v>wearables</v>
      </c>
      <c r="S241" s="9">
        <f t="shared" si="14"/>
        <v>42245.208333333328</v>
      </c>
      <c r="T241" s="9">
        <f t="shared" si="15"/>
        <v>42249.208333333328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5">
        <f t="shared" si="12"/>
        <v>4.1878911564625847</v>
      </c>
      <c r="P242" s="6">
        <f t="shared" si="13"/>
        <v>69.015695067264573</v>
      </c>
      <c r="Q242" t="str" cm="1">
        <f t="array" ref="Q242:R242">_xlfn.TEXTSPLIT(N242,"/")</f>
        <v>theater</v>
      </c>
      <c r="R242" t="str">
        <v>plays</v>
      </c>
      <c r="S242" s="9">
        <f t="shared" si="14"/>
        <v>40396.208333333336</v>
      </c>
      <c r="T242" s="9">
        <f t="shared" si="15"/>
        <v>40397.208333333336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5">
        <f t="shared" si="12"/>
        <v>1.0191632047477746</v>
      </c>
      <c r="P243" s="6">
        <f t="shared" si="13"/>
        <v>101.97684085510689</v>
      </c>
      <c r="Q243" t="str" cm="1">
        <f t="array" ref="Q243:R243">_xlfn.TEXTSPLIT(N243,"/")</f>
        <v>publishing</v>
      </c>
      <c r="R243" t="str">
        <v>nonfiction</v>
      </c>
      <c r="S243" s="9">
        <f t="shared" si="14"/>
        <v>41742.208333333336</v>
      </c>
      <c r="T243" s="9">
        <f t="shared" si="15"/>
        <v>41752.208333333336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5">
        <f t="shared" si="12"/>
        <v>1.2772619047619047</v>
      </c>
      <c r="P244" s="6">
        <f t="shared" si="13"/>
        <v>42.915999999999997</v>
      </c>
      <c r="Q244" t="str" cm="1">
        <f t="array" ref="Q244:R244">_xlfn.TEXTSPLIT(N244,"/")</f>
        <v>music</v>
      </c>
      <c r="R244" t="str">
        <v>rock</v>
      </c>
      <c r="S244" s="9">
        <f t="shared" si="14"/>
        <v>42865.208333333328</v>
      </c>
      <c r="T244" s="9">
        <f t="shared" si="15"/>
        <v>42875.208333333328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5">
        <f t="shared" si="12"/>
        <v>4.4521739130434783</v>
      </c>
      <c r="P245" s="6">
        <f t="shared" si="13"/>
        <v>43.025210084033617</v>
      </c>
      <c r="Q245" t="str" cm="1">
        <f t="array" ref="Q245:R245">_xlfn.TEXTSPLIT(N245,"/")</f>
        <v>theater</v>
      </c>
      <c r="R245" t="str">
        <v>plays</v>
      </c>
      <c r="S245" s="9">
        <f t="shared" si="14"/>
        <v>43163.25</v>
      </c>
      <c r="T245" s="9">
        <f t="shared" si="15"/>
        <v>43166.25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5">
        <f t="shared" si="12"/>
        <v>5.6971428571428575</v>
      </c>
      <c r="P246" s="6">
        <f t="shared" si="13"/>
        <v>75.245283018867923</v>
      </c>
      <c r="Q246" t="str" cm="1">
        <f t="array" ref="Q246:R246">_xlfn.TEXTSPLIT(N246,"/")</f>
        <v>theater</v>
      </c>
      <c r="R246" t="str">
        <v>plays</v>
      </c>
      <c r="S246" s="9">
        <f t="shared" si="14"/>
        <v>41834.208333333336</v>
      </c>
      <c r="T246" s="9">
        <f t="shared" si="15"/>
        <v>41886.208333333336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5">
        <f t="shared" si="12"/>
        <v>5.0934482758620687</v>
      </c>
      <c r="P247" s="6">
        <f t="shared" si="13"/>
        <v>69.023364485981304</v>
      </c>
      <c r="Q247" t="str" cm="1">
        <f t="array" ref="Q247:R247">_xlfn.TEXTSPLIT(N247,"/")</f>
        <v>theater</v>
      </c>
      <c r="R247" t="str">
        <v>plays</v>
      </c>
      <c r="S247" s="9">
        <f t="shared" si="14"/>
        <v>41736.208333333336</v>
      </c>
      <c r="T247" s="9">
        <f t="shared" si="15"/>
        <v>41737.208333333336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5">
        <f t="shared" si="12"/>
        <v>3.2553333333333332</v>
      </c>
      <c r="P248" s="6">
        <f t="shared" si="13"/>
        <v>65.986486486486484</v>
      </c>
      <c r="Q248" t="str" cm="1">
        <f t="array" ref="Q248:R248">_xlfn.TEXTSPLIT(N248,"/")</f>
        <v>technology</v>
      </c>
      <c r="R248" t="str">
        <v>web</v>
      </c>
      <c r="S248" s="9">
        <f t="shared" si="14"/>
        <v>41491.208333333336</v>
      </c>
      <c r="T248" s="9">
        <f t="shared" si="15"/>
        <v>41495.208333333336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5">
        <f t="shared" si="12"/>
        <v>9.3261616161616168</v>
      </c>
      <c r="P249" s="6">
        <f t="shared" si="13"/>
        <v>98.013800424628457</v>
      </c>
      <c r="Q249" t="str" cm="1">
        <f t="array" ref="Q249:R249">_xlfn.TEXTSPLIT(N249,"/")</f>
        <v>publishing</v>
      </c>
      <c r="R249" t="str">
        <v>fiction</v>
      </c>
      <c r="S249" s="9">
        <f t="shared" si="14"/>
        <v>42726.25</v>
      </c>
      <c r="T249" s="9">
        <f t="shared" si="15"/>
        <v>42741.25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5">
        <f t="shared" si="12"/>
        <v>2.1133870967741935</v>
      </c>
      <c r="P250" s="6">
        <f t="shared" si="13"/>
        <v>60.105504587155963</v>
      </c>
      <c r="Q250" t="str" cm="1">
        <f t="array" ref="Q250:R250">_xlfn.TEXTSPLIT(N250,"/")</f>
        <v>games</v>
      </c>
      <c r="R250" t="str">
        <v>mobile games</v>
      </c>
      <c r="S250" s="9">
        <f t="shared" si="14"/>
        <v>42004.25</v>
      </c>
      <c r="T250" s="9">
        <f t="shared" si="15"/>
        <v>42009.25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5">
        <f t="shared" si="12"/>
        <v>2.7332520325203253</v>
      </c>
      <c r="P251" s="6">
        <f t="shared" si="13"/>
        <v>26.000773395204948</v>
      </c>
      <c r="Q251" t="str" cm="1">
        <f t="array" ref="Q251:R251">_xlfn.TEXTSPLIT(N251,"/")</f>
        <v>publishing</v>
      </c>
      <c r="R251" t="str">
        <v>translations</v>
      </c>
      <c r="S251" s="9">
        <f t="shared" si="14"/>
        <v>42006.25</v>
      </c>
      <c r="T251" s="9">
        <f t="shared" si="15"/>
        <v>42013.25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5">
        <f t="shared" si="12"/>
        <v>0.03</v>
      </c>
      <c r="P252" s="6">
        <f t="shared" si="13"/>
        <v>3</v>
      </c>
      <c r="Q252" t="str" cm="1">
        <f t="array" ref="Q252:R252">_xlfn.TEXTSPLIT(N252,"/")</f>
        <v>music</v>
      </c>
      <c r="R252" t="str">
        <v>rock</v>
      </c>
      <c r="S252" s="9">
        <f t="shared" si="14"/>
        <v>40203.25</v>
      </c>
      <c r="T252" s="9">
        <f t="shared" si="15"/>
        <v>40238.25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5">
        <f t="shared" si="12"/>
        <v>0.54084507042253516</v>
      </c>
      <c r="P253" s="6">
        <f t="shared" si="13"/>
        <v>38.019801980198018</v>
      </c>
      <c r="Q253" t="str" cm="1">
        <f t="array" ref="Q253:R253">_xlfn.TEXTSPLIT(N253,"/")</f>
        <v>theater</v>
      </c>
      <c r="R253" t="str">
        <v>plays</v>
      </c>
      <c r="S253" s="9">
        <f t="shared" si="14"/>
        <v>41252.25</v>
      </c>
      <c r="T253" s="9">
        <f t="shared" si="15"/>
        <v>41254.25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5">
        <f t="shared" si="12"/>
        <v>6.2629999999999999</v>
      </c>
      <c r="P254" s="6">
        <f t="shared" si="13"/>
        <v>106.15254237288136</v>
      </c>
      <c r="Q254" t="str" cm="1">
        <f t="array" ref="Q254:R254">_xlfn.TEXTSPLIT(N254,"/")</f>
        <v>theater</v>
      </c>
      <c r="R254" t="str">
        <v>plays</v>
      </c>
      <c r="S254" s="9">
        <f t="shared" si="14"/>
        <v>41572.208333333336</v>
      </c>
      <c r="T254" s="9">
        <f t="shared" si="15"/>
        <v>41577.208333333336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5">
        <f t="shared" si="12"/>
        <v>0.8902139917695473</v>
      </c>
      <c r="P255" s="6">
        <f t="shared" si="13"/>
        <v>81.019475655430711</v>
      </c>
      <c r="Q255" t="str" cm="1">
        <f t="array" ref="Q255:R255">_xlfn.TEXTSPLIT(N255,"/")</f>
        <v>film &amp; video</v>
      </c>
      <c r="R255" t="str">
        <v>drama</v>
      </c>
      <c r="S255" s="9">
        <f t="shared" si="14"/>
        <v>40641.208333333336</v>
      </c>
      <c r="T255" s="9">
        <f t="shared" si="15"/>
        <v>40653.208333333336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5">
        <f t="shared" si="12"/>
        <v>1.8489130434782608</v>
      </c>
      <c r="P256" s="6">
        <f t="shared" si="13"/>
        <v>96.647727272727266</v>
      </c>
      <c r="Q256" t="str" cm="1">
        <f t="array" ref="Q256:R256">_xlfn.TEXTSPLIT(N256,"/")</f>
        <v>publishing</v>
      </c>
      <c r="R256" t="str">
        <v>nonfiction</v>
      </c>
      <c r="S256" s="9">
        <f t="shared" si="14"/>
        <v>42787.25</v>
      </c>
      <c r="T256" s="9">
        <f t="shared" si="15"/>
        <v>42789.25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5">
        <f t="shared" si="12"/>
        <v>1.2016770186335404</v>
      </c>
      <c r="P257" s="6">
        <f t="shared" si="13"/>
        <v>57.003535651149086</v>
      </c>
      <c r="Q257" t="str" cm="1">
        <f t="array" ref="Q257:R257">_xlfn.TEXTSPLIT(N257,"/")</f>
        <v>music</v>
      </c>
      <c r="R257" t="str">
        <v>rock</v>
      </c>
      <c r="S257" s="9">
        <f t="shared" si="14"/>
        <v>40590.25</v>
      </c>
      <c r="T257" s="9">
        <f t="shared" si="15"/>
        <v>40595.25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5">
        <f t="shared" si="12"/>
        <v>0.23390243902439026</v>
      </c>
      <c r="P258" s="6">
        <f t="shared" si="13"/>
        <v>63.93333333333333</v>
      </c>
      <c r="Q258" t="str" cm="1">
        <f t="array" ref="Q258:R258">_xlfn.TEXTSPLIT(N258,"/")</f>
        <v>music</v>
      </c>
      <c r="R258" t="str">
        <v>rock</v>
      </c>
      <c r="S258" s="9">
        <f t="shared" si="14"/>
        <v>42393.25</v>
      </c>
      <c r="T258" s="9">
        <f t="shared" si="15"/>
        <v>42430.25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5">
        <f t="shared" ref="O259:O322" si="16">E259/D259</f>
        <v>1.46</v>
      </c>
      <c r="P259" s="6">
        <f t="shared" ref="P259:P322" si="17">IFERROR(E259/G259,0)</f>
        <v>90.456521739130437</v>
      </c>
      <c r="Q259" t="str" cm="1">
        <f t="array" ref="Q259:R259">_xlfn.TEXTSPLIT(N259,"/")</f>
        <v>theater</v>
      </c>
      <c r="R259" t="str">
        <v>plays</v>
      </c>
      <c r="S259" s="9">
        <f t="shared" ref="S259:S322" si="18">(((J259/60)/60)/24)+DATE(1970,1,1)</f>
        <v>41338.25</v>
      </c>
      <c r="T259" s="9">
        <f t="shared" ref="T259:T322" si="19">(((K259/60)/60)/24)+DATE(1970,1,1)</f>
        <v>41352.208333333336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5">
        <f t="shared" si="16"/>
        <v>2.6848000000000001</v>
      </c>
      <c r="P260" s="6">
        <f t="shared" si="17"/>
        <v>72.172043010752688</v>
      </c>
      <c r="Q260" t="str" cm="1">
        <f t="array" ref="Q260:R260">_xlfn.TEXTSPLIT(N260,"/")</f>
        <v>theater</v>
      </c>
      <c r="R260" t="str">
        <v>plays</v>
      </c>
      <c r="S260" s="9">
        <f t="shared" si="18"/>
        <v>42712.25</v>
      </c>
      <c r="T260" s="9">
        <f t="shared" si="19"/>
        <v>42732.25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5">
        <f t="shared" si="16"/>
        <v>5.9749999999999996</v>
      </c>
      <c r="P261" s="6">
        <f t="shared" si="17"/>
        <v>77.934782608695656</v>
      </c>
      <c r="Q261" t="str" cm="1">
        <f t="array" ref="Q261:R261">_xlfn.TEXTSPLIT(N261,"/")</f>
        <v>photography</v>
      </c>
      <c r="R261" t="str">
        <v>photography books</v>
      </c>
      <c r="S261" s="9">
        <f t="shared" si="18"/>
        <v>41251.25</v>
      </c>
      <c r="T261" s="9">
        <f t="shared" si="19"/>
        <v>41270.25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5">
        <f t="shared" si="16"/>
        <v>1.5769841269841269</v>
      </c>
      <c r="P262" s="6">
        <f t="shared" si="17"/>
        <v>38.065134099616856</v>
      </c>
      <c r="Q262" t="str" cm="1">
        <f t="array" ref="Q262:R262">_xlfn.TEXTSPLIT(N262,"/")</f>
        <v>music</v>
      </c>
      <c r="R262" t="str">
        <v>rock</v>
      </c>
      <c r="S262" s="9">
        <f t="shared" si="18"/>
        <v>41180.208333333336</v>
      </c>
      <c r="T262" s="9">
        <f t="shared" si="19"/>
        <v>41192.208333333336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5">
        <f t="shared" si="16"/>
        <v>0.31201660735468567</v>
      </c>
      <c r="P263" s="6">
        <f t="shared" si="17"/>
        <v>57.936123348017624</v>
      </c>
      <c r="Q263" t="str" cm="1">
        <f t="array" ref="Q263:R263">_xlfn.TEXTSPLIT(N263,"/")</f>
        <v>music</v>
      </c>
      <c r="R263" t="str">
        <v>rock</v>
      </c>
      <c r="S263" s="9">
        <f t="shared" si="18"/>
        <v>40415.208333333336</v>
      </c>
      <c r="T263" s="9">
        <f t="shared" si="19"/>
        <v>40419.208333333336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5">
        <f t="shared" si="16"/>
        <v>3.1341176470588237</v>
      </c>
      <c r="P264" s="6">
        <f t="shared" si="17"/>
        <v>49.794392523364486</v>
      </c>
      <c r="Q264" t="str" cm="1">
        <f t="array" ref="Q264:R264">_xlfn.TEXTSPLIT(N264,"/")</f>
        <v>music</v>
      </c>
      <c r="R264" t="str">
        <v>indie rock</v>
      </c>
      <c r="S264" s="9">
        <f t="shared" si="18"/>
        <v>40638.208333333336</v>
      </c>
      <c r="T264" s="9">
        <f t="shared" si="19"/>
        <v>40664.208333333336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5">
        <f t="shared" si="16"/>
        <v>3.7089655172413791</v>
      </c>
      <c r="P265" s="6">
        <f t="shared" si="17"/>
        <v>54.050251256281406</v>
      </c>
      <c r="Q265" t="str" cm="1">
        <f t="array" ref="Q265:R265">_xlfn.TEXTSPLIT(N265,"/")</f>
        <v>photography</v>
      </c>
      <c r="R265" t="str">
        <v>photography books</v>
      </c>
      <c r="S265" s="9">
        <f t="shared" si="18"/>
        <v>40187.25</v>
      </c>
      <c r="T265" s="9">
        <f t="shared" si="19"/>
        <v>40187.25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5">
        <f t="shared" si="16"/>
        <v>3.6266447368421053</v>
      </c>
      <c r="P266" s="6">
        <f t="shared" si="17"/>
        <v>30.002721335268504</v>
      </c>
      <c r="Q266" t="str" cm="1">
        <f t="array" ref="Q266:R266">_xlfn.TEXTSPLIT(N266,"/")</f>
        <v>theater</v>
      </c>
      <c r="R266" t="str">
        <v>plays</v>
      </c>
      <c r="S266" s="9">
        <f t="shared" si="18"/>
        <v>41317.25</v>
      </c>
      <c r="T266" s="9">
        <f t="shared" si="19"/>
        <v>41333.25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5">
        <f t="shared" si="16"/>
        <v>1.2308163265306122</v>
      </c>
      <c r="P267" s="6">
        <f t="shared" si="17"/>
        <v>70.127906976744185</v>
      </c>
      <c r="Q267" t="str" cm="1">
        <f t="array" ref="Q267:R267">_xlfn.TEXTSPLIT(N267,"/")</f>
        <v>theater</v>
      </c>
      <c r="R267" t="str">
        <v>plays</v>
      </c>
      <c r="S267" s="9">
        <f t="shared" si="18"/>
        <v>42372.25</v>
      </c>
      <c r="T267" s="9">
        <f t="shared" si="19"/>
        <v>42416.25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5">
        <f t="shared" si="16"/>
        <v>0.76766756032171579</v>
      </c>
      <c r="P268" s="6">
        <f t="shared" si="17"/>
        <v>26.996228786926462</v>
      </c>
      <c r="Q268" t="str" cm="1">
        <f t="array" ref="Q268:R268">_xlfn.TEXTSPLIT(N268,"/")</f>
        <v>music</v>
      </c>
      <c r="R268" t="str">
        <v>jazz</v>
      </c>
      <c r="S268" s="9">
        <f t="shared" si="18"/>
        <v>41950.25</v>
      </c>
      <c r="T268" s="9">
        <f t="shared" si="19"/>
        <v>41983.25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5">
        <f t="shared" si="16"/>
        <v>2.3362012987012988</v>
      </c>
      <c r="P269" s="6">
        <f t="shared" si="17"/>
        <v>51.990606936416185</v>
      </c>
      <c r="Q269" t="str" cm="1">
        <f t="array" ref="Q269:R269">_xlfn.TEXTSPLIT(N269,"/")</f>
        <v>theater</v>
      </c>
      <c r="R269" t="str">
        <v>plays</v>
      </c>
      <c r="S269" s="9">
        <f t="shared" si="18"/>
        <v>41206.208333333336</v>
      </c>
      <c r="T269" s="9">
        <f t="shared" si="19"/>
        <v>41222.25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5">
        <f t="shared" si="16"/>
        <v>1.8053333333333332</v>
      </c>
      <c r="P270" s="6">
        <f t="shared" si="17"/>
        <v>56.416666666666664</v>
      </c>
      <c r="Q270" t="str" cm="1">
        <f t="array" ref="Q270:R270">_xlfn.TEXTSPLIT(N270,"/")</f>
        <v>film &amp; video</v>
      </c>
      <c r="R270" t="str">
        <v>documentary</v>
      </c>
      <c r="S270" s="9">
        <f t="shared" si="18"/>
        <v>41186.208333333336</v>
      </c>
      <c r="T270" s="9">
        <f t="shared" si="19"/>
        <v>41232.25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5">
        <f t="shared" si="16"/>
        <v>2.5262857142857142</v>
      </c>
      <c r="P271" s="6">
        <f t="shared" si="17"/>
        <v>101.63218390804597</v>
      </c>
      <c r="Q271" t="str" cm="1">
        <f t="array" ref="Q271:R271">_xlfn.TEXTSPLIT(N271,"/")</f>
        <v>film &amp; video</v>
      </c>
      <c r="R271" t="str">
        <v>television</v>
      </c>
      <c r="S271" s="9">
        <f t="shared" si="18"/>
        <v>43496.25</v>
      </c>
      <c r="T271" s="9">
        <f t="shared" si="19"/>
        <v>43517.25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5">
        <f t="shared" si="16"/>
        <v>0.27176538240368026</v>
      </c>
      <c r="P272" s="6">
        <f t="shared" si="17"/>
        <v>25.005291005291006</v>
      </c>
      <c r="Q272" t="str" cm="1">
        <f t="array" ref="Q272:R272">_xlfn.TEXTSPLIT(N272,"/")</f>
        <v>games</v>
      </c>
      <c r="R272" t="str">
        <v>video games</v>
      </c>
      <c r="S272" s="9">
        <f t="shared" si="18"/>
        <v>40514.25</v>
      </c>
      <c r="T272" s="9">
        <f t="shared" si="19"/>
        <v>40516.25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5">
        <f t="shared" si="16"/>
        <v>1.2706571242680547E-2</v>
      </c>
      <c r="P273" s="6">
        <f t="shared" si="17"/>
        <v>32.016393442622949</v>
      </c>
      <c r="Q273" t="str" cm="1">
        <f t="array" ref="Q273:R273">_xlfn.TEXTSPLIT(N273,"/")</f>
        <v>photography</v>
      </c>
      <c r="R273" t="str">
        <v>photography books</v>
      </c>
      <c r="S273" s="9">
        <f t="shared" si="18"/>
        <v>42345.25</v>
      </c>
      <c r="T273" s="9">
        <f t="shared" si="19"/>
        <v>42376.25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5">
        <f t="shared" si="16"/>
        <v>3.0400978473581213</v>
      </c>
      <c r="P274" s="6">
        <f t="shared" si="17"/>
        <v>82.021647307286173</v>
      </c>
      <c r="Q274" t="str" cm="1">
        <f t="array" ref="Q274:R274">_xlfn.TEXTSPLIT(N274,"/")</f>
        <v>theater</v>
      </c>
      <c r="R274" t="str">
        <v>plays</v>
      </c>
      <c r="S274" s="9">
        <f t="shared" si="18"/>
        <v>43656.208333333328</v>
      </c>
      <c r="T274" s="9">
        <f t="shared" si="19"/>
        <v>43681.208333333328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5">
        <f t="shared" si="16"/>
        <v>1.3723076923076922</v>
      </c>
      <c r="P275" s="6">
        <f t="shared" si="17"/>
        <v>37.957446808510639</v>
      </c>
      <c r="Q275" t="str" cm="1">
        <f t="array" ref="Q275:R275">_xlfn.TEXTSPLIT(N275,"/")</f>
        <v>theater</v>
      </c>
      <c r="R275" t="str">
        <v>plays</v>
      </c>
      <c r="S275" s="9">
        <f t="shared" si="18"/>
        <v>42995.208333333328</v>
      </c>
      <c r="T275" s="9">
        <f t="shared" si="19"/>
        <v>42998.208333333328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5">
        <f t="shared" si="16"/>
        <v>0.32208333333333333</v>
      </c>
      <c r="P276" s="6">
        <f t="shared" si="17"/>
        <v>51.533333333333331</v>
      </c>
      <c r="Q276" t="str" cm="1">
        <f t="array" ref="Q276:R276">_xlfn.TEXTSPLIT(N276,"/")</f>
        <v>theater</v>
      </c>
      <c r="R276" t="str">
        <v>plays</v>
      </c>
      <c r="S276" s="9">
        <f t="shared" si="18"/>
        <v>43045.25</v>
      </c>
      <c r="T276" s="9">
        <f t="shared" si="19"/>
        <v>43050.25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5">
        <f t="shared" si="16"/>
        <v>2.4151282051282053</v>
      </c>
      <c r="P277" s="6">
        <f t="shared" si="17"/>
        <v>81.198275862068968</v>
      </c>
      <c r="Q277" t="str" cm="1">
        <f t="array" ref="Q277:R277">_xlfn.TEXTSPLIT(N277,"/")</f>
        <v>publishing</v>
      </c>
      <c r="R277" t="str">
        <v>translations</v>
      </c>
      <c r="S277" s="9">
        <f t="shared" si="18"/>
        <v>43561.208333333328</v>
      </c>
      <c r="T277" s="9">
        <f t="shared" si="19"/>
        <v>43569.208333333328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5">
        <f t="shared" si="16"/>
        <v>0.96799999999999997</v>
      </c>
      <c r="P278" s="6">
        <f t="shared" si="17"/>
        <v>40.030075187969928</v>
      </c>
      <c r="Q278" t="str" cm="1">
        <f t="array" ref="Q278:R278">_xlfn.TEXTSPLIT(N278,"/")</f>
        <v>games</v>
      </c>
      <c r="R278" t="str">
        <v>video games</v>
      </c>
      <c r="S278" s="9">
        <f t="shared" si="18"/>
        <v>41018.208333333336</v>
      </c>
      <c r="T278" s="9">
        <f t="shared" si="19"/>
        <v>41023.208333333336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5">
        <f t="shared" si="16"/>
        <v>10.664285714285715</v>
      </c>
      <c r="P279" s="6">
        <f t="shared" si="17"/>
        <v>89.939759036144579</v>
      </c>
      <c r="Q279" t="str" cm="1">
        <f t="array" ref="Q279:R279">_xlfn.TEXTSPLIT(N279,"/")</f>
        <v>theater</v>
      </c>
      <c r="R279" t="str">
        <v>plays</v>
      </c>
      <c r="S279" s="9">
        <f t="shared" si="18"/>
        <v>40378.208333333336</v>
      </c>
      <c r="T279" s="9">
        <f t="shared" si="19"/>
        <v>40380.208333333336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5">
        <f t="shared" si="16"/>
        <v>3.2588888888888889</v>
      </c>
      <c r="P280" s="6">
        <f t="shared" si="17"/>
        <v>96.692307692307693</v>
      </c>
      <c r="Q280" t="str" cm="1">
        <f t="array" ref="Q280:R280">_xlfn.TEXTSPLIT(N280,"/")</f>
        <v>technology</v>
      </c>
      <c r="R280" t="str">
        <v>web</v>
      </c>
      <c r="S280" s="9">
        <f t="shared" si="18"/>
        <v>41239.25</v>
      </c>
      <c r="T280" s="9">
        <f t="shared" si="19"/>
        <v>41264.25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5">
        <f t="shared" si="16"/>
        <v>1.7070000000000001</v>
      </c>
      <c r="P281" s="6">
        <f t="shared" si="17"/>
        <v>25.010989010989011</v>
      </c>
      <c r="Q281" t="str" cm="1">
        <f t="array" ref="Q281:R281">_xlfn.TEXTSPLIT(N281,"/")</f>
        <v>theater</v>
      </c>
      <c r="R281" t="str">
        <v>plays</v>
      </c>
      <c r="S281" s="9">
        <f t="shared" si="18"/>
        <v>43346.208333333328</v>
      </c>
      <c r="T281" s="9">
        <f t="shared" si="19"/>
        <v>43349.208333333328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5">
        <f t="shared" si="16"/>
        <v>5.8144</v>
      </c>
      <c r="P282" s="6">
        <f t="shared" si="17"/>
        <v>36.987277353689571</v>
      </c>
      <c r="Q282" t="str" cm="1">
        <f t="array" ref="Q282:R282">_xlfn.TEXTSPLIT(N282,"/")</f>
        <v>film &amp; video</v>
      </c>
      <c r="R282" t="str">
        <v>animation</v>
      </c>
      <c r="S282" s="9">
        <f t="shared" si="18"/>
        <v>43060.25</v>
      </c>
      <c r="T282" s="9">
        <f t="shared" si="19"/>
        <v>43066.25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5">
        <f t="shared" si="16"/>
        <v>0.91520972644376897</v>
      </c>
      <c r="P283" s="6">
        <f t="shared" si="17"/>
        <v>73.012609117361791</v>
      </c>
      <c r="Q283" t="str" cm="1">
        <f t="array" ref="Q283:R283">_xlfn.TEXTSPLIT(N283,"/")</f>
        <v>theater</v>
      </c>
      <c r="R283" t="str">
        <v>plays</v>
      </c>
      <c r="S283" s="9">
        <f t="shared" si="18"/>
        <v>40979.25</v>
      </c>
      <c r="T283" s="9">
        <f t="shared" si="19"/>
        <v>41000.208333333336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5">
        <f t="shared" si="16"/>
        <v>1.0804761904761904</v>
      </c>
      <c r="P284" s="6">
        <f t="shared" si="17"/>
        <v>68.240601503759393</v>
      </c>
      <c r="Q284" t="str" cm="1">
        <f t="array" ref="Q284:R284">_xlfn.TEXTSPLIT(N284,"/")</f>
        <v>film &amp; video</v>
      </c>
      <c r="R284" t="str">
        <v>television</v>
      </c>
      <c r="S284" s="9">
        <f t="shared" si="18"/>
        <v>42701.25</v>
      </c>
      <c r="T284" s="9">
        <f t="shared" si="19"/>
        <v>42707.25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5">
        <f t="shared" si="16"/>
        <v>0.18728395061728395</v>
      </c>
      <c r="P285" s="6">
        <f t="shared" si="17"/>
        <v>52.310344827586206</v>
      </c>
      <c r="Q285" t="str" cm="1">
        <f t="array" ref="Q285:R285">_xlfn.TEXTSPLIT(N285,"/")</f>
        <v>music</v>
      </c>
      <c r="R285" t="str">
        <v>rock</v>
      </c>
      <c r="S285" s="9">
        <f t="shared" si="18"/>
        <v>42520.208333333328</v>
      </c>
      <c r="T285" s="9">
        <f t="shared" si="19"/>
        <v>42525.208333333328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5">
        <f t="shared" si="16"/>
        <v>0.83193877551020412</v>
      </c>
      <c r="P286" s="6">
        <f t="shared" si="17"/>
        <v>61.765151515151516</v>
      </c>
      <c r="Q286" t="str" cm="1">
        <f t="array" ref="Q286:R286">_xlfn.TEXTSPLIT(N286,"/")</f>
        <v>technology</v>
      </c>
      <c r="R286" t="str">
        <v>web</v>
      </c>
      <c r="S286" s="9">
        <f t="shared" si="18"/>
        <v>41030.208333333336</v>
      </c>
      <c r="T286" s="9">
        <f t="shared" si="19"/>
        <v>41035.208333333336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5">
        <f t="shared" si="16"/>
        <v>7.0633333333333335</v>
      </c>
      <c r="P287" s="6">
        <f t="shared" si="17"/>
        <v>25.027559055118111</v>
      </c>
      <c r="Q287" t="str" cm="1">
        <f t="array" ref="Q287:R287">_xlfn.TEXTSPLIT(N287,"/")</f>
        <v>theater</v>
      </c>
      <c r="R287" t="str">
        <v>plays</v>
      </c>
      <c r="S287" s="9">
        <f t="shared" si="18"/>
        <v>42623.208333333328</v>
      </c>
      <c r="T287" s="9">
        <f t="shared" si="19"/>
        <v>42661.208333333328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5">
        <f t="shared" si="16"/>
        <v>0.17446030330062445</v>
      </c>
      <c r="P288" s="6">
        <f t="shared" si="17"/>
        <v>106.28804347826087</v>
      </c>
      <c r="Q288" t="str" cm="1">
        <f t="array" ref="Q288:R288">_xlfn.TEXTSPLIT(N288,"/")</f>
        <v>theater</v>
      </c>
      <c r="R288" t="str">
        <v>plays</v>
      </c>
      <c r="S288" s="9">
        <f t="shared" si="18"/>
        <v>42697.25</v>
      </c>
      <c r="T288" s="9">
        <f t="shared" si="19"/>
        <v>42704.25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5">
        <f t="shared" si="16"/>
        <v>2.0973015873015872</v>
      </c>
      <c r="P289" s="6">
        <f t="shared" si="17"/>
        <v>75.07386363636364</v>
      </c>
      <c r="Q289" t="str" cm="1">
        <f t="array" ref="Q289:R289">_xlfn.TEXTSPLIT(N289,"/")</f>
        <v>music</v>
      </c>
      <c r="R289" t="str">
        <v>electric music</v>
      </c>
      <c r="S289" s="9">
        <f t="shared" si="18"/>
        <v>42122.208333333328</v>
      </c>
      <c r="T289" s="9">
        <f t="shared" si="19"/>
        <v>42122.208333333328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5">
        <f t="shared" si="16"/>
        <v>0.97785714285714287</v>
      </c>
      <c r="P290" s="6">
        <f t="shared" si="17"/>
        <v>39.970802919708028</v>
      </c>
      <c r="Q290" t="str" cm="1">
        <f t="array" ref="Q290:R290">_xlfn.TEXTSPLIT(N290,"/")</f>
        <v>music</v>
      </c>
      <c r="R290" t="str">
        <v>metal</v>
      </c>
      <c r="S290" s="9">
        <f t="shared" si="18"/>
        <v>40982.208333333336</v>
      </c>
      <c r="T290" s="9">
        <f t="shared" si="19"/>
        <v>40983.208333333336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5">
        <f t="shared" si="16"/>
        <v>16.842500000000001</v>
      </c>
      <c r="P291" s="6">
        <f t="shared" si="17"/>
        <v>39.982195845697326</v>
      </c>
      <c r="Q291" t="str" cm="1">
        <f t="array" ref="Q291:R291">_xlfn.TEXTSPLIT(N291,"/")</f>
        <v>theater</v>
      </c>
      <c r="R291" t="str">
        <v>plays</v>
      </c>
      <c r="S291" s="9">
        <f t="shared" si="18"/>
        <v>42219.208333333328</v>
      </c>
      <c r="T291" s="9">
        <f t="shared" si="19"/>
        <v>42222.208333333328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5">
        <f t="shared" si="16"/>
        <v>0.54402135231316728</v>
      </c>
      <c r="P292" s="6">
        <f t="shared" si="17"/>
        <v>101.01541850220265</v>
      </c>
      <c r="Q292" t="str" cm="1">
        <f t="array" ref="Q292:R292">_xlfn.TEXTSPLIT(N292,"/")</f>
        <v>film &amp; video</v>
      </c>
      <c r="R292" t="str">
        <v>documentary</v>
      </c>
      <c r="S292" s="9">
        <f t="shared" si="18"/>
        <v>41404.208333333336</v>
      </c>
      <c r="T292" s="9">
        <f t="shared" si="19"/>
        <v>41436.208333333336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5">
        <f t="shared" si="16"/>
        <v>4.5661111111111108</v>
      </c>
      <c r="P293" s="6">
        <f t="shared" si="17"/>
        <v>76.813084112149539</v>
      </c>
      <c r="Q293" t="str" cm="1">
        <f t="array" ref="Q293:R293">_xlfn.TEXTSPLIT(N293,"/")</f>
        <v>technology</v>
      </c>
      <c r="R293" t="str">
        <v>web</v>
      </c>
      <c r="S293" s="9">
        <f t="shared" si="18"/>
        <v>40831.208333333336</v>
      </c>
      <c r="T293" s="9">
        <f t="shared" si="19"/>
        <v>40835.208333333336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5">
        <f t="shared" si="16"/>
        <v>9.8219178082191785E-2</v>
      </c>
      <c r="P294" s="6">
        <f t="shared" si="17"/>
        <v>71.7</v>
      </c>
      <c r="Q294" t="str" cm="1">
        <f t="array" ref="Q294:R294">_xlfn.TEXTSPLIT(N294,"/")</f>
        <v>food</v>
      </c>
      <c r="R294" t="str">
        <v>food trucks</v>
      </c>
      <c r="S294" s="9">
        <f t="shared" si="18"/>
        <v>40984.208333333336</v>
      </c>
      <c r="T294" s="9">
        <f t="shared" si="19"/>
        <v>41002.208333333336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5">
        <f t="shared" si="16"/>
        <v>0.16384615384615384</v>
      </c>
      <c r="P295" s="6">
        <f t="shared" si="17"/>
        <v>33.28125</v>
      </c>
      <c r="Q295" t="str" cm="1">
        <f t="array" ref="Q295:R295">_xlfn.TEXTSPLIT(N295,"/")</f>
        <v>theater</v>
      </c>
      <c r="R295" t="str">
        <v>plays</v>
      </c>
      <c r="S295" s="9">
        <f t="shared" si="18"/>
        <v>40456.208333333336</v>
      </c>
      <c r="T295" s="9">
        <f t="shared" si="19"/>
        <v>40465.208333333336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5">
        <f t="shared" si="16"/>
        <v>13.396666666666667</v>
      </c>
      <c r="P296" s="6">
        <f t="shared" si="17"/>
        <v>43.923497267759565</v>
      </c>
      <c r="Q296" t="str" cm="1">
        <f t="array" ref="Q296:R296">_xlfn.TEXTSPLIT(N296,"/")</f>
        <v>theater</v>
      </c>
      <c r="R296" t="str">
        <v>plays</v>
      </c>
      <c r="S296" s="9">
        <f t="shared" si="18"/>
        <v>43399.208333333328</v>
      </c>
      <c r="T296" s="9">
        <f t="shared" si="19"/>
        <v>43411.25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5">
        <f t="shared" si="16"/>
        <v>0.35650077760497667</v>
      </c>
      <c r="P297" s="6">
        <f t="shared" si="17"/>
        <v>36.004712041884815</v>
      </c>
      <c r="Q297" t="str" cm="1">
        <f t="array" ref="Q297:R297">_xlfn.TEXTSPLIT(N297,"/")</f>
        <v>theater</v>
      </c>
      <c r="R297" t="str">
        <v>plays</v>
      </c>
      <c r="S297" s="9">
        <f t="shared" si="18"/>
        <v>41562.208333333336</v>
      </c>
      <c r="T297" s="9">
        <f t="shared" si="19"/>
        <v>41587.25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5">
        <f t="shared" si="16"/>
        <v>0.54950819672131146</v>
      </c>
      <c r="P298" s="6">
        <f t="shared" si="17"/>
        <v>88.21052631578948</v>
      </c>
      <c r="Q298" t="str" cm="1">
        <f t="array" ref="Q298:R298">_xlfn.TEXTSPLIT(N298,"/")</f>
        <v>theater</v>
      </c>
      <c r="R298" t="str">
        <v>plays</v>
      </c>
      <c r="S298" s="9">
        <f t="shared" si="18"/>
        <v>43493.25</v>
      </c>
      <c r="T298" s="9">
        <f t="shared" si="19"/>
        <v>43515.25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5">
        <f t="shared" si="16"/>
        <v>0.94236111111111109</v>
      </c>
      <c r="P299" s="6">
        <f t="shared" si="17"/>
        <v>65.240384615384613</v>
      </c>
      <c r="Q299" t="str" cm="1">
        <f t="array" ref="Q299:R299">_xlfn.TEXTSPLIT(N299,"/")</f>
        <v>theater</v>
      </c>
      <c r="R299" t="str">
        <v>plays</v>
      </c>
      <c r="S299" s="9">
        <f t="shared" si="18"/>
        <v>41653.25</v>
      </c>
      <c r="T299" s="9">
        <f t="shared" si="19"/>
        <v>41662.25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5">
        <f t="shared" si="16"/>
        <v>1.4391428571428571</v>
      </c>
      <c r="P300" s="6">
        <f t="shared" si="17"/>
        <v>69.958333333333329</v>
      </c>
      <c r="Q300" t="str" cm="1">
        <f t="array" ref="Q300:R300">_xlfn.TEXTSPLIT(N300,"/")</f>
        <v>music</v>
      </c>
      <c r="R300" t="str">
        <v>rock</v>
      </c>
      <c r="S300" s="9">
        <f t="shared" si="18"/>
        <v>42426.25</v>
      </c>
      <c r="T300" s="9">
        <f t="shared" si="19"/>
        <v>42444.208333333328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5">
        <f t="shared" si="16"/>
        <v>0.51421052631578945</v>
      </c>
      <c r="P301" s="6">
        <f t="shared" si="17"/>
        <v>39.877551020408163</v>
      </c>
      <c r="Q301" t="str" cm="1">
        <f t="array" ref="Q301:R301">_xlfn.TEXTSPLIT(N301,"/")</f>
        <v>food</v>
      </c>
      <c r="R301" t="str">
        <v>food trucks</v>
      </c>
      <c r="S301" s="9">
        <f t="shared" si="18"/>
        <v>42432.25</v>
      </c>
      <c r="T301" s="9">
        <f t="shared" si="19"/>
        <v>42488.208333333328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5">
        <f t="shared" si="16"/>
        <v>0.05</v>
      </c>
      <c r="P302" s="6">
        <f t="shared" si="17"/>
        <v>5</v>
      </c>
      <c r="Q302" t="str" cm="1">
        <f t="array" ref="Q302:R302">_xlfn.TEXTSPLIT(N302,"/")</f>
        <v>publishing</v>
      </c>
      <c r="R302" t="str">
        <v>nonfiction</v>
      </c>
      <c r="S302" s="9">
        <f t="shared" si="18"/>
        <v>42977.208333333328</v>
      </c>
      <c r="T302" s="9">
        <f t="shared" si="19"/>
        <v>42978.208333333328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5">
        <f t="shared" si="16"/>
        <v>13.446666666666667</v>
      </c>
      <c r="P303" s="6">
        <f t="shared" si="17"/>
        <v>41.023728813559323</v>
      </c>
      <c r="Q303" t="str" cm="1">
        <f t="array" ref="Q303:R303">_xlfn.TEXTSPLIT(N303,"/")</f>
        <v>film &amp; video</v>
      </c>
      <c r="R303" t="str">
        <v>documentary</v>
      </c>
      <c r="S303" s="9">
        <f t="shared" si="18"/>
        <v>42061.25</v>
      </c>
      <c r="T303" s="9">
        <f t="shared" si="19"/>
        <v>42078.208333333328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5">
        <f t="shared" si="16"/>
        <v>0.31844940867279897</v>
      </c>
      <c r="P304" s="6">
        <f t="shared" si="17"/>
        <v>98.914285714285711</v>
      </c>
      <c r="Q304" t="str" cm="1">
        <f t="array" ref="Q304:R304">_xlfn.TEXTSPLIT(N304,"/")</f>
        <v>theater</v>
      </c>
      <c r="R304" t="str">
        <v>plays</v>
      </c>
      <c r="S304" s="9">
        <f t="shared" si="18"/>
        <v>43345.208333333328</v>
      </c>
      <c r="T304" s="9">
        <f t="shared" si="19"/>
        <v>43359.208333333328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5">
        <f t="shared" si="16"/>
        <v>0.82617647058823529</v>
      </c>
      <c r="P305" s="6">
        <f t="shared" si="17"/>
        <v>87.78125</v>
      </c>
      <c r="Q305" t="str" cm="1">
        <f t="array" ref="Q305:R305">_xlfn.TEXTSPLIT(N305,"/")</f>
        <v>music</v>
      </c>
      <c r="R305" t="str">
        <v>indie rock</v>
      </c>
      <c r="S305" s="9">
        <f t="shared" si="18"/>
        <v>42376.25</v>
      </c>
      <c r="T305" s="9">
        <f t="shared" si="19"/>
        <v>42381.25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5">
        <f t="shared" si="16"/>
        <v>5.4614285714285717</v>
      </c>
      <c r="P306" s="6">
        <f t="shared" si="17"/>
        <v>80.767605633802816</v>
      </c>
      <c r="Q306" t="str" cm="1">
        <f t="array" ref="Q306:R306">_xlfn.TEXTSPLIT(N306,"/")</f>
        <v>film &amp; video</v>
      </c>
      <c r="R306" t="str">
        <v>documentary</v>
      </c>
      <c r="S306" s="9">
        <f t="shared" si="18"/>
        <v>42589.208333333328</v>
      </c>
      <c r="T306" s="9">
        <f t="shared" si="19"/>
        <v>42630.208333333328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5">
        <f t="shared" si="16"/>
        <v>2.8621428571428571</v>
      </c>
      <c r="P307" s="6">
        <f t="shared" si="17"/>
        <v>94.28235294117647</v>
      </c>
      <c r="Q307" t="str" cm="1">
        <f t="array" ref="Q307:R307">_xlfn.TEXTSPLIT(N307,"/")</f>
        <v>theater</v>
      </c>
      <c r="R307" t="str">
        <v>plays</v>
      </c>
      <c r="S307" s="9">
        <f t="shared" si="18"/>
        <v>42448.208333333328</v>
      </c>
      <c r="T307" s="9">
        <f t="shared" si="19"/>
        <v>42489.208333333328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5">
        <f t="shared" si="16"/>
        <v>7.9076923076923072E-2</v>
      </c>
      <c r="P308" s="6">
        <f t="shared" si="17"/>
        <v>73.428571428571431</v>
      </c>
      <c r="Q308" t="str" cm="1">
        <f t="array" ref="Q308:R308">_xlfn.TEXTSPLIT(N308,"/")</f>
        <v>theater</v>
      </c>
      <c r="R308" t="str">
        <v>plays</v>
      </c>
      <c r="S308" s="9">
        <f t="shared" si="18"/>
        <v>42930.208333333328</v>
      </c>
      <c r="T308" s="9">
        <f t="shared" si="19"/>
        <v>42933.208333333328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5">
        <f t="shared" si="16"/>
        <v>1.3213677811550153</v>
      </c>
      <c r="P309" s="6">
        <f t="shared" si="17"/>
        <v>65.968133535660087</v>
      </c>
      <c r="Q309" t="str" cm="1">
        <f t="array" ref="Q309:R309">_xlfn.TEXTSPLIT(N309,"/")</f>
        <v>publishing</v>
      </c>
      <c r="R309" t="str">
        <v>fiction</v>
      </c>
      <c r="S309" s="9">
        <f t="shared" si="18"/>
        <v>41066.208333333336</v>
      </c>
      <c r="T309" s="9">
        <f t="shared" si="19"/>
        <v>41086.208333333336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5">
        <f t="shared" si="16"/>
        <v>0.74077834179357027</v>
      </c>
      <c r="P310" s="6">
        <f t="shared" si="17"/>
        <v>109.04109589041096</v>
      </c>
      <c r="Q310" t="str" cm="1">
        <f t="array" ref="Q310:R310">_xlfn.TEXTSPLIT(N310,"/")</f>
        <v>theater</v>
      </c>
      <c r="R310" t="str">
        <v>plays</v>
      </c>
      <c r="S310" s="9">
        <f t="shared" si="18"/>
        <v>40651.208333333336</v>
      </c>
      <c r="T310" s="9">
        <f t="shared" si="19"/>
        <v>40652.208333333336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5">
        <f t="shared" si="16"/>
        <v>0.75292682926829269</v>
      </c>
      <c r="P311" s="6">
        <f t="shared" si="17"/>
        <v>41.16</v>
      </c>
      <c r="Q311" t="str" cm="1">
        <f t="array" ref="Q311:R311">_xlfn.TEXTSPLIT(N311,"/")</f>
        <v>music</v>
      </c>
      <c r="R311" t="str">
        <v>indie rock</v>
      </c>
      <c r="S311" s="9">
        <f t="shared" si="18"/>
        <v>40807.208333333336</v>
      </c>
      <c r="T311" s="9">
        <f t="shared" si="19"/>
        <v>40827.208333333336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5">
        <f t="shared" si="16"/>
        <v>0.20333333333333334</v>
      </c>
      <c r="P312" s="6">
        <f t="shared" si="17"/>
        <v>99.125</v>
      </c>
      <c r="Q312" t="str" cm="1">
        <f t="array" ref="Q312:R312">_xlfn.TEXTSPLIT(N312,"/")</f>
        <v>games</v>
      </c>
      <c r="R312" t="str">
        <v>video games</v>
      </c>
      <c r="S312" s="9">
        <f t="shared" si="18"/>
        <v>40277.208333333336</v>
      </c>
      <c r="T312" s="9">
        <f t="shared" si="19"/>
        <v>40293.208333333336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5">
        <f t="shared" si="16"/>
        <v>2.0336507936507937</v>
      </c>
      <c r="P313" s="6">
        <f t="shared" si="17"/>
        <v>105.88429752066116</v>
      </c>
      <c r="Q313" t="str" cm="1">
        <f t="array" ref="Q313:R313">_xlfn.TEXTSPLIT(N313,"/")</f>
        <v>theater</v>
      </c>
      <c r="R313" t="str">
        <v>plays</v>
      </c>
      <c r="S313" s="9">
        <f t="shared" si="18"/>
        <v>40590.25</v>
      </c>
      <c r="T313" s="9">
        <f t="shared" si="19"/>
        <v>40602.25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5">
        <f t="shared" si="16"/>
        <v>3.1022842639593908</v>
      </c>
      <c r="P314" s="6">
        <f t="shared" si="17"/>
        <v>48.996525921966864</v>
      </c>
      <c r="Q314" t="str" cm="1">
        <f t="array" ref="Q314:R314">_xlfn.TEXTSPLIT(N314,"/")</f>
        <v>theater</v>
      </c>
      <c r="R314" t="str">
        <v>plays</v>
      </c>
      <c r="S314" s="9">
        <f t="shared" si="18"/>
        <v>41572.208333333336</v>
      </c>
      <c r="T314" s="9">
        <f t="shared" si="19"/>
        <v>41579.208333333336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5">
        <f t="shared" si="16"/>
        <v>3.9531818181818181</v>
      </c>
      <c r="P315" s="6">
        <f t="shared" si="17"/>
        <v>39</v>
      </c>
      <c r="Q315" t="str" cm="1">
        <f t="array" ref="Q315:R315">_xlfn.TEXTSPLIT(N315,"/")</f>
        <v>music</v>
      </c>
      <c r="R315" t="str">
        <v>rock</v>
      </c>
      <c r="S315" s="9">
        <f t="shared" si="18"/>
        <v>40966.25</v>
      </c>
      <c r="T315" s="9">
        <f t="shared" si="19"/>
        <v>40968.25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5">
        <f t="shared" si="16"/>
        <v>2.9471428571428571</v>
      </c>
      <c r="P316" s="6">
        <f t="shared" si="17"/>
        <v>31.022556390977442</v>
      </c>
      <c r="Q316" t="str" cm="1">
        <f t="array" ref="Q316:R316">_xlfn.TEXTSPLIT(N316,"/")</f>
        <v>film &amp; video</v>
      </c>
      <c r="R316" t="str">
        <v>documentary</v>
      </c>
      <c r="S316" s="9">
        <f t="shared" si="18"/>
        <v>43536.208333333328</v>
      </c>
      <c r="T316" s="9">
        <f t="shared" si="19"/>
        <v>43541.208333333328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5">
        <f t="shared" si="16"/>
        <v>0.33894736842105261</v>
      </c>
      <c r="P317" s="6">
        <f t="shared" si="17"/>
        <v>103.87096774193549</v>
      </c>
      <c r="Q317" t="str" cm="1">
        <f t="array" ref="Q317:R317">_xlfn.TEXTSPLIT(N317,"/")</f>
        <v>theater</v>
      </c>
      <c r="R317" t="str">
        <v>plays</v>
      </c>
      <c r="S317" s="9">
        <f t="shared" si="18"/>
        <v>41783.208333333336</v>
      </c>
      <c r="T317" s="9">
        <f t="shared" si="19"/>
        <v>41812.208333333336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5">
        <f t="shared" si="16"/>
        <v>0.66677083333333331</v>
      </c>
      <c r="P318" s="6">
        <f t="shared" si="17"/>
        <v>59.268518518518519</v>
      </c>
      <c r="Q318" t="str" cm="1">
        <f t="array" ref="Q318:R318">_xlfn.TEXTSPLIT(N318,"/")</f>
        <v>food</v>
      </c>
      <c r="R318" t="str">
        <v>food trucks</v>
      </c>
      <c r="S318" s="9">
        <f t="shared" si="18"/>
        <v>43788.25</v>
      </c>
      <c r="T318" s="9">
        <f t="shared" si="19"/>
        <v>43789.25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5">
        <f t="shared" si="16"/>
        <v>0.19227272727272726</v>
      </c>
      <c r="P319" s="6">
        <f t="shared" si="17"/>
        <v>42.3</v>
      </c>
      <c r="Q319" t="str" cm="1">
        <f t="array" ref="Q319:R319">_xlfn.TEXTSPLIT(N319,"/")</f>
        <v>theater</v>
      </c>
      <c r="R319" t="str">
        <v>plays</v>
      </c>
      <c r="S319" s="9">
        <f t="shared" si="18"/>
        <v>42869.208333333328</v>
      </c>
      <c r="T319" s="9">
        <f t="shared" si="19"/>
        <v>42882.208333333328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5">
        <f t="shared" si="16"/>
        <v>0.15842105263157893</v>
      </c>
      <c r="P320" s="6">
        <f t="shared" si="17"/>
        <v>53.117647058823529</v>
      </c>
      <c r="Q320" t="str" cm="1">
        <f t="array" ref="Q320:R320">_xlfn.TEXTSPLIT(N320,"/")</f>
        <v>music</v>
      </c>
      <c r="R320" t="str">
        <v>rock</v>
      </c>
      <c r="S320" s="9">
        <f t="shared" si="18"/>
        <v>41684.25</v>
      </c>
      <c r="T320" s="9">
        <f t="shared" si="19"/>
        <v>41686.25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5">
        <f t="shared" si="16"/>
        <v>0.38702380952380955</v>
      </c>
      <c r="P321" s="6">
        <f t="shared" si="17"/>
        <v>50.796875</v>
      </c>
      <c r="Q321" t="str" cm="1">
        <f t="array" ref="Q321:R321">_xlfn.TEXTSPLIT(N321,"/")</f>
        <v>technology</v>
      </c>
      <c r="R321" t="str">
        <v>web</v>
      </c>
      <c r="S321" s="9">
        <f t="shared" si="18"/>
        <v>40402.208333333336</v>
      </c>
      <c r="T321" s="9">
        <f t="shared" si="19"/>
        <v>40426.208333333336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5">
        <f t="shared" si="16"/>
        <v>9.5876777251184833E-2</v>
      </c>
      <c r="P322" s="6">
        <f t="shared" si="17"/>
        <v>101.15</v>
      </c>
      <c r="Q322" t="str" cm="1">
        <f t="array" ref="Q322:R322">_xlfn.TEXTSPLIT(N322,"/")</f>
        <v>publishing</v>
      </c>
      <c r="R322" t="str">
        <v>fiction</v>
      </c>
      <c r="S322" s="9">
        <f t="shared" si="18"/>
        <v>40673.208333333336</v>
      </c>
      <c r="T322" s="9">
        <f t="shared" si="19"/>
        <v>40682.208333333336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5">
        <f t="shared" ref="O323:O386" si="20">E323/D323</f>
        <v>0.94144366197183094</v>
      </c>
      <c r="P323" s="6">
        <f t="shared" ref="P323:P386" si="21">IFERROR(E323/G323,0)</f>
        <v>65.000810372771468</v>
      </c>
      <c r="Q323" t="str" cm="1">
        <f t="array" ref="Q323:R323">_xlfn.TEXTSPLIT(N323,"/")</f>
        <v>film &amp; video</v>
      </c>
      <c r="R323" t="str">
        <v>shorts</v>
      </c>
      <c r="S323" s="9">
        <f t="shared" ref="S323:S386" si="22">(((J323/60)/60)/24)+DATE(1970,1,1)</f>
        <v>40634.208333333336</v>
      </c>
      <c r="T323" s="9">
        <f t="shared" ref="T323:T386" si="23">(((K323/60)/60)/24)+DATE(1970,1,1)</f>
        <v>40642.208333333336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5">
        <f t="shared" si="20"/>
        <v>1.6656234096692113</v>
      </c>
      <c r="P324" s="6">
        <f t="shared" si="21"/>
        <v>37.998645510835914</v>
      </c>
      <c r="Q324" t="str" cm="1">
        <f t="array" ref="Q324:R324">_xlfn.TEXTSPLIT(N324,"/")</f>
        <v>theater</v>
      </c>
      <c r="R324" t="str">
        <v>plays</v>
      </c>
      <c r="S324" s="9">
        <f t="shared" si="22"/>
        <v>40507.25</v>
      </c>
      <c r="T324" s="9">
        <f t="shared" si="23"/>
        <v>40520.25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5">
        <f t="shared" si="20"/>
        <v>0.24134831460674158</v>
      </c>
      <c r="P325" s="6">
        <f t="shared" si="21"/>
        <v>82.615384615384613</v>
      </c>
      <c r="Q325" t="str" cm="1">
        <f t="array" ref="Q325:R325">_xlfn.TEXTSPLIT(N325,"/")</f>
        <v>film &amp; video</v>
      </c>
      <c r="R325" t="str">
        <v>documentary</v>
      </c>
      <c r="S325" s="9">
        <f t="shared" si="22"/>
        <v>41725.208333333336</v>
      </c>
      <c r="T325" s="9">
        <f t="shared" si="23"/>
        <v>41727.208333333336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5">
        <f t="shared" si="20"/>
        <v>1.6405633802816901</v>
      </c>
      <c r="P326" s="6">
        <f t="shared" si="21"/>
        <v>37.941368078175898</v>
      </c>
      <c r="Q326" t="str" cm="1">
        <f t="array" ref="Q326:R326">_xlfn.TEXTSPLIT(N326,"/")</f>
        <v>theater</v>
      </c>
      <c r="R326" t="str">
        <v>plays</v>
      </c>
      <c r="S326" s="9">
        <f t="shared" si="22"/>
        <v>42176.208333333328</v>
      </c>
      <c r="T326" s="9">
        <f t="shared" si="23"/>
        <v>42188.208333333328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5">
        <f t="shared" si="20"/>
        <v>0.90723076923076929</v>
      </c>
      <c r="P327" s="6">
        <f t="shared" si="21"/>
        <v>80.780821917808225</v>
      </c>
      <c r="Q327" t="str" cm="1">
        <f t="array" ref="Q327:R327">_xlfn.TEXTSPLIT(N327,"/")</f>
        <v>theater</v>
      </c>
      <c r="R327" t="str">
        <v>plays</v>
      </c>
      <c r="S327" s="9">
        <f t="shared" si="22"/>
        <v>43267.208333333328</v>
      </c>
      <c r="T327" s="9">
        <f t="shared" si="23"/>
        <v>43290.208333333328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5">
        <f t="shared" si="20"/>
        <v>0.46194444444444444</v>
      </c>
      <c r="P328" s="6">
        <f t="shared" si="21"/>
        <v>25.984375</v>
      </c>
      <c r="Q328" t="str" cm="1">
        <f t="array" ref="Q328:R328">_xlfn.TEXTSPLIT(N328,"/")</f>
        <v>film &amp; video</v>
      </c>
      <c r="R328" t="str">
        <v>animation</v>
      </c>
      <c r="S328" s="9">
        <f t="shared" si="22"/>
        <v>42364.25</v>
      </c>
      <c r="T328" s="9">
        <f t="shared" si="23"/>
        <v>42370.25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5">
        <f t="shared" si="20"/>
        <v>0.38538461538461538</v>
      </c>
      <c r="P329" s="6">
        <f t="shared" si="21"/>
        <v>30.363636363636363</v>
      </c>
      <c r="Q329" t="str" cm="1">
        <f t="array" ref="Q329:R329">_xlfn.TEXTSPLIT(N329,"/")</f>
        <v>theater</v>
      </c>
      <c r="R329" t="str">
        <v>plays</v>
      </c>
      <c r="S329" s="9">
        <f t="shared" si="22"/>
        <v>43705.208333333328</v>
      </c>
      <c r="T329" s="9">
        <f t="shared" si="23"/>
        <v>43709.208333333328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5">
        <f t="shared" si="20"/>
        <v>1.3356231003039514</v>
      </c>
      <c r="P330" s="6">
        <f t="shared" si="21"/>
        <v>54.004916018025398</v>
      </c>
      <c r="Q330" t="str" cm="1">
        <f t="array" ref="Q330:R330">_xlfn.TEXTSPLIT(N330,"/")</f>
        <v>music</v>
      </c>
      <c r="R330" t="str">
        <v>rock</v>
      </c>
      <c r="S330" s="9">
        <f t="shared" si="22"/>
        <v>43434.25</v>
      </c>
      <c r="T330" s="9">
        <f t="shared" si="23"/>
        <v>43445.25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5">
        <f t="shared" si="20"/>
        <v>0.22896588486140726</v>
      </c>
      <c r="P331" s="6">
        <f t="shared" si="21"/>
        <v>101.78672985781991</v>
      </c>
      <c r="Q331" t="str" cm="1">
        <f t="array" ref="Q331:R331">_xlfn.TEXTSPLIT(N331,"/")</f>
        <v>games</v>
      </c>
      <c r="R331" t="str">
        <v>video games</v>
      </c>
      <c r="S331" s="9">
        <f t="shared" si="22"/>
        <v>42716.25</v>
      </c>
      <c r="T331" s="9">
        <f t="shared" si="23"/>
        <v>42727.25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5">
        <f t="shared" si="20"/>
        <v>1.8495548961424333</v>
      </c>
      <c r="P332" s="6">
        <f t="shared" si="21"/>
        <v>45.003610108303249</v>
      </c>
      <c r="Q332" t="str" cm="1">
        <f t="array" ref="Q332:R332">_xlfn.TEXTSPLIT(N332,"/")</f>
        <v>film &amp; video</v>
      </c>
      <c r="R332" t="str">
        <v>documentary</v>
      </c>
      <c r="S332" s="9">
        <f t="shared" si="22"/>
        <v>43077.25</v>
      </c>
      <c r="T332" s="9">
        <f t="shared" si="23"/>
        <v>43078.25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5">
        <f t="shared" si="20"/>
        <v>4.4372727272727275</v>
      </c>
      <c r="P333" s="6">
        <f t="shared" si="21"/>
        <v>77.068421052631578</v>
      </c>
      <c r="Q333" t="str" cm="1">
        <f t="array" ref="Q333:R333">_xlfn.TEXTSPLIT(N333,"/")</f>
        <v>food</v>
      </c>
      <c r="R333" t="str">
        <v>food trucks</v>
      </c>
      <c r="S333" s="9">
        <f t="shared" si="22"/>
        <v>40896.25</v>
      </c>
      <c r="T333" s="9">
        <f t="shared" si="23"/>
        <v>40897.25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5">
        <f t="shared" si="20"/>
        <v>1.999806763285024</v>
      </c>
      <c r="P334" s="6">
        <f t="shared" si="21"/>
        <v>88.076595744680844</v>
      </c>
      <c r="Q334" t="str" cm="1">
        <f t="array" ref="Q334:R334">_xlfn.TEXTSPLIT(N334,"/")</f>
        <v>technology</v>
      </c>
      <c r="R334" t="str">
        <v>wearables</v>
      </c>
      <c r="S334" s="9">
        <f t="shared" si="22"/>
        <v>41361.208333333336</v>
      </c>
      <c r="T334" s="9">
        <f t="shared" si="23"/>
        <v>41362.208333333336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5">
        <f t="shared" si="20"/>
        <v>1.2395833333333333</v>
      </c>
      <c r="P335" s="6">
        <f t="shared" si="21"/>
        <v>47.035573122529641</v>
      </c>
      <c r="Q335" t="str" cm="1">
        <f t="array" ref="Q335:R335">_xlfn.TEXTSPLIT(N335,"/")</f>
        <v>theater</v>
      </c>
      <c r="R335" t="str">
        <v>plays</v>
      </c>
      <c r="S335" s="9">
        <f t="shared" si="22"/>
        <v>43424.25</v>
      </c>
      <c r="T335" s="9">
        <f t="shared" si="23"/>
        <v>43452.25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5">
        <f t="shared" si="20"/>
        <v>1.8661329305135952</v>
      </c>
      <c r="P336" s="6">
        <f t="shared" si="21"/>
        <v>110.99550763701707</v>
      </c>
      <c r="Q336" t="str" cm="1">
        <f t="array" ref="Q336:R336">_xlfn.TEXTSPLIT(N336,"/")</f>
        <v>music</v>
      </c>
      <c r="R336" t="str">
        <v>rock</v>
      </c>
      <c r="S336" s="9">
        <f t="shared" si="22"/>
        <v>43110.25</v>
      </c>
      <c r="T336" s="9">
        <f t="shared" si="23"/>
        <v>43117.25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5">
        <f t="shared" si="20"/>
        <v>1.1428538550057536</v>
      </c>
      <c r="P337" s="6">
        <f t="shared" si="21"/>
        <v>87.003066141042481</v>
      </c>
      <c r="Q337" t="str" cm="1">
        <f t="array" ref="Q337:R337">_xlfn.TEXTSPLIT(N337,"/")</f>
        <v>music</v>
      </c>
      <c r="R337" t="str">
        <v>rock</v>
      </c>
      <c r="S337" s="9">
        <f t="shared" si="22"/>
        <v>43784.25</v>
      </c>
      <c r="T337" s="9">
        <f t="shared" si="23"/>
        <v>43797.25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5">
        <f t="shared" si="20"/>
        <v>0.97032531824611035</v>
      </c>
      <c r="P338" s="6">
        <f t="shared" si="21"/>
        <v>63.994402985074629</v>
      </c>
      <c r="Q338" t="str" cm="1">
        <f t="array" ref="Q338:R338">_xlfn.TEXTSPLIT(N338,"/")</f>
        <v>music</v>
      </c>
      <c r="R338" t="str">
        <v>rock</v>
      </c>
      <c r="S338" s="9">
        <f t="shared" si="22"/>
        <v>40527.25</v>
      </c>
      <c r="T338" s="9">
        <f t="shared" si="23"/>
        <v>40528.25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5">
        <f t="shared" si="20"/>
        <v>1.2281904761904763</v>
      </c>
      <c r="P339" s="6">
        <f t="shared" si="21"/>
        <v>105.9945205479452</v>
      </c>
      <c r="Q339" t="str" cm="1">
        <f t="array" ref="Q339:R339">_xlfn.TEXTSPLIT(N339,"/")</f>
        <v>theater</v>
      </c>
      <c r="R339" t="str">
        <v>plays</v>
      </c>
      <c r="S339" s="9">
        <f t="shared" si="22"/>
        <v>43780.25</v>
      </c>
      <c r="T339" s="9">
        <f t="shared" si="23"/>
        <v>43781.25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5">
        <f t="shared" si="20"/>
        <v>1.7914326647564469</v>
      </c>
      <c r="P340" s="6">
        <f t="shared" si="21"/>
        <v>73.989349112426041</v>
      </c>
      <c r="Q340" t="str" cm="1">
        <f t="array" ref="Q340:R340">_xlfn.TEXTSPLIT(N340,"/")</f>
        <v>theater</v>
      </c>
      <c r="R340" t="str">
        <v>plays</v>
      </c>
      <c r="S340" s="9">
        <f t="shared" si="22"/>
        <v>40821.208333333336</v>
      </c>
      <c r="T340" s="9">
        <f t="shared" si="23"/>
        <v>40851.208333333336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5">
        <f t="shared" si="20"/>
        <v>0.79951577402787966</v>
      </c>
      <c r="P341" s="6">
        <f t="shared" si="21"/>
        <v>84.02004626060139</v>
      </c>
      <c r="Q341" t="str" cm="1">
        <f t="array" ref="Q341:R341">_xlfn.TEXTSPLIT(N341,"/")</f>
        <v>theater</v>
      </c>
      <c r="R341" t="str">
        <v>plays</v>
      </c>
      <c r="S341" s="9">
        <f t="shared" si="22"/>
        <v>42949.208333333328</v>
      </c>
      <c r="T341" s="9">
        <f t="shared" si="23"/>
        <v>42963.208333333328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5">
        <f t="shared" si="20"/>
        <v>0.94242587601078165</v>
      </c>
      <c r="P342" s="6">
        <f t="shared" si="21"/>
        <v>88.966921119592882</v>
      </c>
      <c r="Q342" t="str" cm="1">
        <f t="array" ref="Q342:R342">_xlfn.TEXTSPLIT(N342,"/")</f>
        <v>photography</v>
      </c>
      <c r="R342" t="str">
        <v>photography books</v>
      </c>
      <c r="S342" s="9">
        <f t="shared" si="22"/>
        <v>40889.25</v>
      </c>
      <c r="T342" s="9">
        <f t="shared" si="23"/>
        <v>40890.25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5">
        <f t="shared" si="20"/>
        <v>0.84669291338582675</v>
      </c>
      <c r="P343" s="6">
        <f t="shared" si="21"/>
        <v>76.990453460620529</v>
      </c>
      <c r="Q343" t="str" cm="1">
        <f t="array" ref="Q343:R343">_xlfn.TEXTSPLIT(N343,"/")</f>
        <v>music</v>
      </c>
      <c r="R343" t="str">
        <v>indie rock</v>
      </c>
      <c r="S343" s="9">
        <f t="shared" si="22"/>
        <v>42244.208333333328</v>
      </c>
      <c r="T343" s="9">
        <f t="shared" si="23"/>
        <v>42251.208333333328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5">
        <f t="shared" si="20"/>
        <v>0.66521920668058454</v>
      </c>
      <c r="P344" s="6">
        <f t="shared" si="21"/>
        <v>97.146341463414629</v>
      </c>
      <c r="Q344" t="str" cm="1">
        <f t="array" ref="Q344:R344">_xlfn.TEXTSPLIT(N344,"/")</f>
        <v>theater</v>
      </c>
      <c r="R344" t="str">
        <v>plays</v>
      </c>
      <c r="S344" s="9">
        <f t="shared" si="22"/>
        <v>41475.208333333336</v>
      </c>
      <c r="T344" s="9">
        <f t="shared" si="23"/>
        <v>41487.208333333336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5">
        <f t="shared" si="20"/>
        <v>0.53922222222222227</v>
      </c>
      <c r="P345" s="6">
        <f t="shared" si="21"/>
        <v>33.013605442176868</v>
      </c>
      <c r="Q345" t="str" cm="1">
        <f t="array" ref="Q345:R345">_xlfn.TEXTSPLIT(N345,"/")</f>
        <v>theater</v>
      </c>
      <c r="R345" t="str">
        <v>plays</v>
      </c>
      <c r="S345" s="9">
        <f t="shared" si="22"/>
        <v>41597.25</v>
      </c>
      <c r="T345" s="9">
        <f t="shared" si="23"/>
        <v>41650.25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5">
        <f t="shared" si="20"/>
        <v>0.41983299595141699</v>
      </c>
      <c r="P346" s="6">
        <f t="shared" si="21"/>
        <v>99.950602409638549</v>
      </c>
      <c r="Q346" t="str" cm="1">
        <f t="array" ref="Q346:R346">_xlfn.TEXTSPLIT(N346,"/")</f>
        <v>games</v>
      </c>
      <c r="R346" t="str">
        <v>video games</v>
      </c>
      <c r="S346" s="9">
        <f t="shared" si="22"/>
        <v>43122.25</v>
      </c>
      <c r="T346" s="9">
        <f t="shared" si="23"/>
        <v>43162.25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5">
        <f t="shared" si="20"/>
        <v>0.14694796954314721</v>
      </c>
      <c r="P347" s="6">
        <f t="shared" si="21"/>
        <v>69.966767371601208</v>
      </c>
      <c r="Q347" t="str" cm="1">
        <f t="array" ref="Q347:R347">_xlfn.TEXTSPLIT(N347,"/")</f>
        <v>film &amp; video</v>
      </c>
      <c r="R347" t="str">
        <v>drama</v>
      </c>
      <c r="S347" s="9">
        <f t="shared" si="22"/>
        <v>42194.208333333328</v>
      </c>
      <c r="T347" s="9">
        <f t="shared" si="23"/>
        <v>42195.208333333328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5">
        <f t="shared" si="20"/>
        <v>0.34475</v>
      </c>
      <c r="P348" s="6">
        <f t="shared" si="21"/>
        <v>110.32</v>
      </c>
      <c r="Q348" t="str" cm="1">
        <f t="array" ref="Q348:R348">_xlfn.TEXTSPLIT(N348,"/")</f>
        <v>music</v>
      </c>
      <c r="R348" t="str">
        <v>indie rock</v>
      </c>
      <c r="S348" s="9">
        <f t="shared" si="22"/>
        <v>42971.208333333328</v>
      </c>
      <c r="T348" s="9">
        <f t="shared" si="23"/>
        <v>43026.208333333328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5">
        <f t="shared" si="20"/>
        <v>14.007777777777777</v>
      </c>
      <c r="P349" s="6">
        <f t="shared" si="21"/>
        <v>66.005235602094245</v>
      </c>
      <c r="Q349" t="str" cm="1">
        <f t="array" ref="Q349:R349">_xlfn.TEXTSPLIT(N349,"/")</f>
        <v>technology</v>
      </c>
      <c r="R349" t="str">
        <v>web</v>
      </c>
      <c r="S349" s="9">
        <f t="shared" si="22"/>
        <v>42046.25</v>
      </c>
      <c r="T349" s="9">
        <f t="shared" si="23"/>
        <v>42070.25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5">
        <f t="shared" si="20"/>
        <v>0.71770351758793971</v>
      </c>
      <c r="P350" s="6">
        <f t="shared" si="21"/>
        <v>41.005742176284812</v>
      </c>
      <c r="Q350" t="str" cm="1">
        <f t="array" ref="Q350:R350">_xlfn.TEXTSPLIT(N350,"/")</f>
        <v>food</v>
      </c>
      <c r="R350" t="str">
        <v>food trucks</v>
      </c>
      <c r="S350" s="9">
        <f t="shared" si="22"/>
        <v>42782.25</v>
      </c>
      <c r="T350" s="9">
        <f t="shared" si="23"/>
        <v>42795.25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5">
        <f t="shared" si="20"/>
        <v>0.53074115044247783</v>
      </c>
      <c r="P351" s="6">
        <f t="shared" si="21"/>
        <v>103.96316359696641</v>
      </c>
      <c r="Q351" t="str" cm="1">
        <f t="array" ref="Q351:R351">_xlfn.TEXTSPLIT(N351,"/")</f>
        <v>theater</v>
      </c>
      <c r="R351" t="str">
        <v>plays</v>
      </c>
      <c r="S351" s="9">
        <f t="shared" si="22"/>
        <v>42930.208333333328</v>
      </c>
      <c r="T351" s="9">
        <f t="shared" si="23"/>
        <v>42960.208333333328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5">
        <f t="shared" si="20"/>
        <v>0.05</v>
      </c>
      <c r="P352" s="6">
        <f t="shared" si="21"/>
        <v>5</v>
      </c>
      <c r="Q352" t="str" cm="1">
        <f t="array" ref="Q352:R352">_xlfn.TEXTSPLIT(N352,"/")</f>
        <v>music</v>
      </c>
      <c r="R352" t="str">
        <v>jazz</v>
      </c>
      <c r="S352" s="9">
        <f t="shared" si="22"/>
        <v>42144.208333333328</v>
      </c>
      <c r="T352" s="9">
        <f t="shared" si="23"/>
        <v>42162.208333333328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5">
        <f t="shared" si="20"/>
        <v>1.2770715249662619</v>
      </c>
      <c r="P353" s="6">
        <f t="shared" si="21"/>
        <v>47.009935419771487</v>
      </c>
      <c r="Q353" t="str" cm="1">
        <f t="array" ref="Q353:R353">_xlfn.TEXTSPLIT(N353,"/")</f>
        <v>music</v>
      </c>
      <c r="R353" t="str">
        <v>rock</v>
      </c>
      <c r="S353" s="9">
        <f t="shared" si="22"/>
        <v>42240.208333333328</v>
      </c>
      <c r="T353" s="9">
        <f t="shared" si="23"/>
        <v>42254.208333333328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5">
        <f t="shared" si="20"/>
        <v>0.34892857142857142</v>
      </c>
      <c r="P354" s="6">
        <f t="shared" si="21"/>
        <v>29.606060606060606</v>
      </c>
      <c r="Q354" t="str" cm="1">
        <f t="array" ref="Q354:R354">_xlfn.TEXTSPLIT(N354,"/")</f>
        <v>theater</v>
      </c>
      <c r="R354" t="str">
        <v>plays</v>
      </c>
      <c r="S354" s="9">
        <f t="shared" si="22"/>
        <v>42315.25</v>
      </c>
      <c r="T354" s="9">
        <f t="shared" si="23"/>
        <v>42323.25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5">
        <f t="shared" si="20"/>
        <v>4.105982142857143</v>
      </c>
      <c r="P355" s="6">
        <f t="shared" si="21"/>
        <v>81.010569583088667</v>
      </c>
      <c r="Q355" t="str" cm="1">
        <f t="array" ref="Q355:R355">_xlfn.TEXTSPLIT(N355,"/")</f>
        <v>theater</v>
      </c>
      <c r="R355" t="str">
        <v>plays</v>
      </c>
      <c r="S355" s="9">
        <f t="shared" si="22"/>
        <v>43651.208333333328</v>
      </c>
      <c r="T355" s="9">
        <f t="shared" si="23"/>
        <v>43652.208333333328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5">
        <f t="shared" si="20"/>
        <v>1.2373770491803278</v>
      </c>
      <c r="P356" s="6">
        <f t="shared" si="21"/>
        <v>94.35</v>
      </c>
      <c r="Q356" t="str" cm="1">
        <f t="array" ref="Q356:R356">_xlfn.TEXTSPLIT(N356,"/")</f>
        <v>film &amp; video</v>
      </c>
      <c r="R356" t="str">
        <v>documentary</v>
      </c>
      <c r="S356" s="9">
        <f t="shared" si="22"/>
        <v>41520.208333333336</v>
      </c>
      <c r="T356" s="9">
        <f t="shared" si="23"/>
        <v>41527.208333333336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5">
        <f t="shared" si="20"/>
        <v>0.58973684210526311</v>
      </c>
      <c r="P357" s="6">
        <f t="shared" si="21"/>
        <v>26.058139534883722</v>
      </c>
      <c r="Q357" t="str" cm="1">
        <f t="array" ref="Q357:R357">_xlfn.TEXTSPLIT(N357,"/")</f>
        <v>technology</v>
      </c>
      <c r="R357" t="str">
        <v>wearables</v>
      </c>
      <c r="S357" s="9">
        <f t="shared" si="22"/>
        <v>42757.25</v>
      </c>
      <c r="T357" s="9">
        <f t="shared" si="23"/>
        <v>42797.25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5">
        <f t="shared" si="20"/>
        <v>0.36892473118279567</v>
      </c>
      <c r="P358" s="6">
        <f t="shared" si="21"/>
        <v>85.775000000000006</v>
      </c>
      <c r="Q358" t="str" cm="1">
        <f t="array" ref="Q358:R358">_xlfn.TEXTSPLIT(N358,"/")</f>
        <v>theater</v>
      </c>
      <c r="R358" t="str">
        <v>plays</v>
      </c>
      <c r="S358" s="9">
        <f t="shared" si="22"/>
        <v>40922.25</v>
      </c>
      <c r="T358" s="9">
        <f t="shared" si="23"/>
        <v>40931.25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5">
        <f t="shared" si="20"/>
        <v>1.8491304347826087</v>
      </c>
      <c r="P359" s="6">
        <f t="shared" si="21"/>
        <v>103.73170731707317</v>
      </c>
      <c r="Q359" t="str" cm="1">
        <f t="array" ref="Q359:R359">_xlfn.TEXTSPLIT(N359,"/")</f>
        <v>games</v>
      </c>
      <c r="R359" t="str">
        <v>video games</v>
      </c>
      <c r="S359" s="9">
        <f t="shared" si="22"/>
        <v>42250.208333333328</v>
      </c>
      <c r="T359" s="9">
        <f t="shared" si="23"/>
        <v>42275.208333333328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5">
        <f t="shared" si="20"/>
        <v>0.11814432989690722</v>
      </c>
      <c r="P360" s="6">
        <f t="shared" si="21"/>
        <v>49.826086956521742</v>
      </c>
      <c r="Q360" t="str" cm="1">
        <f t="array" ref="Q360:R360">_xlfn.TEXTSPLIT(N360,"/")</f>
        <v>photography</v>
      </c>
      <c r="R360" t="str">
        <v>photography books</v>
      </c>
      <c r="S360" s="9">
        <f t="shared" si="22"/>
        <v>43322.208333333328</v>
      </c>
      <c r="T360" s="9">
        <f t="shared" si="23"/>
        <v>43325.208333333328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5">
        <f t="shared" si="20"/>
        <v>2.9870000000000001</v>
      </c>
      <c r="P361" s="6">
        <f t="shared" si="21"/>
        <v>63.893048128342244</v>
      </c>
      <c r="Q361" t="str" cm="1">
        <f t="array" ref="Q361:R361">_xlfn.TEXTSPLIT(N361,"/")</f>
        <v>film &amp; video</v>
      </c>
      <c r="R361" t="str">
        <v>animation</v>
      </c>
      <c r="S361" s="9">
        <f t="shared" si="22"/>
        <v>40782.208333333336</v>
      </c>
      <c r="T361" s="9">
        <f t="shared" si="23"/>
        <v>40789.208333333336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5">
        <f t="shared" si="20"/>
        <v>2.2635175879396985</v>
      </c>
      <c r="P362" s="6">
        <f t="shared" si="21"/>
        <v>47.002434782608695</v>
      </c>
      <c r="Q362" t="str" cm="1">
        <f t="array" ref="Q362:R362">_xlfn.TEXTSPLIT(N362,"/")</f>
        <v>theater</v>
      </c>
      <c r="R362" t="str">
        <v>plays</v>
      </c>
      <c r="S362" s="9">
        <f t="shared" si="22"/>
        <v>40544.25</v>
      </c>
      <c r="T362" s="9">
        <f t="shared" si="23"/>
        <v>40558.25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5">
        <f t="shared" si="20"/>
        <v>1.7356363636363636</v>
      </c>
      <c r="P363" s="6">
        <f t="shared" si="21"/>
        <v>108.47727272727273</v>
      </c>
      <c r="Q363" t="str" cm="1">
        <f t="array" ref="Q363:R363">_xlfn.TEXTSPLIT(N363,"/")</f>
        <v>theater</v>
      </c>
      <c r="R363" t="str">
        <v>plays</v>
      </c>
      <c r="S363" s="9">
        <f t="shared" si="22"/>
        <v>43015.208333333328</v>
      </c>
      <c r="T363" s="9">
        <f t="shared" si="23"/>
        <v>43039.208333333328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5">
        <f t="shared" si="20"/>
        <v>3.7175675675675675</v>
      </c>
      <c r="P364" s="6">
        <f t="shared" si="21"/>
        <v>72.015706806282722</v>
      </c>
      <c r="Q364" t="str" cm="1">
        <f t="array" ref="Q364:R364">_xlfn.TEXTSPLIT(N364,"/")</f>
        <v>music</v>
      </c>
      <c r="R364" t="str">
        <v>rock</v>
      </c>
      <c r="S364" s="9">
        <f t="shared" si="22"/>
        <v>40570.25</v>
      </c>
      <c r="T364" s="9">
        <f t="shared" si="23"/>
        <v>40608.25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5">
        <f t="shared" si="20"/>
        <v>1.601923076923077</v>
      </c>
      <c r="P365" s="6">
        <f t="shared" si="21"/>
        <v>59.928057553956833</v>
      </c>
      <c r="Q365" t="str" cm="1">
        <f t="array" ref="Q365:R365">_xlfn.TEXTSPLIT(N365,"/")</f>
        <v>music</v>
      </c>
      <c r="R365" t="str">
        <v>rock</v>
      </c>
      <c r="S365" s="9">
        <f t="shared" si="22"/>
        <v>40904.25</v>
      </c>
      <c r="T365" s="9">
        <f t="shared" si="23"/>
        <v>40905.25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5">
        <f t="shared" si="20"/>
        <v>16.163333333333334</v>
      </c>
      <c r="P366" s="6">
        <f t="shared" si="21"/>
        <v>78.209677419354833</v>
      </c>
      <c r="Q366" t="str" cm="1">
        <f t="array" ref="Q366:R366">_xlfn.TEXTSPLIT(N366,"/")</f>
        <v>music</v>
      </c>
      <c r="R366" t="str">
        <v>indie rock</v>
      </c>
      <c r="S366" s="9">
        <f t="shared" si="22"/>
        <v>43164.25</v>
      </c>
      <c r="T366" s="9">
        <f t="shared" si="23"/>
        <v>43194.208333333328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5">
        <f t="shared" si="20"/>
        <v>7.3343749999999996</v>
      </c>
      <c r="P367" s="6">
        <f t="shared" si="21"/>
        <v>104.77678571428571</v>
      </c>
      <c r="Q367" t="str" cm="1">
        <f t="array" ref="Q367:R367">_xlfn.TEXTSPLIT(N367,"/")</f>
        <v>theater</v>
      </c>
      <c r="R367" t="str">
        <v>plays</v>
      </c>
      <c r="S367" s="9">
        <f t="shared" si="22"/>
        <v>42733.25</v>
      </c>
      <c r="T367" s="9">
        <f t="shared" si="23"/>
        <v>42760.25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5">
        <f t="shared" si="20"/>
        <v>5.9211111111111112</v>
      </c>
      <c r="P368" s="6">
        <f t="shared" si="21"/>
        <v>105.52475247524752</v>
      </c>
      <c r="Q368" t="str" cm="1">
        <f t="array" ref="Q368:R368">_xlfn.TEXTSPLIT(N368,"/")</f>
        <v>theater</v>
      </c>
      <c r="R368" t="str">
        <v>plays</v>
      </c>
      <c r="S368" s="9">
        <f t="shared" si="22"/>
        <v>40546.25</v>
      </c>
      <c r="T368" s="9">
        <f t="shared" si="23"/>
        <v>40547.25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5">
        <f t="shared" si="20"/>
        <v>0.18888888888888888</v>
      </c>
      <c r="P369" s="6">
        <f t="shared" si="21"/>
        <v>24.933333333333334</v>
      </c>
      <c r="Q369" t="str" cm="1">
        <f t="array" ref="Q369:R369">_xlfn.TEXTSPLIT(N369,"/")</f>
        <v>theater</v>
      </c>
      <c r="R369" t="str">
        <v>plays</v>
      </c>
      <c r="S369" s="9">
        <f t="shared" si="22"/>
        <v>41930.208333333336</v>
      </c>
      <c r="T369" s="9">
        <f t="shared" si="23"/>
        <v>41954.25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5">
        <f t="shared" si="20"/>
        <v>2.7680769230769231</v>
      </c>
      <c r="P370" s="6">
        <f t="shared" si="21"/>
        <v>69.873786407766985</v>
      </c>
      <c r="Q370" t="str" cm="1">
        <f t="array" ref="Q370:R370">_xlfn.TEXTSPLIT(N370,"/")</f>
        <v>film &amp; video</v>
      </c>
      <c r="R370" t="str">
        <v>documentary</v>
      </c>
      <c r="S370" s="9">
        <f t="shared" si="22"/>
        <v>40464.208333333336</v>
      </c>
      <c r="T370" s="9">
        <f t="shared" si="23"/>
        <v>40487.208333333336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5">
        <f t="shared" si="20"/>
        <v>2.730185185185185</v>
      </c>
      <c r="P371" s="6">
        <f t="shared" si="21"/>
        <v>95.733766233766232</v>
      </c>
      <c r="Q371" t="str" cm="1">
        <f t="array" ref="Q371:R371">_xlfn.TEXTSPLIT(N371,"/")</f>
        <v>film &amp; video</v>
      </c>
      <c r="R371" t="str">
        <v>television</v>
      </c>
      <c r="S371" s="9">
        <f t="shared" si="22"/>
        <v>41308.25</v>
      </c>
      <c r="T371" s="9">
        <f t="shared" si="23"/>
        <v>41347.208333333336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5">
        <f t="shared" si="20"/>
        <v>1.593633125556545</v>
      </c>
      <c r="P372" s="6">
        <f t="shared" si="21"/>
        <v>29.997485752598056</v>
      </c>
      <c r="Q372" t="str" cm="1">
        <f t="array" ref="Q372:R372">_xlfn.TEXTSPLIT(N372,"/")</f>
        <v>theater</v>
      </c>
      <c r="R372" t="str">
        <v>plays</v>
      </c>
      <c r="S372" s="9">
        <f t="shared" si="22"/>
        <v>43570.208333333328</v>
      </c>
      <c r="T372" s="9">
        <f t="shared" si="23"/>
        <v>43576.208333333328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5">
        <f t="shared" si="20"/>
        <v>0.67869978858350954</v>
      </c>
      <c r="P373" s="6">
        <f t="shared" si="21"/>
        <v>59.011948529411768</v>
      </c>
      <c r="Q373" t="str" cm="1">
        <f t="array" ref="Q373:R373">_xlfn.TEXTSPLIT(N373,"/")</f>
        <v>theater</v>
      </c>
      <c r="R373" t="str">
        <v>plays</v>
      </c>
      <c r="S373" s="9">
        <f t="shared" si="22"/>
        <v>42043.25</v>
      </c>
      <c r="T373" s="9">
        <f t="shared" si="23"/>
        <v>42094.208333333328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5">
        <f t="shared" si="20"/>
        <v>15.915555555555555</v>
      </c>
      <c r="P374" s="6">
        <f t="shared" si="21"/>
        <v>84.757396449704146</v>
      </c>
      <c r="Q374" t="str" cm="1">
        <f t="array" ref="Q374:R374">_xlfn.TEXTSPLIT(N374,"/")</f>
        <v>film &amp; video</v>
      </c>
      <c r="R374" t="str">
        <v>documentary</v>
      </c>
      <c r="S374" s="9">
        <f t="shared" si="22"/>
        <v>42012.25</v>
      </c>
      <c r="T374" s="9">
        <f t="shared" si="23"/>
        <v>42032.25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5">
        <f t="shared" si="20"/>
        <v>7.3018222222222224</v>
      </c>
      <c r="P375" s="6">
        <f t="shared" si="21"/>
        <v>78.010921177587846</v>
      </c>
      <c r="Q375" t="str" cm="1">
        <f t="array" ref="Q375:R375">_xlfn.TEXTSPLIT(N375,"/")</f>
        <v>theater</v>
      </c>
      <c r="R375" t="str">
        <v>plays</v>
      </c>
      <c r="S375" s="9">
        <f t="shared" si="22"/>
        <v>42964.208333333328</v>
      </c>
      <c r="T375" s="9">
        <f t="shared" si="23"/>
        <v>42972.208333333328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5">
        <f t="shared" si="20"/>
        <v>0.13185782556750297</v>
      </c>
      <c r="P376" s="6">
        <f t="shared" si="21"/>
        <v>50.05215419501134</v>
      </c>
      <c r="Q376" t="str" cm="1">
        <f t="array" ref="Q376:R376">_xlfn.TEXTSPLIT(N376,"/")</f>
        <v>film &amp; video</v>
      </c>
      <c r="R376" t="str">
        <v>documentary</v>
      </c>
      <c r="S376" s="9">
        <f t="shared" si="22"/>
        <v>43476.25</v>
      </c>
      <c r="T376" s="9">
        <f t="shared" si="23"/>
        <v>43481.25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5">
        <f t="shared" si="20"/>
        <v>0.54777777777777781</v>
      </c>
      <c r="P377" s="6">
        <f t="shared" si="21"/>
        <v>59.16</v>
      </c>
      <c r="Q377" t="str" cm="1">
        <f t="array" ref="Q377:R377">_xlfn.TEXTSPLIT(N377,"/")</f>
        <v>music</v>
      </c>
      <c r="R377" t="str">
        <v>indie rock</v>
      </c>
      <c r="S377" s="9">
        <f t="shared" si="22"/>
        <v>42293.208333333328</v>
      </c>
      <c r="T377" s="9">
        <f t="shared" si="23"/>
        <v>42350.25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5">
        <f t="shared" si="20"/>
        <v>3.6102941176470589</v>
      </c>
      <c r="P378" s="6">
        <f t="shared" si="21"/>
        <v>93.702290076335885</v>
      </c>
      <c r="Q378" t="str" cm="1">
        <f t="array" ref="Q378:R378">_xlfn.TEXTSPLIT(N378,"/")</f>
        <v>music</v>
      </c>
      <c r="R378" t="str">
        <v>rock</v>
      </c>
      <c r="S378" s="9">
        <f t="shared" si="22"/>
        <v>41826.208333333336</v>
      </c>
      <c r="T378" s="9">
        <f t="shared" si="23"/>
        <v>41832.208333333336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5">
        <f t="shared" si="20"/>
        <v>0.10257545271629778</v>
      </c>
      <c r="P379" s="6">
        <f t="shared" si="21"/>
        <v>40.14173228346457</v>
      </c>
      <c r="Q379" t="str" cm="1">
        <f t="array" ref="Q379:R379">_xlfn.TEXTSPLIT(N379,"/")</f>
        <v>theater</v>
      </c>
      <c r="R379" t="str">
        <v>plays</v>
      </c>
      <c r="S379" s="9">
        <f t="shared" si="22"/>
        <v>43760.208333333328</v>
      </c>
      <c r="T379" s="9">
        <f t="shared" si="23"/>
        <v>43774.25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5">
        <f t="shared" si="20"/>
        <v>0.13962962962962963</v>
      </c>
      <c r="P380" s="6">
        <f t="shared" si="21"/>
        <v>70.090140845070422</v>
      </c>
      <c r="Q380" t="str" cm="1">
        <f t="array" ref="Q380:R380">_xlfn.TEXTSPLIT(N380,"/")</f>
        <v>film &amp; video</v>
      </c>
      <c r="R380" t="str">
        <v>documentary</v>
      </c>
      <c r="S380" s="9">
        <f t="shared" si="22"/>
        <v>43241.208333333328</v>
      </c>
      <c r="T380" s="9">
        <f t="shared" si="23"/>
        <v>43279.208333333328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5">
        <f t="shared" si="20"/>
        <v>0.40444444444444444</v>
      </c>
      <c r="P381" s="6">
        <f t="shared" si="21"/>
        <v>66.181818181818187</v>
      </c>
      <c r="Q381" t="str" cm="1">
        <f t="array" ref="Q381:R381">_xlfn.TEXTSPLIT(N381,"/")</f>
        <v>theater</v>
      </c>
      <c r="R381" t="str">
        <v>plays</v>
      </c>
      <c r="S381" s="9">
        <f t="shared" si="22"/>
        <v>40843.208333333336</v>
      </c>
      <c r="T381" s="9">
        <f t="shared" si="23"/>
        <v>40857.25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5">
        <f t="shared" si="20"/>
        <v>1.6032</v>
      </c>
      <c r="P382" s="6">
        <f t="shared" si="21"/>
        <v>47.714285714285715</v>
      </c>
      <c r="Q382" t="str" cm="1">
        <f t="array" ref="Q382:R382">_xlfn.TEXTSPLIT(N382,"/")</f>
        <v>theater</v>
      </c>
      <c r="R382" t="str">
        <v>plays</v>
      </c>
      <c r="S382" s="9">
        <f t="shared" si="22"/>
        <v>41448.208333333336</v>
      </c>
      <c r="T382" s="9">
        <f t="shared" si="23"/>
        <v>41453.208333333336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5">
        <f t="shared" si="20"/>
        <v>1.8394339622641509</v>
      </c>
      <c r="P383" s="6">
        <f t="shared" si="21"/>
        <v>62.896774193548389</v>
      </c>
      <c r="Q383" t="str" cm="1">
        <f t="array" ref="Q383:R383">_xlfn.TEXTSPLIT(N383,"/")</f>
        <v>theater</v>
      </c>
      <c r="R383" t="str">
        <v>plays</v>
      </c>
      <c r="S383" s="9">
        <f t="shared" si="22"/>
        <v>42163.208333333328</v>
      </c>
      <c r="T383" s="9">
        <f t="shared" si="23"/>
        <v>42209.208333333328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5">
        <f t="shared" si="20"/>
        <v>0.63769230769230767</v>
      </c>
      <c r="P384" s="6">
        <f t="shared" si="21"/>
        <v>86.611940298507463</v>
      </c>
      <c r="Q384" t="str" cm="1">
        <f t="array" ref="Q384:R384">_xlfn.TEXTSPLIT(N384,"/")</f>
        <v>photography</v>
      </c>
      <c r="R384" t="str">
        <v>photography books</v>
      </c>
      <c r="S384" s="9">
        <f t="shared" si="22"/>
        <v>43024.208333333328</v>
      </c>
      <c r="T384" s="9">
        <f t="shared" si="23"/>
        <v>43043.208333333328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5">
        <f t="shared" si="20"/>
        <v>2.2538095238095237</v>
      </c>
      <c r="P385" s="6">
        <f t="shared" si="21"/>
        <v>75.126984126984127</v>
      </c>
      <c r="Q385" t="str" cm="1">
        <f t="array" ref="Q385:R385">_xlfn.TEXTSPLIT(N385,"/")</f>
        <v>food</v>
      </c>
      <c r="R385" t="str">
        <v>food trucks</v>
      </c>
      <c r="S385" s="9">
        <f t="shared" si="22"/>
        <v>43509.25</v>
      </c>
      <c r="T385" s="9">
        <f t="shared" si="23"/>
        <v>43515.25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5">
        <f t="shared" si="20"/>
        <v>1.7200961538461539</v>
      </c>
      <c r="P386" s="6">
        <f t="shared" si="21"/>
        <v>41.004167534903104</v>
      </c>
      <c r="Q386" t="str" cm="1">
        <f t="array" ref="Q386:R386">_xlfn.TEXTSPLIT(N386,"/")</f>
        <v>film &amp; video</v>
      </c>
      <c r="R386" t="str">
        <v>documentary</v>
      </c>
      <c r="S386" s="9">
        <f t="shared" si="22"/>
        <v>42776.25</v>
      </c>
      <c r="T386" s="9">
        <f t="shared" si="23"/>
        <v>42803.25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5">
        <f t="shared" ref="O387:O450" si="24">E387/D387</f>
        <v>1.4616709511568124</v>
      </c>
      <c r="P387" s="6">
        <f t="shared" ref="P387:P450" si="25">IFERROR(E387/G387,0)</f>
        <v>50.007915567282325</v>
      </c>
      <c r="Q387" t="str" cm="1">
        <f t="array" ref="Q387:R387">_xlfn.TEXTSPLIT(N387,"/")</f>
        <v>publishing</v>
      </c>
      <c r="R387" t="str">
        <v>nonfiction</v>
      </c>
      <c r="S387" s="9">
        <f t="shared" ref="S387:S450" si="26">(((J387/60)/60)/24)+DATE(1970,1,1)</f>
        <v>43553.208333333328</v>
      </c>
      <c r="T387" s="9">
        <f t="shared" ref="T387:T450" si="27">(((K387/60)/60)/24)+DATE(1970,1,1)</f>
        <v>43585.208333333328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5">
        <f t="shared" si="24"/>
        <v>0.76423616236162362</v>
      </c>
      <c r="P388" s="6">
        <f t="shared" si="25"/>
        <v>96.960674157303373</v>
      </c>
      <c r="Q388" t="str" cm="1">
        <f t="array" ref="Q388:R388">_xlfn.TEXTSPLIT(N388,"/")</f>
        <v>theater</v>
      </c>
      <c r="R388" t="str">
        <v>plays</v>
      </c>
      <c r="S388" s="9">
        <f t="shared" si="26"/>
        <v>40355.208333333336</v>
      </c>
      <c r="T388" s="9">
        <f t="shared" si="27"/>
        <v>40367.208333333336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5">
        <f t="shared" si="24"/>
        <v>0.39261467889908258</v>
      </c>
      <c r="P389" s="6">
        <f t="shared" si="25"/>
        <v>100.93160377358491</v>
      </c>
      <c r="Q389" t="str" cm="1">
        <f t="array" ref="Q389:R389">_xlfn.TEXTSPLIT(N389,"/")</f>
        <v>technology</v>
      </c>
      <c r="R389" t="str">
        <v>wearables</v>
      </c>
      <c r="S389" s="9">
        <f t="shared" si="26"/>
        <v>41072.208333333336</v>
      </c>
      <c r="T389" s="9">
        <f t="shared" si="27"/>
        <v>41077.208333333336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5">
        <f t="shared" si="24"/>
        <v>0.11270034843205574</v>
      </c>
      <c r="P390" s="6">
        <f t="shared" si="25"/>
        <v>89.227586206896547</v>
      </c>
      <c r="Q390" t="str" cm="1">
        <f t="array" ref="Q390:R390">_xlfn.TEXTSPLIT(N390,"/")</f>
        <v>music</v>
      </c>
      <c r="R390" t="str">
        <v>indie rock</v>
      </c>
      <c r="S390" s="9">
        <f t="shared" si="26"/>
        <v>40912.25</v>
      </c>
      <c r="T390" s="9">
        <f t="shared" si="27"/>
        <v>40914.25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5">
        <f t="shared" si="24"/>
        <v>1.2211084337349398</v>
      </c>
      <c r="P391" s="6">
        <f t="shared" si="25"/>
        <v>87.979166666666671</v>
      </c>
      <c r="Q391" t="str" cm="1">
        <f t="array" ref="Q391:R391">_xlfn.TEXTSPLIT(N391,"/")</f>
        <v>theater</v>
      </c>
      <c r="R391" t="str">
        <v>plays</v>
      </c>
      <c r="S391" s="9">
        <f t="shared" si="26"/>
        <v>40479.208333333336</v>
      </c>
      <c r="T391" s="9">
        <f t="shared" si="27"/>
        <v>40506.25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5">
        <f t="shared" si="24"/>
        <v>1.8654166666666667</v>
      </c>
      <c r="P392" s="6">
        <f t="shared" si="25"/>
        <v>89.54</v>
      </c>
      <c r="Q392" t="str" cm="1">
        <f t="array" ref="Q392:R392">_xlfn.TEXTSPLIT(N392,"/")</f>
        <v>photography</v>
      </c>
      <c r="R392" t="str">
        <v>photography books</v>
      </c>
      <c r="S392" s="9">
        <f t="shared" si="26"/>
        <v>41530.208333333336</v>
      </c>
      <c r="T392" s="9">
        <f t="shared" si="27"/>
        <v>41545.208333333336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5">
        <f t="shared" si="24"/>
        <v>7.27317880794702E-2</v>
      </c>
      <c r="P393" s="6">
        <f t="shared" si="25"/>
        <v>29.09271523178808</v>
      </c>
      <c r="Q393" t="str" cm="1">
        <f t="array" ref="Q393:R393">_xlfn.TEXTSPLIT(N393,"/")</f>
        <v>publishing</v>
      </c>
      <c r="R393" t="str">
        <v>nonfiction</v>
      </c>
      <c r="S393" s="9">
        <f t="shared" si="26"/>
        <v>41653.25</v>
      </c>
      <c r="T393" s="9">
        <f t="shared" si="27"/>
        <v>41655.25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5">
        <f t="shared" si="24"/>
        <v>0.65642371234207963</v>
      </c>
      <c r="P394" s="6">
        <f t="shared" si="25"/>
        <v>42.006218905472636</v>
      </c>
      <c r="Q394" t="str" cm="1">
        <f t="array" ref="Q394:R394">_xlfn.TEXTSPLIT(N394,"/")</f>
        <v>technology</v>
      </c>
      <c r="R394" t="str">
        <v>wearables</v>
      </c>
      <c r="S394" s="9">
        <f t="shared" si="26"/>
        <v>40549.25</v>
      </c>
      <c r="T394" s="9">
        <f t="shared" si="27"/>
        <v>40551.25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5">
        <f t="shared" si="24"/>
        <v>2.2896178343949045</v>
      </c>
      <c r="P395" s="6">
        <f t="shared" si="25"/>
        <v>47.004903563255965</v>
      </c>
      <c r="Q395" t="str" cm="1">
        <f t="array" ref="Q395:R395">_xlfn.TEXTSPLIT(N395,"/")</f>
        <v>music</v>
      </c>
      <c r="R395" t="str">
        <v>jazz</v>
      </c>
      <c r="S395" s="9">
        <f t="shared" si="26"/>
        <v>42933.208333333328</v>
      </c>
      <c r="T395" s="9">
        <f t="shared" si="27"/>
        <v>42934.208333333328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5">
        <f t="shared" si="24"/>
        <v>4.6937499999999996</v>
      </c>
      <c r="P396" s="6">
        <f t="shared" si="25"/>
        <v>110.44117647058823</v>
      </c>
      <c r="Q396" t="str" cm="1">
        <f t="array" ref="Q396:R396">_xlfn.TEXTSPLIT(N396,"/")</f>
        <v>film &amp; video</v>
      </c>
      <c r="R396" t="str">
        <v>documentary</v>
      </c>
      <c r="S396" s="9">
        <f t="shared" si="26"/>
        <v>41484.208333333336</v>
      </c>
      <c r="T396" s="9">
        <f t="shared" si="27"/>
        <v>41494.208333333336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5">
        <f t="shared" si="24"/>
        <v>1.3011267605633803</v>
      </c>
      <c r="P397" s="6">
        <f t="shared" si="25"/>
        <v>41.990909090909092</v>
      </c>
      <c r="Q397" t="str" cm="1">
        <f t="array" ref="Q397:R397">_xlfn.TEXTSPLIT(N397,"/")</f>
        <v>theater</v>
      </c>
      <c r="R397" t="str">
        <v>plays</v>
      </c>
      <c r="S397" s="9">
        <f t="shared" si="26"/>
        <v>40885.25</v>
      </c>
      <c r="T397" s="9">
        <f t="shared" si="27"/>
        <v>40886.25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5">
        <f t="shared" si="24"/>
        <v>1.6705422993492407</v>
      </c>
      <c r="P398" s="6">
        <f t="shared" si="25"/>
        <v>48.012468827930178</v>
      </c>
      <c r="Q398" t="str" cm="1">
        <f t="array" ref="Q398:R398">_xlfn.TEXTSPLIT(N398,"/")</f>
        <v>film &amp; video</v>
      </c>
      <c r="R398" t="str">
        <v>drama</v>
      </c>
      <c r="S398" s="9">
        <f t="shared" si="26"/>
        <v>43378.208333333328</v>
      </c>
      <c r="T398" s="9">
        <f t="shared" si="27"/>
        <v>43386.208333333328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5">
        <f t="shared" si="24"/>
        <v>1.738641975308642</v>
      </c>
      <c r="P399" s="6">
        <f t="shared" si="25"/>
        <v>31.019823788546255</v>
      </c>
      <c r="Q399" t="str" cm="1">
        <f t="array" ref="Q399:R399">_xlfn.TEXTSPLIT(N399,"/")</f>
        <v>music</v>
      </c>
      <c r="R399" t="str">
        <v>rock</v>
      </c>
      <c r="S399" s="9">
        <f t="shared" si="26"/>
        <v>41417.208333333336</v>
      </c>
      <c r="T399" s="9">
        <f t="shared" si="27"/>
        <v>41423.208333333336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5">
        <f t="shared" si="24"/>
        <v>7.1776470588235295</v>
      </c>
      <c r="P400" s="6">
        <f t="shared" si="25"/>
        <v>99.203252032520325</v>
      </c>
      <c r="Q400" t="str" cm="1">
        <f t="array" ref="Q400:R400">_xlfn.TEXTSPLIT(N400,"/")</f>
        <v>film &amp; video</v>
      </c>
      <c r="R400" t="str">
        <v>animation</v>
      </c>
      <c r="S400" s="9">
        <f t="shared" si="26"/>
        <v>43228.208333333328</v>
      </c>
      <c r="T400" s="9">
        <f t="shared" si="27"/>
        <v>43230.208333333328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5">
        <f t="shared" si="24"/>
        <v>0.63850976361767731</v>
      </c>
      <c r="P401" s="6">
        <f t="shared" si="25"/>
        <v>66.022316684378325</v>
      </c>
      <c r="Q401" t="str" cm="1">
        <f t="array" ref="Q401:R401">_xlfn.TEXTSPLIT(N401,"/")</f>
        <v>music</v>
      </c>
      <c r="R401" t="str">
        <v>indie rock</v>
      </c>
      <c r="S401" s="9">
        <f t="shared" si="26"/>
        <v>40576.25</v>
      </c>
      <c r="T401" s="9">
        <f t="shared" si="27"/>
        <v>40583.25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5">
        <f t="shared" si="24"/>
        <v>0.02</v>
      </c>
      <c r="P402" s="6">
        <f t="shared" si="25"/>
        <v>2</v>
      </c>
      <c r="Q402" t="str" cm="1">
        <f t="array" ref="Q402:R402">_xlfn.TEXTSPLIT(N402,"/")</f>
        <v>photography</v>
      </c>
      <c r="R402" t="str">
        <v>photography books</v>
      </c>
      <c r="S402" s="9">
        <f t="shared" si="26"/>
        <v>41502.208333333336</v>
      </c>
      <c r="T402" s="9">
        <f t="shared" si="27"/>
        <v>41524.208333333336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5">
        <f t="shared" si="24"/>
        <v>15.302222222222222</v>
      </c>
      <c r="P403" s="6">
        <f t="shared" si="25"/>
        <v>46.060200668896321</v>
      </c>
      <c r="Q403" t="str" cm="1">
        <f t="array" ref="Q403:R403">_xlfn.TEXTSPLIT(N403,"/")</f>
        <v>theater</v>
      </c>
      <c r="R403" t="str">
        <v>plays</v>
      </c>
      <c r="S403" s="9">
        <f t="shared" si="26"/>
        <v>43765.208333333328</v>
      </c>
      <c r="T403" s="9">
        <f t="shared" si="27"/>
        <v>43765.208333333328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5">
        <f t="shared" si="24"/>
        <v>0.40356164383561643</v>
      </c>
      <c r="P404" s="6">
        <f t="shared" si="25"/>
        <v>73.650000000000006</v>
      </c>
      <c r="Q404" t="str" cm="1">
        <f t="array" ref="Q404:R404">_xlfn.TEXTSPLIT(N404,"/")</f>
        <v>film &amp; video</v>
      </c>
      <c r="R404" t="str">
        <v>shorts</v>
      </c>
      <c r="S404" s="9">
        <f t="shared" si="26"/>
        <v>40914.25</v>
      </c>
      <c r="T404" s="9">
        <f t="shared" si="27"/>
        <v>40961.25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5">
        <f t="shared" si="24"/>
        <v>0.86220633299284988</v>
      </c>
      <c r="P405" s="6">
        <f t="shared" si="25"/>
        <v>55.99336650082919</v>
      </c>
      <c r="Q405" t="str" cm="1">
        <f t="array" ref="Q405:R405">_xlfn.TEXTSPLIT(N405,"/")</f>
        <v>theater</v>
      </c>
      <c r="R405" t="str">
        <v>plays</v>
      </c>
      <c r="S405" s="9">
        <f t="shared" si="26"/>
        <v>40310.208333333336</v>
      </c>
      <c r="T405" s="9">
        <f t="shared" si="27"/>
        <v>40346.208333333336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5">
        <f t="shared" si="24"/>
        <v>3.1558486707566464</v>
      </c>
      <c r="P406" s="6">
        <f t="shared" si="25"/>
        <v>68.985695127402778</v>
      </c>
      <c r="Q406" t="str" cm="1">
        <f t="array" ref="Q406:R406">_xlfn.TEXTSPLIT(N406,"/")</f>
        <v>theater</v>
      </c>
      <c r="R406" t="str">
        <v>plays</v>
      </c>
      <c r="S406" s="9">
        <f t="shared" si="26"/>
        <v>43053.25</v>
      </c>
      <c r="T406" s="9">
        <f t="shared" si="27"/>
        <v>43056.25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5">
        <f t="shared" si="24"/>
        <v>0.89618243243243245</v>
      </c>
      <c r="P407" s="6">
        <f t="shared" si="25"/>
        <v>60.981609195402299</v>
      </c>
      <c r="Q407" t="str" cm="1">
        <f t="array" ref="Q407:R407">_xlfn.TEXTSPLIT(N407,"/")</f>
        <v>theater</v>
      </c>
      <c r="R407" t="str">
        <v>plays</v>
      </c>
      <c r="S407" s="9">
        <f t="shared" si="26"/>
        <v>43255.208333333328</v>
      </c>
      <c r="T407" s="9">
        <f t="shared" si="27"/>
        <v>43305.208333333328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5">
        <f t="shared" si="24"/>
        <v>1.8214503816793892</v>
      </c>
      <c r="P408" s="6">
        <f t="shared" si="25"/>
        <v>110.98139534883721</v>
      </c>
      <c r="Q408" t="str" cm="1">
        <f t="array" ref="Q408:R408">_xlfn.TEXTSPLIT(N408,"/")</f>
        <v>film &amp; video</v>
      </c>
      <c r="R408" t="str">
        <v>documentary</v>
      </c>
      <c r="S408" s="9">
        <f t="shared" si="26"/>
        <v>41304.25</v>
      </c>
      <c r="T408" s="9">
        <f t="shared" si="27"/>
        <v>41316.25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5">
        <f t="shared" si="24"/>
        <v>3.5588235294117645</v>
      </c>
      <c r="P409" s="6">
        <f t="shared" si="25"/>
        <v>25</v>
      </c>
      <c r="Q409" t="str" cm="1">
        <f t="array" ref="Q409:R409">_xlfn.TEXTSPLIT(N409,"/")</f>
        <v>theater</v>
      </c>
      <c r="R409" t="str">
        <v>plays</v>
      </c>
      <c r="S409" s="9">
        <f t="shared" si="26"/>
        <v>43751.208333333328</v>
      </c>
      <c r="T409" s="9">
        <f t="shared" si="27"/>
        <v>43758.208333333328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5">
        <f t="shared" si="24"/>
        <v>1.3183695652173912</v>
      </c>
      <c r="P410" s="6">
        <f t="shared" si="25"/>
        <v>78.759740259740255</v>
      </c>
      <c r="Q410" t="str" cm="1">
        <f t="array" ref="Q410:R410">_xlfn.TEXTSPLIT(N410,"/")</f>
        <v>film &amp; video</v>
      </c>
      <c r="R410" t="str">
        <v>documentary</v>
      </c>
      <c r="S410" s="9">
        <f t="shared" si="26"/>
        <v>42541.208333333328</v>
      </c>
      <c r="T410" s="9">
        <f t="shared" si="27"/>
        <v>42561.208333333328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5">
        <f t="shared" si="24"/>
        <v>0.46315634218289087</v>
      </c>
      <c r="P411" s="6">
        <f t="shared" si="25"/>
        <v>87.960784313725483</v>
      </c>
      <c r="Q411" t="str" cm="1">
        <f t="array" ref="Q411:R411">_xlfn.TEXTSPLIT(N411,"/")</f>
        <v>music</v>
      </c>
      <c r="R411" t="str">
        <v>rock</v>
      </c>
      <c r="S411" s="9">
        <f t="shared" si="26"/>
        <v>42843.208333333328</v>
      </c>
      <c r="T411" s="9">
        <f t="shared" si="27"/>
        <v>42847.208333333328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5">
        <f t="shared" si="24"/>
        <v>0.36132726089785294</v>
      </c>
      <c r="P412" s="6">
        <f t="shared" si="25"/>
        <v>49.987398739873989</v>
      </c>
      <c r="Q412" t="str" cm="1">
        <f t="array" ref="Q412:R412">_xlfn.TEXTSPLIT(N412,"/")</f>
        <v>games</v>
      </c>
      <c r="R412" t="str">
        <v>mobile games</v>
      </c>
      <c r="S412" s="9">
        <f t="shared" si="26"/>
        <v>42122.208333333328</v>
      </c>
      <c r="T412" s="9">
        <f t="shared" si="27"/>
        <v>42122.208333333328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5">
        <f t="shared" si="24"/>
        <v>1.0462820512820512</v>
      </c>
      <c r="P413" s="6">
        <f t="shared" si="25"/>
        <v>99.524390243902445</v>
      </c>
      <c r="Q413" t="str" cm="1">
        <f t="array" ref="Q413:R413">_xlfn.TEXTSPLIT(N413,"/")</f>
        <v>theater</v>
      </c>
      <c r="R413" t="str">
        <v>plays</v>
      </c>
      <c r="S413" s="9">
        <f t="shared" si="26"/>
        <v>42884.208333333328</v>
      </c>
      <c r="T413" s="9">
        <f t="shared" si="27"/>
        <v>42886.208333333328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5">
        <f t="shared" si="24"/>
        <v>6.6885714285714286</v>
      </c>
      <c r="P414" s="6">
        <f t="shared" si="25"/>
        <v>104.82089552238806</v>
      </c>
      <c r="Q414" t="str" cm="1">
        <f t="array" ref="Q414:R414">_xlfn.TEXTSPLIT(N414,"/")</f>
        <v>publishing</v>
      </c>
      <c r="R414" t="str">
        <v>fiction</v>
      </c>
      <c r="S414" s="9">
        <f t="shared" si="26"/>
        <v>41642.25</v>
      </c>
      <c r="T414" s="9">
        <f t="shared" si="27"/>
        <v>41652.25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5">
        <f t="shared" si="24"/>
        <v>0.62072823218997364</v>
      </c>
      <c r="P415" s="6">
        <f t="shared" si="25"/>
        <v>108.01469237832875</v>
      </c>
      <c r="Q415" t="str" cm="1">
        <f t="array" ref="Q415:R415">_xlfn.TEXTSPLIT(N415,"/")</f>
        <v>film &amp; video</v>
      </c>
      <c r="R415" t="str">
        <v>animation</v>
      </c>
      <c r="S415" s="9">
        <f t="shared" si="26"/>
        <v>43431.25</v>
      </c>
      <c r="T415" s="9">
        <f t="shared" si="27"/>
        <v>43458.25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5">
        <f t="shared" si="24"/>
        <v>0.84699787460148779</v>
      </c>
      <c r="P416" s="6">
        <f t="shared" si="25"/>
        <v>28.998544660724033</v>
      </c>
      <c r="Q416" t="str" cm="1">
        <f t="array" ref="Q416:R416">_xlfn.TEXTSPLIT(N416,"/")</f>
        <v>food</v>
      </c>
      <c r="R416" t="str">
        <v>food trucks</v>
      </c>
      <c r="S416" s="9">
        <f t="shared" si="26"/>
        <v>40288.208333333336</v>
      </c>
      <c r="T416" s="9">
        <f t="shared" si="27"/>
        <v>40296.208333333336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5">
        <f t="shared" si="24"/>
        <v>0.11059030837004405</v>
      </c>
      <c r="P417" s="6">
        <f t="shared" si="25"/>
        <v>30.028708133971293</v>
      </c>
      <c r="Q417" t="str" cm="1">
        <f t="array" ref="Q417:R417">_xlfn.TEXTSPLIT(N417,"/")</f>
        <v>theater</v>
      </c>
      <c r="R417" t="str">
        <v>plays</v>
      </c>
      <c r="S417" s="9">
        <f t="shared" si="26"/>
        <v>40921.25</v>
      </c>
      <c r="T417" s="9">
        <f t="shared" si="27"/>
        <v>40938.25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5">
        <f t="shared" si="24"/>
        <v>0.43838781575037145</v>
      </c>
      <c r="P418" s="6">
        <f t="shared" si="25"/>
        <v>41.005559416261292</v>
      </c>
      <c r="Q418" t="str" cm="1">
        <f t="array" ref="Q418:R418">_xlfn.TEXTSPLIT(N418,"/")</f>
        <v>film &amp; video</v>
      </c>
      <c r="R418" t="str">
        <v>documentary</v>
      </c>
      <c r="S418" s="9">
        <f t="shared" si="26"/>
        <v>40560.25</v>
      </c>
      <c r="T418" s="9">
        <f t="shared" si="27"/>
        <v>40569.25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5">
        <f t="shared" si="24"/>
        <v>0.55470588235294116</v>
      </c>
      <c r="P419" s="6">
        <f t="shared" si="25"/>
        <v>62.866666666666667</v>
      </c>
      <c r="Q419" t="str" cm="1">
        <f t="array" ref="Q419:R419">_xlfn.TEXTSPLIT(N419,"/")</f>
        <v>theater</v>
      </c>
      <c r="R419" t="str">
        <v>plays</v>
      </c>
      <c r="S419" s="9">
        <f t="shared" si="26"/>
        <v>43407.208333333328</v>
      </c>
      <c r="T419" s="9">
        <f t="shared" si="27"/>
        <v>43431.25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5">
        <f t="shared" si="24"/>
        <v>0.57399511301160655</v>
      </c>
      <c r="P420" s="6">
        <f t="shared" si="25"/>
        <v>47.005002501250623</v>
      </c>
      <c r="Q420" t="str" cm="1">
        <f t="array" ref="Q420:R420">_xlfn.TEXTSPLIT(N420,"/")</f>
        <v>film &amp; video</v>
      </c>
      <c r="R420" t="str">
        <v>documentary</v>
      </c>
      <c r="S420" s="9">
        <f t="shared" si="26"/>
        <v>41035.208333333336</v>
      </c>
      <c r="T420" s="9">
        <f t="shared" si="27"/>
        <v>41036.208333333336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5">
        <f t="shared" si="24"/>
        <v>1.2343497363796134</v>
      </c>
      <c r="P421" s="6">
        <f t="shared" si="25"/>
        <v>26.997693638285604</v>
      </c>
      <c r="Q421" t="str" cm="1">
        <f t="array" ref="Q421:R421">_xlfn.TEXTSPLIT(N421,"/")</f>
        <v>technology</v>
      </c>
      <c r="R421" t="str">
        <v>web</v>
      </c>
      <c r="S421" s="9">
        <f t="shared" si="26"/>
        <v>40899.25</v>
      </c>
      <c r="T421" s="9">
        <f t="shared" si="27"/>
        <v>40905.25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5">
        <f t="shared" si="24"/>
        <v>1.2846</v>
      </c>
      <c r="P422" s="6">
        <f t="shared" si="25"/>
        <v>68.329787234042556</v>
      </c>
      <c r="Q422" t="str" cm="1">
        <f t="array" ref="Q422:R422">_xlfn.TEXTSPLIT(N422,"/")</f>
        <v>theater</v>
      </c>
      <c r="R422" t="str">
        <v>plays</v>
      </c>
      <c r="S422" s="9">
        <f t="shared" si="26"/>
        <v>42911.208333333328</v>
      </c>
      <c r="T422" s="9">
        <f t="shared" si="27"/>
        <v>42925.208333333328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5">
        <f t="shared" si="24"/>
        <v>0.63989361702127656</v>
      </c>
      <c r="P423" s="6">
        <f t="shared" si="25"/>
        <v>50.974576271186443</v>
      </c>
      <c r="Q423" t="str" cm="1">
        <f t="array" ref="Q423:R423">_xlfn.TEXTSPLIT(N423,"/")</f>
        <v>technology</v>
      </c>
      <c r="R423" t="str">
        <v>wearables</v>
      </c>
      <c r="S423" s="9">
        <f t="shared" si="26"/>
        <v>42915.208333333328</v>
      </c>
      <c r="T423" s="9">
        <f t="shared" si="27"/>
        <v>42945.208333333328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5">
        <f t="shared" si="24"/>
        <v>1.2729885057471264</v>
      </c>
      <c r="P424" s="6">
        <f t="shared" si="25"/>
        <v>54.024390243902438</v>
      </c>
      <c r="Q424" t="str" cm="1">
        <f t="array" ref="Q424:R424">_xlfn.TEXTSPLIT(N424,"/")</f>
        <v>theater</v>
      </c>
      <c r="R424" t="str">
        <v>plays</v>
      </c>
      <c r="S424" s="9">
        <f t="shared" si="26"/>
        <v>40285.208333333336</v>
      </c>
      <c r="T424" s="9">
        <f t="shared" si="27"/>
        <v>40305.208333333336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5">
        <f t="shared" si="24"/>
        <v>0.10638024357239513</v>
      </c>
      <c r="P425" s="6">
        <f t="shared" si="25"/>
        <v>97.055555555555557</v>
      </c>
      <c r="Q425" t="str" cm="1">
        <f t="array" ref="Q425:R425">_xlfn.TEXTSPLIT(N425,"/")</f>
        <v>food</v>
      </c>
      <c r="R425" t="str">
        <v>food trucks</v>
      </c>
      <c r="S425" s="9">
        <f t="shared" si="26"/>
        <v>40808.208333333336</v>
      </c>
      <c r="T425" s="9">
        <f t="shared" si="27"/>
        <v>40810.208333333336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5">
        <f t="shared" si="24"/>
        <v>0.40470588235294119</v>
      </c>
      <c r="P426" s="6">
        <f t="shared" si="25"/>
        <v>24.867469879518072</v>
      </c>
      <c r="Q426" t="str" cm="1">
        <f t="array" ref="Q426:R426">_xlfn.TEXTSPLIT(N426,"/")</f>
        <v>music</v>
      </c>
      <c r="R426" t="str">
        <v>indie rock</v>
      </c>
      <c r="S426" s="9">
        <f t="shared" si="26"/>
        <v>43208.208333333328</v>
      </c>
      <c r="T426" s="9">
        <f t="shared" si="27"/>
        <v>43214.208333333328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5">
        <f t="shared" si="24"/>
        <v>2.8766666666666665</v>
      </c>
      <c r="P427" s="6">
        <f t="shared" si="25"/>
        <v>84.423913043478265</v>
      </c>
      <c r="Q427" t="str" cm="1">
        <f t="array" ref="Q427:R427">_xlfn.TEXTSPLIT(N427,"/")</f>
        <v>photography</v>
      </c>
      <c r="R427" t="str">
        <v>photography books</v>
      </c>
      <c r="S427" s="9">
        <f t="shared" si="26"/>
        <v>42213.208333333328</v>
      </c>
      <c r="T427" s="9">
        <f t="shared" si="27"/>
        <v>42219.208333333328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5">
        <f t="shared" si="24"/>
        <v>5.7294444444444448</v>
      </c>
      <c r="P428" s="6">
        <f t="shared" si="25"/>
        <v>47.091324200913242</v>
      </c>
      <c r="Q428" t="str" cm="1">
        <f t="array" ref="Q428:R428">_xlfn.TEXTSPLIT(N428,"/")</f>
        <v>theater</v>
      </c>
      <c r="R428" t="str">
        <v>plays</v>
      </c>
      <c r="S428" s="9">
        <f t="shared" si="26"/>
        <v>41332.25</v>
      </c>
      <c r="T428" s="9">
        <f t="shared" si="27"/>
        <v>41339.25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5">
        <f t="shared" si="24"/>
        <v>1.1290429799426933</v>
      </c>
      <c r="P429" s="6">
        <f t="shared" si="25"/>
        <v>77.996041171813147</v>
      </c>
      <c r="Q429" t="str" cm="1">
        <f t="array" ref="Q429:R429">_xlfn.TEXTSPLIT(N429,"/")</f>
        <v>theater</v>
      </c>
      <c r="R429" t="str">
        <v>plays</v>
      </c>
      <c r="S429" s="9">
        <f t="shared" si="26"/>
        <v>41895.208333333336</v>
      </c>
      <c r="T429" s="9">
        <f t="shared" si="27"/>
        <v>41927.208333333336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5">
        <f t="shared" si="24"/>
        <v>0.46387573964497042</v>
      </c>
      <c r="P430" s="6">
        <f t="shared" si="25"/>
        <v>62.967871485943775</v>
      </c>
      <c r="Q430" t="str" cm="1">
        <f t="array" ref="Q430:R430">_xlfn.TEXTSPLIT(N430,"/")</f>
        <v>film &amp; video</v>
      </c>
      <c r="R430" t="str">
        <v>animation</v>
      </c>
      <c r="S430" s="9">
        <f t="shared" si="26"/>
        <v>40585.25</v>
      </c>
      <c r="T430" s="9">
        <f t="shared" si="27"/>
        <v>40592.25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5">
        <f t="shared" si="24"/>
        <v>0.90675916230366493</v>
      </c>
      <c r="P431" s="6">
        <f t="shared" si="25"/>
        <v>81.006080449017773</v>
      </c>
      <c r="Q431" t="str" cm="1">
        <f t="array" ref="Q431:R431">_xlfn.TEXTSPLIT(N431,"/")</f>
        <v>photography</v>
      </c>
      <c r="R431" t="str">
        <v>photography books</v>
      </c>
      <c r="S431" s="9">
        <f t="shared" si="26"/>
        <v>41680.25</v>
      </c>
      <c r="T431" s="9">
        <f t="shared" si="27"/>
        <v>41708.208333333336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5">
        <f t="shared" si="24"/>
        <v>0.67740740740740746</v>
      </c>
      <c r="P432" s="6">
        <f t="shared" si="25"/>
        <v>65.321428571428569</v>
      </c>
      <c r="Q432" t="str" cm="1">
        <f t="array" ref="Q432:R432">_xlfn.TEXTSPLIT(N432,"/")</f>
        <v>theater</v>
      </c>
      <c r="R432" t="str">
        <v>plays</v>
      </c>
      <c r="S432" s="9">
        <f t="shared" si="26"/>
        <v>43737.208333333328</v>
      </c>
      <c r="T432" s="9">
        <f t="shared" si="27"/>
        <v>43771.208333333328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5">
        <f t="shared" si="24"/>
        <v>1.9249019607843136</v>
      </c>
      <c r="P433" s="6">
        <f t="shared" si="25"/>
        <v>104.43617021276596</v>
      </c>
      <c r="Q433" t="str" cm="1">
        <f t="array" ref="Q433:R433">_xlfn.TEXTSPLIT(N433,"/")</f>
        <v>theater</v>
      </c>
      <c r="R433" t="str">
        <v>plays</v>
      </c>
      <c r="S433" s="9">
        <f t="shared" si="26"/>
        <v>43273.208333333328</v>
      </c>
      <c r="T433" s="9">
        <f t="shared" si="27"/>
        <v>43290.208333333328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5">
        <f t="shared" si="24"/>
        <v>0.82714285714285718</v>
      </c>
      <c r="P434" s="6">
        <f t="shared" si="25"/>
        <v>69.989010989010993</v>
      </c>
      <c r="Q434" t="str" cm="1">
        <f t="array" ref="Q434:R434">_xlfn.TEXTSPLIT(N434,"/")</f>
        <v>theater</v>
      </c>
      <c r="R434" t="str">
        <v>plays</v>
      </c>
      <c r="S434" s="9">
        <f t="shared" si="26"/>
        <v>41761.208333333336</v>
      </c>
      <c r="T434" s="9">
        <f t="shared" si="27"/>
        <v>41781.208333333336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5">
        <f t="shared" si="24"/>
        <v>0.54163920922570019</v>
      </c>
      <c r="P435" s="6">
        <f t="shared" si="25"/>
        <v>83.023989898989896</v>
      </c>
      <c r="Q435" t="str" cm="1">
        <f t="array" ref="Q435:R435">_xlfn.TEXTSPLIT(N435,"/")</f>
        <v>film &amp; video</v>
      </c>
      <c r="R435" t="str">
        <v>documentary</v>
      </c>
      <c r="S435" s="9">
        <f t="shared" si="26"/>
        <v>41603.25</v>
      </c>
      <c r="T435" s="9">
        <f t="shared" si="27"/>
        <v>41619.25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5">
        <f t="shared" si="24"/>
        <v>0.16722222222222222</v>
      </c>
      <c r="P436" s="6">
        <f t="shared" si="25"/>
        <v>90.3</v>
      </c>
      <c r="Q436" t="str" cm="1">
        <f t="array" ref="Q436:R436">_xlfn.TEXTSPLIT(N436,"/")</f>
        <v>theater</v>
      </c>
      <c r="R436" t="str">
        <v>plays</v>
      </c>
      <c r="S436" s="9">
        <f t="shared" si="26"/>
        <v>42705.25</v>
      </c>
      <c r="T436" s="9">
        <f t="shared" si="27"/>
        <v>42719.25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5">
        <f t="shared" si="24"/>
        <v>1.168766404199475</v>
      </c>
      <c r="P437" s="6">
        <f t="shared" si="25"/>
        <v>103.98131932282546</v>
      </c>
      <c r="Q437" t="str" cm="1">
        <f t="array" ref="Q437:R437">_xlfn.TEXTSPLIT(N437,"/")</f>
        <v>theater</v>
      </c>
      <c r="R437" t="str">
        <v>plays</v>
      </c>
      <c r="S437" s="9">
        <f t="shared" si="26"/>
        <v>41988.25</v>
      </c>
      <c r="T437" s="9">
        <f t="shared" si="27"/>
        <v>42000.25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5">
        <f t="shared" si="24"/>
        <v>10.521538461538462</v>
      </c>
      <c r="P438" s="6">
        <f t="shared" si="25"/>
        <v>54.931726907630519</v>
      </c>
      <c r="Q438" t="str" cm="1">
        <f t="array" ref="Q438:R438">_xlfn.TEXTSPLIT(N438,"/")</f>
        <v>music</v>
      </c>
      <c r="R438" t="str">
        <v>jazz</v>
      </c>
      <c r="S438" s="9">
        <f t="shared" si="26"/>
        <v>43575.208333333328</v>
      </c>
      <c r="T438" s="9">
        <f t="shared" si="27"/>
        <v>43576.208333333328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5">
        <f t="shared" si="24"/>
        <v>1.2307407407407407</v>
      </c>
      <c r="P439" s="6">
        <f t="shared" si="25"/>
        <v>51.921875</v>
      </c>
      <c r="Q439" t="str" cm="1">
        <f t="array" ref="Q439:R439">_xlfn.TEXTSPLIT(N439,"/")</f>
        <v>film &amp; video</v>
      </c>
      <c r="R439" t="str">
        <v>animation</v>
      </c>
      <c r="S439" s="9">
        <f t="shared" si="26"/>
        <v>42260.208333333328</v>
      </c>
      <c r="T439" s="9">
        <f t="shared" si="27"/>
        <v>42263.208333333328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5">
        <f t="shared" si="24"/>
        <v>1.7863855421686747</v>
      </c>
      <c r="P440" s="6">
        <f t="shared" si="25"/>
        <v>60.02834008097166</v>
      </c>
      <c r="Q440" t="str" cm="1">
        <f t="array" ref="Q440:R440">_xlfn.TEXTSPLIT(N440,"/")</f>
        <v>theater</v>
      </c>
      <c r="R440" t="str">
        <v>plays</v>
      </c>
      <c r="S440" s="9">
        <f t="shared" si="26"/>
        <v>41337.25</v>
      </c>
      <c r="T440" s="9">
        <f t="shared" si="27"/>
        <v>41367.208333333336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5">
        <f t="shared" si="24"/>
        <v>3.5528169014084505</v>
      </c>
      <c r="P441" s="6">
        <f t="shared" si="25"/>
        <v>44.003488879197555</v>
      </c>
      <c r="Q441" t="str" cm="1">
        <f t="array" ref="Q441:R441">_xlfn.TEXTSPLIT(N441,"/")</f>
        <v>film &amp; video</v>
      </c>
      <c r="R441" t="str">
        <v>science fiction</v>
      </c>
      <c r="S441" s="9">
        <f t="shared" si="26"/>
        <v>42680.208333333328</v>
      </c>
      <c r="T441" s="9">
        <f t="shared" si="27"/>
        <v>42687.25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5">
        <f t="shared" si="24"/>
        <v>1.6190634146341463</v>
      </c>
      <c r="P442" s="6">
        <f t="shared" si="25"/>
        <v>53.003513254551258</v>
      </c>
      <c r="Q442" t="str" cm="1">
        <f t="array" ref="Q442:R442">_xlfn.TEXTSPLIT(N442,"/")</f>
        <v>film &amp; video</v>
      </c>
      <c r="R442" t="str">
        <v>television</v>
      </c>
      <c r="S442" s="9">
        <f t="shared" si="26"/>
        <v>42916.208333333328</v>
      </c>
      <c r="T442" s="9">
        <f t="shared" si="27"/>
        <v>42926.208333333328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5">
        <f t="shared" si="24"/>
        <v>0.24914285714285714</v>
      </c>
      <c r="P443" s="6">
        <f t="shared" si="25"/>
        <v>54.5</v>
      </c>
      <c r="Q443" t="str" cm="1">
        <f t="array" ref="Q443:R443">_xlfn.TEXTSPLIT(N443,"/")</f>
        <v>technology</v>
      </c>
      <c r="R443" t="str">
        <v>wearables</v>
      </c>
      <c r="S443" s="9">
        <f t="shared" si="26"/>
        <v>41025.208333333336</v>
      </c>
      <c r="T443" s="9">
        <f t="shared" si="27"/>
        <v>41053.208333333336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5">
        <f t="shared" si="24"/>
        <v>1.9872222222222222</v>
      </c>
      <c r="P444" s="6">
        <f t="shared" si="25"/>
        <v>75.04195804195804</v>
      </c>
      <c r="Q444" t="str" cm="1">
        <f t="array" ref="Q444:R444">_xlfn.TEXTSPLIT(N444,"/")</f>
        <v>theater</v>
      </c>
      <c r="R444" t="str">
        <v>plays</v>
      </c>
      <c r="S444" s="9">
        <f t="shared" si="26"/>
        <v>42980.208333333328</v>
      </c>
      <c r="T444" s="9">
        <f t="shared" si="27"/>
        <v>42996.208333333328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5">
        <f t="shared" si="24"/>
        <v>0.34752688172043011</v>
      </c>
      <c r="P445" s="6">
        <f t="shared" si="25"/>
        <v>35.911111111111111</v>
      </c>
      <c r="Q445" t="str" cm="1">
        <f t="array" ref="Q445:R445">_xlfn.TEXTSPLIT(N445,"/")</f>
        <v>theater</v>
      </c>
      <c r="R445" t="str">
        <v>plays</v>
      </c>
      <c r="S445" s="9">
        <f t="shared" si="26"/>
        <v>40451.208333333336</v>
      </c>
      <c r="T445" s="9">
        <f t="shared" si="27"/>
        <v>40470.208333333336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5">
        <f t="shared" si="24"/>
        <v>1.7641935483870967</v>
      </c>
      <c r="P446" s="6">
        <f t="shared" si="25"/>
        <v>36.952702702702702</v>
      </c>
      <c r="Q446" t="str" cm="1">
        <f t="array" ref="Q446:R446">_xlfn.TEXTSPLIT(N446,"/")</f>
        <v>music</v>
      </c>
      <c r="R446" t="str">
        <v>indie rock</v>
      </c>
      <c r="S446" s="9">
        <f t="shared" si="26"/>
        <v>40748.208333333336</v>
      </c>
      <c r="T446" s="9">
        <f t="shared" si="27"/>
        <v>40750.208333333336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5">
        <f t="shared" si="24"/>
        <v>5.1138095238095236</v>
      </c>
      <c r="P447" s="6">
        <f t="shared" si="25"/>
        <v>63.170588235294119</v>
      </c>
      <c r="Q447" t="str" cm="1">
        <f t="array" ref="Q447:R447">_xlfn.TEXTSPLIT(N447,"/")</f>
        <v>theater</v>
      </c>
      <c r="R447" t="str">
        <v>plays</v>
      </c>
      <c r="S447" s="9">
        <f t="shared" si="26"/>
        <v>40515.25</v>
      </c>
      <c r="T447" s="9">
        <f t="shared" si="27"/>
        <v>40536.25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5">
        <f t="shared" si="24"/>
        <v>0.82044117647058823</v>
      </c>
      <c r="P448" s="6">
        <f t="shared" si="25"/>
        <v>29.99462365591398</v>
      </c>
      <c r="Q448" t="str" cm="1">
        <f t="array" ref="Q448:R448">_xlfn.TEXTSPLIT(N448,"/")</f>
        <v>technology</v>
      </c>
      <c r="R448" t="str">
        <v>wearables</v>
      </c>
      <c r="S448" s="9">
        <f t="shared" si="26"/>
        <v>41261.25</v>
      </c>
      <c r="T448" s="9">
        <f t="shared" si="27"/>
        <v>41263.25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5">
        <f t="shared" si="24"/>
        <v>0.24326030927835052</v>
      </c>
      <c r="P449" s="6">
        <f t="shared" si="25"/>
        <v>86</v>
      </c>
      <c r="Q449" t="str" cm="1">
        <f t="array" ref="Q449:R449">_xlfn.TEXTSPLIT(N449,"/")</f>
        <v>film &amp; video</v>
      </c>
      <c r="R449" t="str">
        <v>television</v>
      </c>
      <c r="S449" s="9">
        <f t="shared" si="26"/>
        <v>43088.25</v>
      </c>
      <c r="T449" s="9">
        <f t="shared" si="27"/>
        <v>43104.25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5">
        <f t="shared" si="24"/>
        <v>0.50482758620689661</v>
      </c>
      <c r="P450" s="6">
        <f t="shared" si="25"/>
        <v>75.014876033057845</v>
      </c>
      <c r="Q450" t="str" cm="1">
        <f t="array" ref="Q450:R450">_xlfn.TEXTSPLIT(N450,"/")</f>
        <v>games</v>
      </c>
      <c r="R450" t="str">
        <v>video games</v>
      </c>
      <c r="S450" s="9">
        <f t="shared" si="26"/>
        <v>41378.208333333336</v>
      </c>
      <c r="T450" s="9">
        <f t="shared" si="27"/>
        <v>41380.208333333336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5">
        <f t="shared" ref="O451:O514" si="28">E451/D451</f>
        <v>9.67</v>
      </c>
      <c r="P451" s="6">
        <f t="shared" ref="P451:P514" si="29">IFERROR(E451/G451,0)</f>
        <v>101.19767441860465</v>
      </c>
      <c r="Q451" t="str" cm="1">
        <f t="array" ref="Q451:R451">_xlfn.TEXTSPLIT(N451,"/")</f>
        <v>games</v>
      </c>
      <c r="R451" t="str">
        <v>video games</v>
      </c>
      <c r="S451" s="9">
        <f t="shared" ref="S451:S514" si="30">(((J451/60)/60)/24)+DATE(1970,1,1)</f>
        <v>43530.25</v>
      </c>
      <c r="T451" s="9">
        <f t="shared" ref="T451:T514" si="31">(((K451/60)/60)/24)+DATE(1970,1,1)</f>
        <v>43547.208333333328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5">
        <f t="shared" si="28"/>
        <v>0.04</v>
      </c>
      <c r="P452" s="6">
        <f t="shared" si="29"/>
        <v>4</v>
      </c>
      <c r="Q452" t="str" cm="1">
        <f t="array" ref="Q452:R452">_xlfn.TEXTSPLIT(N452,"/")</f>
        <v>film &amp; video</v>
      </c>
      <c r="R452" t="str">
        <v>animation</v>
      </c>
      <c r="S452" s="9">
        <f t="shared" si="30"/>
        <v>43394.208333333328</v>
      </c>
      <c r="T452" s="9">
        <f t="shared" si="31"/>
        <v>43417.25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5">
        <f t="shared" si="28"/>
        <v>1.2284501347708894</v>
      </c>
      <c r="P453" s="6">
        <f t="shared" si="29"/>
        <v>29.001272669424118</v>
      </c>
      <c r="Q453" t="str" cm="1">
        <f t="array" ref="Q453:R453">_xlfn.TEXTSPLIT(N453,"/")</f>
        <v>music</v>
      </c>
      <c r="R453" t="str">
        <v>rock</v>
      </c>
      <c r="S453" s="9">
        <f t="shared" si="30"/>
        <v>42935.208333333328</v>
      </c>
      <c r="T453" s="9">
        <f t="shared" si="31"/>
        <v>42966.208333333328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5">
        <f t="shared" si="28"/>
        <v>0.63437500000000002</v>
      </c>
      <c r="P454" s="6">
        <f t="shared" si="29"/>
        <v>98.225806451612897</v>
      </c>
      <c r="Q454" t="str" cm="1">
        <f t="array" ref="Q454:R454">_xlfn.TEXTSPLIT(N454,"/")</f>
        <v>film &amp; video</v>
      </c>
      <c r="R454" t="str">
        <v>drama</v>
      </c>
      <c r="S454" s="9">
        <f t="shared" si="30"/>
        <v>40365.208333333336</v>
      </c>
      <c r="T454" s="9">
        <f t="shared" si="31"/>
        <v>40366.208333333336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5">
        <f t="shared" si="28"/>
        <v>0.56331688596491225</v>
      </c>
      <c r="P455" s="6">
        <f t="shared" si="29"/>
        <v>87.001693480101608</v>
      </c>
      <c r="Q455" t="str" cm="1">
        <f t="array" ref="Q455:R455">_xlfn.TEXTSPLIT(N455,"/")</f>
        <v>film &amp; video</v>
      </c>
      <c r="R455" t="str">
        <v>science fiction</v>
      </c>
      <c r="S455" s="9">
        <f t="shared" si="30"/>
        <v>42705.25</v>
      </c>
      <c r="T455" s="9">
        <f t="shared" si="31"/>
        <v>42746.25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5">
        <f t="shared" si="28"/>
        <v>0.44074999999999998</v>
      </c>
      <c r="P456" s="6">
        <f t="shared" si="29"/>
        <v>45.205128205128204</v>
      </c>
      <c r="Q456" t="str" cm="1">
        <f t="array" ref="Q456:R456">_xlfn.TEXTSPLIT(N456,"/")</f>
        <v>film &amp; video</v>
      </c>
      <c r="R456" t="str">
        <v>drama</v>
      </c>
      <c r="S456" s="9">
        <f t="shared" si="30"/>
        <v>41568.208333333336</v>
      </c>
      <c r="T456" s="9">
        <f t="shared" si="31"/>
        <v>41604.25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5">
        <f t="shared" si="28"/>
        <v>1.1837253218884121</v>
      </c>
      <c r="P457" s="6">
        <f t="shared" si="29"/>
        <v>37.001341561577675</v>
      </c>
      <c r="Q457" t="str" cm="1">
        <f t="array" ref="Q457:R457">_xlfn.TEXTSPLIT(N457,"/")</f>
        <v>theater</v>
      </c>
      <c r="R457" t="str">
        <v>plays</v>
      </c>
      <c r="S457" s="9">
        <f t="shared" si="30"/>
        <v>40809.208333333336</v>
      </c>
      <c r="T457" s="9">
        <f t="shared" si="31"/>
        <v>40832.208333333336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5">
        <f t="shared" si="28"/>
        <v>1.041243169398907</v>
      </c>
      <c r="P458" s="6">
        <f t="shared" si="29"/>
        <v>94.976947040498445</v>
      </c>
      <c r="Q458" t="str" cm="1">
        <f t="array" ref="Q458:R458">_xlfn.TEXTSPLIT(N458,"/")</f>
        <v>music</v>
      </c>
      <c r="R458" t="str">
        <v>indie rock</v>
      </c>
      <c r="S458" s="9">
        <f t="shared" si="30"/>
        <v>43141.25</v>
      </c>
      <c r="T458" s="9">
        <f t="shared" si="31"/>
        <v>43141.25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5">
        <f t="shared" si="28"/>
        <v>0.26640000000000003</v>
      </c>
      <c r="P459" s="6">
        <f t="shared" si="29"/>
        <v>28.956521739130434</v>
      </c>
      <c r="Q459" t="str" cm="1">
        <f t="array" ref="Q459:R459">_xlfn.TEXTSPLIT(N459,"/")</f>
        <v>theater</v>
      </c>
      <c r="R459" t="str">
        <v>plays</v>
      </c>
      <c r="S459" s="9">
        <f t="shared" si="30"/>
        <v>42657.208333333328</v>
      </c>
      <c r="T459" s="9">
        <f t="shared" si="31"/>
        <v>42659.208333333328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5">
        <f t="shared" si="28"/>
        <v>3.5120118343195266</v>
      </c>
      <c r="P460" s="6">
        <f t="shared" si="29"/>
        <v>55.993396226415094</v>
      </c>
      <c r="Q460" t="str" cm="1">
        <f t="array" ref="Q460:R460">_xlfn.TEXTSPLIT(N460,"/")</f>
        <v>theater</v>
      </c>
      <c r="R460" t="str">
        <v>plays</v>
      </c>
      <c r="S460" s="9">
        <f t="shared" si="30"/>
        <v>40265.208333333336</v>
      </c>
      <c r="T460" s="9">
        <f t="shared" si="31"/>
        <v>40309.208333333336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5">
        <f t="shared" si="28"/>
        <v>0.90063492063492068</v>
      </c>
      <c r="P461" s="6">
        <f t="shared" si="29"/>
        <v>54.038095238095238</v>
      </c>
      <c r="Q461" t="str" cm="1">
        <f t="array" ref="Q461:R461">_xlfn.TEXTSPLIT(N461,"/")</f>
        <v>film &amp; video</v>
      </c>
      <c r="R461" t="str">
        <v>documentary</v>
      </c>
      <c r="S461" s="9">
        <f t="shared" si="30"/>
        <v>42001.25</v>
      </c>
      <c r="T461" s="9">
        <f t="shared" si="31"/>
        <v>42026.25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5">
        <f t="shared" si="28"/>
        <v>1.7162500000000001</v>
      </c>
      <c r="P462" s="6">
        <f t="shared" si="29"/>
        <v>82.38</v>
      </c>
      <c r="Q462" t="str" cm="1">
        <f t="array" ref="Q462:R462">_xlfn.TEXTSPLIT(N462,"/")</f>
        <v>theater</v>
      </c>
      <c r="R462" t="str">
        <v>plays</v>
      </c>
      <c r="S462" s="9">
        <f t="shared" si="30"/>
        <v>40399.208333333336</v>
      </c>
      <c r="T462" s="9">
        <f t="shared" si="31"/>
        <v>40402.208333333336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5">
        <f t="shared" si="28"/>
        <v>1.4104655870445344</v>
      </c>
      <c r="P463" s="6">
        <f t="shared" si="29"/>
        <v>66.997115384615384</v>
      </c>
      <c r="Q463" t="str" cm="1">
        <f t="array" ref="Q463:R463">_xlfn.TEXTSPLIT(N463,"/")</f>
        <v>film &amp; video</v>
      </c>
      <c r="R463" t="str">
        <v>drama</v>
      </c>
      <c r="S463" s="9">
        <f t="shared" si="30"/>
        <v>41757.208333333336</v>
      </c>
      <c r="T463" s="9">
        <f t="shared" si="31"/>
        <v>41777.208333333336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5">
        <f t="shared" si="28"/>
        <v>0.30579449152542371</v>
      </c>
      <c r="P464" s="6">
        <f t="shared" si="29"/>
        <v>107.91401869158878</v>
      </c>
      <c r="Q464" t="str" cm="1">
        <f t="array" ref="Q464:R464">_xlfn.TEXTSPLIT(N464,"/")</f>
        <v>games</v>
      </c>
      <c r="R464" t="str">
        <v>mobile games</v>
      </c>
      <c r="S464" s="9">
        <f t="shared" si="30"/>
        <v>41304.25</v>
      </c>
      <c r="T464" s="9">
        <f t="shared" si="31"/>
        <v>41342.25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5">
        <f t="shared" si="28"/>
        <v>1.0816455696202532</v>
      </c>
      <c r="P465" s="6">
        <f t="shared" si="29"/>
        <v>69.009501187648453</v>
      </c>
      <c r="Q465" t="str" cm="1">
        <f t="array" ref="Q465:R465">_xlfn.TEXTSPLIT(N465,"/")</f>
        <v>film &amp; video</v>
      </c>
      <c r="R465" t="str">
        <v>animation</v>
      </c>
      <c r="S465" s="9">
        <f t="shared" si="30"/>
        <v>41639.25</v>
      </c>
      <c r="T465" s="9">
        <f t="shared" si="31"/>
        <v>41643.25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5">
        <f t="shared" si="28"/>
        <v>1.3345505617977529</v>
      </c>
      <c r="P466" s="6">
        <f t="shared" si="29"/>
        <v>39.006568144499177</v>
      </c>
      <c r="Q466" t="str" cm="1">
        <f t="array" ref="Q466:R466">_xlfn.TEXTSPLIT(N466,"/")</f>
        <v>theater</v>
      </c>
      <c r="R466" t="str">
        <v>plays</v>
      </c>
      <c r="S466" s="9">
        <f t="shared" si="30"/>
        <v>43142.25</v>
      </c>
      <c r="T466" s="9">
        <f t="shared" si="31"/>
        <v>43156.25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5">
        <f t="shared" si="28"/>
        <v>1.8785106382978722</v>
      </c>
      <c r="P467" s="6">
        <f t="shared" si="29"/>
        <v>110.3625</v>
      </c>
      <c r="Q467" t="str" cm="1">
        <f t="array" ref="Q467:R467">_xlfn.TEXTSPLIT(N467,"/")</f>
        <v>publishing</v>
      </c>
      <c r="R467" t="str">
        <v>translations</v>
      </c>
      <c r="S467" s="9">
        <f t="shared" si="30"/>
        <v>43127.25</v>
      </c>
      <c r="T467" s="9">
        <f t="shared" si="31"/>
        <v>43136.25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5">
        <f t="shared" si="28"/>
        <v>3.32</v>
      </c>
      <c r="P468" s="6">
        <f t="shared" si="29"/>
        <v>94.857142857142861</v>
      </c>
      <c r="Q468" t="str" cm="1">
        <f t="array" ref="Q468:R468">_xlfn.TEXTSPLIT(N468,"/")</f>
        <v>technology</v>
      </c>
      <c r="R468" t="str">
        <v>wearables</v>
      </c>
      <c r="S468" s="9">
        <f t="shared" si="30"/>
        <v>41409.208333333336</v>
      </c>
      <c r="T468" s="9">
        <f t="shared" si="31"/>
        <v>41432.208333333336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5">
        <f t="shared" si="28"/>
        <v>5.7521428571428572</v>
      </c>
      <c r="P469" s="6">
        <f t="shared" si="29"/>
        <v>57.935251798561154</v>
      </c>
      <c r="Q469" t="str" cm="1">
        <f t="array" ref="Q469:R469">_xlfn.TEXTSPLIT(N469,"/")</f>
        <v>technology</v>
      </c>
      <c r="R469" t="str">
        <v>web</v>
      </c>
      <c r="S469" s="9">
        <f t="shared" si="30"/>
        <v>42331.25</v>
      </c>
      <c r="T469" s="9">
        <f t="shared" si="31"/>
        <v>42338.25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5">
        <f t="shared" si="28"/>
        <v>0.40500000000000003</v>
      </c>
      <c r="P470" s="6">
        <f t="shared" si="29"/>
        <v>101.25</v>
      </c>
      <c r="Q470" t="str" cm="1">
        <f t="array" ref="Q470:R470">_xlfn.TEXTSPLIT(N470,"/")</f>
        <v>theater</v>
      </c>
      <c r="R470" t="str">
        <v>plays</v>
      </c>
      <c r="S470" s="9">
        <f t="shared" si="30"/>
        <v>43569.208333333328</v>
      </c>
      <c r="T470" s="9">
        <f t="shared" si="31"/>
        <v>43585.208333333328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5">
        <f t="shared" si="28"/>
        <v>1.8442857142857143</v>
      </c>
      <c r="P471" s="6">
        <f t="shared" si="29"/>
        <v>64.95597484276729</v>
      </c>
      <c r="Q471" t="str" cm="1">
        <f t="array" ref="Q471:R471">_xlfn.TEXTSPLIT(N471,"/")</f>
        <v>film &amp; video</v>
      </c>
      <c r="R471" t="str">
        <v>drama</v>
      </c>
      <c r="S471" s="9">
        <f t="shared" si="30"/>
        <v>42142.208333333328</v>
      </c>
      <c r="T471" s="9">
        <f t="shared" si="31"/>
        <v>42144.208333333328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5">
        <f t="shared" si="28"/>
        <v>2.8580555555555556</v>
      </c>
      <c r="P472" s="6">
        <f t="shared" si="29"/>
        <v>27.00524934383202</v>
      </c>
      <c r="Q472" t="str" cm="1">
        <f t="array" ref="Q472:R472">_xlfn.TEXTSPLIT(N472,"/")</f>
        <v>technology</v>
      </c>
      <c r="R472" t="str">
        <v>wearables</v>
      </c>
      <c r="S472" s="9">
        <f t="shared" si="30"/>
        <v>42716.25</v>
      </c>
      <c r="T472" s="9">
        <f t="shared" si="31"/>
        <v>42723.25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5">
        <f t="shared" si="28"/>
        <v>3.19</v>
      </c>
      <c r="P473" s="6">
        <f t="shared" si="29"/>
        <v>50.97422680412371</v>
      </c>
      <c r="Q473" t="str" cm="1">
        <f t="array" ref="Q473:R473">_xlfn.TEXTSPLIT(N473,"/")</f>
        <v>food</v>
      </c>
      <c r="R473" t="str">
        <v>food trucks</v>
      </c>
      <c r="S473" s="9">
        <f t="shared" si="30"/>
        <v>41031.208333333336</v>
      </c>
      <c r="T473" s="9">
        <f t="shared" si="31"/>
        <v>41031.208333333336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5">
        <f t="shared" si="28"/>
        <v>0.39234070221066319</v>
      </c>
      <c r="P474" s="6">
        <f t="shared" si="29"/>
        <v>104.94260869565217</v>
      </c>
      <c r="Q474" t="str" cm="1">
        <f t="array" ref="Q474:R474">_xlfn.TEXTSPLIT(N474,"/")</f>
        <v>music</v>
      </c>
      <c r="R474" t="str">
        <v>rock</v>
      </c>
      <c r="S474" s="9">
        <f t="shared" si="30"/>
        <v>43535.208333333328</v>
      </c>
      <c r="T474" s="9">
        <f t="shared" si="31"/>
        <v>43589.208333333328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5">
        <f t="shared" si="28"/>
        <v>1.7814000000000001</v>
      </c>
      <c r="P475" s="6">
        <f t="shared" si="29"/>
        <v>84.028301886792448</v>
      </c>
      <c r="Q475" t="str" cm="1">
        <f t="array" ref="Q475:R475">_xlfn.TEXTSPLIT(N475,"/")</f>
        <v>music</v>
      </c>
      <c r="R475" t="str">
        <v>electric music</v>
      </c>
      <c r="S475" s="9">
        <f t="shared" si="30"/>
        <v>43277.208333333328</v>
      </c>
      <c r="T475" s="9">
        <f t="shared" si="31"/>
        <v>43278.208333333328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5">
        <f t="shared" si="28"/>
        <v>3.6515</v>
      </c>
      <c r="P476" s="6">
        <f t="shared" si="29"/>
        <v>102.85915492957747</v>
      </c>
      <c r="Q476" t="str" cm="1">
        <f t="array" ref="Q476:R476">_xlfn.TEXTSPLIT(N476,"/")</f>
        <v>film &amp; video</v>
      </c>
      <c r="R476" t="str">
        <v>television</v>
      </c>
      <c r="S476" s="9">
        <f t="shared" si="30"/>
        <v>41989.25</v>
      </c>
      <c r="T476" s="9">
        <f t="shared" si="31"/>
        <v>41990.25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5">
        <f t="shared" si="28"/>
        <v>1.1394594594594594</v>
      </c>
      <c r="P477" s="6">
        <f t="shared" si="29"/>
        <v>39.962085308056871</v>
      </c>
      <c r="Q477" t="str" cm="1">
        <f t="array" ref="Q477:R477">_xlfn.TEXTSPLIT(N477,"/")</f>
        <v>publishing</v>
      </c>
      <c r="R477" t="str">
        <v>translations</v>
      </c>
      <c r="S477" s="9">
        <f t="shared" si="30"/>
        <v>41450.208333333336</v>
      </c>
      <c r="T477" s="9">
        <f t="shared" si="31"/>
        <v>41454.208333333336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5">
        <f t="shared" si="28"/>
        <v>0.29828720626631855</v>
      </c>
      <c r="P478" s="6">
        <f t="shared" si="29"/>
        <v>51.001785714285717</v>
      </c>
      <c r="Q478" t="str" cm="1">
        <f t="array" ref="Q478:R478">_xlfn.TEXTSPLIT(N478,"/")</f>
        <v>publishing</v>
      </c>
      <c r="R478" t="str">
        <v>fiction</v>
      </c>
      <c r="S478" s="9">
        <f t="shared" si="30"/>
        <v>43322.208333333328</v>
      </c>
      <c r="T478" s="9">
        <f t="shared" si="31"/>
        <v>43328.208333333328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5">
        <f t="shared" si="28"/>
        <v>0.54270588235294115</v>
      </c>
      <c r="P479" s="6">
        <f t="shared" si="29"/>
        <v>40.823008849557525</v>
      </c>
      <c r="Q479" t="str" cm="1">
        <f t="array" ref="Q479:R479">_xlfn.TEXTSPLIT(N479,"/")</f>
        <v>film &amp; video</v>
      </c>
      <c r="R479" t="str">
        <v>science fiction</v>
      </c>
      <c r="S479" s="9">
        <f t="shared" si="30"/>
        <v>40720.208333333336</v>
      </c>
      <c r="T479" s="9">
        <f t="shared" si="31"/>
        <v>40747.208333333336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5">
        <f t="shared" si="28"/>
        <v>2.3634156976744185</v>
      </c>
      <c r="P480" s="6">
        <f t="shared" si="29"/>
        <v>58.999637155297535</v>
      </c>
      <c r="Q480" t="str" cm="1">
        <f t="array" ref="Q480:R480">_xlfn.TEXTSPLIT(N480,"/")</f>
        <v>technology</v>
      </c>
      <c r="R480" t="str">
        <v>wearables</v>
      </c>
      <c r="S480" s="9">
        <f t="shared" si="30"/>
        <v>42072.208333333328</v>
      </c>
      <c r="T480" s="9">
        <f t="shared" si="31"/>
        <v>42084.208333333328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5">
        <f t="shared" si="28"/>
        <v>5.1291666666666664</v>
      </c>
      <c r="P481" s="6">
        <f t="shared" si="29"/>
        <v>71.156069364161851</v>
      </c>
      <c r="Q481" t="str" cm="1">
        <f t="array" ref="Q481:R481">_xlfn.TEXTSPLIT(N481,"/")</f>
        <v>food</v>
      </c>
      <c r="R481" t="str">
        <v>food trucks</v>
      </c>
      <c r="S481" s="9">
        <f t="shared" si="30"/>
        <v>42945.208333333328</v>
      </c>
      <c r="T481" s="9">
        <f t="shared" si="31"/>
        <v>42947.208333333328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5">
        <f t="shared" si="28"/>
        <v>1.0065116279069768</v>
      </c>
      <c r="P482" s="6">
        <f t="shared" si="29"/>
        <v>99.494252873563212</v>
      </c>
      <c r="Q482" t="str" cm="1">
        <f t="array" ref="Q482:R482">_xlfn.TEXTSPLIT(N482,"/")</f>
        <v>photography</v>
      </c>
      <c r="R482" t="str">
        <v>photography books</v>
      </c>
      <c r="S482" s="9">
        <f t="shared" si="30"/>
        <v>40248.25</v>
      </c>
      <c r="T482" s="9">
        <f t="shared" si="31"/>
        <v>40257.208333333336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5">
        <f t="shared" si="28"/>
        <v>0.81348423194303154</v>
      </c>
      <c r="P483" s="6">
        <f t="shared" si="29"/>
        <v>103.98634590377114</v>
      </c>
      <c r="Q483" t="str" cm="1">
        <f t="array" ref="Q483:R483">_xlfn.TEXTSPLIT(N483,"/")</f>
        <v>theater</v>
      </c>
      <c r="R483" t="str">
        <v>plays</v>
      </c>
      <c r="S483" s="9">
        <f t="shared" si="30"/>
        <v>41913.208333333336</v>
      </c>
      <c r="T483" s="9">
        <f t="shared" si="31"/>
        <v>41955.25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5">
        <f t="shared" si="28"/>
        <v>0.16404761904761905</v>
      </c>
      <c r="P484" s="6">
        <f t="shared" si="29"/>
        <v>76.555555555555557</v>
      </c>
      <c r="Q484" t="str" cm="1">
        <f t="array" ref="Q484:R484">_xlfn.TEXTSPLIT(N484,"/")</f>
        <v>publishing</v>
      </c>
      <c r="R484" t="str">
        <v>fiction</v>
      </c>
      <c r="S484" s="9">
        <f t="shared" si="30"/>
        <v>40963.25</v>
      </c>
      <c r="T484" s="9">
        <f t="shared" si="31"/>
        <v>40974.25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5">
        <f t="shared" si="28"/>
        <v>0.52774617067833696</v>
      </c>
      <c r="P485" s="6">
        <f t="shared" si="29"/>
        <v>87.068592057761734</v>
      </c>
      <c r="Q485" t="str" cm="1">
        <f t="array" ref="Q485:R485">_xlfn.TEXTSPLIT(N485,"/")</f>
        <v>theater</v>
      </c>
      <c r="R485" t="str">
        <v>plays</v>
      </c>
      <c r="S485" s="9">
        <f t="shared" si="30"/>
        <v>43811.25</v>
      </c>
      <c r="T485" s="9">
        <f t="shared" si="31"/>
        <v>43818.25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5">
        <f t="shared" si="28"/>
        <v>2.6020608108108108</v>
      </c>
      <c r="P486" s="6">
        <f t="shared" si="29"/>
        <v>48.99554707379135</v>
      </c>
      <c r="Q486" t="str" cm="1">
        <f t="array" ref="Q486:R486">_xlfn.TEXTSPLIT(N486,"/")</f>
        <v>food</v>
      </c>
      <c r="R486" t="str">
        <v>food trucks</v>
      </c>
      <c r="S486" s="9">
        <f t="shared" si="30"/>
        <v>41855.208333333336</v>
      </c>
      <c r="T486" s="9">
        <f t="shared" si="31"/>
        <v>41904.208333333336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5">
        <f t="shared" si="28"/>
        <v>0.30732891832229581</v>
      </c>
      <c r="P487" s="6">
        <f t="shared" si="29"/>
        <v>42.969135802469133</v>
      </c>
      <c r="Q487" t="str" cm="1">
        <f t="array" ref="Q487:R487">_xlfn.TEXTSPLIT(N487,"/")</f>
        <v>theater</v>
      </c>
      <c r="R487" t="str">
        <v>plays</v>
      </c>
      <c r="S487" s="9">
        <f t="shared" si="30"/>
        <v>43626.208333333328</v>
      </c>
      <c r="T487" s="9">
        <f t="shared" si="31"/>
        <v>43667.208333333328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5">
        <f t="shared" si="28"/>
        <v>0.13500000000000001</v>
      </c>
      <c r="P488" s="6">
        <f t="shared" si="29"/>
        <v>33.428571428571431</v>
      </c>
      <c r="Q488" t="str" cm="1">
        <f t="array" ref="Q488:R488">_xlfn.TEXTSPLIT(N488,"/")</f>
        <v>publishing</v>
      </c>
      <c r="R488" t="str">
        <v>translations</v>
      </c>
      <c r="S488" s="9">
        <f t="shared" si="30"/>
        <v>43168.25</v>
      </c>
      <c r="T488" s="9">
        <f t="shared" si="31"/>
        <v>43183.208333333328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5">
        <f t="shared" si="28"/>
        <v>1.7862556663644606</v>
      </c>
      <c r="P489" s="6">
        <f t="shared" si="29"/>
        <v>83.982949701619773</v>
      </c>
      <c r="Q489" t="str" cm="1">
        <f t="array" ref="Q489:R489">_xlfn.TEXTSPLIT(N489,"/")</f>
        <v>theater</v>
      </c>
      <c r="R489" t="str">
        <v>plays</v>
      </c>
      <c r="S489" s="9">
        <f t="shared" si="30"/>
        <v>42845.208333333328</v>
      </c>
      <c r="T489" s="9">
        <f t="shared" si="31"/>
        <v>42878.208333333328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5">
        <f t="shared" si="28"/>
        <v>2.2005660377358489</v>
      </c>
      <c r="P490" s="6">
        <f t="shared" si="29"/>
        <v>101.41739130434783</v>
      </c>
      <c r="Q490" t="str" cm="1">
        <f t="array" ref="Q490:R490">_xlfn.TEXTSPLIT(N490,"/")</f>
        <v>theater</v>
      </c>
      <c r="R490" t="str">
        <v>plays</v>
      </c>
      <c r="S490" s="9">
        <f t="shared" si="30"/>
        <v>42403.25</v>
      </c>
      <c r="T490" s="9">
        <f t="shared" si="31"/>
        <v>42420.25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5">
        <f t="shared" si="28"/>
        <v>1.015108695652174</v>
      </c>
      <c r="P491" s="6">
        <f t="shared" si="29"/>
        <v>109.87058823529412</v>
      </c>
      <c r="Q491" t="str" cm="1">
        <f t="array" ref="Q491:R491">_xlfn.TEXTSPLIT(N491,"/")</f>
        <v>technology</v>
      </c>
      <c r="R491" t="str">
        <v>wearables</v>
      </c>
      <c r="S491" s="9">
        <f t="shared" si="30"/>
        <v>40406.208333333336</v>
      </c>
      <c r="T491" s="9">
        <f t="shared" si="31"/>
        <v>40411.208333333336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5">
        <f t="shared" si="28"/>
        <v>1.915</v>
      </c>
      <c r="P492" s="6">
        <f t="shared" si="29"/>
        <v>31.916666666666668</v>
      </c>
      <c r="Q492" t="str" cm="1">
        <f t="array" ref="Q492:R492">_xlfn.TEXTSPLIT(N492,"/")</f>
        <v>journalism</v>
      </c>
      <c r="R492" t="str">
        <v>audio</v>
      </c>
      <c r="S492" s="9">
        <f t="shared" si="30"/>
        <v>43786.25</v>
      </c>
      <c r="T492" s="9">
        <f t="shared" si="31"/>
        <v>43793.25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5">
        <f t="shared" si="28"/>
        <v>3.0534683098591549</v>
      </c>
      <c r="P493" s="6">
        <f t="shared" si="29"/>
        <v>70.993450675399103</v>
      </c>
      <c r="Q493" t="str" cm="1">
        <f t="array" ref="Q493:R493">_xlfn.TEXTSPLIT(N493,"/")</f>
        <v>food</v>
      </c>
      <c r="R493" t="str">
        <v>food trucks</v>
      </c>
      <c r="S493" s="9">
        <f t="shared" si="30"/>
        <v>41456.208333333336</v>
      </c>
      <c r="T493" s="9">
        <f t="shared" si="31"/>
        <v>41482.208333333336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5">
        <f t="shared" si="28"/>
        <v>0.23995287958115183</v>
      </c>
      <c r="P494" s="6">
        <f t="shared" si="29"/>
        <v>77.026890756302521</v>
      </c>
      <c r="Q494" t="str" cm="1">
        <f t="array" ref="Q494:R494">_xlfn.TEXTSPLIT(N494,"/")</f>
        <v>film &amp; video</v>
      </c>
      <c r="R494" t="str">
        <v>shorts</v>
      </c>
      <c r="S494" s="9">
        <f t="shared" si="30"/>
        <v>40336.208333333336</v>
      </c>
      <c r="T494" s="9">
        <f t="shared" si="31"/>
        <v>40371.208333333336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5">
        <f t="shared" si="28"/>
        <v>7.2377777777777776</v>
      </c>
      <c r="P495" s="6">
        <f t="shared" si="29"/>
        <v>101.78125</v>
      </c>
      <c r="Q495" t="str" cm="1">
        <f t="array" ref="Q495:R495">_xlfn.TEXTSPLIT(N495,"/")</f>
        <v>photography</v>
      </c>
      <c r="R495" t="str">
        <v>photography books</v>
      </c>
      <c r="S495" s="9">
        <f t="shared" si="30"/>
        <v>43645.208333333328</v>
      </c>
      <c r="T495" s="9">
        <f t="shared" si="31"/>
        <v>43658.208333333328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5">
        <f t="shared" si="28"/>
        <v>5.4736000000000002</v>
      </c>
      <c r="P496" s="6">
        <f t="shared" si="29"/>
        <v>51.059701492537314</v>
      </c>
      <c r="Q496" t="str" cm="1">
        <f t="array" ref="Q496:R496">_xlfn.TEXTSPLIT(N496,"/")</f>
        <v>technology</v>
      </c>
      <c r="R496" t="str">
        <v>wearables</v>
      </c>
      <c r="S496" s="9">
        <f t="shared" si="30"/>
        <v>40990.208333333336</v>
      </c>
      <c r="T496" s="9">
        <f t="shared" si="31"/>
        <v>40991.208333333336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5">
        <f t="shared" si="28"/>
        <v>4.1449999999999996</v>
      </c>
      <c r="P497" s="6">
        <f t="shared" si="29"/>
        <v>68.02051282051282</v>
      </c>
      <c r="Q497" t="str" cm="1">
        <f t="array" ref="Q497:R497">_xlfn.TEXTSPLIT(N497,"/")</f>
        <v>theater</v>
      </c>
      <c r="R497" t="str">
        <v>plays</v>
      </c>
      <c r="S497" s="9">
        <f t="shared" si="30"/>
        <v>41800.208333333336</v>
      </c>
      <c r="T497" s="9">
        <f t="shared" si="31"/>
        <v>41804.208333333336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5">
        <f t="shared" si="28"/>
        <v>9.0696409140369975E-3</v>
      </c>
      <c r="P498" s="6">
        <f t="shared" si="29"/>
        <v>30.87037037037037</v>
      </c>
      <c r="Q498" t="str" cm="1">
        <f t="array" ref="Q498:R498">_xlfn.TEXTSPLIT(N498,"/")</f>
        <v>film &amp; video</v>
      </c>
      <c r="R498" t="str">
        <v>animation</v>
      </c>
      <c r="S498" s="9">
        <f t="shared" si="30"/>
        <v>42876.208333333328</v>
      </c>
      <c r="T498" s="9">
        <f t="shared" si="31"/>
        <v>42893.208333333328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5">
        <f t="shared" si="28"/>
        <v>0.34173469387755101</v>
      </c>
      <c r="P499" s="6">
        <f t="shared" si="29"/>
        <v>27.908333333333335</v>
      </c>
      <c r="Q499" t="str" cm="1">
        <f t="array" ref="Q499:R499">_xlfn.TEXTSPLIT(N499,"/")</f>
        <v>technology</v>
      </c>
      <c r="R499" t="str">
        <v>wearables</v>
      </c>
      <c r="S499" s="9">
        <f t="shared" si="30"/>
        <v>42724.25</v>
      </c>
      <c r="T499" s="9">
        <f t="shared" si="31"/>
        <v>42724.25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5">
        <f t="shared" si="28"/>
        <v>0.239488107549121</v>
      </c>
      <c r="P500" s="6">
        <f t="shared" si="29"/>
        <v>79.994818652849744</v>
      </c>
      <c r="Q500" t="str" cm="1">
        <f t="array" ref="Q500:R500">_xlfn.TEXTSPLIT(N500,"/")</f>
        <v>technology</v>
      </c>
      <c r="R500" t="str">
        <v>web</v>
      </c>
      <c r="S500" s="9">
        <f t="shared" si="30"/>
        <v>42005.25</v>
      </c>
      <c r="T500" s="9">
        <f t="shared" si="31"/>
        <v>42007.25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5">
        <f t="shared" si="28"/>
        <v>0.48072649572649573</v>
      </c>
      <c r="P501" s="6">
        <f t="shared" si="29"/>
        <v>38.003378378378379</v>
      </c>
      <c r="Q501" t="str" cm="1">
        <f t="array" ref="Q501:R501">_xlfn.TEXTSPLIT(N501,"/")</f>
        <v>film &amp; video</v>
      </c>
      <c r="R501" t="str">
        <v>documentary</v>
      </c>
      <c r="S501" s="9">
        <f t="shared" si="30"/>
        <v>42444.208333333328</v>
      </c>
      <c r="T501" s="9">
        <f t="shared" si="31"/>
        <v>42449.208333333328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5">
        <f t="shared" si="28"/>
        <v>0</v>
      </c>
      <c r="P502" s="6">
        <f t="shared" si="29"/>
        <v>0</v>
      </c>
      <c r="Q502" t="str" cm="1">
        <f t="array" ref="Q502:R502">_xlfn.TEXTSPLIT(N502,"/")</f>
        <v>theater</v>
      </c>
      <c r="R502" t="str">
        <v>plays</v>
      </c>
      <c r="S502" s="9">
        <f t="shared" si="30"/>
        <v>41395.208333333336</v>
      </c>
      <c r="T502" s="9">
        <f t="shared" si="31"/>
        <v>41423.208333333336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5">
        <f t="shared" si="28"/>
        <v>0.70145182291666663</v>
      </c>
      <c r="P503" s="6">
        <f t="shared" si="29"/>
        <v>59.990534521158132</v>
      </c>
      <c r="Q503" t="str" cm="1">
        <f t="array" ref="Q503:R503">_xlfn.TEXTSPLIT(N503,"/")</f>
        <v>film &amp; video</v>
      </c>
      <c r="R503" t="str">
        <v>documentary</v>
      </c>
      <c r="S503" s="9">
        <f t="shared" si="30"/>
        <v>41345.208333333336</v>
      </c>
      <c r="T503" s="9">
        <f t="shared" si="31"/>
        <v>41347.208333333336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5">
        <f t="shared" si="28"/>
        <v>5.2992307692307694</v>
      </c>
      <c r="P504" s="6">
        <f t="shared" si="29"/>
        <v>37.037634408602152</v>
      </c>
      <c r="Q504" t="str" cm="1">
        <f t="array" ref="Q504:R504">_xlfn.TEXTSPLIT(N504,"/")</f>
        <v>games</v>
      </c>
      <c r="R504" t="str">
        <v>video games</v>
      </c>
      <c r="S504" s="9">
        <f t="shared" si="30"/>
        <v>41117.208333333336</v>
      </c>
      <c r="T504" s="9">
        <f t="shared" si="31"/>
        <v>41146.208333333336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5">
        <f t="shared" si="28"/>
        <v>1.8032549019607844</v>
      </c>
      <c r="P505" s="6">
        <f t="shared" si="29"/>
        <v>99.963043478260872</v>
      </c>
      <c r="Q505" t="str" cm="1">
        <f t="array" ref="Q505:R505">_xlfn.TEXTSPLIT(N505,"/")</f>
        <v>film &amp; video</v>
      </c>
      <c r="R505" t="str">
        <v>drama</v>
      </c>
      <c r="S505" s="9">
        <f t="shared" si="30"/>
        <v>42186.208333333328</v>
      </c>
      <c r="T505" s="9">
        <f t="shared" si="31"/>
        <v>42206.208333333328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5">
        <f t="shared" si="28"/>
        <v>0.92320000000000002</v>
      </c>
      <c r="P506" s="6">
        <f t="shared" si="29"/>
        <v>111.6774193548387</v>
      </c>
      <c r="Q506" t="str" cm="1">
        <f t="array" ref="Q506:R506">_xlfn.TEXTSPLIT(N506,"/")</f>
        <v>music</v>
      </c>
      <c r="R506" t="str">
        <v>rock</v>
      </c>
      <c r="S506" s="9">
        <f t="shared" si="30"/>
        <v>42142.208333333328</v>
      </c>
      <c r="T506" s="9">
        <f t="shared" si="31"/>
        <v>42143.208333333328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5">
        <f t="shared" si="28"/>
        <v>0.13901001112347053</v>
      </c>
      <c r="P507" s="6">
        <f t="shared" si="29"/>
        <v>36.014409221902014</v>
      </c>
      <c r="Q507" t="str" cm="1">
        <f t="array" ref="Q507:R507">_xlfn.TEXTSPLIT(N507,"/")</f>
        <v>publishing</v>
      </c>
      <c r="R507" t="str">
        <v>radio &amp; podcasts</v>
      </c>
      <c r="S507" s="9">
        <f t="shared" si="30"/>
        <v>41341.25</v>
      </c>
      <c r="T507" s="9">
        <f t="shared" si="31"/>
        <v>41383.208333333336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5">
        <f t="shared" si="28"/>
        <v>9.2707777777777771</v>
      </c>
      <c r="P508" s="6">
        <f t="shared" si="29"/>
        <v>66.010284810126578</v>
      </c>
      <c r="Q508" t="str" cm="1">
        <f t="array" ref="Q508:R508">_xlfn.TEXTSPLIT(N508,"/")</f>
        <v>theater</v>
      </c>
      <c r="R508" t="str">
        <v>plays</v>
      </c>
      <c r="S508" s="9">
        <f t="shared" si="30"/>
        <v>43062.25</v>
      </c>
      <c r="T508" s="9">
        <f t="shared" si="31"/>
        <v>43079.25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5">
        <f t="shared" si="28"/>
        <v>0.39857142857142858</v>
      </c>
      <c r="P509" s="6">
        <f t="shared" si="29"/>
        <v>44.05263157894737</v>
      </c>
      <c r="Q509" t="str" cm="1">
        <f t="array" ref="Q509:R509">_xlfn.TEXTSPLIT(N509,"/")</f>
        <v>technology</v>
      </c>
      <c r="R509" t="str">
        <v>web</v>
      </c>
      <c r="S509" s="9">
        <f t="shared" si="30"/>
        <v>41373.208333333336</v>
      </c>
      <c r="T509" s="9">
        <f t="shared" si="31"/>
        <v>41422.208333333336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5">
        <f t="shared" si="28"/>
        <v>1.1222929936305732</v>
      </c>
      <c r="P510" s="6">
        <f t="shared" si="29"/>
        <v>52.999726551818434</v>
      </c>
      <c r="Q510" t="str" cm="1">
        <f t="array" ref="Q510:R510">_xlfn.TEXTSPLIT(N510,"/")</f>
        <v>theater</v>
      </c>
      <c r="R510" t="str">
        <v>plays</v>
      </c>
      <c r="S510" s="9">
        <f t="shared" si="30"/>
        <v>43310.208333333328</v>
      </c>
      <c r="T510" s="9">
        <f t="shared" si="31"/>
        <v>43331.208333333328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5">
        <f t="shared" si="28"/>
        <v>0.70925816023738875</v>
      </c>
      <c r="P511" s="6">
        <f t="shared" si="29"/>
        <v>95</v>
      </c>
      <c r="Q511" t="str" cm="1">
        <f t="array" ref="Q511:R511">_xlfn.TEXTSPLIT(N511,"/")</f>
        <v>theater</v>
      </c>
      <c r="R511" t="str">
        <v>plays</v>
      </c>
      <c r="S511" s="9">
        <f t="shared" si="30"/>
        <v>41034.208333333336</v>
      </c>
      <c r="T511" s="9">
        <f t="shared" si="31"/>
        <v>41044.208333333336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5">
        <f t="shared" si="28"/>
        <v>1.1908974358974358</v>
      </c>
      <c r="P512" s="6">
        <f t="shared" si="29"/>
        <v>70.908396946564892</v>
      </c>
      <c r="Q512" t="str" cm="1">
        <f t="array" ref="Q512:R512">_xlfn.TEXTSPLIT(N512,"/")</f>
        <v>film &amp; video</v>
      </c>
      <c r="R512" t="str">
        <v>drama</v>
      </c>
      <c r="S512" s="9">
        <f t="shared" si="30"/>
        <v>43251.208333333328</v>
      </c>
      <c r="T512" s="9">
        <f t="shared" si="31"/>
        <v>43275.208333333328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5">
        <f t="shared" si="28"/>
        <v>0.24017591339648173</v>
      </c>
      <c r="P513" s="6">
        <f t="shared" si="29"/>
        <v>98.060773480662988</v>
      </c>
      <c r="Q513" t="str" cm="1">
        <f t="array" ref="Q513:R513">_xlfn.TEXTSPLIT(N513,"/")</f>
        <v>theater</v>
      </c>
      <c r="R513" t="str">
        <v>plays</v>
      </c>
      <c r="S513" s="9">
        <f t="shared" si="30"/>
        <v>43671.208333333328</v>
      </c>
      <c r="T513" s="9">
        <f t="shared" si="31"/>
        <v>43681.208333333328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5">
        <f t="shared" si="28"/>
        <v>1.3931868131868133</v>
      </c>
      <c r="P514" s="6">
        <f t="shared" si="29"/>
        <v>53.046025104602514</v>
      </c>
      <c r="Q514" t="str" cm="1">
        <f t="array" ref="Q514:R514">_xlfn.TEXTSPLIT(N514,"/")</f>
        <v>games</v>
      </c>
      <c r="R514" t="str">
        <v>video games</v>
      </c>
      <c r="S514" s="9">
        <f t="shared" si="30"/>
        <v>41825.208333333336</v>
      </c>
      <c r="T514" s="9">
        <f t="shared" si="31"/>
        <v>41826.208333333336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5">
        <f t="shared" ref="O515:O578" si="32">E515/D515</f>
        <v>0.39277108433734942</v>
      </c>
      <c r="P515" s="6">
        <f t="shared" ref="P515:P578" si="33">IFERROR(E515/G515,0)</f>
        <v>93.142857142857139</v>
      </c>
      <c r="Q515" t="str" cm="1">
        <f t="array" ref="Q515:R515">_xlfn.TEXTSPLIT(N515,"/")</f>
        <v>film &amp; video</v>
      </c>
      <c r="R515" t="str">
        <v>television</v>
      </c>
      <c r="S515" s="9">
        <f t="shared" ref="S515:S578" si="34">(((J515/60)/60)/24)+DATE(1970,1,1)</f>
        <v>40430.208333333336</v>
      </c>
      <c r="T515" s="9">
        <f t="shared" ref="T515:T578" si="35">(((K515/60)/60)/24)+DATE(1970,1,1)</f>
        <v>40432.208333333336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5">
        <f t="shared" si="32"/>
        <v>0.22439077144917088</v>
      </c>
      <c r="P516" s="6">
        <f t="shared" si="33"/>
        <v>58.945075757575758</v>
      </c>
      <c r="Q516" t="str" cm="1">
        <f t="array" ref="Q516:R516">_xlfn.TEXTSPLIT(N516,"/")</f>
        <v>music</v>
      </c>
      <c r="R516" t="str">
        <v>rock</v>
      </c>
      <c r="S516" s="9">
        <f t="shared" si="34"/>
        <v>41614.25</v>
      </c>
      <c r="T516" s="9">
        <f t="shared" si="35"/>
        <v>41619.25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5">
        <f t="shared" si="32"/>
        <v>0.55779069767441858</v>
      </c>
      <c r="P517" s="6">
        <f t="shared" si="33"/>
        <v>36.067669172932334</v>
      </c>
      <c r="Q517" t="str" cm="1">
        <f t="array" ref="Q517:R517">_xlfn.TEXTSPLIT(N517,"/")</f>
        <v>theater</v>
      </c>
      <c r="R517" t="str">
        <v>plays</v>
      </c>
      <c r="S517" s="9">
        <f t="shared" si="34"/>
        <v>40900.25</v>
      </c>
      <c r="T517" s="9">
        <f t="shared" si="35"/>
        <v>40902.25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5">
        <f t="shared" si="32"/>
        <v>0.42523125996810207</v>
      </c>
      <c r="P518" s="6">
        <f t="shared" si="33"/>
        <v>63.030732860520096</v>
      </c>
      <c r="Q518" t="str" cm="1">
        <f t="array" ref="Q518:R518">_xlfn.TEXTSPLIT(N518,"/")</f>
        <v>publishing</v>
      </c>
      <c r="R518" t="str">
        <v>nonfiction</v>
      </c>
      <c r="S518" s="9">
        <f t="shared" si="34"/>
        <v>40396.208333333336</v>
      </c>
      <c r="T518" s="9">
        <f t="shared" si="35"/>
        <v>40434.208333333336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5">
        <f t="shared" si="32"/>
        <v>1.1200000000000001</v>
      </c>
      <c r="P519" s="6">
        <f t="shared" si="33"/>
        <v>84.717948717948715</v>
      </c>
      <c r="Q519" t="str" cm="1">
        <f t="array" ref="Q519:R519">_xlfn.TEXTSPLIT(N519,"/")</f>
        <v>food</v>
      </c>
      <c r="R519" t="str">
        <v>food trucks</v>
      </c>
      <c r="S519" s="9">
        <f t="shared" si="34"/>
        <v>42860.208333333328</v>
      </c>
      <c r="T519" s="9">
        <f t="shared" si="35"/>
        <v>42865.208333333328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5">
        <f t="shared" si="32"/>
        <v>7.0681818181818179E-2</v>
      </c>
      <c r="P520" s="6">
        <f t="shared" si="33"/>
        <v>62.2</v>
      </c>
      <c r="Q520" t="str" cm="1">
        <f t="array" ref="Q520:R520">_xlfn.TEXTSPLIT(N520,"/")</f>
        <v>film &amp; video</v>
      </c>
      <c r="R520" t="str">
        <v>animation</v>
      </c>
      <c r="S520" s="9">
        <f t="shared" si="34"/>
        <v>43154.25</v>
      </c>
      <c r="T520" s="9">
        <f t="shared" si="35"/>
        <v>43156.25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5">
        <f t="shared" si="32"/>
        <v>1.0174563871693867</v>
      </c>
      <c r="P521" s="6">
        <f t="shared" si="33"/>
        <v>101.97518330513255</v>
      </c>
      <c r="Q521" t="str" cm="1">
        <f t="array" ref="Q521:R521">_xlfn.TEXTSPLIT(N521,"/")</f>
        <v>music</v>
      </c>
      <c r="R521" t="str">
        <v>rock</v>
      </c>
      <c r="S521" s="9">
        <f t="shared" si="34"/>
        <v>42012.25</v>
      </c>
      <c r="T521" s="9">
        <f t="shared" si="35"/>
        <v>42026.25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5">
        <f t="shared" si="32"/>
        <v>4.2575000000000003</v>
      </c>
      <c r="P522" s="6">
        <f t="shared" si="33"/>
        <v>106.4375</v>
      </c>
      <c r="Q522" t="str" cm="1">
        <f t="array" ref="Q522:R522">_xlfn.TEXTSPLIT(N522,"/")</f>
        <v>theater</v>
      </c>
      <c r="R522" t="str">
        <v>plays</v>
      </c>
      <c r="S522" s="9">
        <f t="shared" si="34"/>
        <v>43574.208333333328</v>
      </c>
      <c r="T522" s="9">
        <f t="shared" si="35"/>
        <v>43577.208333333328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5">
        <f t="shared" si="32"/>
        <v>1.4553947368421052</v>
      </c>
      <c r="P523" s="6">
        <f t="shared" si="33"/>
        <v>29.975609756097562</v>
      </c>
      <c r="Q523" t="str" cm="1">
        <f t="array" ref="Q523:R523">_xlfn.TEXTSPLIT(N523,"/")</f>
        <v>film &amp; video</v>
      </c>
      <c r="R523" t="str">
        <v>drama</v>
      </c>
      <c r="S523" s="9">
        <f t="shared" si="34"/>
        <v>42605.208333333328</v>
      </c>
      <c r="T523" s="9">
        <f t="shared" si="35"/>
        <v>42611.208333333328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5">
        <f t="shared" si="32"/>
        <v>0.32453465346534655</v>
      </c>
      <c r="P524" s="6">
        <f t="shared" si="33"/>
        <v>85.806282722513089</v>
      </c>
      <c r="Q524" t="str" cm="1">
        <f t="array" ref="Q524:R524">_xlfn.TEXTSPLIT(N524,"/")</f>
        <v>film &amp; video</v>
      </c>
      <c r="R524" t="str">
        <v>shorts</v>
      </c>
      <c r="S524" s="9">
        <f t="shared" si="34"/>
        <v>41093.208333333336</v>
      </c>
      <c r="T524" s="9">
        <f t="shared" si="35"/>
        <v>41105.208333333336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5">
        <f t="shared" si="32"/>
        <v>7.003333333333333</v>
      </c>
      <c r="P525" s="6">
        <f t="shared" si="33"/>
        <v>70.82022471910112</v>
      </c>
      <c r="Q525" t="str" cm="1">
        <f t="array" ref="Q525:R525">_xlfn.TEXTSPLIT(N525,"/")</f>
        <v>film &amp; video</v>
      </c>
      <c r="R525" t="str">
        <v>shorts</v>
      </c>
      <c r="S525" s="9">
        <f t="shared" si="34"/>
        <v>40241.25</v>
      </c>
      <c r="T525" s="9">
        <f t="shared" si="35"/>
        <v>40246.25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5">
        <f t="shared" si="32"/>
        <v>0.83904860392967939</v>
      </c>
      <c r="P526" s="6">
        <f t="shared" si="33"/>
        <v>40.998484082870135</v>
      </c>
      <c r="Q526" t="str" cm="1">
        <f t="array" ref="Q526:R526">_xlfn.TEXTSPLIT(N526,"/")</f>
        <v>theater</v>
      </c>
      <c r="R526" t="str">
        <v>plays</v>
      </c>
      <c r="S526" s="9">
        <f t="shared" si="34"/>
        <v>40294.208333333336</v>
      </c>
      <c r="T526" s="9">
        <f t="shared" si="35"/>
        <v>40307.208333333336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5">
        <f t="shared" si="32"/>
        <v>0.84190476190476193</v>
      </c>
      <c r="P527" s="6">
        <f t="shared" si="33"/>
        <v>28.063492063492063</v>
      </c>
      <c r="Q527" t="str" cm="1">
        <f t="array" ref="Q527:R527">_xlfn.TEXTSPLIT(N527,"/")</f>
        <v>technology</v>
      </c>
      <c r="R527" t="str">
        <v>wearables</v>
      </c>
      <c r="S527" s="9">
        <f t="shared" si="34"/>
        <v>40505.25</v>
      </c>
      <c r="T527" s="9">
        <f t="shared" si="35"/>
        <v>40509.25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5">
        <f t="shared" si="32"/>
        <v>1.5595180722891566</v>
      </c>
      <c r="P528" s="6">
        <f t="shared" si="33"/>
        <v>88.054421768707485</v>
      </c>
      <c r="Q528" t="str" cm="1">
        <f t="array" ref="Q528:R528">_xlfn.TEXTSPLIT(N528,"/")</f>
        <v>theater</v>
      </c>
      <c r="R528" t="str">
        <v>plays</v>
      </c>
      <c r="S528" s="9">
        <f t="shared" si="34"/>
        <v>42364.25</v>
      </c>
      <c r="T528" s="9">
        <f t="shared" si="35"/>
        <v>42401.25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5">
        <f t="shared" si="32"/>
        <v>0.99619450317124736</v>
      </c>
      <c r="P529" s="6">
        <f t="shared" si="33"/>
        <v>31</v>
      </c>
      <c r="Q529" t="str" cm="1">
        <f t="array" ref="Q529:R529">_xlfn.TEXTSPLIT(N529,"/")</f>
        <v>film &amp; video</v>
      </c>
      <c r="R529" t="str">
        <v>animation</v>
      </c>
      <c r="S529" s="9">
        <f t="shared" si="34"/>
        <v>42405.25</v>
      </c>
      <c r="T529" s="9">
        <f t="shared" si="35"/>
        <v>42441.25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5">
        <f t="shared" si="32"/>
        <v>0.80300000000000005</v>
      </c>
      <c r="P530" s="6">
        <f t="shared" si="33"/>
        <v>90.337500000000006</v>
      </c>
      <c r="Q530" t="str" cm="1">
        <f t="array" ref="Q530:R530">_xlfn.TEXTSPLIT(N530,"/")</f>
        <v>music</v>
      </c>
      <c r="R530" t="str">
        <v>indie rock</v>
      </c>
      <c r="S530" s="9">
        <f t="shared" si="34"/>
        <v>41601.25</v>
      </c>
      <c r="T530" s="9">
        <f t="shared" si="35"/>
        <v>41646.25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5">
        <f t="shared" si="32"/>
        <v>0.11254901960784314</v>
      </c>
      <c r="P531" s="6">
        <f t="shared" si="33"/>
        <v>63.777777777777779</v>
      </c>
      <c r="Q531" t="str" cm="1">
        <f t="array" ref="Q531:R531">_xlfn.TEXTSPLIT(N531,"/")</f>
        <v>games</v>
      </c>
      <c r="R531" t="str">
        <v>video games</v>
      </c>
      <c r="S531" s="9">
        <f t="shared" si="34"/>
        <v>41769.208333333336</v>
      </c>
      <c r="T531" s="9">
        <f t="shared" si="35"/>
        <v>41797.208333333336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5">
        <f t="shared" si="32"/>
        <v>0.91740952380952379</v>
      </c>
      <c r="P532" s="6">
        <f t="shared" si="33"/>
        <v>53.995515695067262</v>
      </c>
      <c r="Q532" t="str" cm="1">
        <f t="array" ref="Q532:R532">_xlfn.TEXTSPLIT(N532,"/")</f>
        <v>publishing</v>
      </c>
      <c r="R532" t="str">
        <v>fiction</v>
      </c>
      <c r="S532" s="9">
        <f t="shared" si="34"/>
        <v>40421.208333333336</v>
      </c>
      <c r="T532" s="9">
        <f t="shared" si="35"/>
        <v>40435.208333333336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5">
        <f t="shared" si="32"/>
        <v>0.95521156936261387</v>
      </c>
      <c r="P533" s="6">
        <f t="shared" si="33"/>
        <v>48.993956043956047</v>
      </c>
      <c r="Q533" t="str" cm="1">
        <f t="array" ref="Q533:R533">_xlfn.TEXTSPLIT(N533,"/")</f>
        <v>games</v>
      </c>
      <c r="R533" t="str">
        <v>video games</v>
      </c>
      <c r="S533" s="9">
        <f t="shared" si="34"/>
        <v>41589.25</v>
      </c>
      <c r="T533" s="9">
        <f t="shared" si="35"/>
        <v>41645.25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5">
        <f t="shared" si="32"/>
        <v>5.0287499999999996</v>
      </c>
      <c r="P534" s="6">
        <f t="shared" si="33"/>
        <v>63.857142857142854</v>
      </c>
      <c r="Q534" t="str" cm="1">
        <f t="array" ref="Q534:R534">_xlfn.TEXTSPLIT(N534,"/")</f>
        <v>theater</v>
      </c>
      <c r="R534" t="str">
        <v>plays</v>
      </c>
      <c r="S534" s="9">
        <f t="shared" si="34"/>
        <v>43125.25</v>
      </c>
      <c r="T534" s="9">
        <f t="shared" si="35"/>
        <v>43126.25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5">
        <f t="shared" si="32"/>
        <v>1.5924394463667819</v>
      </c>
      <c r="P535" s="6">
        <f t="shared" si="33"/>
        <v>82.996393146979258</v>
      </c>
      <c r="Q535" t="str" cm="1">
        <f t="array" ref="Q535:R535">_xlfn.TEXTSPLIT(N535,"/")</f>
        <v>music</v>
      </c>
      <c r="R535" t="str">
        <v>indie rock</v>
      </c>
      <c r="S535" s="9">
        <f t="shared" si="34"/>
        <v>41479.208333333336</v>
      </c>
      <c r="T535" s="9">
        <f t="shared" si="35"/>
        <v>41515.208333333336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5">
        <f t="shared" si="32"/>
        <v>0.15022446689113356</v>
      </c>
      <c r="P536" s="6">
        <f t="shared" si="33"/>
        <v>55.08230452674897</v>
      </c>
      <c r="Q536" t="str" cm="1">
        <f t="array" ref="Q536:R536">_xlfn.TEXTSPLIT(N536,"/")</f>
        <v>film &amp; video</v>
      </c>
      <c r="R536" t="str">
        <v>drama</v>
      </c>
      <c r="S536" s="9">
        <f t="shared" si="34"/>
        <v>43329.208333333328</v>
      </c>
      <c r="T536" s="9">
        <f t="shared" si="35"/>
        <v>43330.208333333328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5">
        <f t="shared" si="32"/>
        <v>4.820384615384615</v>
      </c>
      <c r="P537" s="6">
        <f t="shared" si="33"/>
        <v>62.044554455445542</v>
      </c>
      <c r="Q537" t="str" cm="1">
        <f t="array" ref="Q537:R537">_xlfn.TEXTSPLIT(N537,"/")</f>
        <v>theater</v>
      </c>
      <c r="R537" t="str">
        <v>plays</v>
      </c>
      <c r="S537" s="9">
        <f t="shared" si="34"/>
        <v>43259.208333333328</v>
      </c>
      <c r="T537" s="9">
        <f t="shared" si="35"/>
        <v>43261.208333333328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5">
        <f t="shared" si="32"/>
        <v>1.4996938775510205</v>
      </c>
      <c r="P538" s="6">
        <f t="shared" si="33"/>
        <v>104.97857142857143</v>
      </c>
      <c r="Q538" t="str" cm="1">
        <f t="array" ref="Q538:R538">_xlfn.TEXTSPLIT(N538,"/")</f>
        <v>publishing</v>
      </c>
      <c r="R538" t="str">
        <v>fiction</v>
      </c>
      <c r="S538" s="9">
        <f t="shared" si="34"/>
        <v>40414.208333333336</v>
      </c>
      <c r="T538" s="9">
        <f t="shared" si="35"/>
        <v>40440.208333333336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5">
        <f t="shared" si="32"/>
        <v>1.1722156398104266</v>
      </c>
      <c r="P539" s="6">
        <f t="shared" si="33"/>
        <v>94.044676806083643</v>
      </c>
      <c r="Q539" t="str" cm="1">
        <f t="array" ref="Q539:R539">_xlfn.TEXTSPLIT(N539,"/")</f>
        <v>film &amp; video</v>
      </c>
      <c r="R539" t="str">
        <v>documentary</v>
      </c>
      <c r="S539" s="9">
        <f t="shared" si="34"/>
        <v>43342.208333333328</v>
      </c>
      <c r="T539" s="9">
        <f t="shared" si="35"/>
        <v>43365.208333333328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5">
        <f t="shared" si="32"/>
        <v>0.37695968274950431</v>
      </c>
      <c r="P540" s="6">
        <f t="shared" si="33"/>
        <v>44.007716049382715</v>
      </c>
      <c r="Q540" t="str" cm="1">
        <f t="array" ref="Q540:R540">_xlfn.TEXTSPLIT(N540,"/")</f>
        <v>games</v>
      </c>
      <c r="R540" t="str">
        <v>mobile games</v>
      </c>
      <c r="S540" s="9">
        <f t="shared" si="34"/>
        <v>41539.208333333336</v>
      </c>
      <c r="T540" s="9">
        <f t="shared" si="35"/>
        <v>41555.208333333336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5">
        <f t="shared" si="32"/>
        <v>0.72653061224489801</v>
      </c>
      <c r="P541" s="6">
        <f t="shared" si="33"/>
        <v>92.467532467532465</v>
      </c>
      <c r="Q541" t="str" cm="1">
        <f t="array" ref="Q541:R541">_xlfn.TEXTSPLIT(N541,"/")</f>
        <v>food</v>
      </c>
      <c r="R541" t="str">
        <v>food trucks</v>
      </c>
      <c r="S541" s="9">
        <f t="shared" si="34"/>
        <v>43647.208333333328</v>
      </c>
      <c r="T541" s="9">
        <f t="shared" si="35"/>
        <v>43653.208333333328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5">
        <f t="shared" si="32"/>
        <v>2.6598113207547169</v>
      </c>
      <c r="P542" s="6">
        <f t="shared" si="33"/>
        <v>57.072874493927124</v>
      </c>
      <c r="Q542" t="str" cm="1">
        <f t="array" ref="Q542:R542">_xlfn.TEXTSPLIT(N542,"/")</f>
        <v>photography</v>
      </c>
      <c r="R542" t="str">
        <v>photography books</v>
      </c>
      <c r="S542" s="9">
        <f t="shared" si="34"/>
        <v>43225.208333333328</v>
      </c>
      <c r="T542" s="9">
        <f t="shared" si="35"/>
        <v>43247.208333333328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5">
        <f t="shared" si="32"/>
        <v>0.24205617977528091</v>
      </c>
      <c r="P543" s="6">
        <f t="shared" si="33"/>
        <v>109.07848101265823</v>
      </c>
      <c r="Q543" t="str" cm="1">
        <f t="array" ref="Q543:R543">_xlfn.TEXTSPLIT(N543,"/")</f>
        <v>games</v>
      </c>
      <c r="R543" t="str">
        <v>mobile games</v>
      </c>
      <c r="S543" s="9">
        <f t="shared" si="34"/>
        <v>42165.208333333328</v>
      </c>
      <c r="T543" s="9">
        <f t="shared" si="35"/>
        <v>42191.208333333328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5">
        <f t="shared" si="32"/>
        <v>2.5064935064935064E-2</v>
      </c>
      <c r="P544" s="6">
        <f t="shared" si="33"/>
        <v>39.387755102040813</v>
      </c>
      <c r="Q544" t="str" cm="1">
        <f t="array" ref="Q544:R544">_xlfn.TEXTSPLIT(N544,"/")</f>
        <v>music</v>
      </c>
      <c r="R544" t="str">
        <v>indie rock</v>
      </c>
      <c r="S544" s="9">
        <f t="shared" si="34"/>
        <v>42391.25</v>
      </c>
      <c r="T544" s="9">
        <f t="shared" si="35"/>
        <v>42421.25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5">
        <f t="shared" si="32"/>
        <v>0.1632979976442874</v>
      </c>
      <c r="P545" s="6">
        <f t="shared" si="33"/>
        <v>77.022222222222226</v>
      </c>
      <c r="Q545" t="str" cm="1">
        <f t="array" ref="Q545:R545">_xlfn.TEXTSPLIT(N545,"/")</f>
        <v>games</v>
      </c>
      <c r="R545" t="str">
        <v>video games</v>
      </c>
      <c r="S545" s="9">
        <f t="shared" si="34"/>
        <v>41528.208333333336</v>
      </c>
      <c r="T545" s="9">
        <f t="shared" si="35"/>
        <v>41543.208333333336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5">
        <f t="shared" si="32"/>
        <v>2.7650000000000001</v>
      </c>
      <c r="P546" s="6">
        <f t="shared" si="33"/>
        <v>92.166666666666671</v>
      </c>
      <c r="Q546" t="str" cm="1">
        <f t="array" ref="Q546:R546">_xlfn.TEXTSPLIT(N546,"/")</f>
        <v>music</v>
      </c>
      <c r="R546" t="str">
        <v>rock</v>
      </c>
      <c r="S546" s="9">
        <f t="shared" si="34"/>
        <v>42377.25</v>
      </c>
      <c r="T546" s="9">
        <f t="shared" si="35"/>
        <v>42390.25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5">
        <f t="shared" si="32"/>
        <v>0.88803571428571426</v>
      </c>
      <c r="P547" s="6">
        <f t="shared" si="33"/>
        <v>61.007063197026021</v>
      </c>
      <c r="Q547" t="str" cm="1">
        <f t="array" ref="Q547:R547">_xlfn.TEXTSPLIT(N547,"/")</f>
        <v>theater</v>
      </c>
      <c r="R547" t="str">
        <v>plays</v>
      </c>
      <c r="S547" s="9">
        <f t="shared" si="34"/>
        <v>43824.25</v>
      </c>
      <c r="T547" s="9">
        <f t="shared" si="35"/>
        <v>43844.25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5">
        <f t="shared" si="32"/>
        <v>1.6357142857142857</v>
      </c>
      <c r="P548" s="6">
        <f t="shared" si="33"/>
        <v>78.068181818181813</v>
      </c>
      <c r="Q548" t="str" cm="1">
        <f t="array" ref="Q548:R548">_xlfn.TEXTSPLIT(N548,"/")</f>
        <v>theater</v>
      </c>
      <c r="R548" t="str">
        <v>plays</v>
      </c>
      <c r="S548" s="9">
        <f t="shared" si="34"/>
        <v>43360.208333333328</v>
      </c>
      <c r="T548" s="9">
        <f t="shared" si="35"/>
        <v>43363.208333333328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5">
        <f t="shared" si="32"/>
        <v>9.69</v>
      </c>
      <c r="P549" s="6">
        <f t="shared" si="33"/>
        <v>80.75</v>
      </c>
      <c r="Q549" t="str" cm="1">
        <f t="array" ref="Q549:R549">_xlfn.TEXTSPLIT(N549,"/")</f>
        <v>film &amp; video</v>
      </c>
      <c r="R549" t="str">
        <v>drama</v>
      </c>
      <c r="S549" s="9">
        <f t="shared" si="34"/>
        <v>42029.25</v>
      </c>
      <c r="T549" s="9">
        <f t="shared" si="35"/>
        <v>42041.25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5">
        <f t="shared" si="32"/>
        <v>2.7091376701966716</v>
      </c>
      <c r="P550" s="6">
        <f t="shared" si="33"/>
        <v>59.991289782244557</v>
      </c>
      <c r="Q550" t="str" cm="1">
        <f t="array" ref="Q550:R550">_xlfn.TEXTSPLIT(N550,"/")</f>
        <v>theater</v>
      </c>
      <c r="R550" t="str">
        <v>plays</v>
      </c>
      <c r="S550" s="9">
        <f t="shared" si="34"/>
        <v>42461.208333333328</v>
      </c>
      <c r="T550" s="9">
        <f t="shared" si="35"/>
        <v>42474.208333333328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5">
        <f t="shared" si="32"/>
        <v>2.8421355932203389</v>
      </c>
      <c r="P551" s="6">
        <f t="shared" si="33"/>
        <v>110.03018372703411</v>
      </c>
      <c r="Q551" t="str" cm="1">
        <f t="array" ref="Q551:R551">_xlfn.TEXTSPLIT(N551,"/")</f>
        <v>technology</v>
      </c>
      <c r="R551" t="str">
        <v>wearables</v>
      </c>
      <c r="S551" s="9">
        <f t="shared" si="34"/>
        <v>41422.208333333336</v>
      </c>
      <c r="T551" s="9">
        <f t="shared" si="35"/>
        <v>41431.208333333336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5">
        <f t="shared" si="32"/>
        <v>0.04</v>
      </c>
      <c r="P552" s="6">
        <f t="shared" si="33"/>
        <v>4</v>
      </c>
      <c r="Q552" t="str" cm="1">
        <f t="array" ref="Q552:R552">_xlfn.TEXTSPLIT(N552,"/")</f>
        <v>music</v>
      </c>
      <c r="R552" t="str">
        <v>indie rock</v>
      </c>
      <c r="S552" s="9">
        <f t="shared" si="34"/>
        <v>40968.25</v>
      </c>
      <c r="T552" s="9">
        <f t="shared" si="35"/>
        <v>40989.208333333336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5">
        <f t="shared" si="32"/>
        <v>0.58632981676846196</v>
      </c>
      <c r="P553" s="6">
        <f t="shared" si="33"/>
        <v>37.99856063332134</v>
      </c>
      <c r="Q553" t="str" cm="1">
        <f t="array" ref="Q553:R553">_xlfn.TEXTSPLIT(N553,"/")</f>
        <v>technology</v>
      </c>
      <c r="R553" t="str">
        <v>web</v>
      </c>
      <c r="S553" s="9">
        <f t="shared" si="34"/>
        <v>41993.25</v>
      </c>
      <c r="T553" s="9">
        <f t="shared" si="35"/>
        <v>42033.25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5">
        <f t="shared" si="32"/>
        <v>0.98511111111111116</v>
      </c>
      <c r="P554" s="6">
        <f t="shared" si="33"/>
        <v>96.369565217391298</v>
      </c>
      <c r="Q554" t="str" cm="1">
        <f t="array" ref="Q554:R554">_xlfn.TEXTSPLIT(N554,"/")</f>
        <v>theater</v>
      </c>
      <c r="R554" t="str">
        <v>plays</v>
      </c>
      <c r="S554" s="9">
        <f t="shared" si="34"/>
        <v>42700.25</v>
      </c>
      <c r="T554" s="9">
        <f t="shared" si="35"/>
        <v>42702.25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5">
        <f t="shared" si="32"/>
        <v>0.43975381008206332</v>
      </c>
      <c r="P555" s="6">
        <f t="shared" si="33"/>
        <v>72.978599221789878</v>
      </c>
      <c r="Q555" t="str" cm="1">
        <f t="array" ref="Q555:R555">_xlfn.TEXTSPLIT(N555,"/")</f>
        <v>music</v>
      </c>
      <c r="R555" t="str">
        <v>rock</v>
      </c>
      <c r="S555" s="9">
        <f t="shared" si="34"/>
        <v>40545.25</v>
      </c>
      <c r="T555" s="9">
        <f t="shared" si="35"/>
        <v>40546.25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5">
        <f t="shared" si="32"/>
        <v>1.5166315789473683</v>
      </c>
      <c r="P556" s="6">
        <f t="shared" si="33"/>
        <v>26.007220216606498</v>
      </c>
      <c r="Q556" t="str" cm="1">
        <f t="array" ref="Q556:R556">_xlfn.TEXTSPLIT(N556,"/")</f>
        <v>music</v>
      </c>
      <c r="R556" t="str">
        <v>indie rock</v>
      </c>
      <c r="S556" s="9">
        <f t="shared" si="34"/>
        <v>42723.25</v>
      </c>
      <c r="T556" s="9">
        <f t="shared" si="35"/>
        <v>42729.25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5">
        <f t="shared" si="32"/>
        <v>2.2363492063492063</v>
      </c>
      <c r="P557" s="6">
        <f t="shared" si="33"/>
        <v>104.36296296296297</v>
      </c>
      <c r="Q557" t="str" cm="1">
        <f t="array" ref="Q557:R557">_xlfn.TEXTSPLIT(N557,"/")</f>
        <v>music</v>
      </c>
      <c r="R557" t="str">
        <v>rock</v>
      </c>
      <c r="S557" s="9">
        <f t="shared" si="34"/>
        <v>41731.208333333336</v>
      </c>
      <c r="T557" s="9">
        <f t="shared" si="35"/>
        <v>41762.208333333336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5">
        <f t="shared" si="32"/>
        <v>2.3975</v>
      </c>
      <c r="P558" s="6">
        <f t="shared" si="33"/>
        <v>102.18852459016394</v>
      </c>
      <c r="Q558" t="str" cm="1">
        <f t="array" ref="Q558:R558">_xlfn.TEXTSPLIT(N558,"/")</f>
        <v>publishing</v>
      </c>
      <c r="R558" t="str">
        <v>translations</v>
      </c>
      <c r="S558" s="9">
        <f t="shared" si="34"/>
        <v>40792.208333333336</v>
      </c>
      <c r="T558" s="9">
        <f t="shared" si="35"/>
        <v>40799.208333333336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5">
        <f t="shared" si="32"/>
        <v>1.9933333333333334</v>
      </c>
      <c r="P559" s="6">
        <f t="shared" si="33"/>
        <v>54.117647058823529</v>
      </c>
      <c r="Q559" t="str" cm="1">
        <f t="array" ref="Q559:R559">_xlfn.TEXTSPLIT(N559,"/")</f>
        <v>film &amp; video</v>
      </c>
      <c r="R559" t="str">
        <v>science fiction</v>
      </c>
      <c r="S559" s="9">
        <f t="shared" si="34"/>
        <v>42279.208333333328</v>
      </c>
      <c r="T559" s="9">
        <f t="shared" si="35"/>
        <v>42282.208333333328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5">
        <f t="shared" si="32"/>
        <v>1.373448275862069</v>
      </c>
      <c r="P560" s="6">
        <f t="shared" si="33"/>
        <v>63.222222222222221</v>
      </c>
      <c r="Q560" t="str" cm="1">
        <f t="array" ref="Q560:R560">_xlfn.TEXTSPLIT(N560,"/")</f>
        <v>theater</v>
      </c>
      <c r="R560" t="str">
        <v>plays</v>
      </c>
      <c r="S560" s="9">
        <f t="shared" si="34"/>
        <v>42424.25</v>
      </c>
      <c r="T560" s="9">
        <f t="shared" si="35"/>
        <v>42467.208333333328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5">
        <f t="shared" si="32"/>
        <v>1.009696106362773</v>
      </c>
      <c r="P561" s="6">
        <f t="shared" si="33"/>
        <v>104.03228962818004</v>
      </c>
      <c r="Q561" t="str" cm="1">
        <f t="array" ref="Q561:R561">_xlfn.TEXTSPLIT(N561,"/")</f>
        <v>theater</v>
      </c>
      <c r="R561" t="str">
        <v>plays</v>
      </c>
      <c r="S561" s="9">
        <f t="shared" si="34"/>
        <v>42584.208333333328</v>
      </c>
      <c r="T561" s="9">
        <f t="shared" si="35"/>
        <v>42591.208333333328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5">
        <f t="shared" si="32"/>
        <v>7.9416000000000002</v>
      </c>
      <c r="P562" s="6">
        <f t="shared" si="33"/>
        <v>49.994334277620396</v>
      </c>
      <c r="Q562" t="str" cm="1">
        <f t="array" ref="Q562:R562">_xlfn.TEXTSPLIT(N562,"/")</f>
        <v>film &amp; video</v>
      </c>
      <c r="R562" t="str">
        <v>animation</v>
      </c>
      <c r="S562" s="9">
        <f t="shared" si="34"/>
        <v>40865.25</v>
      </c>
      <c r="T562" s="9">
        <f t="shared" si="35"/>
        <v>40905.25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5">
        <f t="shared" si="32"/>
        <v>3.6970000000000001</v>
      </c>
      <c r="P563" s="6">
        <f t="shared" si="33"/>
        <v>56.015151515151516</v>
      </c>
      <c r="Q563" t="str" cm="1">
        <f t="array" ref="Q563:R563">_xlfn.TEXTSPLIT(N563,"/")</f>
        <v>theater</v>
      </c>
      <c r="R563" t="str">
        <v>plays</v>
      </c>
      <c r="S563" s="9">
        <f t="shared" si="34"/>
        <v>40833.208333333336</v>
      </c>
      <c r="T563" s="9">
        <f t="shared" si="35"/>
        <v>40835.208333333336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5">
        <f t="shared" si="32"/>
        <v>0.12818181818181817</v>
      </c>
      <c r="P564" s="6">
        <f t="shared" si="33"/>
        <v>48.807692307692307</v>
      </c>
      <c r="Q564" t="str" cm="1">
        <f t="array" ref="Q564:R564">_xlfn.TEXTSPLIT(N564,"/")</f>
        <v>music</v>
      </c>
      <c r="R564" t="str">
        <v>rock</v>
      </c>
      <c r="S564" s="9">
        <f t="shared" si="34"/>
        <v>43536.208333333328</v>
      </c>
      <c r="T564" s="9">
        <f t="shared" si="35"/>
        <v>43538.208333333328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5">
        <f t="shared" si="32"/>
        <v>1.3802702702702703</v>
      </c>
      <c r="P565" s="6">
        <f t="shared" si="33"/>
        <v>60.082352941176474</v>
      </c>
      <c r="Q565" t="str" cm="1">
        <f t="array" ref="Q565:R565">_xlfn.TEXTSPLIT(N565,"/")</f>
        <v>film &amp; video</v>
      </c>
      <c r="R565" t="str">
        <v>documentary</v>
      </c>
      <c r="S565" s="9">
        <f t="shared" si="34"/>
        <v>43417.25</v>
      </c>
      <c r="T565" s="9">
        <f t="shared" si="35"/>
        <v>43437.25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5">
        <f t="shared" si="32"/>
        <v>0.83813278008298753</v>
      </c>
      <c r="P566" s="6">
        <f t="shared" si="33"/>
        <v>78.990502793296088</v>
      </c>
      <c r="Q566" t="str" cm="1">
        <f t="array" ref="Q566:R566">_xlfn.TEXTSPLIT(N566,"/")</f>
        <v>theater</v>
      </c>
      <c r="R566" t="str">
        <v>plays</v>
      </c>
      <c r="S566" s="9">
        <f t="shared" si="34"/>
        <v>42078.208333333328</v>
      </c>
      <c r="T566" s="9">
        <f t="shared" si="35"/>
        <v>42086.208333333328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5">
        <f t="shared" si="32"/>
        <v>2.0460063224446787</v>
      </c>
      <c r="P567" s="6">
        <f t="shared" si="33"/>
        <v>53.99499443826474</v>
      </c>
      <c r="Q567" t="str" cm="1">
        <f t="array" ref="Q567:R567">_xlfn.TEXTSPLIT(N567,"/")</f>
        <v>theater</v>
      </c>
      <c r="R567" t="str">
        <v>plays</v>
      </c>
      <c r="S567" s="9">
        <f t="shared" si="34"/>
        <v>40862.25</v>
      </c>
      <c r="T567" s="9">
        <f t="shared" si="35"/>
        <v>40882.25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5">
        <f t="shared" si="32"/>
        <v>0.44344086021505374</v>
      </c>
      <c r="P568" s="6">
        <f t="shared" si="33"/>
        <v>111.45945945945945</v>
      </c>
      <c r="Q568" t="str" cm="1">
        <f t="array" ref="Q568:R568">_xlfn.TEXTSPLIT(N568,"/")</f>
        <v>music</v>
      </c>
      <c r="R568" t="str">
        <v>electric music</v>
      </c>
      <c r="S568" s="9">
        <f t="shared" si="34"/>
        <v>42424.25</v>
      </c>
      <c r="T568" s="9">
        <f t="shared" si="35"/>
        <v>42447.208333333328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5">
        <f t="shared" si="32"/>
        <v>2.1860294117647059</v>
      </c>
      <c r="P569" s="6">
        <f t="shared" si="33"/>
        <v>60.922131147540981</v>
      </c>
      <c r="Q569" t="str" cm="1">
        <f t="array" ref="Q569:R569">_xlfn.TEXTSPLIT(N569,"/")</f>
        <v>music</v>
      </c>
      <c r="R569" t="str">
        <v>rock</v>
      </c>
      <c r="S569" s="9">
        <f t="shared" si="34"/>
        <v>41830.208333333336</v>
      </c>
      <c r="T569" s="9">
        <f t="shared" si="35"/>
        <v>41832.208333333336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5">
        <f t="shared" si="32"/>
        <v>1.8603314917127072</v>
      </c>
      <c r="P570" s="6">
        <f t="shared" si="33"/>
        <v>26.0015444015444</v>
      </c>
      <c r="Q570" t="str" cm="1">
        <f t="array" ref="Q570:R570">_xlfn.TEXTSPLIT(N570,"/")</f>
        <v>theater</v>
      </c>
      <c r="R570" t="str">
        <v>plays</v>
      </c>
      <c r="S570" s="9">
        <f t="shared" si="34"/>
        <v>40374.208333333336</v>
      </c>
      <c r="T570" s="9">
        <f t="shared" si="35"/>
        <v>40419.208333333336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5">
        <f t="shared" si="32"/>
        <v>2.3733830845771142</v>
      </c>
      <c r="P571" s="6">
        <f t="shared" si="33"/>
        <v>80.993208828522924</v>
      </c>
      <c r="Q571" t="str" cm="1">
        <f t="array" ref="Q571:R571">_xlfn.TEXTSPLIT(N571,"/")</f>
        <v>film &amp; video</v>
      </c>
      <c r="R571" t="str">
        <v>animation</v>
      </c>
      <c r="S571" s="9">
        <f t="shared" si="34"/>
        <v>40554.25</v>
      </c>
      <c r="T571" s="9">
        <f t="shared" si="35"/>
        <v>40566.25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5">
        <f t="shared" si="32"/>
        <v>3.0565384615384614</v>
      </c>
      <c r="P572" s="6">
        <f t="shared" si="33"/>
        <v>34.995963302752294</v>
      </c>
      <c r="Q572" t="str" cm="1">
        <f t="array" ref="Q572:R572">_xlfn.TEXTSPLIT(N572,"/")</f>
        <v>music</v>
      </c>
      <c r="R572" t="str">
        <v>rock</v>
      </c>
      <c r="S572" s="9">
        <f t="shared" si="34"/>
        <v>41993.25</v>
      </c>
      <c r="T572" s="9">
        <f t="shared" si="35"/>
        <v>41999.25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5">
        <f t="shared" si="32"/>
        <v>0.94142857142857139</v>
      </c>
      <c r="P573" s="6">
        <f t="shared" si="33"/>
        <v>94.142857142857139</v>
      </c>
      <c r="Q573" t="str" cm="1">
        <f t="array" ref="Q573:R573">_xlfn.TEXTSPLIT(N573,"/")</f>
        <v>film &amp; video</v>
      </c>
      <c r="R573" t="str">
        <v>shorts</v>
      </c>
      <c r="S573" s="9">
        <f t="shared" si="34"/>
        <v>42174.208333333328</v>
      </c>
      <c r="T573" s="9">
        <f t="shared" si="35"/>
        <v>42221.208333333328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5">
        <f t="shared" si="32"/>
        <v>0.54400000000000004</v>
      </c>
      <c r="P574" s="6">
        <f t="shared" si="33"/>
        <v>52.085106382978722</v>
      </c>
      <c r="Q574" t="str" cm="1">
        <f t="array" ref="Q574:R574">_xlfn.TEXTSPLIT(N574,"/")</f>
        <v>music</v>
      </c>
      <c r="R574" t="str">
        <v>rock</v>
      </c>
      <c r="S574" s="9">
        <f t="shared" si="34"/>
        <v>42275.208333333328</v>
      </c>
      <c r="T574" s="9">
        <f t="shared" si="35"/>
        <v>42291.208333333328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5">
        <f t="shared" si="32"/>
        <v>1.1188059701492536</v>
      </c>
      <c r="P575" s="6">
        <f t="shared" si="33"/>
        <v>24.986666666666668</v>
      </c>
      <c r="Q575" t="str" cm="1">
        <f t="array" ref="Q575:R575">_xlfn.TEXTSPLIT(N575,"/")</f>
        <v>journalism</v>
      </c>
      <c r="R575" t="str">
        <v>audio</v>
      </c>
      <c r="S575" s="9">
        <f t="shared" si="34"/>
        <v>41761.208333333336</v>
      </c>
      <c r="T575" s="9">
        <f t="shared" si="35"/>
        <v>41763.208333333336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5">
        <f t="shared" si="32"/>
        <v>3.6914814814814814</v>
      </c>
      <c r="P576" s="6">
        <f t="shared" si="33"/>
        <v>69.215277777777771</v>
      </c>
      <c r="Q576" t="str" cm="1">
        <f t="array" ref="Q576:R576">_xlfn.TEXTSPLIT(N576,"/")</f>
        <v>food</v>
      </c>
      <c r="R576" t="str">
        <v>food trucks</v>
      </c>
      <c r="S576" s="9">
        <f t="shared" si="34"/>
        <v>43806.25</v>
      </c>
      <c r="T576" s="9">
        <f t="shared" si="35"/>
        <v>43816.25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5">
        <f t="shared" si="32"/>
        <v>0.62930372148859548</v>
      </c>
      <c r="P577" s="6">
        <f t="shared" si="33"/>
        <v>93.944444444444443</v>
      </c>
      <c r="Q577" t="str" cm="1">
        <f t="array" ref="Q577:R577">_xlfn.TEXTSPLIT(N577,"/")</f>
        <v>theater</v>
      </c>
      <c r="R577" t="str">
        <v>plays</v>
      </c>
      <c r="S577" s="9">
        <f t="shared" si="34"/>
        <v>41779.208333333336</v>
      </c>
      <c r="T577" s="9">
        <f t="shared" si="35"/>
        <v>41782.208333333336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5">
        <f t="shared" si="32"/>
        <v>0.6492783505154639</v>
      </c>
      <c r="P578" s="6">
        <f t="shared" si="33"/>
        <v>98.40625</v>
      </c>
      <c r="Q578" t="str" cm="1">
        <f t="array" ref="Q578:R578">_xlfn.TEXTSPLIT(N578,"/")</f>
        <v>theater</v>
      </c>
      <c r="R578" t="str">
        <v>plays</v>
      </c>
      <c r="S578" s="9">
        <f t="shared" si="34"/>
        <v>43040.208333333328</v>
      </c>
      <c r="T578" s="9">
        <f t="shared" si="35"/>
        <v>43057.25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5">
        <f t="shared" ref="O579:O642" si="36">E579/D579</f>
        <v>0.18853658536585366</v>
      </c>
      <c r="P579" s="6">
        <f t="shared" ref="P579:P642" si="37">IFERROR(E579/G579,0)</f>
        <v>41.783783783783782</v>
      </c>
      <c r="Q579" t="str" cm="1">
        <f t="array" ref="Q579:R579">_xlfn.TEXTSPLIT(N579,"/")</f>
        <v>music</v>
      </c>
      <c r="R579" t="str">
        <v>jazz</v>
      </c>
      <c r="S579" s="9">
        <f t="shared" ref="S579:S642" si="38">(((J579/60)/60)/24)+DATE(1970,1,1)</f>
        <v>40613.25</v>
      </c>
      <c r="T579" s="9">
        <f t="shared" ref="T579:T642" si="39">(((K579/60)/60)/24)+DATE(1970,1,1)</f>
        <v>40639.208333333336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5">
        <f t="shared" si="36"/>
        <v>0.1675440414507772</v>
      </c>
      <c r="P580" s="6">
        <f t="shared" si="37"/>
        <v>65.991836734693877</v>
      </c>
      <c r="Q580" t="str" cm="1">
        <f t="array" ref="Q580:R580">_xlfn.TEXTSPLIT(N580,"/")</f>
        <v>film &amp; video</v>
      </c>
      <c r="R580" t="str">
        <v>science fiction</v>
      </c>
      <c r="S580" s="9">
        <f t="shared" si="38"/>
        <v>40878.25</v>
      </c>
      <c r="T580" s="9">
        <f t="shared" si="39"/>
        <v>40881.25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5">
        <f t="shared" si="36"/>
        <v>1.0111290322580646</v>
      </c>
      <c r="P581" s="6">
        <f t="shared" si="37"/>
        <v>72.05747126436782</v>
      </c>
      <c r="Q581" t="str" cm="1">
        <f t="array" ref="Q581:R581">_xlfn.TEXTSPLIT(N581,"/")</f>
        <v>music</v>
      </c>
      <c r="R581" t="str">
        <v>jazz</v>
      </c>
      <c r="S581" s="9">
        <f t="shared" si="38"/>
        <v>40762.208333333336</v>
      </c>
      <c r="T581" s="9">
        <f t="shared" si="39"/>
        <v>40774.208333333336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5">
        <f t="shared" si="36"/>
        <v>3.4150228310502282</v>
      </c>
      <c r="P582" s="6">
        <f t="shared" si="37"/>
        <v>48.003209242618745</v>
      </c>
      <c r="Q582" t="str" cm="1">
        <f t="array" ref="Q582:R582">_xlfn.TEXTSPLIT(N582,"/")</f>
        <v>theater</v>
      </c>
      <c r="R582" t="str">
        <v>plays</v>
      </c>
      <c r="S582" s="9">
        <f t="shared" si="38"/>
        <v>41696.25</v>
      </c>
      <c r="T582" s="9">
        <f t="shared" si="39"/>
        <v>41704.25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5">
        <f t="shared" si="36"/>
        <v>0.64016666666666666</v>
      </c>
      <c r="P583" s="6">
        <f t="shared" si="37"/>
        <v>54.098591549295776</v>
      </c>
      <c r="Q583" t="str" cm="1">
        <f t="array" ref="Q583:R583">_xlfn.TEXTSPLIT(N583,"/")</f>
        <v>technology</v>
      </c>
      <c r="R583" t="str">
        <v>web</v>
      </c>
      <c r="S583" s="9">
        <f t="shared" si="38"/>
        <v>40662.208333333336</v>
      </c>
      <c r="T583" s="9">
        <f t="shared" si="39"/>
        <v>40677.208333333336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5">
        <f t="shared" si="36"/>
        <v>0.5208045977011494</v>
      </c>
      <c r="P584" s="6">
        <f t="shared" si="37"/>
        <v>107.88095238095238</v>
      </c>
      <c r="Q584" t="str" cm="1">
        <f t="array" ref="Q584:R584">_xlfn.TEXTSPLIT(N584,"/")</f>
        <v>games</v>
      </c>
      <c r="R584" t="str">
        <v>video games</v>
      </c>
      <c r="S584" s="9">
        <f t="shared" si="38"/>
        <v>42165.208333333328</v>
      </c>
      <c r="T584" s="9">
        <f t="shared" si="39"/>
        <v>42170.208333333328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5">
        <f t="shared" si="36"/>
        <v>3.2240211640211642</v>
      </c>
      <c r="P585" s="6">
        <f t="shared" si="37"/>
        <v>67.034103410341032</v>
      </c>
      <c r="Q585" t="str" cm="1">
        <f t="array" ref="Q585:R585">_xlfn.TEXTSPLIT(N585,"/")</f>
        <v>film &amp; video</v>
      </c>
      <c r="R585" t="str">
        <v>documentary</v>
      </c>
      <c r="S585" s="9">
        <f t="shared" si="38"/>
        <v>40959.25</v>
      </c>
      <c r="T585" s="9">
        <f t="shared" si="39"/>
        <v>40976.25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5">
        <f t="shared" si="36"/>
        <v>1.1950810185185186</v>
      </c>
      <c r="P586" s="6">
        <f t="shared" si="37"/>
        <v>64.01425914445133</v>
      </c>
      <c r="Q586" t="str" cm="1">
        <f t="array" ref="Q586:R586">_xlfn.TEXTSPLIT(N586,"/")</f>
        <v>technology</v>
      </c>
      <c r="R586" t="str">
        <v>web</v>
      </c>
      <c r="S586" s="9">
        <f t="shared" si="38"/>
        <v>41024.208333333336</v>
      </c>
      <c r="T586" s="9">
        <f t="shared" si="39"/>
        <v>41038.208333333336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5">
        <f t="shared" si="36"/>
        <v>1.4679775280898877</v>
      </c>
      <c r="P587" s="6">
        <f t="shared" si="37"/>
        <v>96.066176470588232</v>
      </c>
      <c r="Q587" t="str" cm="1">
        <f t="array" ref="Q587:R587">_xlfn.TEXTSPLIT(N587,"/")</f>
        <v>publishing</v>
      </c>
      <c r="R587" t="str">
        <v>translations</v>
      </c>
      <c r="S587" s="9">
        <f t="shared" si="38"/>
        <v>40255.208333333336</v>
      </c>
      <c r="T587" s="9">
        <f t="shared" si="39"/>
        <v>40265.208333333336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5">
        <f t="shared" si="36"/>
        <v>9.5057142857142853</v>
      </c>
      <c r="P588" s="6">
        <f t="shared" si="37"/>
        <v>51.184615384615384</v>
      </c>
      <c r="Q588" t="str" cm="1">
        <f t="array" ref="Q588:R588">_xlfn.TEXTSPLIT(N588,"/")</f>
        <v>music</v>
      </c>
      <c r="R588" t="str">
        <v>rock</v>
      </c>
      <c r="S588" s="9">
        <f t="shared" si="38"/>
        <v>40499.25</v>
      </c>
      <c r="T588" s="9">
        <f t="shared" si="39"/>
        <v>40518.25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5">
        <f t="shared" si="36"/>
        <v>0.72893617021276591</v>
      </c>
      <c r="P589" s="6">
        <f t="shared" si="37"/>
        <v>43.92307692307692</v>
      </c>
      <c r="Q589" t="str" cm="1">
        <f t="array" ref="Q589:R589">_xlfn.TEXTSPLIT(N589,"/")</f>
        <v>food</v>
      </c>
      <c r="R589" t="str">
        <v>food trucks</v>
      </c>
      <c r="S589" s="9">
        <f t="shared" si="38"/>
        <v>43484.25</v>
      </c>
      <c r="T589" s="9">
        <f t="shared" si="39"/>
        <v>43536.208333333328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5">
        <f t="shared" si="36"/>
        <v>0.7900824873096447</v>
      </c>
      <c r="P590" s="6">
        <f t="shared" si="37"/>
        <v>91.021198830409361</v>
      </c>
      <c r="Q590" t="str" cm="1">
        <f t="array" ref="Q590:R590">_xlfn.TEXTSPLIT(N590,"/")</f>
        <v>theater</v>
      </c>
      <c r="R590" t="str">
        <v>plays</v>
      </c>
      <c r="S590" s="9">
        <f t="shared" si="38"/>
        <v>40262.208333333336</v>
      </c>
      <c r="T590" s="9">
        <f t="shared" si="39"/>
        <v>40293.208333333336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5">
        <f t="shared" si="36"/>
        <v>0.64721518987341775</v>
      </c>
      <c r="P591" s="6">
        <f t="shared" si="37"/>
        <v>50.127450980392155</v>
      </c>
      <c r="Q591" t="str" cm="1">
        <f t="array" ref="Q591:R591">_xlfn.TEXTSPLIT(N591,"/")</f>
        <v>film &amp; video</v>
      </c>
      <c r="R591" t="str">
        <v>documentary</v>
      </c>
      <c r="S591" s="9">
        <f t="shared" si="38"/>
        <v>42190.208333333328</v>
      </c>
      <c r="T591" s="9">
        <f t="shared" si="39"/>
        <v>42197.208333333328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5">
        <f t="shared" si="36"/>
        <v>0.82028169014084507</v>
      </c>
      <c r="P592" s="6">
        <f t="shared" si="37"/>
        <v>67.720930232558146</v>
      </c>
      <c r="Q592" t="str" cm="1">
        <f t="array" ref="Q592:R592">_xlfn.TEXTSPLIT(N592,"/")</f>
        <v>publishing</v>
      </c>
      <c r="R592" t="str">
        <v>radio &amp; podcasts</v>
      </c>
      <c r="S592" s="9">
        <f t="shared" si="38"/>
        <v>41994.25</v>
      </c>
      <c r="T592" s="9">
        <f t="shared" si="39"/>
        <v>42005.25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5">
        <f t="shared" si="36"/>
        <v>10.376666666666667</v>
      </c>
      <c r="P593" s="6">
        <f t="shared" si="37"/>
        <v>61.03921568627451</v>
      </c>
      <c r="Q593" t="str" cm="1">
        <f t="array" ref="Q593:R593">_xlfn.TEXTSPLIT(N593,"/")</f>
        <v>games</v>
      </c>
      <c r="R593" t="str">
        <v>video games</v>
      </c>
      <c r="S593" s="9">
        <f t="shared" si="38"/>
        <v>40373.208333333336</v>
      </c>
      <c r="T593" s="9">
        <f t="shared" si="39"/>
        <v>40383.208333333336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5">
        <f t="shared" si="36"/>
        <v>0.12910076530612244</v>
      </c>
      <c r="P594" s="6">
        <f t="shared" si="37"/>
        <v>80.011857707509876</v>
      </c>
      <c r="Q594" t="str" cm="1">
        <f t="array" ref="Q594:R594">_xlfn.TEXTSPLIT(N594,"/")</f>
        <v>theater</v>
      </c>
      <c r="R594" t="str">
        <v>plays</v>
      </c>
      <c r="S594" s="9">
        <f t="shared" si="38"/>
        <v>41789.208333333336</v>
      </c>
      <c r="T594" s="9">
        <f t="shared" si="39"/>
        <v>41798.208333333336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5">
        <f t="shared" si="36"/>
        <v>1.5484210526315789</v>
      </c>
      <c r="P595" s="6">
        <f t="shared" si="37"/>
        <v>47.001497753369947</v>
      </c>
      <c r="Q595" t="str" cm="1">
        <f t="array" ref="Q595:R595">_xlfn.TEXTSPLIT(N595,"/")</f>
        <v>film &amp; video</v>
      </c>
      <c r="R595" t="str">
        <v>animation</v>
      </c>
      <c r="S595" s="9">
        <f t="shared" si="38"/>
        <v>41724.208333333336</v>
      </c>
      <c r="T595" s="9">
        <f t="shared" si="39"/>
        <v>41737.208333333336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5">
        <f t="shared" si="36"/>
        <v>7.0991735537190084E-2</v>
      </c>
      <c r="P596" s="6">
        <f t="shared" si="37"/>
        <v>71.127388535031841</v>
      </c>
      <c r="Q596" t="str" cm="1">
        <f t="array" ref="Q596:R596">_xlfn.TEXTSPLIT(N596,"/")</f>
        <v>theater</v>
      </c>
      <c r="R596" t="str">
        <v>plays</v>
      </c>
      <c r="S596" s="9">
        <f t="shared" si="38"/>
        <v>42548.208333333328</v>
      </c>
      <c r="T596" s="9">
        <f t="shared" si="39"/>
        <v>42551.208333333328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5">
        <f t="shared" si="36"/>
        <v>2.0852773826458035</v>
      </c>
      <c r="P597" s="6">
        <f t="shared" si="37"/>
        <v>89.99079189686924</v>
      </c>
      <c r="Q597" t="str" cm="1">
        <f t="array" ref="Q597:R597">_xlfn.TEXTSPLIT(N597,"/")</f>
        <v>theater</v>
      </c>
      <c r="R597" t="str">
        <v>plays</v>
      </c>
      <c r="S597" s="9">
        <f t="shared" si="38"/>
        <v>40253.208333333336</v>
      </c>
      <c r="T597" s="9">
        <f t="shared" si="39"/>
        <v>40274.208333333336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5">
        <f t="shared" si="36"/>
        <v>0.99683544303797467</v>
      </c>
      <c r="P598" s="6">
        <f t="shared" si="37"/>
        <v>43.032786885245905</v>
      </c>
      <c r="Q598" t="str" cm="1">
        <f t="array" ref="Q598:R598">_xlfn.TEXTSPLIT(N598,"/")</f>
        <v>film &amp; video</v>
      </c>
      <c r="R598" t="str">
        <v>drama</v>
      </c>
      <c r="S598" s="9">
        <f t="shared" si="38"/>
        <v>42434.25</v>
      </c>
      <c r="T598" s="9">
        <f t="shared" si="39"/>
        <v>42441.25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5">
        <f t="shared" si="36"/>
        <v>2.0159756097560977</v>
      </c>
      <c r="P599" s="6">
        <f t="shared" si="37"/>
        <v>67.997714808043881</v>
      </c>
      <c r="Q599" t="str" cm="1">
        <f t="array" ref="Q599:R599">_xlfn.TEXTSPLIT(N599,"/")</f>
        <v>theater</v>
      </c>
      <c r="R599" t="str">
        <v>plays</v>
      </c>
      <c r="S599" s="9">
        <f t="shared" si="38"/>
        <v>43786.25</v>
      </c>
      <c r="T599" s="9">
        <f t="shared" si="39"/>
        <v>43804.25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5">
        <f t="shared" si="36"/>
        <v>1.6209032258064515</v>
      </c>
      <c r="P600" s="6">
        <f t="shared" si="37"/>
        <v>73.004566210045667</v>
      </c>
      <c r="Q600" t="str" cm="1">
        <f t="array" ref="Q600:R600">_xlfn.TEXTSPLIT(N600,"/")</f>
        <v>music</v>
      </c>
      <c r="R600" t="str">
        <v>rock</v>
      </c>
      <c r="S600" s="9">
        <f t="shared" si="38"/>
        <v>40344.208333333336</v>
      </c>
      <c r="T600" s="9">
        <f t="shared" si="39"/>
        <v>40373.208333333336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5">
        <f t="shared" si="36"/>
        <v>3.6436208125445471E-2</v>
      </c>
      <c r="P601" s="6">
        <f t="shared" si="37"/>
        <v>62.341463414634148</v>
      </c>
      <c r="Q601" t="str" cm="1">
        <f t="array" ref="Q601:R601">_xlfn.TEXTSPLIT(N601,"/")</f>
        <v>film &amp; video</v>
      </c>
      <c r="R601" t="str">
        <v>documentary</v>
      </c>
      <c r="S601" s="9">
        <f t="shared" si="38"/>
        <v>42047.25</v>
      </c>
      <c r="T601" s="9">
        <f t="shared" si="39"/>
        <v>42055.25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5">
        <f t="shared" si="36"/>
        <v>0.05</v>
      </c>
      <c r="P602" s="6">
        <f t="shared" si="37"/>
        <v>5</v>
      </c>
      <c r="Q602" t="str" cm="1">
        <f t="array" ref="Q602:R602">_xlfn.TEXTSPLIT(N602,"/")</f>
        <v>food</v>
      </c>
      <c r="R602" t="str">
        <v>food trucks</v>
      </c>
      <c r="S602" s="9">
        <f t="shared" si="38"/>
        <v>41485.208333333336</v>
      </c>
      <c r="T602" s="9">
        <f t="shared" si="39"/>
        <v>41497.208333333336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5">
        <f t="shared" si="36"/>
        <v>2.0663492063492064</v>
      </c>
      <c r="P603" s="6">
        <f t="shared" si="37"/>
        <v>67.103092783505161</v>
      </c>
      <c r="Q603" t="str" cm="1">
        <f t="array" ref="Q603:R603">_xlfn.TEXTSPLIT(N603,"/")</f>
        <v>technology</v>
      </c>
      <c r="R603" t="str">
        <v>wearables</v>
      </c>
      <c r="S603" s="9">
        <f t="shared" si="38"/>
        <v>41789.208333333336</v>
      </c>
      <c r="T603" s="9">
        <f t="shared" si="39"/>
        <v>41806.208333333336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5">
        <f t="shared" si="36"/>
        <v>1.2823628691983122</v>
      </c>
      <c r="P604" s="6">
        <f t="shared" si="37"/>
        <v>79.978947368421046</v>
      </c>
      <c r="Q604" t="str" cm="1">
        <f t="array" ref="Q604:R604">_xlfn.TEXTSPLIT(N604,"/")</f>
        <v>theater</v>
      </c>
      <c r="R604" t="str">
        <v>plays</v>
      </c>
      <c r="S604" s="9">
        <f t="shared" si="38"/>
        <v>42160.208333333328</v>
      </c>
      <c r="T604" s="9">
        <f t="shared" si="39"/>
        <v>42171.208333333328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5">
        <f t="shared" si="36"/>
        <v>1.1966037735849056</v>
      </c>
      <c r="P605" s="6">
        <f t="shared" si="37"/>
        <v>62.176470588235297</v>
      </c>
      <c r="Q605" t="str" cm="1">
        <f t="array" ref="Q605:R605">_xlfn.TEXTSPLIT(N605,"/")</f>
        <v>theater</v>
      </c>
      <c r="R605" t="str">
        <v>plays</v>
      </c>
      <c r="S605" s="9">
        <f t="shared" si="38"/>
        <v>43573.208333333328</v>
      </c>
      <c r="T605" s="9">
        <f t="shared" si="39"/>
        <v>43600.208333333328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5">
        <f t="shared" si="36"/>
        <v>1.7073055242390078</v>
      </c>
      <c r="P606" s="6">
        <f t="shared" si="37"/>
        <v>53.005950297514879</v>
      </c>
      <c r="Q606" t="str" cm="1">
        <f t="array" ref="Q606:R606">_xlfn.TEXTSPLIT(N606,"/")</f>
        <v>theater</v>
      </c>
      <c r="R606" t="str">
        <v>plays</v>
      </c>
      <c r="S606" s="9">
        <f t="shared" si="38"/>
        <v>40565.25</v>
      </c>
      <c r="T606" s="9">
        <f t="shared" si="39"/>
        <v>40586.25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5">
        <f t="shared" si="36"/>
        <v>1.8721212121212121</v>
      </c>
      <c r="P607" s="6">
        <f t="shared" si="37"/>
        <v>57.738317757009348</v>
      </c>
      <c r="Q607" t="str" cm="1">
        <f t="array" ref="Q607:R607">_xlfn.TEXTSPLIT(N607,"/")</f>
        <v>publishing</v>
      </c>
      <c r="R607" t="str">
        <v>nonfiction</v>
      </c>
      <c r="S607" s="9">
        <f t="shared" si="38"/>
        <v>42280.208333333328</v>
      </c>
      <c r="T607" s="9">
        <f t="shared" si="39"/>
        <v>42321.25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5">
        <f t="shared" si="36"/>
        <v>1.8838235294117647</v>
      </c>
      <c r="P608" s="6">
        <f t="shared" si="37"/>
        <v>40.03125</v>
      </c>
      <c r="Q608" t="str" cm="1">
        <f t="array" ref="Q608:R608">_xlfn.TEXTSPLIT(N608,"/")</f>
        <v>music</v>
      </c>
      <c r="R608" t="str">
        <v>rock</v>
      </c>
      <c r="S608" s="9">
        <f t="shared" si="38"/>
        <v>42436.25</v>
      </c>
      <c r="T608" s="9">
        <f t="shared" si="39"/>
        <v>42447.208333333328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5">
        <f t="shared" si="36"/>
        <v>1.3129869186046512</v>
      </c>
      <c r="P609" s="6">
        <f t="shared" si="37"/>
        <v>81.016591928251117</v>
      </c>
      <c r="Q609" t="str" cm="1">
        <f t="array" ref="Q609:R609">_xlfn.TEXTSPLIT(N609,"/")</f>
        <v>food</v>
      </c>
      <c r="R609" t="str">
        <v>food trucks</v>
      </c>
      <c r="S609" s="9">
        <f t="shared" si="38"/>
        <v>41721.208333333336</v>
      </c>
      <c r="T609" s="9">
        <f t="shared" si="39"/>
        <v>41723.208333333336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5">
        <f t="shared" si="36"/>
        <v>2.8397435897435899</v>
      </c>
      <c r="P610" s="6">
        <f t="shared" si="37"/>
        <v>35.047468354430379</v>
      </c>
      <c r="Q610" t="str" cm="1">
        <f t="array" ref="Q610:R610">_xlfn.TEXTSPLIT(N610,"/")</f>
        <v>music</v>
      </c>
      <c r="R610" t="str">
        <v>jazz</v>
      </c>
      <c r="S610" s="9">
        <f t="shared" si="38"/>
        <v>43530.25</v>
      </c>
      <c r="T610" s="9">
        <f t="shared" si="39"/>
        <v>43534.25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5">
        <f t="shared" si="36"/>
        <v>1.2041999999999999</v>
      </c>
      <c r="P611" s="6">
        <f t="shared" si="37"/>
        <v>102.92307692307692</v>
      </c>
      <c r="Q611" t="str" cm="1">
        <f t="array" ref="Q611:R611">_xlfn.TEXTSPLIT(N611,"/")</f>
        <v>film &amp; video</v>
      </c>
      <c r="R611" t="str">
        <v>science fiction</v>
      </c>
      <c r="S611" s="9">
        <f t="shared" si="38"/>
        <v>43481.25</v>
      </c>
      <c r="T611" s="9">
        <f t="shared" si="39"/>
        <v>43498.25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5">
        <f t="shared" si="36"/>
        <v>4.1905607476635511</v>
      </c>
      <c r="P612" s="6">
        <f t="shared" si="37"/>
        <v>27.998126756166094</v>
      </c>
      <c r="Q612" t="str" cm="1">
        <f t="array" ref="Q612:R612">_xlfn.TEXTSPLIT(N612,"/")</f>
        <v>theater</v>
      </c>
      <c r="R612" t="str">
        <v>plays</v>
      </c>
      <c r="S612" s="9">
        <f t="shared" si="38"/>
        <v>41259.25</v>
      </c>
      <c r="T612" s="9">
        <f t="shared" si="39"/>
        <v>41273.25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5">
        <f t="shared" si="36"/>
        <v>0.13853658536585367</v>
      </c>
      <c r="P613" s="6">
        <f t="shared" si="37"/>
        <v>75.733333333333334</v>
      </c>
      <c r="Q613" t="str" cm="1">
        <f t="array" ref="Q613:R613">_xlfn.TEXTSPLIT(N613,"/")</f>
        <v>theater</v>
      </c>
      <c r="R613" t="str">
        <v>plays</v>
      </c>
      <c r="S613" s="9">
        <f t="shared" si="38"/>
        <v>41480.208333333336</v>
      </c>
      <c r="T613" s="9">
        <f t="shared" si="39"/>
        <v>41492.208333333336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5">
        <f t="shared" si="36"/>
        <v>1.3943548387096774</v>
      </c>
      <c r="P614" s="6">
        <f t="shared" si="37"/>
        <v>45.026041666666664</v>
      </c>
      <c r="Q614" t="str" cm="1">
        <f t="array" ref="Q614:R614">_xlfn.TEXTSPLIT(N614,"/")</f>
        <v>music</v>
      </c>
      <c r="R614" t="str">
        <v>electric music</v>
      </c>
      <c r="S614" s="9">
        <f t="shared" si="38"/>
        <v>40474.208333333336</v>
      </c>
      <c r="T614" s="9">
        <f t="shared" si="39"/>
        <v>40497.25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5">
        <f t="shared" si="36"/>
        <v>1.74</v>
      </c>
      <c r="P615" s="6">
        <f t="shared" si="37"/>
        <v>73.615384615384613</v>
      </c>
      <c r="Q615" t="str" cm="1">
        <f t="array" ref="Q615:R615">_xlfn.TEXTSPLIT(N615,"/")</f>
        <v>theater</v>
      </c>
      <c r="R615" t="str">
        <v>plays</v>
      </c>
      <c r="S615" s="9">
        <f t="shared" si="38"/>
        <v>42973.208333333328</v>
      </c>
      <c r="T615" s="9">
        <f t="shared" si="39"/>
        <v>42982.208333333328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5">
        <f t="shared" si="36"/>
        <v>1.5549056603773586</v>
      </c>
      <c r="P616" s="6">
        <f t="shared" si="37"/>
        <v>56.991701244813278</v>
      </c>
      <c r="Q616" t="str" cm="1">
        <f t="array" ref="Q616:R616">_xlfn.TEXTSPLIT(N616,"/")</f>
        <v>theater</v>
      </c>
      <c r="R616" t="str">
        <v>plays</v>
      </c>
      <c r="S616" s="9">
        <f t="shared" si="38"/>
        <v>42746.25</v>
      </c>
      <c r="T616" s="9">
        <f t="shared" si="39"/>
        <v>42764.25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5">
        <f t="shared" si="36"/>
        <v>1.7044705882352942</v>
      </c>
      <c r="P617" s="6">
        <f t="shared" si="37"/>
        <v>85.223529411764702</v>
      </c>
      <c r="Q617" t="str" cm="1">
        <f t="array" ref="Q617:R617">_xlfn.TEXTSPLIT(N617,"/")</f>
        <v>theater</v>
      </c>
      <c r="R617" t="str">
        <v>plays</v>
      </c>
      <c r="S617" s="9">
        <f t="shared" si="38"/>
        <v>42489.208333333328</v>
      </c>
      <c r="T617" s="9">
        <f t="shared" si="39"/>
        <v>42499.208333333328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5">
        <f t="shared" si="36"/>
        <v>1.8951562500000001</v>
      </c>
      <c r="P618" s="6">
        <f t="shared" si="37"/>
        <v>50.962184873949582</v>
      </c>
      <c r="Q618" t="str" cm="1">
        <f t="array" ref="Q618:R618">_xlfn.TEXTSPLIT(N618,"/")</f>
        <v>music</v>
      </c>
      <c r="R618" t="str">
        <v>indie rock</v>
      </c>
      <c r="S618" s="9">
        <f t="shared" si="38"/>
        <v>41537.208333333336</v>
      </c>
      <c r="T618" s="9">
        <f t="shared" si="39"/>
        <v>41538.208333333336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5">
        <f t="shared" si="36"/>
        <v>2.4971428571428573</v>
      </c>
      <c r="P619" s="6">
        <f t="shared" si="37"/>
        <v>63.563636363636363</v>
      </c>
      <c r="Q619" t="str" cm="1">
        <f t="array" ref="Q619:R619">_xlfn.TEXTSPLIT(N619,"/")</f>
        <v>theater</v>
      </c>
      <c r="R619" t="str">
        <v>plays</v>
      </c>
      <c r="S619" s="9">
        <f t="shared" si="38"/>
        <v>41794.208333333336</v>
      </c>
      <c r="T619" s="9">
        <f t="shared" si="39"/>
        <v>41804.208333333336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5">
        <f t="shared" si="36"/>
        <v>0.48860523665659616</v>
      </c>
      <c r="P620" s="6">
        <f t="shared" si="37"/>
        <v>80.999165275459092</v>
      </c>
      <c r="Q620" t="str" cm="1">
        <f t="array" ref="Q620:R620">_xlfn.TEXTSPLIT(N620,"/")</f>
        <v>publishing</v>
      </c>
      <c r="R620" t="str">
        <v>nonfiction</v>
      </c>
      <c r="S620" s="9">
        <f t="shared" si="38"/>
        <v>41396.208333333336</v>
      </c>
      <c r="T620" s="9">
        <f t="shared" si="39"/>
        <v>41417.208333333336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5">
        <f t="shared" si="36"/>
        <v>0.28461970393057684</v>
      </c>
      <c r="P621" s="6">
        <f t="shared" si="37"/>
        <v>86.044753086419746</v>
      </c>
      <c r="Q621" t="str" cm="1">
        <f t="array" ref="Q621:R621">_xlfn.TEXTSPLIT(N621,"/")</f>
        <v>theater</v>
      </c>
      <c r="R621" t="str">
        <v>plays</v>
      </c>
      <c r="S621" s="9">
        <f t="shared" si="38"/>
        <v>40669.208333333336</v>
      </c>
      <c r="T621" s="9">
        <f t="shared" si="39"/>
        <v>40670.208333333336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5">
        <f t="shared" si="36"/>
        <v>2.6802325581395348</v>
      </c>
      <c r="P622" s="6">
        <f t="shared" si="37"/>
        <v>90.0390625</v>
      </c>
      <c r="Q622" t="str" cm="1">
        <f t="array" ref="Q622:R622">_xlfn.TEXTSPLIT(N622,"/")</f>
        <v>photography</v>
      </c>
      <c r="R622" t="str">
        <v>photography books</v>
      </c>
      <c r="S622" s="9">
        <f t="shared" si="38"/>
        <v>42559.208333333328</v>
      </c>
      <c r="T622" s="9">
        <f t="shared" si="39"/>
        <v>42563.208333333328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5">
        <f t="shared" si="36"/>
        <v>6.1980078125000002</v>
      </c>
      <c r="P623" s="6">
        <f t="shared" si="37"/>
        <v>74.006063432835816</v>
      </c>
      <c r="Q623" t="str" cm="1">
        <f t="array" ref="Q623:R623">_xlfn.TEXTSPLIT(N623,"/")</f>
        <v>theater</v>
      </c>
      <c r="R623" t="str">
        <v>plays</v>
      </c>
      <c r="S623" s="9">
        <f t="shared" si="38"/>
        <v>42626.208333333328</v>
      </c>
      <c r="T623" s="9">
        <f t="shared" si="39"/>
        <v>42631.208333333328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5">
        <f t="shared" si="36"/>
        <v>3.1301587301587303E-2</v>
      </c>
      <c r="P624" s="6">
        <f t="shared" si="37"/>
        <v>92.4375</v>
      </c>
      <c r="Q624" t="str" cm="1">
        <f t="array" ref="Q624:R624">_xlfn.TEXTSPLIT(N624,"/")</f>
        <v>music</v>
      </c>
      <c r="R624" t="str">
        <v>indie rock</v>
      </c>
      <c r="S624" s="9">
        <f t="shared" si="38"/>
        <v>43205.208333333328</v>
      </c>
      <c r="T624" s="9">
        <f t="shared" si="39"/>
        <v>43231.208333333328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5">
        <f t="shared" si="36"/>
        <v>1.5992152704135738</v>
      </c>
      <c r="P625" s="6">
        <f t="shared" si="37"/>
        <v>55.999257333828446</v>
      </c>
      <c r="Q625" t="str" cm="1">
        <f t="array" ref="Q625:R625">_xlfn.TEXTSPLIT(N625,"/")</f>
        <v>theater</v>
      </c>
      <c r="R625" t="str">
        <v>plays</v>
      </c>
      <c r="S625" s="9">
        <f t="shared" si="38"/>
        <v>42201.208333333328</v>
      </c>
      <c r="T625" s="9">
        <f t="shared" si="39"/>
        <v>42206.208333333328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5">
        <f t="shared" si="36"/>
        <v>2.793921568627451</v>
      </c>
      <c r="P626" s="6">
        <f t="shared" si="37"/>
        <v>32.983796296296298</v>
      </c>
      <c r="Q626" t="str" cm="1">
        <f t="array" ref="Q626:R626">_xlfn.TEXTSPLIT(N626,"/")</f>
        <v>photography</v>
      </c>
      <c r="R626" t="str">
        <v>photography books</v>
      </c>
      <c r="S626" s="9">
        <f t="shared" si="38"/>
        <v>42029.25</v>
      </c>
      <c r="T626" s="9">
        <f t="shared" si="39"/>
        <v>42035.25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5">
        <f t="shared" si="36"/>
        <v>0.77373333333333338</v>
      </c>
      <c r="P627" s="6">
        <f t="shared" si="37"/>
        <v>93.596774193548384</v>
      </c>
      <c r="Q627" t="str" cm="1">
        <f t="array" ref="Q627:R627">_xlfn.TEXTSPLIT(N627,"/")</f>
        <v>theater</v>
      </c>
      <c r="R627" t="str">
        <v>plays</v>
      </c>
      <c r="S627" s="9">
        <f t="shared" si="38"/>
        <v>43857.25</v>
      </c>
      <c r="T627" s="9">
        <f t="shared" si="39"/>
        <v>43871.25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5">
        <f t="shared" si="36"/>
        <v>2.0632812500000002</v>
      </c>
      <c r="P628" s="6">
        <f t="shared" si="37"/>
        <v>69.867724867724874</v>
      </c>
      <c r="Q628" t="str" cm="1">
        <f t="array" ref="Q628:R628">_xlfn.TEXTSPLIT(N628,"/")</f>
        <v>theater</v>
      </c>
      <c r="R628" t="str">
        <v>plays</v>
      </c>
      <c r="S628" s="9">
        <f t="shared" si="38"/>
        <v>40449.208333333336</v>
      </c>
      <c r="T628" s="9">
        <f t="shared" si="39"/>
        <v>40458.208333333336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5">
        <f t="shared" si="36"/>
        <v>6.9424999999999999</v>
      </c>
      <c r="P629" s="6">
        <f t="shared" si="37"/>
        <v>72.129870129870127</v>
      </c>
      <c r="Q629" t="str" cm="1">
        <f t="array" ref="Q629:R629">_xlfn.TEXTSPLIT(N629,"/")</f>
        <v>food</v>
      </c>
      <c r="R629" t="str">
        <v>food trucks</v>
      </c>
      <c r="S629" s="9">
        <f t="shared" si="38"/>
        <v>40345.208333333336</v>
      </c>
      <c r="T629" s="9">
        <f t="shared" si="39"/>
        <v>40369.208333333336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5">
        <f t="shared" si="36"/>
        <v>1.5178947368421052</v>
      </c>
      <c r="P630" s="6">
        <f t="shared" si="37"/>
        <v>30.041666666666668</v>
      </c>
      <c r="Q630" t="str" cm="1">
        <f t="array" ref="Q630:R630">_xlfn.TEXTSPLIT(N630,"/")</f>
        <v>music</v>
      </c>
      <c r="R630" t="str">
        <v>indie rock</v>
      </c>
      <c r="S630" s="9">
        <f t="shared" si="38"/>
        <v>40455.208333333336</v>
      </c>
      <c r="T630" s="9">
        <f t="shared" si="39"/>
        <v>40458.208333333336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5">
        <f t="shared" si="36"/>
        <v>0.64582072176949945</v>
      </c>
      <c r="P631" s="6">
        <f t="shared" si="37"/>
        <v>73.968000000000004</v>
      </c>
      <c r="Q631" t="str" cm="1">
        <f t="array" ref="Q631:R631">_xlfn.TEXTSPLIT(N631,"/")</f>
        <v>theater</v>
      </c>
      <c r="R631" t="str">
        <v>plays</v>
      </c>
      <c r="S631" s="9">
        <f t="shared" si="38"/>
        <v>42557.208333333328</v>
      </c>
      <c r="T631" s="9">
        <f t="shared" si="39"/>
        <v>42559.208333333328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5">
        <f t="shared" si="36"/>
        <v>0.62873684210526315</v>
      </c>
      <c r="P632" s="6">
        <f t="shared" si="37"/>
        <v>68.65517241379311</v>
      </c>
      <c r="Q632" t="str" cm="1">
        <f t="array" ref="Q632:R632">_xlfn.TEXTSPLIT(N632,"/")</f>
        <v>theater</v>
      </c>
      <c r="R632" t="str">
        <v>plays</v>
      </c>
      <c r="S632" s="9">
        <f t="shared" si="38"/>
        <v>43586.208333333328</v>
      </c>
      <c r="T632" s="9">
        <f t="shared" si="39"/>
        <v>43597.208333333328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5">
        <f t="shared" si="36"/>
        <v>3.1039864864864866</v>
      </c>
      <c r="P633" s="6">
        <f t="shared" si="37"/>
        <v>59.992164544564154</v>
      </c>
      <c r="Q633" t="str" cm="1">
        <f t="array" ref="Q633:R633">_xlfn.TEXTSPLIT(N633,"/")</f>
        <v>theater</v>
      </c>
      <c r="R633" t="str">
        <v>plays</v>
      </c>
      <c r="S633" s="9">
        <f t="shared" si="38"/>
        <v>43550.208333333328</v>
      </c>
      <c r="T633" s="9">
        <f t="shared" si="39"/>
        <v>43554.208333333328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5">
        <f t="shared" si="36"/>
        <v>0.42859916782246882</v>
      </c>
      <c r="P634" s="6">
        <f t="shared" si="37"/>
        <v>111.15827338129496</v>
      </c>
      <c r="Q634" t="str" cm="1">
        <f t="array" ref="Q634:R634">_xlfn.TEXTSPLIT(N634,"/")</f>
        <v>theater</v>
      </c>
      <c r="R634" t="str">
        <v>plays</v>
      </c>
      <c r="S634" s="9">
        <f t="shared" si="38"/>
        <v>41945.208333333336</v>
      </c>
      <c r="T634" s="9">
        <f t="shared" si="39"/>
        <v>41963.25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5">
        <f t="shared" si="36"/>
        <v>0.83119402985074631</v>
      </c>
      <c r="P635" s="6">
        <f t="shared" si="37"/>
        <v>53.038095238095238</v>
      </c>
      <c r="Q635" t="str" cm="1">
        <f t="array" ref="Q635:R635">_xlfn.TEXTSPLIT(N635,"/")</f>
        <v>film &amp; video</v>
      </c>
      <c r="R635" t="str">
        <v>animation</v>
      </c>
      <c r="S635" s="9">
        <f t="shared" si="38"/>
        <v>42315.25</v>
      </c>
      <c r="T635" s="9">
        <f t="shared" si="39"/>
        <v>42319.25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5">
        <f t="shared" si="36"/>
        <v>0.78531302876480547</v>
      </c>
      <c r="P636" s="6">
        <f t="shared" si="37"/>
        <v>55.985524728588658</v>
      </c>
      <c r="Q636" t="str" cm="1">
        <f t="array" ref="Q636:R636">_xlfn.TEXTSPLIT(N636,"/")</f>
        <v>film &amp; video</v>
      </c>
      <c r="R636" t="str">
        <v>television</v>
      </c>
      <c r="S636" s="9">
        <f t="shared" si="38"/>
        <v>42819.208333333328</v>
      </c>
      <c r="T636" s="9">
        <f t="shared" si="39"/>
        <v>42833.208333333328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5">
        <f t="shared" si="36"/>
        <v>1.1409352517985611</v>
      </c>
      <c r="P637" s="6">
        <f t="shared" si="37"/>
        <v>69.986760812003524</v>
      </c>
      <c r="Q637" t="str" cm="1">
        <f t="array" ref="Q637:R637">_xlfn.TEXTSPLIT(N637,"/")</f>
        <v>film &amp; video</v>
      </c>
      <c r="R637" t="str">
        <v>television</v>
      </c>
      <c r="S637" s="9">
        <f t="shared" si="38"/>
        <v>41314.25</v>
      </c>
      <c r="T637" s="9">
        <f t="shared" si="39"/>
        <v>41346.208333333336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5">
        <f t="shared" si="36"/>
        <v>0.64537683358624176</v>
      </c>
      <c r="P638" s="6">
        <f t="shared" si="37"/>
        <v>48.998079877112133</v>
      </c>
      <c r="Q638" t="str" cm="1">
        <f t="array" ref="Q638:R638">_xlfn.TEXTSPLIT(N638,"/")</f>
        <v>film &amp; video</v>
      </c>
      <c r="R638" t="str">
        <v>animation</v>
      </c>
      <c r="S638" s="9">
        <f t="shared" si="38"/>
        <v>40926.25</v>
      </c>
      <c r="T638" s="9">
        <f t="shared" si="39"/>
        <v>40971.25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5">
        <f t="shared" si="36"/>
        <v>0.79411764705882348</v>
      </c>
      <c r="P639" s="6">
        <f t="shared" si="37"/>
        <v>103.84615384615384</v>
      </c>
      <c r="Q639" t="str" cm="1">
        <f t="array" ref="Q639:R639">_xlfn.TEXTSPLIT(N639,"/")</f>
        <v>theater</v>
      </c>
      <c r="R639" t="str">
        <v>plays</v>
      </c>
      <c r="S639" s="9">
        <f t="shared" si="38"/>
        <v>42688.25</v>
      </c>
      <c r="T639" s="9">
        <f t="shared" si="39"/>
        <v>42696.25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5">
        <f t="shared" si="36"/>
        <v>0.11419117647058824</v>
      </c>
      <c r="P640" s="6">
        <f t="shared" si="37"/>
        <v>99.127659574468083</v>
      </c>
      <c r="Q640" t="str" cm="1">
        <f t="array" ref="Q640:R640">_xlfn.TEXTSPLIT(N640,"/")</f>
        <v>theater</v>
      </c>
      <c r="R640" t="str">
        <v>plays</v>
      </c>
      <c r="S640" s="9">
        <f t="shared" si="38"/>
        <v>40386.208333333336</v>
      </c>
      <c r="T640" s="9">
        <f t="shared" si="39"/>
        <v>40398.208333333336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5">
        <f t="shared" si="36"/>
        <v>0.56186046511627907</v>
      </c>
      <c r="P641" s="6">
        <f t="shared" si="37"/>
        <v>107.37777777777778</v>
      </c>
      <c r="Q641" t="str" cm="1">
        <f t="array" ref="Q641:R641">_xlfn.TEXTSPLIT(N641,"/")</f>
        <v>film &amp; video</v>
      </c>
      <c r="R641" t="str">
        <v>drama</v>
      </c>
      <c r="S641" s="9">
        <f t="shared" si="38"/>
        <v>43309.208333333328</v>
      </c>
      <c r="T641" s="9">
        <f t="shared" si="39"/>
        <v>43309.208333333328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5">
        <f t="shared" si="36"/>
        <v>0.16501669449081802</v>
      </c>
      <c r="P642" s="6">
        <f t="shared" si="37"/>
        <v>76.922178988326849</v>
      </c>
      <c r="Q642" t="str" cm="1">
        <f t="array" ref="Q642:R642">_xlfn.TEXTSPLIT(N642,"/")</f>
        <v>theater</v>
      </c>
      <c r="R642" t="str">
        <v>plays</v>
      </c>
      <c r="S642" s="9">
        <f t="shared" si="38"/>
        <v>42387.25</v>
      </c>
      <c r="T642" s="9">
        <f t="shared" si="39"/>
        <v>42390.25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5">
        <f t="shared" ref="O643:O706" si="40">E643/D643</f>
        <v>1.1996808510638297</v>
      </c>
      <c r="P643" s="6">
        <f t="shared" ref="P643:P706" si="41">IFERROR(E643/G643,0)</f>
        <v>58.128865979381445</v>
      </c>
      <c r="Q643" t="str" cm="1">
        <f t="array" ref="Q643:R643">_xlfn.TEXTSPLIT(N643,"/")</f>
        <v>theater</v>
      </c>
      <c r="R643" t="str">
        <v>plays</v>
      </c>
      <c r="S643" s="9">
        <f t="shared" ref="S643:S706" si="42">(((J643/60)/60)/24)+DATE(1970,1,1)</f>
        <v>42786.25</v>
      </c>
      <c r="T643" s="9">
        <f t="shared" ref="T643:T706" si="43">(((K643/60)/60)/24)+DATE(1970,1,1)</f>
        <v>42814.208333333328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5">
        <f t="shared" si="40"/>
        <v>1.4545652173913044</v>
      </c>
      <c r="P644" s="6">
        <f t="shared" si="41"/>
        <v>103.73643410852713</v>
      </c>
      <c r="Q644" t="str" cm="1">
        <f t="array" ref="Q644:R644">_xlfn.TEXTSPLIT(N644,"/")</f>
        <v>technology</v>
      </c>
      <c r="R644" t="str">
        <v>wearables</v>
      </c>
      <c r="S644" s="9">
        <f t="shared" si="42"/>
        <v>43451.25</v>
      </c>
      <c r="T644" s="9">
        <f t="shared" si="43"/>
        <v>43460.25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5">
        <f t="shared" si="40"/>
        <v>2.2138255033557046</v>
      </c>
      <c r="P645" s="6">
        <f t="shared" si="41"/>
        <v>87.962666666666664</v>
      </c>
      <c r="Q645" t="str" cm="1">
        <f t="array" ref="Q645:R645">_xlfn.TEXTSPLIT(N645,"/")</f>
        <v>theater</v>
      </c>
      <c r="R645" t="str">
        <v>plays</v>
      </c>
      <c r="S645" s="9">
        <f t="shared" si="42"/>
        <v>42795.25</v>
      </c>
      <c r="T645" s="9">
        <f t="shared" si="43"/>
        <v>42813.208333333328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5">
        <f t="shared" si="40"/>
        <v>0.48396694214876035</v>
      </c>
      <c r="P646" s="6">
        <f t="shared" si="41"/>
        <v>28</v>
      </c>
      <c r="Q646" t="str" cm="1">
        <f t="array" ref="Q646:R646">_xlfn.TEXTSPLIT(N646,"/")</f>
        <v>theater</v>
      </c>
      <c r="R646" t="str">
        <v>plays</v>
      </c>
      <c r="S646" s="9">
        <f t="shared" si="42"/>
        <v>43452.25</v>
      </c>
      <c r="T646" s="9">
        <f t="shared" si="43"/>
        <v>43468.25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5">
        <f t="shared" si="40"/>
        <v>0.92911504424778757</v>
      </c>
      <c r="P647" s="6">
        <f t="shared" si="41"/>
        <v>37.999361294443261</v>
      </c>
      <c r="Q647" t="str" cm="1">
        <f t="array" ref="Q647:R647">_xlfn.TEXTSPLIT(N647,"/")</f>
        <v>music</v>
      </c>
      <c r="R647" t="str">
        <v>rock</v>
      </c>
      <c r="S647" s="9">
        <f t="shared" si="42"/>
        <v>43369.208333333328</v>
      </c>
      <c r="T647" s="9">
        <f t="shared" si="43"/>
        <v>43390.208333333328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5">
        <f t="shared" si="40"/>
        <v>0.88599797365754818</v>
      </c>
      <c r="P648" s="6">
        <f t="shared" si="41"/>
        <v>29.999313893653515</v>
      </c>
      <c r="Q648" t="str" cm="1">
        <f t="array" ref="Q648:R648">_xlfn.TEXTSPLIT(N648,"/")</f>
        <v>games</v>
      </c>
      <c r="R648" t="str">
        <v>video games</v>
      </c>
      <c r="S648" s="9">
        <f t="shared" si="42"/>
        <v>41346.208333333336</v>
      </c>
      <c r="T648" s="9">
        <f t="shared" si="43"/>
        <v>41357.208333333336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5">
        <f t="shared" si="40"/>
        <v>0.41399999999999998</v>
      </c>
      <c r="P649" s="6">
        <f t="shared" si="41"/>
        <v>103.5</v>
      </c>
      <c r="Q649" t="str" cm="1">
        <f t="array" ref="Q649:R649">_xlfn.TEXTSPLIT(N649,"/")</f>
        <v>publishing</v>
      </c>
      <c r="R649" t="str">
        <v>translations</v>
      </c>
      <c r="S649" s="9">
        <f t="shared" si="42"/>
        <v>43199.208333333328</v>
      </c>
      <c r="T649" s="9">
        <f t="shared" si="43"/>
        <v>43223.208333333328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5">
        <f t="shared" si="40"/>
        <v>0.63056795131845844</v>
      </c>
      <c r="P650" s="6">
        <f t="shared" si="41"/>
        <v>85.994467496542185</v>
      </c>
      <c r="Q650" t="str" cm="1">
        <f t="array" ref="Q650:R650">_xlfn.TEXTSPLIT(N650,"/")</f>
        <v>food</v>
      </c>
      <c r="R650" t="str">
        <v>food trucks</v>
      </c>
      <c r="S650" s="9">
        <f t="shared" si="42"/>
        <v>42922.208333333328</v>
      </c>
      <c r="T650" s="9">
        <f t="shared" si="43"/>
        <v>42940.208333333328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5">
        <f t="shared" si="40"/>
        <v>0.48482333607230893</v>
      </c>
      <c r="P651" s="6">
        <f t="shared" si="41"/>
        <v>98.011627906976742</v>
      </c>
      <c r="Q651" t="str" cm="1">
        <f t="array" ref="Q651:R651">_xlfn.TEXTSPLIT(N651,"/")</f>
        <v>theater</v>
      </c>
      <c r="R651" t="str">
        <v>plays</v>
      </c>
      <c r="S651" s="9">
        <f t="shared" si="42"/>
        <v>40471.208333333336</v>
      </c>
      <c r="T651" s="9">
        <f t="shared" si="43"/>
        <v>40482.208333333336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5">
        <f t="shared" si="40"/>
        <v>0.02</v>
      </c>
      <c r="P652" s="6">
        <f t="shared" si="41"/>
        <v>2</v>
      </c>
      <c r="Q652" t="str" cm="1">
        <f t="array" ref="Q652:R652">_xlfn.TEXTSPLIT(N652,"/")</f>
        <v>music</v>
      </c>
      <c r="R652" t="str">
        <v>jazz</v>
      </c>
      <c r="S652" s="9">
        <f t="shared" si="42"/>
        <v>41828.208333333336</v>
      </c>
      <c r="T652" s="9">
        <f t="shared" si="43"/>
        <v>41855.208333333336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5">
        <f t="shared" si="40"/>
        <v>0.88479410269445857</v>
      </c>
      <c r="P653" s="6">
        <f t="shared" si="41"/>
        <v>44.994570837642193</v>
      </c>
      <c r="Q653" t="str" cm="1">
        <f t="array" ref="Q653:R653">_xlfn.TEXTSPLIT(N653,"/")</f>
        <v>film &amp; video</v>
      </c>
      <c r="R653" t="str">
        <v>shorts</v>
      </c>
      <c r="S653" s="9">
        <f t="shared" si="42"/>
        <v>41692.25</v>
      </c>
      <c r="T653" s="9">
        <f t="shared" si="43"/>
        <v>41707.25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5">
        <f t="shared" si="40"/>
        <v>1.2684</v>
      </c>
      <c r="P654" s="6">
        <f t="shared" si="41"/>
        <v>31.012224938875306</v>
      </c>
      <c r="Q654" t="str" cm="1">
        <f t="array" ref="Q654:R654">_xlfn.TEXTSPLIT(N654,"/")</f>
        <v>technology</v>
      </c>
      <c r="R654" t="str">
        <v>web</v>
      </c>
      <c r="S654" s="9">
        <f t="shared" si="42"/>
        <v>42587.208333333328</v>
      </c>
      <c r="T654" s="9">
        <f t="shared" si="43"/>
        <v>42630.208333333328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5">
        <f t="shared" si="40"/>
        <v>23.388333333333332</v>
      </c>
      <c r="P655" s="6">
        <f t="shared" si="41"/>
        <v>59.970085470085472</v>
      </c>
      <c r="Q655" t="str" cm="1">
        <f t="array" ref="Q655:R655">_xlfn.TEXTSPLIT(N655,"/")</f>
        <v>technology</v>
      </c>
      <c r="R655" t="str">
        <v>web</v>
      </c>
      <c r="S655" s="9">
        <f t="shared" si="42"/>
        <v>42468.208333333328</v>
      </c>
      <c r="T655" s="9">
        <f t="shared" si="43"/>
        <v>42470.208333333328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5">
        <f t="shared" si="40"/>
        <v>5.0838857142857146</v>
      </c>
      <c r="P656" s="6">
        <f t="shared" si="41"/>
        <v>58.9973474801061</v>
      </c>
      <c r="Q656" t="str" cm="1">
        <f t="array" ref="Q656:R656">_xlfn.TEXTSPLIT(N656,"/")</f>
        <v>music</v>
      </c>
      <c r="R656" t="str">
        <v>metal</v>
      </c>
      <c r="S656" s="9">
        <f t="shared" si="42"/>
        <v>42240.208333333328</v>
      </c>
      <c r="T656" s="9">
        <f t="shared" si="43"/>
        <v>42245.208333333328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5">
        <f t="shared" si="40"/>
        <v>1.9147826086956521</v>
      </c>
      <c r="P657" s="6">
        <f t="shared" si="41"/>
        <v>50.045454545454547</v>
      </c>
      <c r="Q657" t="str" cm="1">
        <f t="array" ref="Q657:R657">_xlfn.TEXTSPLIT(N657,"/")</f>
        <v>photography</v>
      </c>
      <c r="R657" t="str">
        <v>photography books</v>
      </c>
      <c r="S657" s="9">
        <f t="shared" si="42"/>
        <v>42796.25</v>
      </c>
      <c r="T657" s="9">
        <f t="shared" si="43"/>
        <v>42809.208333333328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5">
        <f t="shared" si="40"/>
        <v>0.42127533783783783</v>
      </c>
      <c r="P658" s="6">
        <f t="shared" si="41"/>
        <v>98.966269841269835</v>
      </c>
      <c r="Q658" t="str" cm="1">
        <f t="array" ref="Q658:R658">_xlfn.TEXTSPLIT(N658,"/")</f>
        <v>food</v>
      </c>
      <c r="R658" t="str">
        <v>food trucks</v>
      </c>
      <c r="S658" s="9">
        <f t="shared" si="42"/>
        <v>43097.25</v>
      </c>
      <c r="T658" s="9">
        <f t="shared" si="43"/>
        <v>43102.25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5">
        <f t="shared" si="40"/>
        <v>8.2400000000000001E-2</v>
      </c>
      <c r="P659" s="6">
        <f t="shared" si="41"/>
        <v>58.857142857142854</v>
      </c>
      <c r="Q659" t="str" cm="1">
        <f t="array" ref="Q659:R659">_xlfn.TEXTSPLIT(N659,"/")</f>
        <v>film &amp; video</v>
      </c>
      <c r="R659" t="str">
        <v>science fiction</v>
      </c>
      <c r="S659" s="9">
        <f t="shared" si="42"/>
        <v>43096.25</v>
      </c>
      <c r="T659" s="9">
        <f t="shared" si="43"/>
        <v>43112.25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5">
        <f t="shared" si="40"/>
        <v>0.60064638783269964</v>
      </c>
      <c r="P660" s="6">
        <f t="shared" si="41"/>
        <v>81.010256410256417</v>
      </c>
      <c r="Q660" t="str" cm="1">
        <f t="array" ref="Q660:R660">_xlfn.TEXTSPLIT(N660,"/")</f>
        <v>music</v>
      </c>
      <c r="R660" t="str">
        <v>rock</v>
      </c>
      <c r="S660" s="9">
        <f t="shared" si="42"/>
        <v>42246.208333333328</v>
      </c>
      <c r="T660" s="9">
        <f t="shared" si="43"/>
        <v>42269.208333333328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5">
        <f t="shared" si="40"/>
        <v>0.47232808616404309</v>
      </c>
      <c r="P661" s="6">
        <f t="shared" si="41"/>
        <v>76.013333333333335</v>
      </c>
      <c r="Q661" t="str" cm="1">
        <f t="array" ref="Q661:R661">_xlfn.TEXTSPLIT(N661,"/")</f>
        <v>film &amp; video</v>
      </c>
      <c r="R661" t="str">
        <v>documentary</v>
      </c>
      <c r="S661" s="9">
        <f t="shared" si="42"/>
        <v>40570.25</v>
      </c>
      <c r="T661" s="9">
        <f t="shared" si="43"/>
        <v>40571.25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5">
        <f t="shared" si="40"/>
        <v>0.81736263736263737</v>
      </c>
      <c r="P662" s="6">
        <f t="shared" si="41"/>
        <v>96.597402597402592</v>
      </c>
      <c r="Q662" t="str" cm="1">
        <f t="array" ref="Q662:R662">_xlfn.TEXTSPLIT(N662,"/")</f>
        <v>theater</v>
      </c>
      <c r="R662" t="str">
        <v>plays</v>
      </c>
      <c r="S662" s="9">
        <f t="shared" si="42"/>
        <v>42237.208333333328</v>
      </c>
      <c r="T662" s="9">
        <f t="shared" si="43"/>
        <v>42246.208333333328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5">
        <f t="shared" si="40"/>
        <v>0.54187265917603</v>
      </c>
      <c r="P663" s="6">
        <f t="shared" si="41"/>
        <v>76.957446808510639</v>
      </c>
      <c r="Q663" t="str" cm="1">
        <f t="array" ref="Q663:R663">_xlfn.TEXTSPLIT(N663,"/")</f>
        <v>music</v>
      </c>
      <c r="R663" t="str">
        <v>jazz</v>
      </c>
      <c r="S663" s="9">
        <f t="shared" si="42"/>
        <v>40996.208333333336</v>
      </c>
      <c r="T663" s="9">
        <f t="shared" si="43"/>
        <v>41026.208333333336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5">
        <f t="shared" si="40"/>
        <v>0.97868131868131869</v>
      </c>
      <c r="P664" s="6">
        <f t="shared" si="41"/>
        <v>67.984732824427482</v>
      </c>
      <c r="Q664" t="str" cm="1">
        <f t="array" ref="Q664:R664">_xlfn.TEXTSPLIT(N664,"/")</f>
        <v>theater</v>
      </c>
      <c r="R664" t="str">
        <v>plays</v>
      </c>
      <c r="S664" s="9">
        <f t="shared" si="42"/>
        <v>43443.25</v>
      </c>
      <c r="T664" s="9">
        <f t="shared" si="43"/>
        <v>43447.25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5">
        <f t="shared" si="40"/>
        <v>0.77239999999999998</v>
      </c>
      <c r="P665" s="6">
        <f t="shared" si="41"/>
        <v>88.781609195402297</v>
      </c>
      <c r="Q665" t="str" cm="1">
        <f t="array" ref="Q665:R665">_xlfn.TEXTSPLIT(N665,"/")</f>
        <v>theater</v>
      </c>
      <c r="R665" t="str">
        <v>plays</v>
      </c>
      <c r="S665" s="9">
        <f t="shared" si="42"/>
        <v>40458.208333333336</v>
      </c>
      <c r="T665" s="9">
        <f t="shared" si="43"/>
        <v>40481.208333333336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5">
        <f t="shared" si="40"/>
        <v>0.33464735516372796</v>
      </c>
      <c r="P666" s="6">
        <f t="shared" si="41"/>
        <v>24.99623706491063</v>
      </c>
      <c r="Q666" t="str" cm="1">
        <f t="array" ref="Q666:R666">_xlfn.TEXTSPLIT(N666,"/")</f>
        <v>music</v>
      </c>
      <c r="R666" t="str">
        <v>jazz</v>
      </c>
      <c r="S666" s="9">
        <f t="shared" si="42"/>
        <v>40959.25</v>
      </c>
      <c r="T666" s="9">
        <f t="shared" si="43"/>
        <v>40969.25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5">
        <f t="shared" si="40"/>
        <v>2.3958823529411766</v>
      </c>
      <c r="P667" s="6">
        <f t="shared" si="41"/>
        <v>44.922794117647058</v>
      </c>
      <c r="Q667" t="str" cm="1">
        <f t="array" ref="Q667:R667">_xlfn.TEXTSPLIT(N667,"/")</f>
        <v>film &amp; video</v>
      </c>
      <c r="R667" t="str">
        <v>documentary</v>
      </c>
      <c r="S667" s="9">
        <f t="shared" si="42"/>
        <v>40733.208333333336</v>
      </c>
      <c r="T667" s="9">
        <f t="shared" si="43"/>
        <v>40747.208333333336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5">
        <f t="shared" si="40"/>
        <v>0.64032258064516134</v>
      </c>
      <c r="P668" s="6">
        <f t="shared" si="41"/>
        <v>79.400000000000006</v>
      </c>
      <c r="Q668" t="str" cm="1">
        <f t="array" ref="Q668:R668">_xlfn.TEXTSPLIT(N668,"/")</f>
        <v>theater</v>
      </c>
      <c r="R668" t="str">
        <v>plays</v>
      </c>
      <c r="S668" s="9">
        <f t="shared" si="42"/>
        <v>41516.208333333336</v>
      </c>
      <c r="T668" s="9">
        <f t="shared" si="43"/>
        <v>41522.208333333336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5">
        <f t="shared" si="40"/>
        <v>1.7615942028985507</v>
      </c>
      <c r="P669" s="6">
        <f t="shared" si="41"/>
        <v>29.009546539379475</v>
      </c>
      <c r="Q669" t="str" cm="1">
        <f t="array" ref="Q669:R669">_xlfn.TEXTSPLIT(N669,"/")</f>
        <v>journalism</v>
      </c>
      <c r="R669" t="str">
        <v>audio</v>
      </c>
      <c r="S669" s="9">
        <f t="shared" si="42"/>
        <v>41892.208333333336</v>
      </c>
      <c r="T669" s="9">
        <f t="shared" si="43"/>
        <v>41901.208333333336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5">
        <f t="shared" si="40"/>
        <v>0.20338181818181819</v>
      </c>
      <c r="P670" s="6">
        <f t="shared" si="41"/>
        <v>73.59210526315789</v>
      </c>
      <c r="Q670" t="str" cm="1">
        <f t="array" ref="Q670:R670">_xlfn.TEXTSPLIT(N670,"/")</f>
        <v>theater</v>
      </c>
      <c r="R670" t="str">
        <v>plays</v>
      </c>
      <c r="S670" s="9">
        <f t="shared" si="42"/>
        <v>41122.208333333336</v>
      </c>
      <c r="T670" s="9">
        <f t="shared" si="43"/>
        <v>41134.208333333336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5">
        <f t="shared" si="40"/>
        <v>3.5864754098360656</v>
      </c>
      <c r="P671" s="6">
        <f t="shared" si="41"/>
        <v>107.97038864898211</v>
      </c>
      <c r="Q671" t="str" cm="1">
        <f t="array" ref="Q671:R671">_xlfn.TEXTSPLIT(N671,"/")</f>
        <v>theater</v>
      </c>
      <c r="R671" t="str">
        <v>plays</v>
      </c>
      <c r="S671" s="9">
        <f t="shared" si="42"/>
        <v>42912.208333333328</v>
      </c>
      <c r="T671" s="9">
        <f t="shared" si="43"/>
        <v>42921.208333333328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5">
        <f t="shared" si="40"/>
        <v>4.6885802469135802</v>
      </c>
      <c r="P672" s="6">
        <f t="shared" si="41"/>
        <v>68.987284287011803</v>
      </c>
      <c r="Q672" t="str" cm="1">
        <f t="array" ref="Q672:R672">_xlfn.TEXTSPLIT(N672,"/")</f>
        <v>music</v>
      </c>
      <c r="R672" t="str">
        <v>indie rock</v>
      </c>
      <c r="S672" s="9">
        <f t="shared" si="42"/>
        <v>42425.25</v>
      </c>
      <c r="T672" s="9">
        <f t="shared" si="43"/>
        <v>42437.25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5">
        <f t="shared" si="40"/>
        <v>1.220563524590164</v>
      </c>
      <c r="P673" s="6">
        <f t="shared" si="41"/>
        <v>111.02236719478098</v>
      </c>
      <c r="Q673" t="str" cm="1">
        <f t="array" ref="Q673:R673">_xlfn.TEXTSPLIT(N673,"/")</f>
        <v>theater</v>
      </c>
      <c r="R673" t="str">
        <v>plays</v>
      </c>
      <c r="S673" s="9">
        <f t="shared" si="42"/>
        <v>40390.208333333336</v>
      </c>
      <c r="T673" s="9">
        <f t="shared" si="43"/>
        <v>40394.208333333336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5">
        <f t="shared" si="40"/>
        <v>0.55931783729156137</v>
      </c>
      <c r="P674" s="6">
        <f t="shared" si="41"/>
        <v>24.997515808491418</v>
      </c>
      <c r="Q674" t="str" cm="1">
        <f t="array" ref="Q674:R674">_xlfn.TEXTSPLIT(N674,"/")</f>
        <v>theater</v>
      </c>
      <c r="R674" t="str">
        <v>plays</v>
      </c>
      <c r="S674" s="9">
        <f t="shared" si="42"/>
        <v>43180.208333333328</v>
      </c>
      <c r="T674" s="9">
        <f t="shared" si="43"/>
        <v>43190.208333333328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5">
        <f t="shared" si="40"/>
        <v>0.43660714285714286</v>
      </c>
      <c r="P675" s="6">
        <f t="shared" si="41"/>
        <v>42.155172413793103</v>
      </c>
      <c r="Q675" t="str" cm="1">
        <f t="array" ref="Q675:R675">_xlfn.TEXTSPLIT(N675,"/")</f>
        <v>music</v>
      </c>
      <c r="R675" t="str">
        <v>indie rock</v>
      </c>
      <c r="S675" s="9">
        <f t="shared" si="42"/>
        <v>42475.208333333328</v>
      </c>
      <c r="T675" s="9">
        <f t="shared" si="43"/>
        <v>42496.208333333328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5">
        <f t="shared" si="40"/>
        <v>0.33538371411833628</v>
      </c>
      <c r="P676" s="6">
        <f t="shared" si="41"/>
        <v>47.003284072249592</v>
      </c>
      <c r="Q676" t="str" cm="1">
        <f t="array" ref="Q676:R676">_xlfn.TEXTSPLIT(N676,"/")</f>
        <v>photography</v>
      </c>
      <c r="R676" t="str">
        <v>photography books</v>
      </c>
      <c r="S676" s="9">
        <f t="shared" si="42"/>
        <v>40774.208333333336</v>
      </c>
      <c r="T676" s="9">
        <f t="shared" si="43"/>
        <v>40821.208333333336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5">
        <f t="shared" si="40"/>
        <v>1.2297938144329896</v>
      </c>
      <c r="P677" s="6">
        <f t="shared" si="41"/>
        <v>36.0392749244713</v>
      </c>
      <c r="Q677" t="str" cm="1">
        <f t="array" ref="Q677:R677">_xlfn.TEXTSPLIT(N677,"/")</f>
        <v>journalism</v>
      </c>
      <c r="R677" t="str">
        <v>audio</v>
      </c>
      <c r="S677" s="9">
        <f t="shared" si="42"/>
        <v>43719.208333333328</v>
      </c>
      <c r="T677" s="9">
        <f t="shared" si="43"/>
        <v>43726.208333333328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5">
        <f t="shared" si="40"/>
        <v>1.8974959871589085</v>
      </c>
      <c r="P678" s="6">
        <f t="shared" si="41"/>
        <v>101.03760683760684</v>
      </c>
      <c r="Q678" t="str" cm="1">
        <f t="array" ref="Q678:R678">_xlfn.TEXTSPLIT(N678,"/")</f>
        <v>photography</v>
      </c>
      <c r="R678" t="str">
        <v>photography books</v>
      </c>
      <c r="S678" s="9">
        <f t="shared" si="42"/>
        <v>41178.208333333336</v>
      </c>
      <c r="T678" s="9">
        <f t="shared" si="43"/>
        <v>41187.208333333336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5">
        <f t="shared" si="40"/>
        <v>0.83622641509433959</v>
      </c>
      <c r="P679" s="6">
        <f t="shared" si="41"/>
        <v>39.927927927927925</v>
      </c>
      <c r="Q679" t="str" cm="1">
        <f t="array" ref="Q679:R679">_xlfn.TEXTSPLIT(N679,"/")</f>
        <v>publishing</v>
      </c>
      <c r="R679" t="str">
        <v>fiction</v>
      </c>
      <c r="S679" s="9">
        <f t="shared" si="42"/>
        <v>42561.208333333328</v>
      </c>
      <c r="T679" s="9">
        <f t="shared" si="43"/>
        <v>42611.208333333328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5">
        <f t="shared" si="40"/>
        <v>0.17968844221105529</v>
      </c>
      <c r="P680" s="6">
        <f t="shared" si="41"/>
        <v>83.158139534883716</v>
      </c>
      <c r="Q680" t="str" cm="1">
        <f t="array" ref="Q680:R680">_xlfn.TEXTSPLIT(N680,"/")</f>
        <v>film &amp; video</v>
      </c>
      <c r="R680" t="str">
        <v>drama</v>
      </c>
      <c r="S680" s="9">
        <f t="shared" si="42"/>
        <v>43484.25</v>
      </c>
      <c r="T680" s="9">
        <f t="shared" si="43"/>
        <v>43486.25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5">
        <f t="shared" si="40"/>
        <v>10.365</v>
      </c>
      <c r="P681" s="6">
        <f t="shared" si="41"/>
        <v>39.97520661157025</v>
      </c>
      <c r="Q681" t="str" cm="1">
        <f t="array" ref="Q681:R681">_xlfn.TEXTSPLIT(N681,"/")</f>
        <v>food</v>
      </c>
      <c r="R681" t="str">
        <v>food trucks</v>
      </c>
      <c r="S681" s="9">
        <f t="shared" si="42"/>
        <v>43756.208333333328</v>
      </c>
      <c r="T681" s="9">
        <f t="shared" si="43"/>
        <v>43761.208333333328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5">
        <f t="shared" si="40"/>
        <v>0.97405219780219776</v>
      </c>
      <c r="P682" s="6">
        <f t="shared" si="41"/>
        <v>47.993908629441627</v>
      </c>
      <c r="Q682" t="str" cm="1">
        <f t="array" ref="Q682:R682">_xlfn.TEXTSPLIT(N682,"/")</f>
        <v>games</v>
      </c>
      <c r="R682" t="str">
        <v>mobile games</v>
      </c>
      <c r="S682" s="9">
        <f t="shared" si="42"/>
        <v>43813.25</v>
      </c>
      <c r="T682" s="9">
        <f t="shared" si="43"/>
        <v>43815.25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5">
        <f t="shared" si="40"/>
        <v>0.86386203150461705</v>
      </c>
      <c r="P683" s="6">
        <f t="shared" si="41"/>
        <v>95.978877489438744</v>
      </c>
      <c r="Q683" t="str" cm="1">
        <f t="array" ref="Q683:R683">_xlfn.TEXTSPLIT(N683,"/")</f>
        <v>theater</v>
      </c>
      <c r="R683" t="str">
        <v>plays</v>
      </c>
      <c r="S683" s="9">
        <f t="shared" si="42"/>
        <v>40898.25</v>
      </c>
      <c r="T683" s="9">
        <f t="shared" si="43"/>
        <v>40904.25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5">
        <f t="shared" si="40"/>
        <v>1.5016666666666667</v>
      </c>
      <c r="P684" s="6">
        <f t="shared" si="41"/>
        <v>78.728155339805824</v>
      </c>
      <c r="Q684" t="str" cm="1">
        <f t="array" ref="Q684:R684">_xlfn.TEXTSPLIT(N684,"/")</f>
        <v>theater</v>
      </c>
      <c r="R684" t="str">
        <v>plays</v>
      </c>
      <c r="S684" s="9">
        <f t="shared" si="42"/>
        <v>41619.25</v>
      </c>
      <c r="T684" s="9">
        <f t="shared" si="43"/>
        <v>41628.25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5">
        <f t="shared" si="40"/>
        <v>3.5843478260869563</v>
      </c>
      <c r="P685" s="6">
        <f t="shared" si="41"/>
        <v>56.081632653061227</v>
      </c>
      <c r="Q685" t="str" cm="1">
        <f t="array" ref="Q685:R685">_xlfn.TEXTSPLIT(N685,"/")</f>
        <v>theater</v>
      </c>
      <c r="R685" t="str">
        <v>plays</v>
      </c>
      <c r="S685" s="9">
        <f t="shared" si="42"/>
        <v>43359.208333333328</v>
      </c>
      <c r="T685" s="9">
        <f t="shared" si="43"/>
        <v>43361.208333333328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5">
        <f t="shared" si="40"/>
        <v>5.4285714285714288</v>
      </c>
      <c r="P686" s="6">
        <f t="shared" si="41"/>
        <v>69.090909090909093</v>
      </c>
      <c r="Q686" t="str" cm="1">
        <f t="array" ref="Q686:R686">_xlfn.TEXTSPLIT(N686,"/")</f>
        <v>publishing</v>
      </c>
      <c r="R686" t="str">
        <v>nonfiction</v>
      </c>
      <c r="S686" s="9">
        <f t="shared" si="42"/>
        <v>40358.208333333336</v>
      </c>
      <c r="T686" s="9">
        <f t="shared" si="43"/>
        <v>40378.208333333336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5">
        <f t="shared" si="40"/>
        <v>0.67500714285714281</v>
      </c>
      <c r="P687" s="6">
        <f t="shared" si="41"/>
        <v>102.05291576673866</v>
      </c>
      <c r="Q687" t="str" cm="1">
        <f t="array" ref="Q687:R687">_xlfn.TEXTSPLIT(N687,"/")</f>
        <v>theater</v>
      </c>
      <c r="R687" t="str">
        <v>plays</v>
      </c>
      <c r="S687" s="9">
        <f t="shared" si="42"/>
        <v>42239.208333333328</v>
      </c>
      <c r="T687" s="9">
        <f t="shared" si="43"/>
        <v>42263.208333333328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5">
        <f t="shared" si="40"/>
        <v>1.9174666666666667</v>
      </c>
      <c r="P688" s="6">
        <f t="shared" si="41"/>
        <v>107.32089552238806</v>
      </c>
      <c r="Q688" t="str" cm="1">
        <f t="array" ref="Q688:R688">_xlfn.TEXTSPLIT(N688,"/")</f>
        <v>technology</v>
      </c>
      <c r="R688" t="str">
        <v>wearables</v>
      </c>
      <c r="S688" s="9">
        <f t="shared" si="42"/>
        <v>43186.208333333328</v>
      </c>
      <c r="T688" s="9">
        <f t="shared" si="43"/>
        <v>43197.208333333328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5">
        <f t="shared" si="40"/>
        <v>9.32</v>
      </c>
      <c r="P689" s="6">
        <f t="shared" si="41"/>
        <v>51.970260223048328</v>
      </c>
      <c r="Q689" t="str" cm="1">
        <f t="array" ref="Q689:R689">_xlfn.TEXTSPLIT(N689,"/")</f>
        <v>theater</v>
      </c>
      <c r="R689" t="str">
        <v>plays</v>
      </c>
      <c r="S689" s="9">
        <f t="shared" si="42"/>
        <v>42806.25</v>
      </c>
      <c r="T689" s="9">
        <f t="shared" si="43"/>
        <v>42809.208333333328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5">
        <f t="shared" si="40"/>
        <v>4.2927586206896553</v>
      </c>
      <c r="P690" s="6">
        <f t="shared" si="41"/>
        <v>71.137142857142862</v>
      </c>
      <c r="Q690" t="str" cm="1">
        <f t="array" ref="Q690:R690">_xlfn.TEXTSPLIT(N690,"/")</f>
        <v>film &amp; video</v>
      </c>
      <c r="R690" t="str">
        <v>television</v>
      </c>
      <c r="S690" s="9">
        <f t="shared" si="42"/>
        <v>43475.25</v>
      </c>
      <c r="T690" s="9">
        <f t="shared" si="43"/>
        <v>43491.25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5">
        <f t="shared" si="40"/>
        <v>1.0065753424657535</v>
      </c>
      <c r="P691" s="6">
        <f t="shared" si="41"/>
        <v>106.49275362318841</v>
      </c>
      <c r="Q691" t="str" cm="1">
        <f t="array" ref="Q691:R691">_xlfn.TEXTSPLIT(N691,"/")</f>
        <v>technology</v>
      </c>
      <c r="R691" t="str">
        <v>web</v>
      </c>
      <c r="S691" s="9">
        <f t="shared" si="42"/>
        <v>41576.208333333336</v>
      </c>
      <c r="T691" s="9">
        <f t="shared" si="43"/>
        <v>41588.25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5">
        <f t="shared" si="40"/>
        <v>2.266111111111111</v>
      </c>
      <c r="P692" s="6">
        <f t="shared" si="41"/>
        <v>42.93684210526316</v>
      </c>
      <c r="Q692" t="str" cm="1">
        <f t="array" ref="Q692:R692">_xlfn.TEXTSPLIT(N692,"/")</f>
        <v>film &amp; video</v>
      </c>
      <c r="R692" t="str">
        <v>documentary</v>
      </c>
      <c r="S692" s="9">
        <f t="shared" si="42"/>
        <v>40874.25</v>
      </c>
      <c r="T692" s="9">
        <f t="shared" si="43"/>
        <v>40880.25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5">
        <f t="shared" si="40"/>
        <v>1.4238</v>
      </c>
      <c r="P693" s="6">
        <f t="shared" si="41"/>
        <v>30.037974683544302</v>
      </c>
      <c r="Q693" t="str" cm="1">
        <f t="array" ref="Q693:R693">_xlfn.TEXTSPLIT(N693,"/")</f>
        <v>film &amp; video</v>
      </c>
      <c r="R693" t="str">
        <v>documentary</v>
      </c>
      <c r="S693" s="9">
        <f t="shared" si="42"/>
        <v>41185.208333333336</v>
      </c>
      <c r="T693" s="9">
        <f t="shared" si="43"/>
        <v>41202.208333333336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5">
        <f t="shared" si="40"/>
        <v>0.90633333333333332</v>
      </c>
      <c r="P694" s="6">
        <f t="shared" si="41"/>
        <v>70.623376623376629</v>
      </c>
      <c r="Q694" t="str" cm="1">
        <f t="array" ref="Q694:R694">_xlfn.TEXTSPLIT(N694,"/")</f>
        <v>music</v>
      </c>
      <c r="R694" t="str">
        <v>rock</v>
      </c>
      <c r="S694" s="9">
        <f t="shared" si="42"/>
        <v>43655.208333333328</v>
      </c>
      <c r="T694" s="9">
        <f t="shared" si="43"/>
        <v>43673.208333333328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5">
        <f t="shared" si="40"/>
        <v>0.63966740576496672</v>
      </c>
      <c r="P695" s="6">
        <f t="shared" si="41"/>
        <v>66.016018306636155</v>
      </c>
      <c r="Q695" t="str" cm="1">
        <f t="array" ref="Q695:R695">_xlfn.TEXTSPLIT(N695,"/")</f>
        <v>theater</v>
      </c>
      <c r="R695" t="str">
        <v>plays</v>
      </c>
      <c r="S695" s="9">
        <f t="shared" si="42"/>
        <v>43025.208333333328</v>
      </c>
      <c r="T695" s="9">
        <f t="shared" si="43"/>
        <v>43042.208333333328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5">
        <f t="shared" si="40"/>
        <v>0.84131868131868137</v>
      </c>
      <c r="P696" s="6">
        <f t="shared" si="41"/>
        <v>96.911392405063296</v>
      </c>
      <c r="Q696" t="str" cm="1">
        <f t="array" ref="Q696:R696">_xlfn.TEXTSPLIT(N696,"/")</f>
        <v>theater</v>
      </c>
      <c r="R696" t="str">
        <v>plays</v>
      </c>
      <c r="S696" s="9">
        <f t="shared" si="42"/>
        <v>43066.25</v>
      </c>
      <c r="T696" s="9">
        <f t="shared" si="43"/>
        <v>43103.25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5">
        <f t="shared" si="40"/>
        <v>1.3393478260869565</v>
      </c>
      <c r="P697" s="6">
        <f t="shared" si="41"/>
        <v>62.867346938775512</v>
      </c>
      <c r="Q697" t="str" cm="1">
        <f t="array" ref="Q697:R697">_xlfn.TEXTSPLIT(N697,"/")</f>
        <v>music</v>
      </c>
      <c r="R697" t="str">
        <v>rock</v>
      </c>
      <c r="S697" s="9">
        <f t="shared" si="42"/>
        <v>42322.25</v>
      </c>
      <c r="T697" s="9">
        <f t="shared" si="43"/>
        <v>42338.25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5">
        <f t="shared" si="40"/>
        <v>0.59042047531992692</v>
      </c>
      <c r="P698" s="6">
        <f t="shared" si="41"/>
        <v>108.98537682789652</v>
      </c>
      <c r="Q698" t="str" cm="1">
        <f t="array" ref="Q698:R698">_xlfn.TEXTSPLIT(N698,"/")</f>
        <v>theater</v>
      </c>
      <c r="R698" t="str">
        <v>plays</v>
      </c>
      <c r="S698" s="9">
        <f t="shared" si="42"/>
        <v>42114.208333333328</v>
      </c>
      <c r="T698" s="9">
        <f t="shared" si="43"/>
        <v>42115.208333333328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5">
        <f t="shared" si="40"/>
        <v>1.5280062063615205</v>
      </c>
      <c r="P699" s="6">
        <f t="shared" si="41"/>
        <v>26.999314599040439</v>
      </c>
      <c r="Q699" t="str" cm="1">
        <f t="array" ref="Q699:R699">_xlfn.TEXTSPLIT(N699,"/")</f>
        <v>music</v>
      </c>
      <c r="R699" t="str">
        <v>electric music</v>
      </c>
      <c r="S699" s="9">
        <f t="shared" si="42"/>
        <v>43190.208333333328</v>
      </c>
      <c r="T699" s="9">
        <f t="shared" si="43"/>
        <v>43192.208333333328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5">
        <f t="shared" si="40"/>
        <v>4.466912114014252</v>
      </c>
      <c r="P700" s="6">
        <f t="shared" si="41"/>
        <v>65.004147943311438</v>
      </c>
      <c r="Q700" t="str" cm="1">
        <f t="array" ref="Q700:R700">_xlfn.TEXTSPLIT(N700,"/")</f>
        <v>technology</v>
      </c>
      <c r="R700" t="str">
        <v>wearables</v>
      </c>
      <c r="S700" s="9">
        <f t="shared" si="42"/>
        <v>40871.25</v>
      </c>
      <c r="T700" s="9">
        <f t="shared" si="43"/>
        <v>40885.25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5">
        <f t="shared" si="40"/>
        <v>0.8439189189189189</v>
      </c>
      <c r="P701" s="6">
        <f t="shared" si="41"/>
        <v>111.51785714285714</v>
      </c>
      <c r="Q701" t="str" cm="1">
        <f t="array" ref="Q701:R701">_xlfn.TEXTSPLIT(N701,"/")</f>
        <v>film &amp; video</v>
      </c>
      <c r="R701" t="str">
        <v>drama</v>
      </c>
      <c r="S701" s="9">
        <f t="shared" si="42"/>
        <v>43641.208333333328</v>
      </c>
      <c r="T701" s="9">
        <f t="shared" si="43"/>
        <v>43642.208333333328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5">
        <f t="shared" si="40"/>
        <v>0.03</v>
      </c>
      <c r="P702" s="6">
        <f t="shared" si="41"/>
        <v>3</v>
      </c>
      <c r="Q702" t="str" cm="1">
        <f t="array" ref="Q702:R702">_xlfn.TEXTSPLIT(N702,"/")</f>
        <v>technology</v>
      </c>
      <c r="R702" t="str">
        <v>wearables</v>
      </c>
      <c r="S702" s="9">
        <f t="shared" si="42"/>
        <v>40203.25</v>
      </c>
      <c r="T702" s="9">
        <f t="shared" si="43"/>
        <v>40218.25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5">
        <f t="shared" si="40"/>
        <v>1.7502692307692307</v>
      </c>
      <c r="P703" s="6">
        <f t="shared" si="41"/>
        <v>110.99268292682927</v>
      </c>
      <c r="Q703" t="str" cm="1">
        <f t="array" ref="Q703:R703">_xlfn.TEXTSPLIT(N703,"/")</f>
        <v>theater</v>
      </c>
      <c r="R703" t="str">
        <v>plays</v>
      </c>
      <c r="S703" s="9">
        <f t="shared" si="42"/>
        <v>40629.208333333336</v>
      </c>
      <c r="T703" s="9">
        <f t="shared" si="43"/>
        <v>40636.208333333336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5">
        <f t="shared" si="40"/>
        <v>0.54137931034482756</v>
      </c>
      <c r="P704" s="6">
        <f t="shared" si="41"/>
        <v>56.746987951807228</v>
      </c>
      <c r="Q704" t="str" cm="1">
        <f t="array" ref="Q704:R704">_xlfn.TEXTSPLIT(N704,"/")</f>
        <v>technology</v>
      </c>
      <c r="R704" t="str">
        <v>wearables</v>
      </c>
      <c r="S704" s="9">
        <f t="shared" si="42"/>
        <v>41477.208333333336</v>
      </c>
      <c r="T704" s="9">
        <f t="shared" si="43"/>
        <v>41482.208333333336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5">
        <f t="shared" si="40"/>
        <v>3.1187381703470032</v>
      </c>
      <c r="P705" s="6">
        <f t="shared" si="41"/>
        <v>97.020608439646708</v>
      </c>
      <c r="Q705" t="str" cm="1">
        <f t="array" ref="Q705:R705">_xlfn.TEXTSPLIT(N705,"/")</f>
        <v>publishing</v>
      </c>
      <c r="R705" t="str">
        <v>translations</v>
      </c>
      <c r="S705" s="9">
        <f t="shared" si="42"/>
        <v>41020.208333333336</v>
      </c>
      <c r="T705" s="9">
        <f t="shared" si="43"/>
        <v>41037.208333333336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5">
        <f t="shared" si="40"/>
        <v>1.2278160919540231</v>
      </c>
      <c r="P706" s="6">
        <f t="shared" si="41"/>
        <v>92.08620689655173</v>
      </c>
      <c r="Q706" t="str" cm="1">
        <f t="array" ref="Q706:R706">_xlfn.TEXTSPLIT(N706,"/")</f>
        <v>film &amp; video</v>
      </c>
      <c r="R706" t="str">
        <v>animation</v>
      </c>
      <c r="S706" s="9">
        <f t="shared" si="42"/>
        <v>42555.208333333328</v>
      </c>
      <c r="T706" s="9">
        <f t="shared" si="43"/>
        <v>42570.208333333328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5">
        <f t="shared" ref="O707:O770" si="44">E707/D707</f>
        <v>0.99026517383618151</v>
      </c>
      <c r="P707" s="6">
        <f t="shared" ref="P707:P770" si="45">IFERROR(E707/G707,0)</f>
        <v>82.986666666666665</v>
      </c>
      <c r="Q707" t="str" cm="1">
        <f t="array" ref="Q707:R707">_xlfn.TEXTSPLIT(N707,"/")</f>
        <v>publishing</v>
      </c>
      <c r="R707" t="str">
        <v>nonfiction</v>
      </c>
      <c r="S707" s="9">
        <f t="shared" ref="S707:S770" si="46">(((J707/60)/60)/24)+DATE(1970,1,1)</f>
        <v>41619.25</v>
      </c>
      <c r="T707" s="9">
        <f t="shared" ref="T707:T770" si="47">(((K707/60)/60)/24)+DATE(1970,1,1)</f>
        <v>41623.25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5">
        <f t="shared" si="44"/>
        <v>1.278468634686347</v>
      </c>
      <c r="P708" s="6">
        <f t="shared" si="45"/>
        <v>103.03791821561339</v>
      </c>
      <c r="Q708" t="str" cm="1">
        <f t="array" ref="Q708:R708">_xlfn.TEXTSPLIT(N708,"/")</f>
        <v>technology</v>
      </c>
      <c r="R708" t="str">
        <v>web</v>
      </c>
      <c r="S708" s="9">
        <f t="shared" si="46"/>
        <v>43471.25</v>
      </c>
      <c r="T708" s="9">
        <f t="shared" si="47"/>
        <v>43479.25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5">
        <f t="shared" si="44"/>
        <v>1.5861643835616439</v>
      </c>
      <c r="P709" s="6">
        <f t="shared" si="45"/>
        <v>68.922619047619051</v>
      </c>
      <c r="Q709" t="str" cm="1">
        <f t="array" ref="Q709:R709">_xlfn.TEXTSPLIT(N709,"/")</f>
        <v>film &amp; video</v>
      </c>
      <c r="R709" t="str">
        <v>drama</v>
      </c>
      <c r="S709" s="9">
        <f t="shared" si="46"/>
        <v>43442.25</v>
      </c>
      <c r="T709" s="9">
        <f t="shared" si="47"/>
        <v>43478.25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5">
        <f t="shared" si="44"/>
        <v>7.0705882352941174</v>
      </c>
      <c r="P710" s="6">
        <f t="shared" si="45"/>
        <v>87.737226277372258</v>
      </c>
      <c r="Q710" t="str" cm="1">
        <f t="array" ref="Q710:R710">_xlfn.TEXTSPLIT(N710,"/")</f>
        <v>theater</v>
      </c>
      <c r="R710" t="str">
        <v>plays</v>
      </c>
      <c r="S710" s="9">
        <f t="shared" si="46"/>
        <v>42877.208333333328</v>
      </c>
      <c r="T710" s="9">
        <f t="shared" si="47"/>
        <v>42887.208333333328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5">
        <f t="shared" si="44"/>
        <v>1.4238775510204082</v>
      </c>
      <c r="P711" s="6">
        <f t="shared" si="45"/>
        <v>75.021505376344081</v>
      </c>
      <c r="Q711" t="str" cm="1">
        <f t="array" ref="Q711:R711">_xlfn.TEXTSPLIT(N711,"/")</f>
        <v>theater</v>
      </c>
      <c r="R711" t="str">
        <v>plays</v>
      </c>
      <c r="S711" s="9">
        <f t="shared" si="46"/>
        <v>41018.208333333336</v>
      </c>
      <c r="T711" s="9">
        <f t="shared" si="47"/>
        <v>41025.208333333336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5">
        <f t="shared" si="44"/>
        <v>1.4786046511627906</v>
      </c>
      <c r="P712" s="6">
        <f t="shared" si="45"/>
        <v>50.863999999999997</v>
      </c>
      <c r="Q712" t="str" cm="1">
        <f t="array" ref="Q712:R712">_xlfn.TEXTSPLIT(N712,"/")</f>
        <v>theater</v>
      </c>
      <c r="R712" t="str">
        <v>plays</v>
      </c>
      <c r="S712" s="9">
        <f t="shared" si="46"/>
        <v>43295.208333333328</v>
      </c>
      <c r="T712" s="9">
        <f t="shared" si="47"/>
        <v>43302.208333333328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5">
        <f t="shared" si="44"/>
        <v>0.20322580645161289</v>
      </c>
      <c r="P713" s="6">
        <f t="shared" si="45"/>
        <v>90</v>
      </c>
      <c r="Q713" t="str" cm="1">
        <f t="array" ref="Q713:R713">_xlfn.TEXTSPLIT(N713,"/")</f>
        <v>theater</v>
      </c>
      <c r="R713" t="str">
        <v>plays</v>
      </c>
      <c r="S713" s="9">
        <f t="shared" si="46"/>
        <v>42393.25</v>
      </c>
      <c r="T713" s="9">
        <f t="shared" si="47"/>
        <v>42395.25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5">
        <f t="shared" si="44"/>
        <v>18.40625</v>
      </c>
      <c r="P714" s="6">
        <f t="shared" si="45"/>
        <v>72.896039603960389</v>
      </c>
      <c r="Q714" t="str" cm="1">
        <f t="array" ref="Q714:R714">_xlfn.TEXTSPLIT(N714,"/")</f>
        <v>theater</v>
      </c>
      <c r="R714" t="str">
        <v>plays</v>
      </c>
      <c r="S714" s="9">
        <f t="shared" si="46"/>
        <v>42559.208333333328</v>
      </c>
      <c r="T714" s="9">
        <f t="shared" si="47"/>
        <v>42600.208333333328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5">
        <f t="shared" si="44"/>
        <v>1.6194202898550725</v>
      </c>
      <c r="P715" s="6">
        <f t="shared" si="45"/>
        <v>108.48543689320388</v>
      </c>
      <c r="Q715" t="str" cm="1">
        <f t="array" ref="Q715:R715">_xlfn.TEXTSPLIT(N715,"/")</f>
        <v>publishing</v>
      </c>
      <c r="R715" t="str">
        <v>radio &amp; podcasts</v>
      </c>
      <c r="S715" s="9">
        <f t="shared" si="46"/>
        <v>42604.208333333328</v>
      </c>
      <c r="T715" s="9">
        <f t="shared" si="47"/>
        <v>42616.208333333328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5">
        <f t="shared" si="44"/>
        <v>4.7282077922077921</v>
      </c>
      <c r="P716" s="6">
        <f t="shared" si="45"/>
        <v>101.98095238095237</v>
      </c>
      <c r="Q716" t="str" cm="1">
        <f t="array" ref="Q716:R716">_xlfn.TEXTSPLIT(N716,"/")</f>
        <v>music</v>
      </c>
      <c r="R716" t="str">
        <v>rock</v>
      </c>
      <c r="S716" s="9">
        <f t="shared" si="46"/>
        <v>41870.208333333336</v>
      </c>
      <c r="T716" s="9">
        <f t="shared" si="47"/>
        <v>41871.208333333336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5">
        <f t="shared" si="44"/>
        <v>0.24466101694915254</v>
      </c>
      <c r="P717" s="6">
        <f t="shared" si="45"/>
        <v>44.009146341463413</v>
      </c>
      <c r="Q717" t="str" cm="1">
        <f t="array" ref="Q717:R717">_xlfn.TEXTSPLIT(N717,"/")</f>
        <v>games</v>
      </c>
      <c r="R717" t="str">
        <v>mobile games</v>
      </c>
      <c r="S717" s="9">
        <f t="shared" si="46"/>
        <v>40397.208333333336</v>
      </c>
      <c r="T717" s="9">
        <f t="shared" si="47"/>
        <v>40402.208333333336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5">
        <f t="shared" si="44"/>
        <v>5.1764999999999999</v>
      </c>
      <c r="P718" s="6">
        <f t="shared" si="45"/>
        <v>65.942675159235662</v>
      </c>
      <c r="Q718" t="str" cm="1">
        <f t="array" ref="Q718:R718">_xlfn.TEXTSPLIT(N718,"/")</f>
        <v>theater</v>
      </c>
      <c r="R718" t="str">
        <v>plays</v>
      </c>
      <c r="S718" s="9">
        <f t="shared" si="46"/>
        <v>41465.208333333336</v>
      </c>
      <c r="T718" s="9">
        <f t="shared" si="47"/>
        <v>41493.208333333336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5">
        <f t="shared" si="44"/>
        <v>2.4764285714285714</v>
      </c>
      <c r="P719" s="6">
        <f t="shared" si="45"/>
        <v>24.987387387387386</v>
      </c>
      <c r="Q719" t="str" cm="1">
        <f t="array" ref="Q719:R719">_xlfn.TEXTSPLIT(N719,"/")</f>
        <v>film &amp; video</v>
      </c>
      <c r="R719" t="str">
        <v>documentary</v>
      </c>
      <c r="S719" s="9">
        <f t="shared" si="46"/>
        <v>40777.208333333336</v>
      </c>
      <c r="T719" s="9">
        <f t="shared" si="47"/>
        <v>40798.208333333336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5">
        <f t="shared" si="44"/>
        <v>1.0020481927710843</v>
      </c>
      <c r="P720" s="6">
        <f t="shared" si="45"/>
        <v>28.003367003367003</v>
      </c>
      <c r="Q720" t="str" cm="1">
        <f t="array" ref="Q720:R720">_xlfn.TEXTSPLIT(N720,"/")</f>
        <v>technology</v>
      </c>
      <c r="R720" t="str">
        <v>wearables</v>
      </c>
      <c r="S720" s="9">
        <f t="shared" si="46"/>
        <v>41442.208333333336</v>
      </c>
      <c r="T720" s="9">
        <f t="shared" si="47"/>
        <v>41468.208333333336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5">
        <f t="shared" si="44"/>
        <v>1.53</v>
      </c>
      <c r="P721" s="6">
        <f t="shared" si="45"/>
        <v>85.829268292682926</v>
      </c>
      <c r="Q721" t="str" cm="1">
        <f t="array" ref="Q721:R721">_xlfn.TEXTSPLIT(N721,"/")</f>
        <v>publishing</v>
      </c>
      <c r="R721" t="str">
        <v>fiction</v>
      </c>
      <c r="S721" s="9">
        <f t="shared" si="46"/>
        <v>41058.208333333336</v>
      </c>
      <c r="T721" s="9">
        <f t="shared" si="47"/>
        <v>41069.208333333336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5">
        <f t="shared" si="44"/>
        <v>0.37091954022988505</v>
      </c>
      <c r="P722" s="6">
        <f t="shared" si="45"/>
        <v>84.921052631578945</v>
      </c>
      <c r="Q722" t="str" cm="1">
        <f t="array" ref="Q722:R722">_xlfn.TEXTSPLIT(N722,"/")</f>
        <v>theater</v>
      </c>
      <c r="R722" t="str">
        <v>plays</v>
      </c>
      <c r="S722" s="9">
        <f t="shared" si="46"/>
        <v>43152.25</v>
      </c>
      <c r="T722" s="9">
        <f t="shared" si="47"/>
        <v>43166.25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5">
        <f t="shared" si="44"/>
        <v>4.3923948220064728E-2</v>
      </c>
      <c r="P723" s="6">
        <f t="shared" si="45"/>
        <v>90.483333333333334</v>
      </c>
      <c r="Q723" t="str" cm="1">
        <f t="array" ref="Q723:R723">_xlfn.TEXTSPLIT(N723,"/")</f>
        <v>music</v>
      </c>
      <c r="R723" t="str">
        <v>rock</v>
      </c>
      <c r="S723" s="9">
        <f t="shared" si="46"/>
        <v>43194.208333333328</v>
      </c>
      <c r="T723" s="9">
        <f t="shared" si="47"/>
        <v>43200.208333333328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5">
        <f t="shared" si="44"/>
        <v>1.5650721649484536</v>
      </c>
      <c r="P724" s="6">
        <f t="shared" si="45"/>
        <v>25.00197628458498</v>
      </c>
      <c r="Q724" t="str" cm="1">
        <f t="array" ref="Q724:R724">_xlfn.TEXTSPLIT(N724,"/")</f>
        <v>film &amp; video</v>
      </c>
      <c r="R724" t="str">
        <v>documentary</v>
      </c>
      <c r="S724" s="9">
        <f t="shared" si="46"/>
        <v>43045.25</v>
      </c>
      <c r="T724" s="9">
        <f t="shared" si="47"/>
        <v>43072.25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5">
        <f t="shared" si="44"/>
        <v>2.704081632653061</v>
      </c>
      <c r="P725" s="6">
        <f t="shared" si="45"/>
        <v>92.013888888888886</v>
      </c>
      <c r="Q725" t="str" cm="1">
        <f t="array" ref="Q725:R725">_xlfn.TEXTSPLIT(N725,"/")</f>
        <v>theater</v>
      </c>
      <c r="R725" t="str">
        <v>plays</v>
      </c>
      <c r="S725" s="9">
        <f t="shared" si="46"/>
        <v>42431.25</v>
      </c>
      <c r="T725" s="9">
        <f t="shared" si="47"/>
        <v>42452.208333333328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5">
        <f t="shared" si="44"/>
        <v>1.3405952380952382</v>
      </c>
      <c r="P726" s="6">
        <f t="shared" si="45"/>
        <v>93.066115702479337</v>
      </c>
      <c r="Q726" t="str" cm="1">
        <f t="array" ref="Q726:R726">_xlfn.TEXTSPLIT(N726,"/")</f>
        <v>theater</v>
      </c>
      <c r="R726" t="str">
        <v>plays</v>
      </c>
      <c r="S726" s="9">
        <f t="shared" si="46"/>
        <v>41934.208333333336</v>
      </c>
      <c r="T726" s="9">
        <f t="shared" si="47"/>
        <v>41936.208333333336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5">
        <f t="shared" si="44"/>
        <v>0.50398033126293995</v>
      </c>
      <c r="P727" s="6">
        <f t="shared" si="45"/>
        <v>61.008145363408524</v>
      </c>
      <c r="Q727" t="str" cm="1">
        <f t="array" ref="Q727:R727">_xlfn.TEXTSPLIT(N727,"/")</f>
        <v>games</v>
      </c>
      <c r="R727" t="str">
        <v>mobile games</v>
      </c>
      <c r="S727" s="9">
        <f t="shared" si="46"/>
        <v>41958.25</v>
      </c>
      <c r="T727" s="9">
        <f t="shared" si="47"/>
        <v>41960.25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5">
        <f t="shared" si="44"/>
        <v>0.88815837937384901</v>
      </c>
      <c r="P728" s="6">
        <f t="shared" si="45"/>
        <v>92.036259541984734</v>
      </c>
      <c r="Q728" t="str" cm="1">
        <f t="array" ref="Q728:R728">_xlfn.TEXTSPLIT(N728,"/")</f>
        <v>theater</v>
      </c>
      <c r="R728" t="str">
        <v>plays</v>
      </c>
      <c r="S728" s="9">
        <f t="shared" si="46"/>
        <v>40476.208333333336</v>
      </c>
      <c r="T728" s="9">
        <f t="shared" si="47"/>
        <v>40482.208333333336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5">
        <f t="shared" si="44"/>
        <v>1.65</v>
      </c>
      <c r="P729" s="6">
        <f t="shared" si="45"/>
        <v>81.132596685082873</v>
      </c>
      <c r="Q729" t="str" cm="1">
        <f t="array" ref="Q729:R729">_xlfn.TEXTSPLIT(N729,"/")</f>
        <v>technology</v>
      </c>
      <c r="R729" t="str">
        <v>web</v>
      </c>
      <c r="S729" s="9">
        <f t="shared" si="46"/>
        <v>43485.25</v>
      </c>
      <c r="T729" s="9">
        <f t="shared" si="47"/>
        <v>43543.208333333328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5">
        <f t="shared" si="44"/>
        <v>0.17499999999999999</v>
      </c>
      <c r="P730" s="6">
        <f t="shared" si="45"/>
        <v>73.5</v>
      </c>
      <c r="Q730" t="str" cm="1">
        <f t="array" ref="Q730:R730">_xlfn.TEXTSPLIT(N730,"/")</f>
        <v>theater</v>
      </c>
      <c r="R730" t="str">
        <v>plays</v>
      </c>
      <c r="S730" s="9">
        <f t="shared" si="46"/>
        <v>42515.208333333328</v>
      </c>
      <c r="T730" s="9">
        <f t="shared" si="47"/>
        <v>42526.208333333328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5">
        <f t="shared" si="44"/>
        <v>1.8566071428571429</v>
      </c>
      <c r="P731" s="6">
        <f t="shared" si="45"/>
        <v>85.221311475409834</v>
      </c>
      <c r="Q731" t="str" cm="1">
        <f t="array" ref="Q731:R731">_xlfn.TEXTSPLIT(N731,"/")</f>
        <v>film &amp; video</v>
      </c>
      <c r="R731" t="str">
        <v>drama</v>
      </c>
      <c r="S731" s="9">
        <f t="shared" si="46"/>
        <v>41309.25</v>
      </c>
      <c r="T731" s="9">
        <f t="shared" si="47"/>
        <v>41311.25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5">
        <f t="shared" si="44"/>
        <v>4.1266319444444441</v>
      </c>
      <c r="P732" s="6">
        <f t="shared" si="45"/>
        <v>110.96825396825396</v>
      </c>
      <c r="Q732" t="str" cm="1">
        <f t="array" ref="Q732:R732">_xlfn.TEXTSPLIT(N732,"/")</f>
        <v>technology</v>
      </c>
      <c r="R732" t="str">
        <v>wearables</v>
      </c>
      <c r="S732" s="9">
        <f t="shared" si="46"/>
        <v>42147.208333333328</v>
      </c>
      <c r="T732" s="9">
        <f t="shared" si="47"/>
        <v>42153.208333333328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5">
        <f t="shared" si="44"/>
        <v>0.90249999999999997</v>
      </c>
      <c r="P733" s="6">
        <f t="shared" si="45"/>
        <v>32.968036529680369</v>
      </c>
      <c r="Q733" t="str" cm="1">
        <f t="array" ref="Q733:R733">_xlfn.TEXTSPLIT(N733,"/")</f>
        <v>technology</v>
      </c>
      <c r="R733" t="str">
        <v>web</v>
      </c>
      <c r="S733" s="9">
        <f t="shared" si="46"/>
        <v>42939.208333333328</v>
      </c>
      <c r="T733" s="9">
        <f t="shared" si="47"/>
        <v>42940.208333333328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5">
        <f t="shared" si="44"/>
        <v>0.91984615384615387</v>
      </c>
      <c r="P734" s="6">
        <f t="shared" si="45"/>
        <v>96.005352363960753</v>
      </c>
      <c r="Q734" t="str" cm="1">
        <f t="array" ref="Q734:R734">_xlfn.TEXTSPLIT(N734,"/")</f>
        <v>music</v>
      </c>
      <c r="R734" t="str">
        <v>rock</v>
      </c>
      <c r="S734" s="9">
        <f t="shared" si="46"/>
        <v>42816.208333333328</v>
      </c>
      <c r="T734" s="9">
        <f t="shared" si="47"/>
        <v>42839.208333333328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5">
        <f t="shared" si="44"/>
        <v>5.2700632911392402</v>
      </c>
      <c r="P735" s="6">
        <f t="shared" si="45"/>
        <v>84.96632653061225</v>
      </c>
      <c r="Q735" t="str" cm="1">
        <f t="array" ref="Q735:R735">_xlfn.TEXTSPLIT(N735,"/")</f>
        <v>music</v>
      </c>
      <c r="R735" t="str">
        <v>metal</v>
      </c>
      <c r="S735" s="9">
        <f t="shared" si="46"/>
        <v>41844.208333333336</v>
      </c>
      <c r="T735" s="9">
        <f t="shared" si="47"/>
        <v>41857.208333333336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5">
        <f t="shared" si="44"/>
        <v>3.1914285714285713</v>
      </c>
      <c r="P736" s="6">
        <f t="shared" si="45"/>
        <v>25.007462686567163</v>
      </c>
      <c r="Q736" t="str" cm="1">
        <f t="array" ref="Q736:R736">_xlfn.TEXTSPLIT(N736,"/")</f>
        <v>theater</v>
      </c>
      <c r="R736" t="str">
        <v>plays</v>
      </c>
      <c r="S736" s="9">
        <f t="shared" si="46"/>
        <v>42763.25</v>
      </c>
      <c r="T736" s="9">
        <f t="shared" si="47"/>
        <v>42775.25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5">
        <f t="shared" si="44"/>
        <v>3.5418867924528303</v>
      </c>
      <c r="P737" s="6">
        <f t="shared" si="45"/>
        <v>65.998995479658461</v>
      </c>
      <c r="Q737" t="str" cm="1">
        <f t="array" ref="Q737:R737">_xlfn.TEXTSPLIT(N737,"/")</f>
        <v>photography</v>
      </c>
      <c r="R737" t="str">
        <v>photography books</v>
      </c>
      <c r="S737" s="9">
        <f t="shared" si="46"/>
        <v>42459.208333333328</v>
      </c>
      <c r="T737" s="9">
        <f t="shared" si="47"/>
        <v>42466.208333333328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5">
        <f t="shared" si="44"/>
        <v>0.32896103896103895</v>
      </c>
      <c r="P738" s="6">
        <f t="shared" si="45"/>
        <v>87.34482758620689</v>
      </c>
      <c r="Q738" t="str" cm="1">
        <f t="array" ref="Q738:R738">_xlfn.TEXTSPLIT(N738,"/")</f>
        <v>publishing</v>
      </c>
      <c r="R738" t="str">
        <v>nonfiction</v>
      </c>
      <c r="S738" s="9">
        <f t="shared" si="46"/>
        <v>42055.25</v>
      </c>
      <c r="T738" s="9">
        <f t="shared" si="47"/>
        <v>42059.25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5">
        <f t="shared" si="44"/>
        <v>1.358918918918919</v>
      </c>
      <c r="P739" s="6">
        <f t="shared" si="45"/>
        <v>27.933333333333334</v>
      </c>
      <c r="Q739" t="str" cm="1">
        <f t="array" ref="Q739:R739">_xlfn.TEXTSPLIT(N739,"/")</f>
        <v>music</v>
      </c>
      <c r="R739" t="str">
        <v>indie rock</v>
      </c>
      <c r="S739" s="9">
        <f t="shared" si="46"/>
        <v>42685.25</v>
      </c>
      <c r="T739" s="9">
        <f t="shared" si="47"/>
        <v>42697.25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5">
        <f t="shared" si="44"/>
        <v>2.0843373493975904E-2</v>
      </c>
      <c r="P740" s="6">
        <f t="shared" si="45"/>
        <v>103.8</v>
      </c>
      <c r="Q740" t="str" cm="1">
        <f t="array" ref="Q740:R740">_xlfn.TEXTSPLIT(N740,"/")</f>
        <v>theater</v>
      </c>
      <c r="R740" t="str">
        <v>plays</v>
      </c>
      <c r="S740" s="9">
        <f t="shared" si="46"/>
        <v>41959.25</v>
      </c>
      <c r="T740" s="9">
        <f t="shared" si="47"/>
        <v>41981.25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5">
        <f t="shared" si="44"/>
        <v>0.61</v>
      </c>
      <c r="P741" s="6">
        <f t="shared" si="45"/>
        <v>31.937172774869111</v>
      </c>
      <c r="Q741" t="str" cm="1">
        <f t="array" ref="Q741:R741">_xlfn.TEXTSPLIT(N741,"/")</f>
        <v>music</v>
      </c>
      <c r="R741" t="str">
        <v>indie rock</v>
      </c>
      <c r="S741" s="9">
        <f t="shared" si="46"/>
        <v>41089.208333333336</v>
      </c>
      <c r="T741" s="9">
        <f t="shared" si="47"/>
        <v>41090.208333333336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5">
        <f t="shared" si="44"/>
        <v>0.30037735849056602</v>
      </c>
      <c r="P742" s="6">
        <f t="shared" si="45"/>
        <v>99.5</v>
      </c>
      <c r="Q742" t="str" cm="1">
        <f t="array" ref="Q742:R742">_xlfn.TEXTSPLIT(N742,"/")</f>
        <v>theater</v>
      </c>
      <c r="R742" t="str">
        <v>plays</v>
      </c>
      <c r="S742" s="9">
        <f t="shared" si="46"/>
        <v>42769.25</v>
      </c>
      <c r="T742" s="9">
        <f t="shared" si="47"/>
        <v>42772.25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5">
        <f t="shared" si="44"/>
        <v>11.791666666666666</v>
      </c>
      <c r="P743" s="6">
        <f t="shared" si="45"/>
        <v>108.84615384615384</v>
      </c>
      <c r="Q743" t="str" cm="1">
        <f t="array" ref="Q743:R743">_xlfn.TEXTSPLIT(N743,"/")</f>
        <v>theater</v>
      </c>
      <c r="R743" t="str">
        <v>plays</v>
      </c>
      <c r="S743" s="9">
        <f t="shared" si="46"/>
        <v>40321.208333333336</v>
      </c>
      <c r="T743" s="9">
        <f t="shared" si="47"/>
        <v>40322.208333333336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5">
        <f t="shared" si="44"/>
        <v>11.260833333333334</v>
      </c>
      <c r="P744" s="6">
        <f t="shared" si="45"/>
        <v>110.76229508196721</v>
      </c>
      <c r="Q744" t="str" cm="1">
        <f t="array" ref="Q744:R744">_xlfn.TEXTSPLIT(N744,"/")</f>
        <v>music</v>
      </c>
      <c r="R744" t="str">
        <v>electric music</v>
      </c>
      <c r="S744" s="9">
        <f t="shared" si="46"/>
        <v>40197.25</v>
      </c>
      <c r="T744" s="9">
        <f t="shared" si="47"/>
        <v>40239.25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5">
        <f t="shared" si="44"/>
        <v>0.12923076923076923</v>
      </c>
      <c r="P745" s="6">
        <f t="shared" si="45"/>
        <v>29.647058823529413</v>
      </c>
      <c r="Q745" t="str" cm="1">
        <f t="array" ref="Q745:R745">_xlfn.TEXTSPLIT(N745,"/")</f>
        <v>theater</v>
      </c>
      <c r="R745" t="str">
        <v>plays</v>
      </c>
      <c r="S745" s="9">
        <f t="shared" si="46"/>
        <v>42298.208333333328</v>
      </c>
      <c r="T745" s="9">
        <f t="shared" si="47"/>
        <v>42304.208333333328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5">
        <f t="shared" si="44"/>
        <v>7.12</v>
      </c>
      <c r="P746" s="6">
        <f t="shared" si="45"/>
        <v>101.71428571428571</v>
      </c>
      <c r="Q746" t="str" cm="1">
        <f t="array" ref="Q746:R746">_xlfn.TEXTSPLIT(N746,"/")</f>
        <v>theater</v>
      </c>
      <c r="R746" t="str">
        <v>plays</v>
      </c>
      <c r="S746" s="9">
        <f t="shared" si="46"/>
        <v>43322.208333333328</v>
      </c>
      <c r="T746" s="9">
        <f t="shared" si="47"/>
        <v>43324.208333333328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5">
        <f t="shared" si="44"/>
        <v>0.30304347826086958</v>
      </c>
      <c r="P747" s="6">
        <f t="shared" si="45"/>
        <v>61.5</v>
      </c>
      <c r="Q747" t="str" cm="1">
        <f t="array" ref="Q747:R747">_xlfn.TEXTSPLIT(N747,"/")</f>
        <v>technology</v>
      </c>
      <c r="R747" t="str">
        <v>wearables</v>
      </c>
      <c r="S747" s="9">
        <f t="shared" si="46"/>
        <v>40328.208333333336</v>
      </c>
      <c r="T747" s="9">
        <f t="shared" si="47"/>
        <v>40355.208333333336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5">
        <f t="shared" si="44"/>
        <v>2.1250896057347672</v>
      </c>
      <c r="P748" s="6">
        <f t="shared" si="45"/>
        <v>35</v>
      </c>
      <c r="Q748" t="str" cm="1">
        <f t="array" ref="Q748:R748">_xlfn.TEXTSPLIT(N748,"/")</f>
        <v>technology</v>
      </c>
      <c r="R748" t="str">
        <v>web</v>
      </c>
      <c r="S748" s="9">
        <f t="shared" si="46"/>
        <v>40825.208333333336</v>
      </c>
      <c r="T748" s="9">
        <f t="shared" si="47"/>
        <v>40830.208333333336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5">
        <f t="shared" si="44"/>
        <v>2.2885714285714287</v>
      </c>
      <c r="P749" s="6">
        <f t="shared" si="45"/>
        <v>40.049999999999997</v>
      </c>
      <c r="Q749" t="str" cm="1">
        <f t="array" ref="Q749:R749">_xlfn.TEXTSPLIT(N749,"/")</f>
        <v>theater</v>
      </c>
      <c r="R749" t="str">
        <v>plays</v>
      </c>
      <c r="S749" s="9">
        <f t="shared" si="46"/>
        <v>40423.208333333336</v>
      </c>
      <c r="T749" s="9">
        <f t="shared" si="47"/>
        <v>40434.208333333336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5">
        <f t="shared" si="44"/>
        <v>0.34959979476654696</v>
      </c>
      <c r="P750" s="6">
        <f t="shared" si="45"/>
        <v>110.97231270358306</v>
      </c>
      <c r="Q750" t="str" cm="1">
        <f t="array" ref="Q750:R750">_xlfn.TEXTSPLIT(N750,"/")</f>
        <v>film &amp; video</v>
      </c>
      <c r="R750" t="str">
        <v>animation</v>
      </c>
      <c r="S750" s="9">
        <f t="shared" si="46"/>
        <v>40238.25</v>
      </c>
      <c r="T750" s="9">
        <f t="shared" si="47"/>
        <v>40263.208333333336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5">
        <f t="shared" si="44"/>
        <v>1.5729069767441861</v>
      </c>
      <c r="P751" s="6">
        <f t="shared" si="45"/>
        <v>36.959016393442624</v>
      </c>
      <c r="Q751" t="str" cm="1">
        <f t="array" ref="Q751:R751">_xlfn.TEXTSPLIT(N751,"/")</f>
        <v>technology</v>
      </c>
      <c r="R751" t="str">
        <v>wearables</v>
      </c>
      <c r="S751" s="9">
        <f t="shared" si="46"/>
        <v>41920.208333333336</v>
      </c>
      <c r="T751" s="9">
        <f t="shared" si="47"/>
        <v>41932.208333333336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5">
        <f t="shared" si="44"/>
        <v>0.01</v>
      </c>
      <c r="P752" s="6">
        <f t="shared" si="45"/>
        <v>1</v>
      </c>
      <c r="Q752" t="str" cm="1">
        <f t="array" ref="Q752:R752">_xlfn.TEXTSPLIT(N752,"/")</f>
        <v>music</v>
      </c>
      <c r="R752" t="str">
        <v>electric music</v>
      </c>
      <c r="S752" s="9">
        <f t="shared" si="46"/>
        <v>40360.208333333336</v>
      </c>
      <c r="T752" s="9">
        <f t="shared" si="47"/>
        <v>40385.208333333336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5">
        <f t="shared" si="44"/>
        <v>2.3230555555555554</v>
      </c>
      <c r="P753" s="6">
        <f t="shared" si="45"/>
        <v>30.974074074074075</v>
      </c>
      <c r="Q753" t="str" cm="1">
        <f t="array" ref="Q753:R753">_xlfn.TEXTSPLIT(N753,"/")</f>
        <v>publishing</v>
      </c>
      <c r="R753" t="str">
        <v>nonfiction</v>
      </c>
      <c r="S753" s="9">
        <f t="shared" si="46"/>
        <v>42446.208333333328</v>
      </c>
      <c r="T753" s="9">
        <f t="shared" si="47"/>
        <v>42461.208333333328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5">
        <f t="shared" si="44"/>
        <v>0.92448275862068963</v>
      </c>
      <c r="P754" s="6">
        <f t="shared" si="45"/>
        <v>47.035087719298247</v>
      </c>
      <c r="Q754" t="str" cm="1">
        <f t="array" ref="Q754:R754">_xlfn.TEXTSPLIT(N754,"/")</f>
        <v>theater</v>
      </c>
      <c r="R754" t="str">
        <v>plays</v>
      </c>
      <c r="S754" s="9">
        <f t="shared" si="46"/>
        <v>40395.208333333336</v>
      </c>
      <c r="T754" s="9">
        <f t="shared" si="47"/>
        <v>40413.208333333336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5">
        <f t="shared" si="44"/>
        <v>2.5670212765957445</v>
      </c>
      <c r="P755" s="6">
        <f t="shared" si="45"/>
        <v>88.065693430656935</v>
      </c>
      <c r="Q755" t="str" cm="1">
        <f t="array" ref="Q755:R755">_xlfn.TEXTSPLIT(N755,"/")</f>
        <v>photography</v>
      </c>
      <c r="R755" t="str">
        <v>photography books</v>
      </c>
      <c r="S755" s="9">
        <f t="shared" si="46"/>
        <v>40321.208333333336</v>
      </c>
      <c r="T755" s="9">
        <f t="shared" si="47"/>
        <v>40336.208333333336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5">
        <f t="shared" si="44"/>
        <v>1.6847017045454546</v>
      </c>
      <c r="P756" s="6">
        <f t="shared" si="45"/>
        <v>37.005616224648989</v>
      </c>
      <c r="Q756" t="str" cm="1">
        <f t="array" ref="Q756:R756">_xlfn.TEXTSPLIT(N756,"/")</f>
        <v>theater</v>
      </c>
      <c r="R756" t="str">
        <v>plays</v>
      </c>
      <c r="S756" s="9">
        <f t="shared" si="46"/>
        <v>41210.208333333336</v>
      </c>
      <c r="T756" s="9">
        <f t="shared" si="47"/>
        <v>41263.25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5">
        <f t="shared" si="44"/>
        <v>1.6657777777777778</v>
      </c>
      <c r="P757" s="6">
        <f t="shared" si="45"/>
        <v>26.027777777777779</v>
      </c>
      <c r="Q757" t="str" cm="1">
        <f t="array" ref="Q757:R757">_xlfn.TEXTSPLIT(N757,"/")</f>
        <v>theater</v>
      </c>
      <c r="R757" t="str">
        <v>plays</v>
      </c>
      <c r="S757" s="9">
        <f t="shared" si="46"/>
        <v>43096.25</v>
      </c>
      <c r="T757" s="9">
        <f t="shared" si="47"/>
        <v>43108.25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5">
        <f t="shared" si="44"/>
        <v>7.7207692307692311</v>
      </c>
      <c r="P758" s="6">
        <f t="shared" si="45"/>
        <v>67.817567567567565</v>
      </c>
      <c r="Q758" t="str" cm="1">
        <f t="array" ref="Q758:R758">_xlfn.TEXTSPLIT(N758,"/")</f>
        <v>theater</v>
      </c>
      <c r="R758" t="str">
        <v>plays</v>
      </c>
      <c r="S758" s="9">
        <f t="shared" si="46"/>
        <v>42024.25</v>
      </c>
      <c r="T758" s="9">
        <f t="shared" si="47"/>
        <v>42030.25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5">
        <f t="shared" si="44"/>
        <v>4.0685714285714285</v>
      </c>
      <c r="P759" s="6">
        <f t="shared" si="45"/>
        <v>49.964912280701753</v>
      </c>
      <c r="Q759" t="str" cm="1">
        <f t="array" ref="Q759:R759">_xlfn.TEXTSPLIT(N759,"/")</f>
        <v>film &amp; video</v>
      </c>
      <c r="R759" t="str">
        <v>drama</v>
      </c>
      <c r="S759" s="9">
        <f t="shared" si="46"/>
        <v>40675.208333333336</v>
      </c>
      <c r="T759" s="9">
        <f t="shared" si="47"/>
        <v>40679.208333333336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5">
        <f t="shared" si="44"/>
        <v>5.6420608108108112</v>
      </c>
      <c r="P760" s="6">
        <f t="shared" si="45"/>
        <v>110.01646903820817</v>
      </c>
      <c r="Q760" t="str" cm="1">
        <f t="array" ref="Q760:R760">_xlfn.TEXTSPLIT(N760,"/")</f>
        <v>music</v>
      </c>
      <c r="R760" t="str">
        <v>rock</v>
      </c>
      <c r="S760" s="9">
        <f t="shared" si="46"/>
        <v>41936.208333333336</v>
      </c>
      <c r="T760" s="9">
        <f t="shared" si="47"/>
        <v>41945.208333333336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5">
        <f t="shared" si="44"/>
        <v>0.6842686567164179</v>
      </c>
      <c r="P761" s="6">
        <f t="shared" si="45"/>
        <v>89.964678178963894</v>
      </c>
      <c r="Q761" t="str" cm="1">
        <f t="array" ref="Q761:R761">_xlfn.TEXTSPLIT(N761,"/")</f>
        <v>music</v>
      </c>
      <c r="R761" t="str">
        <v>electric music</v>
      </c>
      <c r="S761" s="9">
        <f t="shared" si="46"/>
        <v>43136.25</v>
      </c>
      <c r="T761" s="9">
        <f t="shared" si="47"/>
        <v>43166.25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5">
        <f t="shared" si="44"/>
        <v>0.34351966873706002</v>
      </c>
      <c r="P762" s="6">
        <f t="shared" si="45"/>
        <v>79.009523809523813</v>
      </c>
      <c r="Q762" t="str" cm="1">
        <f t="array" ref="Q762:R762">_xlfn.TEXTSPLIT(N762,"/")</f>
        <v>games</v>
      </c>
      <c r="R762" t="str">
        <v>video games</v>
      </c>
      <c r="S762" s="9">
        <f t="shared" si="46"/>
        <v>43678.208333333328</v>
      </c>
      <c r="T762" s="9">
        <f t="shared" si="47"/>
        <v>43707.208333333328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5">
        <f t="shared" si="44"/>
        <v>6.5545454545454547</v>
      </c>
      <c r="P763" s="6">
        <f t="shared" si="45"/>
        <v>86.867469879518069</v>
      </c>
      <c r="Q763" t="str" cm="1">
        <f t="array" ref="Q763:R763">_xlfn.TEXTSPLIT(N763,"/")</f>
        <v>music</v>
      </c>
      <c r="R763" t="str">
        <v>rock</v>
      </c>
      <c r="S763" s="9">
        <f t="shared" si="46"/>
        <v>42938.208333333328</v>
      </c>
      <c r="T763" s="9">
        <f t="shared" si="47"/>
        <v>42943.208333333328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5">
        <f t="shared" si="44"/>
        <v>1.7725714285714285</v>
      </c>
      <c r="P764" s="6">
        <f t="shared" si="45"/>
        <v>62.04</v>
      </c>
      <c r="Q764" t="str" cm="1">
        <f t="array" ref="Q764:R764">_xlfn.TEXTSPLIT(N764,"/")</f>
        <v>music</v>
      </c>
      <c r="R764" t="str">
        <v>jazz</v>
      </c>
      <c r="S764" s="9">
        <f t="shared" si="46"/>
        <v>41241.25</v>
      </c>
      <c r="T764" s="9">
        <f t="shared" si="47"/>
        <v>41252.25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5">
        <f t="shared" si="44"/>
        <v>1.1317857142857144</v>
      </c>
      <c r="P765" s="6">
        <f t="shared" si="45"/>
        <v>26.970212765957445</v>
      </c>
      <c r="Q765" t="str" cm="1">
        <f t="array" ref="Q765:R765">_xlfn.TEXTSPLIT(N765,"/")</f>
        <v>theater</v>
      </c>
      <c r="R765" t="str">
        <v>plays</v>
      </c>
      <c r="S765" s="9">
        <f t="shared" si="46"/>
        <v>41037.208333333336</v>
      </c>
      <c r="T765" s="9">
        <f t="shared" si="47"/>
        <v>41072.208333333336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5">
        <f t="shared" si="44"/>
        <v>7.2818181818181822</v>
      </c>
      <c r="P766" s="6">
        <f t="shared" si="45"/>
        <v>54.121621621621621</v>
      </c>
      <c r="Q766" t="str" cm="1">
        <f t="array" ref="Q766:R766">_xlfn.TEXTSPLIT(N766,"/")</f>
        <v>music</v>
      </c>
      <c r="R766" t="str">
        <v>rock</v>
      </c>
      <c r="S766" s="9">
        <f t="shared" si="46"/>
        <v>40676.208333333336</v>
      </c>
      <c r="T766" s="9">
        <f t="shared" si="47"/>
        <v>40684.208333333336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5">
        <f t="shared" si="44"/>
        <v>2.0833333333333335</v>
      </c>
      <c r="P767" s="6">
        <f t="shared" si="45"/>
        <v>41.035353535353536</v>
      </c>
      <c r="Q767" t="str" cm="1">
        <f t="array" ref="Q767:R767">_xlfn.TEXTSPLIT(N767,"/")</f>
        <v>music</v>
      </c>
      <c r="R767" t="str">
        <v>indie rock</v>
      </c>
      <c r="S767" s="9">
        <f t="shared" si="46"/>
        <v>42840.208333333328</v>
      </c>
      <c r="T767" s="9">
        <f t="shared" si="47"/>
        <v>42865.208333333328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5">
        <f t="shared" si="44"/>
        <v>0.31171232876712329</v>
      </c>
      <c r="P768" s="6">
        <f t="shared" si="45"/>
        <v>55.052419354838712</v>
      </c>
      <c r="Q768" t="str" cm="1">
        <f t="array" ref="Q768:R768">_xlfn.TEXTSPLIT(N768,"/")</f>
        <v>film &amp; video</v>
      </c>
      <c r="R768" t="str">
        <v>science fiction</v>
      </c>
      <c r="S768" s="9">
        <f t="shared" si="46"/>
        <v>43362.208333333328</v>
      </c>
      <c r="T768" s="9">
        <f t="shared" si="47"/>
        <v>43363.208333333328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5">
        <f t="shared" si="44"/>
        <v>0.56967078189300413</v>
      </c>
      <c r="P769" s="6">
        <f t="shared" si="45"/>
        <v>107.93762183235867</v>
      </c>
      <c r="Q769" t="str" cm="1">
        <f t="array" ref="Q769:R769">_xlfn.TEXTSPLIT(N769,"/")</f>
        <v>publishing</v>
      </c>
      <c r="R769" t="str">
        <v>translations</v>
      </c>
      <c r="S769" s="9">
        <f t="shared" si="46"/>
        <v>42283.208333333328</v>
      </c>
      <c r="T769" s="9">
        <f t="shared" si="47"/>
        <v>42328.25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5">
        <f t="shared" si="44"/>
        <v>2.31</v>
      </c>
      <c r="P770" s="6">
        <f t="shared" si="45"/>
        <v>73.92</v>
      </c>
      <c r="Q770" t="str" cm="1">
        <f t="array" ref="Q770:R770">_xlfn.TEXTSPLIT(N770,"/")</f>
        <v>theater</v>
      </c>
      <c r="R770" t="str">
        <v>plays</v>
      </c>
      <c r="S770" s="9">
        <f t="shared" si="46"/>
        <v>41619.25</v>
      </c>
      <c r="T770" s="9">
        <f t="shared" si="47"/>
        <v>41634.25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5">
        <f t="shared" ref="O771:O834" si="48">E771/D771</f>
        <v>0.86867834394904464</v>
      </c>
      <c r="P771" s="6">
        <f t="shared" ref="P771:P834" si="49">IFERROR(E771/G771,0)</f>
        <v>31.995894428152493</v>
      </c>
      <c r="Q771" t="str" cm="1">
        <f t="array" ref="Q771:R771">_xlfn.TEXTSPLIT(N771,"/")</f>
        <v>games</v>
      </c>
      <c r="R771" t="str">
        <v>video games</v>
      </c>
      <c r="S771" s="9">
        <f t="shared" ref="S771:S834" si="50">(((J771/60)/60)/24)+DATE(1970,1,1)</f>
        <v>41501.208333333336</v>
      </c>
      <c r="T771" s="9">
        <f t="shared" ref="T771:T834" si="51">(((K771/60)/60)/24)+DATE(1970,1,1)</f>
        <v>41527.208333333336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5">
        <f t="shared" si="48"/>
        <v>2.7074418604651163</v>
      </c>
      <c r="P772" s="6">
        <f t="shared" si="49"/>
        <v>53.898148148148145</v>
      </c>
      <c r="Q772" t="str" cm="1">
        <f t="array" ref="Q772:R772">_xlfn.TEXTSPLIT(N772,"/")</f>
        <v>theater</v>
      </c>
      <c r="R772" t="str">
        <v>plays</v>
      </c>
      <c r="S772" s="9">
        <f t="shared" si="50"/>
        <v>41743.208333333336</v>
      </c>
      <c r="T772" s="9">
        <f t="shared" si="51"/>
        <v>41750.208333333336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5">
        <f t="shared" si="48"/>
        <v>0.49446428571428569</v>
      </c>
      <c r="P773" s="6">
        <f t="shared" si="49"/>
        <v>106.5</v>
      </c>
      <c r="Q773" t="str" cm="1">
        <f t="array" ref="Q773:R773">_xlfn.TEXTSPLIT(N773,"/")</f>
        <v>theater</v>
      </c>
      <c r="R773" t="str">
        <v>plays</v>
      </c>
      <c r="S773" s="9">
        <f t="shared" si="50"/>
        <v>43491.25</v>
      </c>
      <c r="T773" s="9">
        <f t="shared" si="51"/>
        <v>43518.25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5">
        <f t="shared" si="48"/>
        <v>1.1335962566844919</v>
      </c>
      <c r="P774" s="6">
        <f t="shared" si="49"/>
        <v>32.999805409612762</v>
      </c>
      <c r="Q774" t="str" cm="1">
        <f t="array" ref="Q774:R774">_xlfn.TEXTSPLIT(N774,"/")</f>
        <v>music</v>
      </c>
      <c r="R774" t="str">
        <v>indie rock</v>
      </c>
      <c r="S774" s="9">
        <f t="shared" si="50"/>
        <v>43505.25</v>
      </c>
      <c r="T774" s="9">
        <f t="shared" si="51"/>
        <v>43509.25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5">
        <f t="shared" si="48"/>
        <v>1.9055555555555554</v>
      </c>
      <c r="P775" s="6">
        <f t="shared" si="49"/>
        <v>43.00254993625159</v>
      </c>
      <c r="Q775" t="str" cm="1">
        <f t="array" ref="Q775:R775">_xlfn.TEXTSPLIT(N775,"/")</f>
        <v>theater</v>
      </c>
      <c r="R775" t="str">
        <v>plays</v>
      </c>
      <c r="S775" s="9">
        <f t="shared" si="50"/>
        <v>42838.208333333328</v>
      </c>
      <c r="T775" s="9">
        <f t="shared" si="51"/>
        <v>42848.208333333328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5">
        <f t="shared" si="48"/>
        <v>1.355</v>
      </c>
      <c r="P776" s="6">
        <f t="shared" si="49"/>
        <v>86.858974358974365</v>
      </c>
      <c r="Q776" t="str" cm="1">
        <f t="array" ref="Q776:R776">_xlfn.TEXTSPLIT(N776,"/")</f>
        <v>technology</v>
      </c>
      <c r="R776" t="str">
        <v>web</v>
      </c>
      <c r="S776" s="9">
        <f t="shared" si="50"/>
        <v>42513.208333333328</v>
      </c>
      <c r="T776" s="9">
        <f t="shared" si="51"/>
        <v>42554.208333333328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5">
        <f t="shared" si="48"/>
        <v>0.10297872340425532</v>
      </c>
      <c r="P777" s="6">
        <f t="shared" si="49"/>
        <v>96.8</v>
      </c>
      <c r="Q777" t="str" cm="1">
        <f t="array" ref="Q777:R777">_xlfn.TEXTSPLIT(N777,"/")</f>
        <v>music</v>
      </c>
      <c r="R777" t="str">
        <v>rock</v>
      </c>
      <c r="S777" s="9">
        <f t="shared" si="50"/>
        <v>41949.25</v>
      </c>
      <c r="T777" s="9">
        <f t="shared" si="51"/>
        <v>41959.25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5">
        <f t="shared" si="48"/>
        <v>0.65544223826714798</v>
      </c>
      <c r="P778" s="6">
        <f t="shared" si="49"/>
        <v>32.995456610631528</v>
      </c>
      <c r="Q778" t="str" cm="1">
        <f t="array" ref="Q778:R778">_xlfn.TEXTSPLIT(N778,"/")</f>
        <v>theater</v>
      </c>
      <c r="R778" t="str">
        <v>plays</v>
      </c>
      <c r="S778" s="9">
        <f t="shared" si="50"/>
        <v>43650.208333333328</v>
      </c>
      <c r="T778" s="9">
        <f t="shared" si="51"/>
        <v>43668.208333333328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5">
        <f t="shared" si="48"/>
        <v>0.49026652452025588</v>
      </c>
      <c r="P779" s="6">
        <f t="shared" si="49"/>
        <v>68.028106508875737</v>
      </c>
      <c r="Q779" t="str" cm="1">
        <f t="array" ref="Q779:R779">_xlfn.TEXTSPLIT(N779,"/")</f>
        <v>theater</v>
      </c>
      <c r="R779" t="str">
        <v>plays</v>
      </c>
      <c r="S779" s="9">
        <f t="shared" si="50"/>
        <v>40809.208333333336</v>
      </c>
      <c r="T779" s="9">
        <f t="shared" si="51"/>
        <v>40838.208333333336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5">
        <f t="shared" si="48"/>
        <v>7.8792307692307695</v>
      </c>
      <c r="P780" s="6">
        <f t="shared" si="49"/>
        <v>58.867816091954026</v>
      </c>
      <c r="Q780" t="str" cm="1">
        <f t="array" ref="Q780:R780">_xlfn.TEXTSPLIT(N780,"/")</f>
        <v>film &amp; video</v>
      </c>
      <c r="R780" t="str">
        <v>animation</v>
      </c>
      <c r="S780" s="9">
        <f t="shared" si="50"/>
        <v>40768.208333333336</v>
      </c>
      <c r="T780" s="9">
        <f t="shared" si="51"/>
        <v>40773.208333333336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5">
        <f t="shared" si="48"/>
        <v>0.80306347746090156</v>
      </c>
      <c r="P781" s="6">
        <f t="shared" si="49"/>
        <v>105.04572803850782</v>
      </c>
      <c r="Q781" t="str" cm="1">
        <f t="array" ref="Q781:R781">_xlfn.TEXTSPLIT(N781,"/")</f>
        <v>theater</v>
      </c>
      <c r="R781" t="str">
        <v>plays</v>
      </c>
      <c r="S781" s="9">
        <f t="shared" si="50"/>
        <v>42230.208333333328</v>
      </c>
      <c r="T781" s="9">
        <f t="shared" si="51"/>
        <v>42239.208333333328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5">
        <f t="shared" si="48"/>
        <v>1.0629411764705883</v>
      </c>
      <c r="P782" s="6">
        <f t="shared" si="49"/>
        <v>33.054878048780488</v>
      </c>
      <c r="Q782" t="str" cm="1">
        <f t="array" ref="Q782:R782">_xlfn.TEXTSPLIT(N782,"/")</f>
        <v>film &amp; video</v>
      </c>
      <c r="R782" t="str">
        <v>drama</v>
      </c>
      <c r="S782" s="9">
        <f t="shared" si="50"/>
        <v>42573.208333333328</v>
      </c>
      <c r="T782" s="9">
        <f t="shared" si="51"/>
        <v>42592.208333333328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5">
        <f t="shared" si="48"/>
        <v>0.50735632183908042</v>
      </c>
      <c r="P783" s="6">
        <f t="shared" si="49"/>
        <v>78.821428571428569</v>
      </c>
      <c r="Q783" t="str" cm="1">
        <f t="array" ref="Q783:R783">_xlfn.TEXTSPLIT(N783,"/")</f>
        <v>theater</v>
      </c>
      <c r="R783" t="str">
        <v>plays</v>
      </c>
      <c r="S783" s="9">
        <f t="shared" si="50"/>
        <v>40482.208333333336</v>
      </c>
      <c r="T783" s="9">
        <f t="shared" si="51"/>
        <v>40533.25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5">
        <f t="shared" si="48"/>
        <v>2.153137254901961</v>
      </c>
      <c r="P784" s="6">
        <f t="shared" si="49"/>
        <v>68.204968944099377</v>
      </c>
      <c r="Q784" t="str" cm="1">
        <f t="array" ref="Q784:R784">_xlfn.TEXTSPLIT(N784,"/")</f>
        <v>film &amp; video</v>
      </c>
      <c r="R784" t="str">
        <v>animation</v>
      </c>
      <c r="S784" s="9">
        <f t="shared" si="50"/>
        <v>40603.25</v>
      </c>
      <c r="T784" s="9">
        <f t="shared" si="51"/>
        <v>40631.208333333336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5">
        <f t="shared" si="48"/>
        <v>1.4122972972972974</v>
      </c>
      <c r="P785" s="6">
        <f t="shared" si="49"/>
        <v>75.731884057971016</v>
      </c>
      <c r="Q785" t="str" cm="1">
        <f t="array" ref="Q785:R785">_xlfn.TEXTSPLIT(N785,"/")</f>
        <v>music</v>
      </c>
      <c r="R785" t="str">
        <v>rock</v>
      </c>
      <c r="S785" s="9">
        <f t="shared" si="50"/>
        <v>41625.25</v>
      </c>
      <c r="T785" s="9">
        <f t="shared" si="51"/>
        <v>41632.25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5">
        <f t="shared" si="48"/>
        <v>1.1533745781777278</v>
      </c>
      <c r="P786" s="6">
        <f t="shared" si="49"/>
        <v>30.996070133010882</v>
      </c>
      <c r="Q786" t="str" cm="1">
        <f t="array" ref="Q786:R786">_xlfn.TEXTSPLIT(N786,"/")</f>
        <v>technology</v>
      </c>
      <c r="R786" t="str">
        <v>web</v>
      </c>
      <c r="S786" s="9">
        <f t="shared" si="50"/>
        <v>42435.25</v>
      </c>
      <c r="T786" s="9">
        <f t="shared" si="51"/>
        <v>42446.208333333328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5">
        <f t="shared" si="48"/>
        <v>1.9311940298507462</v>
      </c>
      <c r="P787" s="6">
        <f t="shared" si="49"/>
        <v>101.88188976377953</v>
      </c>
      <c r="Q787" t="str" cm="1">
        <f t="array" ref="Q787:R787">_xlfn.TEXTSPLIT(N787,"/")</f>
        <v>film &amp; video</v>
      </c>
      <c r="R787" t="str">
        <v>animation</v>
      </c>
      <c r="S787" s="9">
        <f t="shared" si="50"/>
        <v>43582.208333333328</v>
      </c>
      <c r="T787" s="9">
        <f t="shared" si="51"/>
        <v>43616.208333333328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5">
        <f t="shared" si="48"/>
        <v>7.2973333333333334</v>
      </c>
      <c r="P788" s="6">
        <f t="shared" si="49"/>
        <v>52.879227053140099</v>
      </c>
      <c r="Q788" t="str" cm="1">
        <f t="array" ref="Q788:R788">_xlfn.TEXTSPLIT(N788,"/")</f>
        <v>music</v>
      </c>
      <c r="R788" t="str">
        <v>jazz</v>
      </c>
      <c r="S788" s="9">
        <f t="shared" si="50"/>
        <v>43186.208333333328</v>
      </c>
      <c r="T788" s="9">
        <f t="shared" si="51"/>
        <v>43193.208333333328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5">
        <f t="shared" si="48"/>
        <v>0.99663398692810456</v>
      </c>
      <c r="P789" s="6">
        <f t="shared" si="49"/>
        <v>71.005820721769496</v>
      </c>
      <c r="Q789" t="str" cm="1">
        <f t="array" ref="Q789:R789">_xlfn.TEXTSPLIT(N789,"/")</f>
        <v>music</v>
      </c>
      <c r="R789" t="str">
        <v>rock</v>
      </c>
      <c r="S789" s="9">
        <f t="shared" si="50"/>
        <v>40684.208333333336</v>
      </c>
      <c r="T789" s="9">
        <f t="shared" si="51"/>
        <v>40693.208333333336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5">
        <f t="shared" si="48"/>
        <v>0.88166666666666671</v>
      </c>
      <c r="P790" s="6">
        <f t="shared" si="49"/>
        <v>102.38709677419355</v>
      </c>
      <c r="Q790" t="str" cm="1">
        <f t="array" ref="Q790:R790">_xlfn.TEXTSPLIT(N790,"/")</f>
        <v>film &amp; video</v>
      </c>
      <c r="R790" t="str">
        <v>animation</v>
      </c>
      <c r="S790" s="9">
        <f t="shared" si="50"/>
        <v>41202.208333333336</v>
      </c>
      <c r="T790" s="9">
        <f t="shared" si="51"/>
        <v>41223.25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5">
        <f t="shared" si="48"/>
        <v>0.37233333333333335</v>
      </c>
      <c r="P791" s="6">
        <f t="shared" si="49"/>
        <v>74.466666666666669</v>
      </c>
      <c r="Q791" t="str" cm="1">
        <f t="array" ref="Q791:R791">_xlfn.TEXTSPLIT(N791,"/")</f>
        <v>theater</v>
      </c>
      <c r="R791" t="str">
        <v>plays</v>
      </c>
      <c r="S791" s="9">
        <f t="shared" si="50"/>
        <v>41786.208333333336</v>
      </c>
      <c r="T791" s="9">
        <f t="shared" si="51"/>
        <v>41823.208333333336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5">
        <f t="shared" si="48"/>
        <v>0.30540075309306081</v>
      </c>
      <c r="P792" s="6">
        <f t="shared" si="49"/>
        <v>51.009883198562441</v>
      </c>
      <c r="Q792" t="str" cm="1">
        <f t="array" ref="Q792:R792">_xlfn.TEXTSPLIT(N792,"/")</f>
        <v>theater</v>
      </c>
      <c r="R792" t="str">
        <v>plays</v>
      </c>
      <c r="S792" s="9">
        <f t="shared" si="50"/>
        <v>40223.25</v>
      </c>
      <c r="T792" s="9">
        <f t="shared" si="51"/>
        <v>40229.25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5">
        <f t="shared" si="48"/>
        <v>0.25714285714285712</v>
      </c>
      <c r="P793" s="6">
        <f t="shared" si="49"/>
        <v>90</v>
      </c>
      <c r="Q793" t="str" cm="1">
        <f t="array" ref="Q793:R793">_xlfn.TEXTSPLIT(N793,"/")</f>
        <v>food</v>
      </c>
      <c r="R793" t="str">
        <v>food trucks</v>
      </c>
      <c r="S793" s="9">
        <f t="shared" si="50"/>
        <v>42715.25</v>
      </c>
      <c r="T793" s="9">
        <f t="shared" si="51"/>
        <v>42731.25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5">
        <f t="shared" si="48"/>
        <v>0.34</v>
      </c>
      <c r="P794" s="6">
        <f t="shared" si="49"/>
        <v>97.142857142857139</v>
      </c>
      <c r="Q794" t="str" cm="1">
        <f t="array" ref="Q794:R794">_xlfn.TEXTSPLIT(N794,"/")</f>
        <v>theater</v>
      </c>
      <c r="R794" t="str">
        <v>plays</v>
      </c>
      <c r="S794" s="9">
        <f t="shared" si="50"/>
        <v>41451.208333333336</v>
      </c>
      <c r="T794" s="9">
        <f t="shared" si="51"/>
        <v>41479.208333333336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5">
        <f t="shared" si="48"/>
        <v>11.859090909090909</v>
      </c>
      <c r="P795" s="6">
        <f t="shared" si="49"/>
        <v>72.071823204419886</v>
      </c>
      <c r="Q795" t="str" cm="1">
        <f t="array" ref="Q795:R795">_xlfn.TEXTSPLIT(N795,"/")</f>
        <v>publishing</v>
      </c>
      <c r="R795" t="str">
        <v>nonfiction</v>
      </c>
      <c r="S795" s="9">
        <f t="shared" si="50"/>
        <v>41450.208333333336</v>
      </c>
      <c r="T795" s="9">
        <f t="shared" si="51"/>
        <v>41454.208333333336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5">
        <f t="shared" si="48"/>
        <v>1.2539393939393939</v>
      </c>
      <c r="P796" s="6">
        <f t="shared" si="49"/>
        <v>75.236363636363635</v>
      </c>
      <c r="Q796" t="str" cm="1">
        <f t="array" ref="Q796:R796">_xlfn.TEXTSPLIT(N796,"/")</f>
        <v>music</v>
      </c>
      <c r="R796" t="str">
        <v>rock</v>
      </c>
      <c r="S796" s="9">
        <f t="shared" si="50"/>
        <v>43091.25</v>
      </c>
      <c r="T796" s="9">
        <f t="shared" si="51"/>
        <v>43103.25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5">
        <f t="shared" si="48"/>
        <v>0.14394366197183098</v>
      </c>
      <c r="P797" s="6">
        <f t="shared" si="49"/>
        <v>32.967741935483872</v>
      </c>
      <c r="Q797" t="str" cm="1">
        <f t="array" ref="Q797:R797">_xlfn.TEXTSPLIT(N797,"/")</f>
        <v>film &amp; video</v>
      </c>
      <c r="R797" t="str">
        <v>drama</v>
      </c>
      <c r="S797" s="9">
        <f t="shared" si="50"/>
        <v>42675.208333333328</v>
      </c>
      <c r="T797" s="9">
        <f t="shared" si="51"/>
        <v>42678.208333333328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5">
        <f t="shared" si="48"/>
        <v>0.54807692307692313</v>
      </c>
      <c r="P798" s="6">
        <f t="shared" si="49"/>
        <v>54.807692307692307</v>
      </c>
      <c r="Q798" t="str" cm="1">
        <f t="array" ref="Q798:R798">_xlfn.TEXTSPLIT(N798,"/")</f>
        <v>games</v>
      </c>
      <c r="R798" t="str">
        <v>mobile games</v>
      </c>
      <c r="S798" s="9">
        <f t="shared" si="50"/>
        <v>41859.208333333336</v>
      </c>
      <c r="T798" s="9">
        <f t="shared" si="51"/>
        <v>41866.208333333336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5">
        <f t="shared" si="48"/>
        <v>1.0963157894736841</v>
      </c>
      <c r="P799" s="6">
        <f t="shared" si="49"/>
        <v>45.037837837837834</v>
      </c>
      <c r="Q799" t="str" cm="1">
        <f t="array" ref="Q799:R799">_xlfn.TEXTSPLIT(N799,"/")</f>
        <v>technology</v>
      </c>
      <c r="R799" t="str">
        <v>web</v>
      </c>
      <c r="S799" s="9">
        <f t="shared" si="50"/>
        <v>43464.25</v>
      </c>
      <c r="T799" s="9">
        <f t="shared" si="51"/>
        <v>43487.25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5">
        <f t="shared" si="48"/>
        <v>1.8847058823529412</v>
      </c>
      <c r="P800" s="6">
        <f t="shared" si="49"/>
        <v>52.958677685950413</v>
      </c>
      <c r="Q800" t="str" cm="1">
        <f t="array" ref="Q800:R800">_xlfn.TEXTSPLIT(N800,"/")</f>
        <v>theater</v>
      </c>
      <c r="R800" t="str">
        <v>plays</v>
      </c>
      <c r="S800" s="9">
        <f t="shared" si="50"/>
        <v>41060.208333333336</v>
      </c>
      <c r="T800" s="9">
        <f t="shared" si="51"/>
        <v>41088.208333333336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5">
        <f t="shared" si="48"/>
        <v>0.87008284023668636</v>
      </c>
      <c r="P801" s="6">
        <f t="shared" si="49"/>
        <v>60.017959183673469</v>
      </c>
      <c r="Q801" t="str" cm="1">
        <f t="array" ref="Q801:R801">_xlfn.TEXTSPLIT(N801,"/")</f>
        <v>theater</v>
      </c>
      <c r="R801" t="str">
        <v>plays</v>
      </c>
      <c r="S801" s="9">
        <f t="shared" si="50"/>
        <v>42399.25</v>
      </c>
      <c r="T801" s="9">
        <f t="shared" si="51"/>
        <v>42403.25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5">
        <f t="shared" si="48"/>
        <v>0.01</v>
      </c>
      <c r="P802" s="6">
        <f t="shared" si="49"/>
        <v>1</v>
      </c>
      <c r="Q802" t="str" cm="1">
        <f t="array" ref="Q802:R802">_xlfn.TEXTSPLIT(N802,"/")</f>
        <v>music</v>
      </c>
      <c r="R802" t="str">
        <v>rock</v>
      </c>
      <c r="S802" s="9">
        <f t="shared" si="50"/>
        <v>42167.208333333328</v>
      </c>
      <c r="T802" s="9">
        <f t="shared" si="51"/>
        <v>42171.208333333328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5">
        <f t="shared" si="48"/>
        <v>2.0291304347826089</v>
      </c>
      <c r="P803" s="6">
        <f t="shared" si="49"/>
        <v>44.028301886792455</v>
      </c>
      <c r="Q803" t="str" cm="1">
        <f t="array" ref="Q803:R803">_xlfn.TEXTSPLIT(N803,"/")</f>
        <v>photography</v>
      </c>
      <c r="R803" t="str">
        <v>photography books</v>
      </c>
      <c r="S803" s="9">
        <f t="shared" si="50"/>
        <v>43830.25</v>
      </c>
      <c r="T803" s="9">
        <f t="shared" si="51"/>
        <v>43852.25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5">
        <f t="shared" si="48"/>
        <v>1.9703225806451612</v>
      </c>
      <c r="P804" s="6">
        <f t="shared" si="49"/>
        <v>86.028169014084511</v>
      </c>
      <c r="Q804" t="str" cm="1">
        <f t="array" ref="Q804:R804">_xlfn.TEXTSPLIT(N804,"/")</f>
        <v>photography</v>
      </c>
      <c r="R804" t="str">
        <v>photography books</v>
      </c>
      <c r="S804" s="9">
        <f t="shared" si="50"/>
        <v>43650.208333333328</v>
      </c>
      <c r="T804" s="9">
        <f t="shared" si="51"/>
        <v>43652.208333333328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5">
        <f t="shared" si="48"/>
        <v>1.07</v>
      </c>
      <c r="P805" s="6">
        <f t="shared" si="49"/>
        <v>28.012875536480685</v>
      </c>
      <c r="Q805" t="str" cm="1">
        <f t="array" ref="Q805:R805">_xlfn.TEXTSPLIT(N805,"/")</f>
        <v>theater</v>
      </c>
      <c r="R805" t="str">
        <v>plays</v>
      </c>
      <c r="S805" s="9">
        <f t="shared" si="50"/>
        <v>43492.25</v>
      </c>
      <c r="T805" s="9">
        <f t="shared" si="51"/>
        <v>43526.25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5">
        <f t="shared" si="48"/>
        <v>2.6873076923076922</v>
      </c>
      <c r="P806" s="6">
        <f t="shared" si="49"/>
        <v>32.050458715596328</v>
      </c>
      <c r="Q806" t="str" cm="1">
        <f t="array" ref="Q806:R806">_xlfn.TEXTSPLIT(N806,"/")</f>
        <v>music</v>
      </c>
      <c r="R806" t="str">
        <v>rock</v>
      </c>
      <c r="S806" s="9">
        <f t="shared" si="50"/>
        <v>43102.25</v>
      </c>
      <c r="T806" s="9">
        <f t="shared" si="51"/>
        <v>43122.25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5">
        <f t="shared" si="48"/>
        <v>0.50845360824742269</v>
      </c>
      <c r="P807" s="6">
        <f t="shared" si="49"/>
        <v>73.611940298507463</v>
      </c>
      <c r="Q807" t="str" cm="1">
        <f t="array" ref="Q807:R807">_xlfn.TEXTSPLIT(N807,"/")</f>
        <v>film &amp; video</v>
      </c>
      <c r="R807" t="str">
        <v>documentary</v>
      </c>
      <c r="S807" s="9">
        <f t="shared" si="50"/>
        <v>41958.25</v>
      </c>
      <c r="T807" s="9">
        <f t="shared" si="51"/>
        <v>42009.25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5">
        <f t="shared" si="48"/>
        <v>11.802857142857142</v>
      </c>
      <c r="P808" s="6">
        <f t="shared" si="49"/>
        <v>108.71052631578948</v>
      </c>
      <c r="Q808" t="str" cm="1">
        <f t="array" ref="Q808:R808">_xlfn.TEXTSPLIT(N808,"/")</f>
        <v>film &amp; video</v>
      </c>
      <c r="R808" t="str">
        <v>drama</v>
      </c>
      <c r="S808" s="9">
        <f t="shared" si="50"/>
        <v>40973.25</v>
      </c>
      <c r="T808" s="9">
        <f t="shared" si="51"/>
        <v>40997.208333333336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5">
        <f t="shared" si="48"/>
        <v>2.64</v>
      </c>
      <c r="P809" s="6">
        <f t="shared" si="49"/>
        <v>42.97674418604651</v>
      </c>
      <c r="Q809" t="str" cm="1">
        <f t="array" ref="Q809:R809">_xlfn.TEXTSPLIT(N809,"/")</f>
        <v>theater</v>
      </c>
      <c r="R809" t="str">
        <v>plays</v>
      </c>
      <c r="S809" s="9">
        <f t="shared" si="50"/>
        <v>43753.208333333328</v>
      </c>
      <c r="T809" s="9">
        <f t="shared" si="51"/>
        <v>43797.25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5">
        <f t="shared" si="48"/>
        <v>0.30442307692307691</v>
      </c>
      <c r="P810" s="6">
        <f t="shared" si="49"/>
        <v>83.315789473684205</v>
      </c>
      <c r="Q810" t="str" cm="1">
        <f t="array" ref="Q810:R810">_xlfn.TEXTSPLIT(N810,"/")</f>
        <v>food</v>
      </c>
      <c r="R810" t="str">
        <v>food trucks</v>
      </c>
      <c r="S810" s="9">
        <f t="shared" si="50"/>
        <v>42507.208333333328</v>
      </c>
      <c r="T810" s="9">
        <f t="shared" si="51"/>
        <v>42524.208333333328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5">
        <f t="shared" si="48"/>
        <v>0.62880681818181816</v>
      </c>
      <c r="P811" s="6">
        <f t="shared" si="49"/>
        <v>42</v>
      </c>
      <c r="Q811" t="str" cm="1">
        <f t="array" ref="Q811:R811">_xlfn.TEXTSPLIT(N811,"/")</f>
        <v>film &amp; video</v>
      </c>
      <c r="R811" t="str">
        <v>documentary</v>
      </c>
      <c r="S811" s="9">
        <f t="shared" si="50"/>
        <v>41135.208333333336</v>
      </c>
      <c r="T811" s="9">
        <f t="shared" si="51"/>
        <v>41136.208333333336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5">
        <f t="shared" si="48"/>
        <v>1.9312499999999999</v>
      </c>
      <c r="P812" s="6">
        <f t="shared" si="49"/>
        <v>55.927601809954751</v>
      </c>
      <c r="Q812" t="str" cm="1">
        <f t="array" ref="Q812:R812">_xlfn.TEXTSPLIT(N812,"/")</f>
        <v>theater</v>
      </c>
      <c r="R812" t="str">
        <v>plays</v>
      </c>
      <c r="S812" s="9">
        <f t="shared" si="50"/>
        <v>43067.25</v>
      </c>
      <c r="T812" s="9">
        <f t="shared" si="51"/>
        <v>43077.25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5">
        <f t="shared" si="48"/>
        <v>0.77102702702702708</v>
      </c>
      <c r="P813" s="6">
        <f t="shared" si="49"/>
        <v>105.03681885125184</v>
      </c>
      <c r="Q813" t="str" cm="1">
        <f t="array" ref="Q813:R813">_xlfn.TEXTSPLIT(N813,"/")</f>
        <v>games</v>
      </c>
      <c r="R813" t="str">
        <v>video games</v>
      </c>
      <c r="S813" s="9">
        <f t="shared" si="50"/>
        <v>42378.25</v>
      </c>
      <c r="T813" s="9">
        <f t="shared" si="51"/>
        <v>42380.25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5">
        <f t="shared" si="48"/>
        <v>2.2552763819095478</v>
      </c>
      <c r="P814" s="6">
        <f t="shared" si="49"/>
        <v>48</v>
      </c>
      <c r="Q814" t="str" cm="1">
        <f t="array" ref="Q814:R814">_xlfn.TEXTSPLIT(N814,"/")</f>
        <v>publishing</v>
      </c>
      <c r="R814" t="str">
        <v>nonfiction</v>
      </c>
      <c r="S814" s="9">
        <f t="shared" si="50"/>
        <v>43206.208333333328</v>
      </c>
      <c r="T814" s="9">
        <f t="shared" si="51"/>
        <v>43211.208333333328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5">
        <f t="shared" si="48"/>
        <v>2.3940625</v>
      </c>
      <c r="P815" s="6">
        <f t="shared" si="49"/>
        <v>112.66176470588235</v>
      </c>
      <c r="Q815" t="str" cm="1">
        <f t="array" ref="Q815:R815">_xlfn.TEXTSPLIT(N815,"/")</f>
        <v>games</v>
      </c>
      <c r="R815" t="str">
        <v>video games</v>
      </c>
      <c r="S815" s="9">
        <f t="shared" si="50"/>
        <v>41148.208333333336</v>
      </c>
      <c r="T815" s="9">
        <f t="shared" si="51"/>
        <v>41158.208333333336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5">
        <f t="shared" si="48"/>
        <v>0.921875</v>
      </c>
      <c r="P816" s="6">
        <f t="shared" si="49"/>
        <v>81.944444444444443</v>
      </c>
      <c r="Q816" t="str" cm="1">
        <f t="array" ref="Q816:R816">_xlfn.TEXTSPLIT(N816,"/")</f>
        <v>music</v>
      </c>
      <c r="R816" t="str">
        <v>rock</v>
      </c>
      <c r="S816" s="9">
        <f t="shared" si="50"/>
        <v>42517.208333333328</v>
      </c>
      <c r="T816" s="9">
        <f t="shared" si="51"/>
        <v>42519.208333333328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5">
        <f t="shared" si="48"/>
        <v>1.3023333333333333</v>
      </c>
      <c r="P817" s="6">
        <f t="shared" si="49"/>
        <v>64.049180327868854</v>
      </c>
      <c r="Q817" t="str" cm="1">
        <f t="array" ref="Q817:R817">_xlfn.TEXTSPLIT(N817,"/")</f>
        <v>music</v>
      </c>
      <c r="R817" t="str">
        <v>rock</v>
      </c>
      <c r="S817" s="9">
        <f t="shared" si="50"/>
        <v>43068.25</v>
      </c>
      <c r="T817" s="9">
        <f t="shared" si="51"/>
        <v>43094.25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5">
        <f t="shared" si="48"/>
        <v>6.1521739130434785</v>
      </c>
      <c r="P818" s="6">
        <f t="shared" si="49"/>
        <v>106.39097744360902</v>
      </c>
      <c r="Q818" t="str" cm="1">
        <f t="array" ref="Q818:R818">_xlfn.TEXTSPLIT(N818,"/")</f>
        <v>theater</v>
      </c>
      <c r="R818" t="str">
        <v>plays</v>
      </c>
      <c r="S818" s="9">
        <f t="shared" si="50"/>
        <v>41680.25</v>
      </c>
      <c r="T818" s="9">
        <f t="shared" si="51"/>
        <v>41682.25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5">
        <f t="shared" si="48"/>
        <v>3.687953216374269</v>
      </c>
      <c r="P819" s="6">
        <f t="shared" si="49"/>
        <v>76.011249497790274</v>
      </c>
      <c r="Q819" t="str" cm="1">
        <f t="array" ref="Q819:R819">_xlfn.TEXTSPLIT(N819,"/")</f>
        <v>publishing</v>
      </c>
      <c r="R819" t="str">
        <v>nonfiction</v>
      </c>
      <c r="S819" s="9">
        <f t="shared" si="50"/>
        <v>43589.208333333328</v>
      </c>
      <c r="T819" s="9">
        <f t="shared" si="51"/>
        <v>43617.208333333328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5">
        <f t="shared" si="48"/>
        <v>10.948571428571428</v>
      </c>
      <c r="P820" s="6">
        <f t="shared" si="49"/>
        <v>111.07246376811594</v>
      </c>
      <c r="Q820" t="str" cm="1">
        <f t="array" ref="Q820:R820">_xlfn.TEXTSPLIT(N820,"/")</f>
        <v>theater</v>
      </c>
      <c r="R820" t="str">
        <v>plays</v>
      </c>
      <c r="S820" s="9">
        <f t="shared" si="50"/>
        <v>43486.25</v>
      </c>
      <c r="T820" s="9">
        <f t="shared" si="51"/>
        <v>43499.25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5">
        <f t="shared" si="48"/>
        <v>0.50662921348314605</v>
      </c>
      <c r="P821" s="6">
        <f t="shared" si="49"/>
        <v>95.936170212765958</v>
      </c>
      <c r="Q821" t="str" cm="1">
        <f t="array" ref="Q821:R821">_xlfn.TEXTSPLIT(N821,"/")</f>
        <v>games</v>
      </c>
      <c r="R821" t="str">
        <v>video games</v>
      </c>
      <c r="S821" s="9">
        <f t="shared" si="50"/>
        <v>41237.25</v>
      </c>
      <c r="T821" s="9">
        <f t="shared" si="51"/>
        <v>41252.25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5">
        <f t="shared" si="48"/>
        <v>8.0060000000000002</v>
      </c>
      <c r="P822" s="6">
        <f t="shared" si="49"/>
        <v>43.043010752688176</v>
      </c>
      <c r="Q822" t="str" cm="1">
        <f t="array" ref="Q822:R822">_xlfn.TEXTSPLIT(N822,"/")</f>
        <v>music</v>
      </c>
      <c r="R822" t="str">
        <v>rock</v>
      </c>
      <c r="S822" s="9">
        <f t="shared" si="50"/>
        <v>43310.208333333328</v>
      </c>
      <c r="T822" s="9">
        <f t="shared" si="51"/>
        <v>43323.208333333328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5">
        <f t="shared" si="48"/>
        <v>2.9128571428571428</v>
      </c>
      <c r="P823" s="6">
        <f t="shared" si="49"/>
        <v>67.966666666666669</v>
      </c>
      <c r="Q823" t="str" cm="1">
        <f t="array" ref="Q823:R823">_xlfn.TEXTSPLIT(N823,"/")</f>
        <v>film &amp; video</v>
      </c>
      <c r="R823" t="str">
        <v>documentary</v>
      </c>
      <c r="S823" s="9">
        <f t="shared" si="50"/>
        <v>42794.25</v>
      </c>
      <c r="T823" s="9">
        <f t="shared" si="51"/>
        <v>42807.208333333328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5">
        <f t="shared" si="48"/>
        <v>3.4996666666666667</v>
      </c>
      <c r="P824" s="6">
        <f t="shared" si="49"/>
        <v>89.991428571428571</v>
      </c>
      <c r="Q824" t="str" cm="1">
        <f t="array" ref="Q824:R824">_xlfn.TEXTSPLIT(N824,"/")</f>
        <v>music</v>
      </c>
      <c r="R824" t="str">
        <v>rock</v>
      </c>
      <c r="S824" s="9">
        <f t="shared" si="50"/>
        <v>41698.25</v>
      </c>
      <c r="T824" s="9">
        <f t="shared" si="51"/>
        <v>41715.208333333336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5">
        <f t="shared" si="48"/>
        <v>3.5707317073170732</v>
      </c>
      <c r="P825" s="6">
        <f t="shared" si="49"/>
        <v>58.095238095238095</v>
      </c>
      <c r="Q825" t="str" cm="1">
        <f t="array" ref="Q825:R825">_xlfn.TEXTSPLIT(N825,"/")</f>
        <v>music</v>
      </c>
      <c r="R825" t="str">
        <v>rock</v>
      </c>
      <c r="S825" s="9">
        <f t="shared" si="50"/>
        <v>41892.208333333336</v>
      </c>
      <c r="T825" s="9">
        <f t="shared" si="51"/>
        <v>41917.208333333336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5">
        <f t="shared" si="48"/>
        <v>1.2648941176470587</v>
      </c>
      <c r="P826" s="6">
        <f t="shared" si="49"/>
        <v>83.996875000000003</v>
      </c>
      <c r="Q826" t="str" cm="1">
        <f t="array" ref="Q826:R826">_xlfn.TEXTSPLIT(N826,"/")</f>
        <v>publishing</v>
      </c>
      <c r="R826" t="str">
        <v>nonfiction</v>
      </c>
      <c r="S826" s="9">
        <f t="shared" si="50"/>
        <v>40348.208333333336</v>
      </c>
      <c r="T826" s="9">
        <f t="shared" si="51"/>
        <v>40380.208333333336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5">
        <f t="shared" si="48"/>
        <v>3.875</v>
      </c>
      <c r="P827" s="6">
        <f t="shared" si="49"/>
        <v>88.853503184713375</v>
      </c>
      <c r="Q827" t="str" cm="1">
        <f t="array" ref="Q827:R827">_xlfn.TEXTSPLIT(N827,"/")</f>
        <v>film &amp; video</v>
      </c>
      <c r="R827" t="str">
        <v>shorts</v>
      </c>
      <c r="S827" s="9">
        <f t="shared" si="50"/>
        <v>42941.208333333328</v>
      </c>
      <c r="T827" s="9">
        <f t="shared" si="51"/>
        <v>42953.208333333328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5">
        <f t="shared" si="48"/>
        <v>4.5703571428571426</v>
      </c>
      <c r="P828" s="6">
        <f t="shared" si="49"/>
        <v>65.963917525773198</v>
      </c>
      <c r="Q828" t="str" cm="1">
        <f t="array" ref="Q828:R828">_xlfn.TEXTSPLIT(N828,"/")</f>
        <v>theater</v>
      </c>
      <c r="R828" t="str">
        <v>plays</v>
      </c>
      <c r="S828" s="9">
        <f t="shared" si="50"/>
        <v>40525.25</v>
      </c>
      <c r="T828" s="9">
        <f t="shared" si="51"/>
        <v>40553.25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5">
        <f t="shared" si="48"/>
        <v>2.6669565217391304</v>
      </c>
      <c r="P829" s="6">
        <f t="shared" si="49"/>
        <v>74.804878048780495</v>
      </c>
      <c r="Q829" t="str" cm="1">
        <f t="array" ref="Q829:R829">_xlfn.TEXTSPLIT(N829,"/")</f>
        <v>film &amp; video</v>
      </c>
      <c r="R829" t="str">
        <v>drama</v>
      </c>
      <c r="S829" s="9">
        <f t="shared" si="50"/>
        <v>40666.208333333336</v>
      </c>
      <c r="T829" s="9">
        <f t="shared" si="51"/>
        <v>40678.208333333336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5">
        <f t="shared" si="48"/>
        <v>0.69</v>
      </c>
      <c r="P830" s="6">
        <f t="shared" si="49"/>
        <v>69.98571428571428</v>
      </c>
      <c r="Q830" t="str" cm="1">
        <f t="array" ref="Q830:R830">_xlfn.TEXTSPLIT(N830,"/")</f>
        <v>theater</v>
      </c>
      <c r="R830" t="str">
        <v>plays</v>
      </c>
      <c r="S830" s="9">
        <f t="shared" si="50"/>
        <v>43340.208333333328</v>
      </c>
      <c r="T830" s="9">
        <f t="shared" si="51"/>
        <v>43365.208333333328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5">
        <f t="shared" si="48"/>
        <v>0.51343749999999999</v>
      </c>
      <c r="P831" s="6">
        <f t="shared" si="49"/>
        <v>32.006493506493506</v>
      </c>
      <c r="Q831" t="str" cm="1">
        <f t="array" ref="Q831:R831">_xlfn.TEXTSPLIT(N831,"/")</f>
        <v>theater</v>
      </c>
      <c r="R831" t="str">
        <v>plays</v>
      </c>
      <c r="S831" s="9">
        <f t="shared" si="50"/>
        <v>42164.208333333328</v>
      </c>
      <c r="T831" s="9">
        <f t="shared" si="51"/>
        <v>42179.208333333328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5">
        <f t="shared" si="48"/>
        <v>1.1710526315789473E-2</v>
      </c>
      <c r="P832" s="6">
        <f t="shared" si="49"/>
        <v>64.727272727272734</v>
      </c>
      <c r="Q832" t="str" cm="1">
        <f t="array" ref="Q832:R832">_xlfn.TEXTSPLIT(N832,"/")</f>
        <v>theater</v>
      </c>
      <c r="R832" t="str">
        <v>plays</v>
      </c>
      <c r="S832" s="9">
        <f t="shared" si="50"/>
        <v>43103.25</v>
      </c>
      <c r="T832" s="9">
        <f t="shared" si="51"/>
        <v>43162.25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5">
        <f t="shared" si="48"/>
        <v>1.089773429454171</v>
      </c>
      <c r="P833" s="6">
        <f t="shared" si="49"/>
        <v>24.998110087408456</v>
      </c>
      <c r="Q833" t="str" cm="1">
        <f t="array" ref="Q833:R833">_xlfn.TEXTSPLIT(N833,"/")</f>
        <v>photography</v>
      </c>
      <c r="R833" t="str">
        <v>photography books</v>
      </c>
      <c r="S833" s="9">
        <f t="shared" si="50"/>
        <v>40994.208333333336</v>
      </c>
      <c r="T833" s="9">
        <f t="shared" si="51"/>
        <v>41028.208333333336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5">
        <f t="shared" si="48"/>
        <v>3.1517592592592591</v>
      </c>
      <c r="P834" s="6">
        <f t="shared" si="49"/>
        <v>104.97764070932922</v>
      </c>
      <c r="Q834" t="str" cm="1">
        <f t="array" ref="Q834:R834">_xlfn.TEXTSPLIT(N834,"/")</f>
        <v>publishing</v>
      </c>
      <c r="R834" t="str">
        <v>translations</v>
      </c>
      <c r="S834" s="9">
        <f t="shared" si="50"/>
        <v>42299.208333333328</v>
      </c>
      <c r="T834" s="9">
        <f t="shared" si="51"/>
        <v>42333.25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5">
        <f t="shared" ref="O835:O898" si="52">E835/D835</f>
        <v>1.5769117647058823</v>
      </c>
      <c r="P835" s="6">
        <f t="shared" ref="P835:P898" si="53">IFERROR(E835/G835,0)</f>
        <v>64.987878787878785</v>
      </c>
      <c r="Q835" t="str" cm="1">
        <f t="array" ref="Q835:R835">_xlfn.TEXTSPLIT(N835,"/")</f>
        <v>publishing</v>
      </c>
      <c r="R835" t="str">
        <v>translations</v>
      </c>
      <c r="S835" s="9">
        <f t="shared" ref="S835:S898" si="54">(((J835/60)/60)/24)+DATE(1970,1,1)</f>
        <v>40588.25</v>
      </c>
      <c r="T835" s="9">
        <f t="shared" ref="T835:T898" si="55">(((K835/60)/60)/24)+DATE(1970,1,1)</f>
        <v>40599.25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5">
        <f t="shared" si="52"/>
        <v>1.5380821917808218</v>
      </c>
      <c r="P836" s="6">
        <f t="shared" si="53"/>
        <v>94.352941176470594</v>
      </c>
      <c r="Q836" t="str" cm="1">
        <f t="array" ref="Q836:R836">_xlfn.TEXTSPLIT(N836,"/")</f>
        <v>theater</v>
      </c>
      <c r="R836" t="str">
        <v>plays</v>
      </c>
      <c r="S836" s="9">
        <f t="shared" si="54"/>
        <v>41448.208333333336</v>
      </c>
      <c r="T836" s="9">
        <f t="shared" si="55"/>
        <v>41454.208333333336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5">
        <f t="shared" si="52"/>
        <v>0.89738979118329465</v>
      </c>
      <c r="P837" s="6">
        <f t="shared" si="53"/>
        <v>44.001706484641637</v>
      </c>
      <c r="Q837" t="str" cm="1">
        <f t="array" ref="Q837:R837">_xlfn.TEXTSPLIT(N837,"/")</f>
        <v>technology</v>
      </c>
      <c r="R837" t="str">
        <v>web</v>
      </c>
      <c r="S837" s="9">
        <f t="shared" si="54"/>
        <v>42063.25</v>
      </c>
      <c r="T837" s="9">
        <f t="shared" si="55"/>
        <v>42069.25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5">
        <f t="shared" si="52"/>
        <v>0.75135802469135804</v>
      </c>
      <c r="P838" s="6">
        <f t="shared" si="53"/>
        <v>64.744680851063833</v>
      </c>
      <c r="Q838" t="str" cm="1">
        <f t="array" ref="Q838:R838">_xlfn.TEXTSPLIT(N838,"/")</f>
        <v>music</v>
      </c>
      <c r="R838" t="str">
        <v>indie rock</v>
      </c>
      <c r="S838" s="9">
        <f t="shared" si="54"/>
        <v>40214.25</v>
      </c>
      <c r="T838" s="9">
        <f t="shared" si="55"/>
        <v>40225.25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5">
        <f t="shared" si="52"/>
        <v>8.5288135593220336</v>
      </c>
      <c r="P839" s="6">
        <f t="shared" si="53"/>
        <v>84.00667779632721</v>
      </c>
      <c r="Q839" t="str" cm="1">
        <f t="array" ref="Q839:R839">_xlfn.TEXTSPLIT(N839,"/")</f>
        <v>music</v>
      </c>
      <c r="R839" t="str">
        <v>jazz</v>
      </c>
      <c r="S839" s="9">
        <f t="shared" si="54"/>
        <v>40629.208333333336</v>
      </c>
      <c r="T839" s="9">
        <f t="shared" si="55"/>
        <v>40683.208333333336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5">
        <f t="shared" si="52"/>
        <v>1.3890625000000001</v>
      </c>
      <c r="P840" s="6">
        <f t="shared" si="53"/>
        <v>34.061302681992338</v>
      </c>
      <c r="Q840" t="str" cm="1">
        <f t="array" ref="Q840:R840">_xlfn.TEXTSPLIT(N840,"/")</f>
        <v>theater</v>
      </c>
      <c r="R840" t="str">
        <v>plays</v>
      </c>
      <c r="S840" s="9">
        <f t="shared" si="54"/>
        <v>43370.208333333328</v>
      </c>
      <c r="T840" s="9">
        <f t="shared" si="55"/>
        <v>43379.208333333328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5">
        <f t="shared" si="52"/>
        <v>1.9018181818181819</v>
      </c>
      <c r="P841" s="6">
        <f t="shared" si="53"/>
        <v>93.273885350318466</v>
      </c>
      <c r="Q841" t="str" cm="1">
        <f t="array" ref="Q841:R841">_xlfn.TEXTSPLIT(N841,"/")</f>
        <v>film &amp; video</v>
      </c>
      <c r="R841" t="str">
        <v>documentary</v>
      </c>
      <c r="S841" s="9">
        <f t="shared" si="54"/>
        <v>41715.208333333336</v>
      </c>
      <c r="T841" s="9">
        <f t="shared" si="55"/>
        <v>41760.208333333336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5">
        <f t="shared" si="52"/>
        <v>1.0024333619948409</v>
      </c>
      <c r="P842" s="6">
        <f t="shared" si="53"/>
        <v>32.998301726577978</v>
      </c>
      <c r="Q842" t="str" cm="1">
        <f t="array" ref="Q842:R842">_xlfn.TEXTSPLIT(N842,"/")</f>
        <v>theater</v>
      </c>
      <c r="R842" t="str">
        <v>plays</v>
      </c>
      <c r="S842" s="9">
        <f t="shared" si="54"/>
        <v>41836.208333333336</v>
      </c>
      <c r="T842" s="9">
        <f t="shared" si="55"/>
        <v>41838.208333333336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5">
        <f t="shared" si="52"/>
        <v>1.4275824175824177</v>
      </c>
      <c r="P843" s="6">
        <f t="shared" si="53"/>
        <v>83.812903225806451</v>
      </c>
      <c r="Q843" t="str" cm="1">
        <f t="array" ref="Q843:R843">_xlfn.TEXTSPLIT(N843,"/")</f>
        <v>technology</v>
      </c>
      <c r="R843" t="str">
        <v>web</v>
      </c>
      <c r="S843" s="9">
        <f t="shared" si="54"/>
        <v>42419.25</v>
      </c>
      <c r="T843" s="9">
        <f t="shared" si="55"/>
        <v>42435.25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5">
        <f t="shared" si="52"/>
        <v>5.6313333333333331</v>
      </c>
      <c r="P844" s="6">
        <f t="shared" si="53"/>
        <v>63.992424242424242</v>
      </c>
      <c r="Q844" t="str" cm="1">
        <f t="array" ref="Q844:R844">_xlfn.TEXTSPLIT(N844,"/")</f>
        <v>technology</v>
      </c>
      <c r="R844" t="str">
        <v>wearables</v>
      </c>
      <c r="S844" s="9">
        <f t="shared" si="54"/>
        <v>43266.208333333328</v>
      </c>
      <c r="T844" s="9">
        <f t="shared" si="55"/>
        <v>43269.208333333328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5">
        <f t="shared" si="52"/>
        <v>0.30715909090909088</v>
      </c>
      <c r="P845" s="6">
        <f t="shared" si="53"/>
        <v>81.909090909090907</v>
      </c>
      <c r="Q845" t="str" cm="1">
        <f t="array" ref="Q845:R845">_xlfn.TEXTSPLIT(N845,"/")</f>
        <v>photography</v>
      </c>
      <c r="R845" t="str">
        <v>photography books</v>
      </c>
      <c r="S845" s="9">
        <f t="shared" si="54"/>
        <v>43338.208333333328</v>
      </c>
      <c r="T845" s="9">
        <f t="shared" si="55"/>
        <v>43344.208333333328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5">
        <f t="shared" si="52"/>
        <v>0.99397727272727276</v>
      </c>
      <c r="P846" s="6">
        <f t="shared" si="53"/>
        <v>93.053191489361708</v>
      </c>
      <c r="Q846" t="str" cm="1">
        <f t="array" ref="Q846:R846">_xlfn.TEXTSPLIT(N846,"/")</f>
        <v>film &amp; video</v>
      </c>
      <c r="R846" t="str">
        <v>documentary</v>
      </c>
      <c r="S846" s="9">
        <f t="shared" si="54"/>
        <v>40930.25</v>
      </c>
      <c r="T846" s="9">
        <f t="shared" si="55"/>
        <v>40933.25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5">
        <f t="shared" si="52"/>
        <v>1.9754935622317598</v>
      </c>
      <c r="P847" s="6">
        <f t="shared" si="53"/>
        <v>101.98449039881831</v>
      </c>
      <c r="Q847" t="str" cm="1">
        <f t="array" ref="Q847:R847">_xlfn.TEXTSPLIT(N847,"/")</f>
        <v>technology</v>
      </c>
      <c r="R847" t="str">
        <v>web</v>
      </c>
      <c r="S847" s="9">
        <f t="shared" si="54"/>
        <v>43235.208333333328</v>
      </c>
      <c r="T847" s="9">
        <f t="shared" si="55"/>
        <v>43272.208333333328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5">
        <f t="shared" si="52"/>
        <v>5.085</v>
      </c>
      <c r="P848" s="6">
        <f t="shared" si="53"/>
        <v>105.9375</v>
      </c>
      <c r="Q848" t="str" cm="1">
        <f t="array" ref="Q848:R848">_xlfn.TEXTSPLIT(N848,"/")</f>
        <v>technology</v>
      </c>
      <c r="R848" t="str">
        <v>web</v>
      </c>
      <c r="S848" s="9">
        <f t="shared" si="54"/>
        <v>43302.208333333328</v>
      </c>
      <c r="T848" s="9">
        <f t="shared" si="55"/>
        <v>43338.208333333328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5">
        <f t="shared" si="52"/>
        <v>2.3774468085106384</v>
      </c>
      <c r="P849" s="6">
        <f t="shared" si="53"/>
        <v>101.58181818181818</v>
      </c>
      <c r="Q849" t="str" cm="1">
        <f t="array" ref="Q849:R849">_xlfn.TEXTSPLIT(N849,"/")</f>
        <v>food</v>
      </c>
      <c r="R849" t="str">
        <v>food trucks</v>
      </c>
      <c r="S849" s="9">
        <f t="shared" si="54"/>
        <v>43107.25</v>
      </c>
      <c r="T849" s="9">
        <f t="shared" si="55"/>
        <v>43110.25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5">
        <f t="shared" si="52"/>
        <v>3.3846875000000001</v>
      </c>
      <c r="P850" s="6">
        <f t="shared" si="53"/>
        <v>62.970930232558139</v>
      </c>
      <c r="Q850" t="str" cm="1">
        <f t="array" ref="Q850:R850">_xlfn.TEXTSPLIT(N850,"/")</f>
        <v>film &amp; video</v>
      </c>
      <c r="R850" t="str">
        <v>drama</v>
      </c>
      <c r="S850" s="9">
        <f t="shared" si="54"/>
        <v>40341.208333333336</v>
      </c>
      <c r="T850" s="9">
        <f t="shared" si="55"/>
        <v>40350.208333333336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5">
        <f t="shared" si="52"/>
        <v>1.3308955223880596</v>
      </c>
      <c r="P851" s="6">
        <f t="shared" si="53"/>
        <v>29.045602605863191</v>
      </c>
      <c r="Q851" t="str" cm="1">
        <f t="array" ref="Q851:R851">_xlfn.TEXTSPLIT(N851,"/")</f>
        <v>music</v>
      </c>
      <c r="R851" t="str">
        <v>indie rock</v>
      </c>
      <c r="S851" s="9">
        <f t="shared" si="54"/>
        <v>40948.25</v>
      </c>
      <c r="T851" s="9">
        <f t="shared" si="55"/>
        <v>40951.25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5">
        <f t="shared" si="52"/>
        <v>0.01</v>
      </c>
      <c r="P852" s="6">
        <f t="shared" si="53"/>
        <v>1</v>
      </c>
      <c r="Q852" t="str" cm="1">
        <f t="array" ref="Q852:R852">_xlfn.TEXTSPLIT(N852,"/")</f>
        <v>music</v>
      </c>
      <c r="R852" t="str">
        <v>rock</v>
      </c>
      <c r="S852" s="9">
        <f t="shared" si="54"/>
        <v>40866.25</v>
      </c>
      <c r="T852" s="9">
        <f t="shared" si="55"/>
        <v>40881.25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5">
        <f t="shared" si="52"/>
        <v>2.0779999999999998</v>
      </c>
      <c r="P853" s="6">
        <f t="shared" si="53"/>
        <v>77.924999999999997</v>
      </c>
      <c r="Q853" t="str" cm="1">
        <f t="array" ref="Q853:R853">_xlfn.TEXTSPLIT(N853,"/")</f>
        <v>music</v>
      </c>
      <c r="R853" t="str">
        <v>electric music</v>
      </c>
      <c r="S853" s="9">
        <f t="shared" si="54"/>
        <v>41031.208333333336</v>
      </c>
      <c r="T853" s="9">
        <f t="shared" si="55"/>
        <v>41064.208333333336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5">
        <f t="shared" si="52"/>
        <v>0.51122448979591839</v>
      </c>
      <c r="P854" s="6">
        <f t="shared" si="53"/>
        <v>80.806451612903231</v>
      </c>
      <c r="Q854" t="str" cm="1">
        <f t="array" ref="Q854:R854">_xlfn.TEXTSPLIT(N854,"/")</f>
        <v>games</v>
      </c>
      <c r="R854" t="str">
        <v>video games</v>
      </c>
      <c r="S854" s="9">
        <f t="shared" si="54"/>
        <v>40740.208333333336</v>
      </c>
      <c r="T854" s="9">
        <f t="shared" si="55"/>
        <v>40750.208333333336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5">
        <f t="shared" si="52"/>
        <v>6.5205847953216374</v>
      </c>
      <c r="P855" s="6">
        <f t="shared" si="53"/>
        <v>76.006816632583508</v>
      </c>
      <c r="Q855" t="str" cm="1">
        <f t="array" ref="Q855:R855">_xlfn.TEXTSPLIT(N855,"/")</f>
        <v>music</v>
      </c>
      <c r="R855" t="str">
        <v>indie rock</v>
      </c>
      <c r="S855" s="9">
        <f t="shared" si="54"/>
        <v>40714.208333333336</v>
      </c>
      <c r="T855" s="9">
        <f t="shared" si="55"/>
        <v>40719.208333333336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5">
        <f t="shared" si="52"/>
        <v>1.1363099415204678</v>
      </c>
      <c r="P856" s="6">
        <f t="shared" si="53"/>
        <v>72.993613824192337</v>
      </c>
      <c r="Q856" t="str" cm="1">
        <f t="array" ref="Q856:R856">_xlfn.TEXTSPLIT(N856,"/")</f>
        <v>publishing</v>
      </c>
      <c r="R856" t="str">
        <v>fiction</v>
      </c>
      <c r="S856" s="9">
        <f t="shared" si="54"/>
        <v>43787.25</v>
      </c>
      <c r="T856" s="9">
        <f t="shared" si="55"/>
        <v>43814.25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5">
        <f t="shared" si="52"/>
        <v>1.0237606837606839</v>
      </c>
      <c r="P857" s="6">
        <f t="shared" si="53"/>
        <v>53</v>
      </c>
      <c r="Q857" t="str" cm="1">
        <f t="array" ref="Q857:R857">_xlfn.TEXTSPLIT(N857,"/")</f>
        <v>theater</v>
      </c>
      <c r="R857" t="str">
        <v>plays</v>
      </c>
      <c r="S857" s="9">
        <f t="shared" si="54"/>
        <v>40712.208333333336</v>
      </c>
      <c r="T857" s="9">
        <f t="shared" si="55"/>
        <v>40743.208333333336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5">
        <f t="shared" si="52"/>
        <v>3.5658333333333334</v>
      </c>
      <c r="P858" s="6">
        <f t="shared" si="53"/>
        <v>54.164556962025316</v>
      </c>
      <c r="Q858" t="str" cm="1">
        <f t="array" ref="Q858:R858">_xlfn.TEXTSPLIT(N858,"/")</f>
        <v>food</v>
      </c>
      <c r="R858" t="str">
        <v>food trucks</v>
      </c>
      <c r="S858" s="9">
        <f t="shared" si="54"/>
        <v>41023.208333333336</v>
      </c>
      <c r="T858" s="9">
        <f t="shared" si="55"/>
        <v>41040.208333333336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5">
        <f t="shared" si="52"/>
        <v>1.3986792452830188</v>
      </c>
      <c r="P859" s="6">
        <f t="shared" si="53"/>
        <v>32.946666666666665</v>
      </c>
      <c r="Q859" t="str" cm="1">
        <f t="array" ref="Q859:R859">_xlfn.TEXTSPLIT(N859,"/")</f>
        <v>film &amp; video</v>
      </c>
      <c r="R859" t="str">
        <v>shorts</v>
      </c>
      <c r="S859" s="9">
        <f t="shared" si="54"/>
        <v>40944.25</v>
      </c>
      <c r="T859" s="9">
        <f t="shared" si="55"/>
        <v>40967.25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5">
        <f t="shared" si="52"/>
        <v>0.69450000000000001</v>
      </c>
      <c r="P860" s="6">
        <f t="shared" si="53"/>
        <v>79.371428571428567</v>
      </c>
      <c r="Q860" t="str" cm="1">
        <f t="array" ref="Q860:R860">_xlfn.TEXTSPLIT(N860,"/")</f>
        <v>food</v>
      </c>
      <c r="R860" t="str">
        <v>food trucks</v>
      </c>
      <c r="S860" s="9">
        <f t="shared" si="54"/>
        <v>43211.208333333328</v>
      </c>
      <c r="T860" s="9">
        <f t="shared" si="55"/>
        <v>43218.208333333328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5">
        <f t="shared" si="52"/>
        <v>0.35534246575342465</v>
      </c>
      <c r="P861" s="6">
        <f t="shared" si="53"/>
        <v>41.174603174603178</v>
      </c>
      <c r="Q861" t="str" cm="1">
        <f t="array" ref="Q861:R861">_xlfn.TEXTSPLIT(N861,"/")</f>
        <v>theater</v>
      </c>
      <c r="R861" t="str">
        <v>plays</v>
      </c>
      <c r="S861" s="9">
        <f t="shared" si="54"/>
        <v>41334.25</v>
      </c>
      <c r="T861" s="9">
        <f t="shared" si="55"/>
        <v>41352.208333333336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5">
        <f t="shared" si="52"/>
        <v>2.5165000000000002</v>
      </c>
      <c r="P862" s="6">
        <f t="shared" si="53"/>
        <v>77.430769230769229</v>
      </c>
      <c r="Q862" t="str" cm="1">
        <f t="array" ref="Q862:R862">_xlfn.TEXTSPLIT(N862,"/")</f>
        <v>technology</v>
      </c>
      <c r="R862" t="str">
        <v>wearables</v>
      </c>
      <c r="S862" s="9">
        <f t="shared" si="54"/>
        <v>43515.25</v>
      </c>
      <c r="T862" s="9">
        <f t="shared" si="55"/>
        <v>43525.25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5">
        <f t="shared" si="52"/>
        <v>1.0587500000000001</v>
      </c>
      <c r="P863" s="6">
        <f t="shared" si="53"/>
        <v>57.159509202453989</v>
      </c>
      <c r="Q863" t="str" cm="1">
        <f t="array" ref="Q863:R863">_xlfn.TEXTSPLIT(N863,"/")</f>
        <v>theater</v>
      </c>
      <c r="R863" t="str">
        <v>plays</v>
      </c>
      <c r="S863" s="9">
        <f t="shared" si="54"/>
        <v>40258.208333333336</v>
      </c>
      <c r="T863" s="9">
        <f t="shared" si="55"/>
        <v>40266.208333333336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5">
        <f t="shared" si="52"/>
        <v>1.8742857142857143</v>
      </c>
      <c r="P864" s="6">
        <f t="shared" si="53"/>
        <v>77.17647058823529</v>
      </c>
      <c r="Q864" t="str" cm="1">
        <f t="array" ref="Q864:R864">_xlfn.TEXTSPLIT(N864,"/")</f>
        <v>theater</v>
      </c>
      <c r="R864" t="str">
        <v>plays</v>
      </c>
      <c r="S864" s="9">
        <f t="shared" si="54"/>
        <v>40756.208333333336</v>
      </c>
      <c r="T864" s="9">
        <f t="shared" si="55"/>
        <v>40760.208333333336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5">
        <f t="shared" si="52"/>
        <v>3.8678571428571429</v>
      </c>
      <c r="P865" s="6">
        <f t="shared" si="53"/>
        <v>24.953917050691246</v>
      </c>
      <c r="Q865" t="str" cm="1">
        <f t="array" ref="Q865:R865">_xlfn.TEXTSPLIT(N865,"/")</f>
        <v>film &amp; video</v>
      </c>
      <c r="R865" t="str">
        <v>television</v>
      </c>
      <c r="S865" s="9">
        <f t="shared" si="54"/>
        <v>42172.208333333328</v>
      </c>
      <c r="T865" s="9">
        <f t="shared" si="55"/>
        <v>42195.208333333328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5">
        <f t="shared" si="52"/>
        <v>3.4707142857142856</v>
      </c>
      <c r="P866" s="6">
        <f t="shared" si="53"/>
        <v>97.18</v>
      </c>
      <c r="Q866" t="str" cm="1">
        <f t="array" ref="Q866:R866">_xlfn.TEXTSPLIT(N866,"/")</f>
        <v>film &amp; video</v>
      </c>
      <c r="R866" t="str">
        <v>shorts</v>
      </c>
      <c r="S866" s="9">
        <f t="shared" si="54"/>
        <v>42601.208333333328</v>
      </c>
      <c r="T866" s="9">
        <f t="shared" si="55"/>
        <v>42606.208333333328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5">
        <f t="shared" si="52"/>
        <v>1.8582098765432098</v>
      </c>
      <c r="P867" s="6">
        <f t="shared" si="53"/>
        <v>46.000916870415651</v>
      </c>
      <c r="Q867" t="str" cm="1">
        <f t="array" ref="Q867:R867">_xlfn.TEXTSPLIT(N867,"/")</f>
        <v>theater</v>
      </c>
      <c r="R867" t="str">
        <v>plays</v>
      </c>
      <c r="S867" s="9">
        <f t="shared" si="54"/>
        <v>41897.208333333336</v>
      </c>
      <c r="T867" s="9">
        <f t="shared" si="55"/>
        <v>41906.208333333336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5">
        <f t="shared" si="52"/>
        <v>0.43241247264770238</v>
      </c>
      <c r="P868" s="6">
        <f t="shared" si="53"/>
        <v>88.023385300668153</v>
      </c>
      <c r="Q868" t="str" cm="1">
        <f t="array" ref="Q868:R868">_xlfn.TEXTSPLIT(N868,"/")</f>
        <v>photography</v>
      </c>
      <c r="R868" t="str">
        <v>photography books</v>
      </c>
      <c r="S868" s="9">
        <f t="shared" si="54"/>
        <v>40671.208333333336</v>
      </c>
      <c r="T868" s="9">
        <f t="shared" si="55"/>
        <v>40672.208333333336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5">
        <f t="shared" si="52"/>
        <v>1.6243749999999999</v>
      </c>
      <c r="P869" s="6">
        <f t="shared" si="53"/>
        <v>25.99</v>
      </c>
      <c r="Q869" t="str" cm="1">
        <f t="array" ref="Q869:R869">_xlfn.TEXTSPLIT(N869,"/")</f>
        <v>food</v>
      </c>
      <c r="R869" t="str">
        <v>food trucks</v>
      </c>
      <c r="S869" s="9">
        <f t="shared" si="54"/>
        <v>43382.208333333328</v>
      </c>
      <c r="T869" s="9">
        <f t="shared" si="55"/>
        <v>43388.208333333328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5">
        <f t="shared" si="52"/>
        <v>1.8484285714285715</v>
      </c>
      <c r="P870" s="6">
        <f t="shared" si="53"/>
        <v>102.69047619047619</v>
      </c>
      <c r="Q870" t="str" cm="1">
        <f t="array" ref="Q870:R870">_xlfn.TEXTSPLIT(N870,"/")</f>
        <v>theater</v>
      </c>
      <c r="R870" t="str">
        <v>plays</v>
      </c>
      <c r="S870" s="9">
        <f t="shared" si="54"/>
        <v>41559.208333333336</v>
      </c>
      <c r="T870" s="9">
        <f t="shared" si="55"/>
        <v>41570.208333333336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5">
        <f t="shared" si="52"/>
        <v>0.23703520691785052</v>
      </c>
      <c r="P871" s="6">
        <f t="shared" si="53"/>
        <v>72.958174904942965</v>
      </c>
      <c r="Q871" t="str" cm="1">
        <f t="array" ref="Q871:R871">_xlfn.TEXTSPLIT(N871,"/")</f>
        <v>film &amp; video</v>
      </c>
      <c r="R871" t="str">
        <v>drama</v>
      </c>
      <c r="S871" s="9">
        <f t="shared" si="54"/>
        <v>40350.208333333336</v>
      </c>
      <c r="T871" s="9">
        <f t="shared" si="55"/>
        <v>40364.208333333336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5">
        <f t="shared" si="52"/>
        <v>0.89870129870129867</v>
      </c>
      <c r="P872" s="6">
        <f t="shared" si="53"/>
        <v>57.190082644628099</v>
      </c>
      <c r="Q872" t="str" cm="1">
        <f t="array" ref="Q872:R872">_xlfn.TEXTSPLIT(N872,"/")</f>
        <v>theater</v>
      </c>
      <c r="R872" t="str">
        <v>plays</v>
      </c>
      <c r="S872" s="9">
        <f t="shared" si="54"/>
        <v>42240.208333333328</v>
      </c>
      <c r="T872" s="9">
        <f t="shared" si="55"/>
        <v>42265.208333333328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5">
        <f t="shared" si="52"/>
        <v>2.7260419580419581</v>
      </c>
      <c r="P873" s="6">
        <f t="shared" si="53"/>
        <v>84.013793103448279</v>
      </c>
      <c r="Q873" t="str" cm="1">
        <f t="array" ref="Q873:R873">_xlfn.TEXTSPLIT(N873,"/")</f>
        <v>theater</v>
      </c>
      <c r="R873" t="str">
        <v>plays</v>
      </c>
      <c r="S873" s="9">
        <f t="shared" si="54"/>
        <v>43040.208333333328</v>
      </c>
      <c r="T873" s="9">
        <f t="shared" si="55"/>
        <v>43058.25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5">
        <f t="shared" si="52"/>
        <v>1.7004255319148935</v>
      </c>
      <c r="P874" s="6">
        <f t="shared" si="53"/>
        <v>98.666666666666671</v>
      </c>
      <c r="Q874" t="str" cm="1">
        <f t="array" ref="Q874:R874">_xlfn.TEXTSPLIT(N874,"/")</f>
        <v>film &amp; video</v>
      </c>
      <c r="R874" t="str">
        <v>science fiction</v>
      </c>
      <c r="S874" s="9">
        <f t="shared" si="54"/>
        <v>43346.208333333328</v>
      </c>
      <c r="T874" s="9">
        <f t="shared" si="55"/>
        <v>43351.208333333328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5">
        <f t="shared" si="52"/>
        <v>1.8828503562945369</v>
      </c>
      <c r="P875" s="6">
        <f t="shared" si="53"/>
        <v>42.007419183889773</v>
      </c>
      <c r="Q875" t="str" cm="1">
        <f t="array" ref="Q875:R875">_xlfn.TEXTSPLIT(N875,"/")</f>
        <v>photography</v>
      </c>
      <c r="R875" t="str">
        <v>photography books</v>
      </c>
      <c r="S875" s="9">
        <f t="shared" si="54"/>
        <v>41647.25</v>
      </c>
      <c r="T875" s="9">
        <f t="shared" si="55"/>
        <v>41652.25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5">
        <f t="shared" si="52"/>
        <v>3.4693532338308457</v>
      </c>
      <c r="P876" s="6">
        <f t="shared" si="53"/>
        <v>32.002753556677376</v>
      </c>
      <c r="Q876" t="str" cm="1">
        <f t="array" ref="Q876:R876">_xlfn.TEXTSPLIT(N876,"/")</f>
        <v>photography</v>
      </c>
      <c r="R876" t="str">
        <v>photography books</v>
      </c>
      <c r="S876" s="9">
        <f t="shared" si="54"/>
        <v>40291.208333333336</v>
      </c>
      <c r="T876" s="9">
        <f t="shared" si="55"/>
        <v>40329.208333333336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5">
        <f t="shared" si="52"/>
        <v>0.6917721518987342</v>
      </c>
      <c r="P877" s="6">
        <f t="shared" si="53"/>
        <v>81.567164179104481</v>
      </c>
      <c r="Q877" t="str" cm="1">
        <f t="array" ref="Q877:R877">_xlfn.TEXTSPLIT(N877,"/")</f>
        <v>music</v>
      </c>
      <c r="R877" t="str">
        <v>rock</v>
      </c>
      <c r="S877" s="9">
        <f t="shared" si="54"/>
        <v>40556.25</v>
      </c>
      <c r="T877" s="9">
        <f t="shared" si="55"/>
        <v>40557.25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5">
        <f t="shared" si="52"/>
        <v>0.25433734939759034</v>
      </c>
      <c r="P878" s="6">
        <f t="shared" si="53"/>
        <v>37.035087719298247</v>
      </c>
      <c r="Q878" t="str" cm="1">
        <f t="array" ref="Q878:R878">_xlfn.TEXTSPLIT(N878,"/")</f>
        <v>photography</v>
      </c>
      <c r="R878" t="str">
        <v>photography books</v>
      </c>
      <c r="S878" s="9">
        <f t="shared" si="54"/>
        <v>43624.208333333328</v>
      </c>
      <c r="T878" s="9">
        <f t="shared" si="55"/>
        <v>43648.208333333328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5">
        <f t="shared" si="52"/>
        <v>0.77400977995110021</v>
      </c>
      <c r="P879" s="6">
        <f t="shared" si="53"/>
        <v>103.033360455655</v>
      </c>
      <c r="Q879" t="str" cm="1">
        <f t="array" ref="Q879:R879">_xlfn.TEXTSPLIT(N879,"/")</f>
        <v>food</v>
      </c>
      <c r="R879" t="str">
        <v>food trucks</v>
      </c>
      <c r="S879" s="9">
        <f t="shared" si="54"/>
        <v>42577.208333333328</v>
      </c>
      <c r="T879" s="9">
        <f t="shared" si="55"/>
        <v>42578.208333333328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5">
        <f t="shared" si="52"/>
        <v>0.37481481481481482</v>
      </c>
      <c r="P880" s="6">
        <f t="shared" si="53"/>
        <v>84.333333333333329</v>
      </c>
      <c r="Q880" t="str" cm="1">
        <f t="array" ref="Q880:R880">_xlfn.TEXTSPLIT(N880,"/")</f>
        <v>music</v>
      </c>
      <c r="R880" t="str">
        <v>metal</v>
      </c>
      <c r="S880" s="9">
        <f t="shared" si="54"/>
        <v>43845.25</v>
      </c>
      <c r="T880" s="9">
        <f t="shared" si="55"/>
        <v>43869.25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5">
        <f t="shared" si="52"/>
        <v>5.4379999999999997</v>
      </c>
      <c r="P881" s="6">
        <f t="shared" si="53"/>
        <v>102.60377358490567</v>
      </c>
      <c r="Q881" t="str" cm="1">
        <f t="array" ref="Q881:R881">_xlfn.TEXTSPLIT(N881,"/")</f>
        <v>publishing</v>
      </c>
      <c r="R881" t="str">
        <v>nonfiction</v>
      </c>
      <c r="S881" s="9">
        <f t="shared" si="54"/>
        <v>42788.25</v>
      </c>
      <c r="T881" s="9">
        <f t="shared" si="55"/>
        <v>42797.25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5">
        <f t="shared" si="52"/>
        <v>2.2852189349112426</v>
      </c>
      <c r="P882" s="6">
        <f t="shared" si="53"/>
        <v>79.992129246064621</v>
      </c>
      <c r="Q882" t="str" cm="1">
        <f t="array" ref="Q882:R882">_xlfn.TEXTSPLIT(N882,"/")</f>
        <v>music</v>
      </c>
      <c r="R882" t="str">
        <v>electric music</v>
      </c>
      <c r="S882" s="9">
        <f t="shared" si="54"/>
        <v>43667.208333333328</v>
      </c>
      <c r="T882" s="9">
        <f t="shared" si="55"/>
        <v>43669.208333333328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5">
        <f t="shared" si="52"/>
        <v>0.38948339483394834</v>
      </c>
      <c r="P883" s="6">
        <f t="shared" si="53"/>
        <v>70.055309734513273</v>
      </c>
      <c r="Q883" t="str" cm="1">
        <f t="array" ref="Q883:R883">_xlfn.TEXTSPLIT(N883,"/")</f>
        <v>theater</v>
      </c>
      <c r="R883" t="str">
        <v>plays</v>
      </c>
      <c r="S883" s="9">
        <f t="shared" si="54"/>
        <v>42194.208333333328</v>
      </c>
      <c r="T883" s="9">
        <f t="shared" si="55"/>
        <v>42223.208333333328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5">
        <f t="shared" si="52"/>
        <v>3.7</v>
      </c>
      <c r="P884" s="6">
        <f t="shared" si="53"/>
        <v>37</v>
      </c>
      <c r="Q884" t="str" cm="1">
        <f t="array" ref="Q884:R884">_xlfn.TEXTSPLIT(N884,"/")</f>
        <v>theater</v>
      </c>
      <c r="R884" t="str">
        <v>plays</v>
      </c>
      <c r="S884" s="9">
        <f t="shared" si="54"/>
        <v>42025.25</v>
      </c>
      <c r="T884" s="9">
        <f t="shared" si="55"/>
        <v>42029.25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5">
        <f t="shared" si="52"/>
        <v>2.3791176470588233</v>
      </c>
      <c r="P885" s="6">
        <f t="shared" si="53"/>
        <v>41.911917098445599</v>
      </c>
      <c r="Q885" t="str" cm="1">
        <f t="array" ref="Q885:R885">_xlfn.TEXTSPLIT(N885,"/")</f>
        <v>film &amp; video</v>
      </c>
      <c r="R885" t="str">
        <v>shorts</v>
      </c>
      <c r="S885" s="9">
        <f t="shared" si="54"/>
        <v>40323.208333333336</v>
      </c>
      <c r="T885" s="9">
        <f t="shared" si="55"/>
        <v>40359.208333333336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5">
        <f t="shared" si="52"/>
        <v>0.64036299765807958</v>
      </c>
      <c r="P886" s="6">
        <f t="shared" si="53"/>
        <v>57.992576882290564</v>
      </c>
      <c r="Q886" t="str" cm="1">
        <f t="array" ref="Q886:R886">_xlfn.TEXTSPLIT(N886,"/")</f>
        <v>theater</v>
      </c>
      <c r="R886" t="str">
        <v>plays</v>
      </c>
      <c r="S886" s="9">
        <f t="shared" si="54"/>
        <v>41763.208333333336</v>
      </c>
      <c r="T886" s="9">
        <f t="shared" si="55"/>
        <v>41765.208333333336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5">
        <f t="shared" si="52"/>
        <v>1.1827777777777777</v>
      </c>
      <c r="P887" s="6">
        <f t="shared" si="53"/>
        <v>40.942307692307693</v>
      </c>
      <c r="Q887" t="str" cm="1">
        <f t="array" ref="Q887:R887">_xlfn.TEXTSPLIT(N887,"/")</f>
        <v>theater</v>
      </c>
      <c r="R887" t="str">
        <v>plays</v>
      </c>
      <c r="S887" s="9">
        <f t="shared" si="54"/>
        <v>40335.208333333336</v>
      </c>
      <c r="T887" s="9">
        <f t="shared" si="55"/>
        <v>40373.208333333336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5">
        <f t="shared" si="52"/>
        <v>0.84824037184594958</v>
      </c>
      <c r="P888" s="6">
        <f t="shared" si="53"/>
        <v>69.9972602739726</v>
      </c>
      <c r="Q888" t="str" cm="1">
        <f t="array" ref="Q888:R888">_xlfn.TEXTSPLIT(N888,"/")</f>
        <v>music</v>
      </c>
      <c r="R888" t="str">
        <v>indie rock</v>
      </c>
      <c r="S888" s="9">
        <f t="shared" si="54"/>
        <v>40416.208333333336</v>
      </c>
      <c r="T888" s="9">
        <f t="shared" si="55"/>
        <v>40434.208333333336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5">
        <f t="shared" si="52"/>
        <v>0.29346153846153844</v>
      </c>
      <c r="P889" s="6">
        <f t="shared" si="53"/>
        <v>73.838709677419359</v>
      </c>
      <c r="Q889" t="str" cm="1">
        <f t="array" ref="Q889:R889">_xlfn.TEXTSPLIT(N889,"/")</f>
        <v>theater</v>
      </c>
      <c r="R889" t="str">
        <v>plays</v>
      </c>
      <c r="S889" s="9">
        <f t="shared" si="54"/>
        <v>42202.208333333328</v>
      </c>
      <c r="T889" s="9">
        <f t="shared" si="55"/>
        <v>42249.208333333328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5">
        <f t="shared" si="52"/>
        <v>2.0989655172413793</v>
      </c>
      <c r="P890" s="6">
        <f t="shared" si="53"/>
        <v>41.979310344827589</v>
      </c>
      <c r="Q890" t="str" cm="1">
        <f t="array" ref="Q890:R890">_xlfn.TEXTSPLIT(N890,"/")</f>
        <v>theater</v>
      </c>
      <c r="R890" t="str">
        <v>plays</v>
      </c>
      <c r="S890" s="9">
        <f t="shared" si="54"/>
        <v>42836.208333333328</v>
      </c>
      <c r="T890" s="9">
        <f t="shared" si="55"/>
        <v>42855.208333333328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5">
        <f t="shared" si="52"/>
        <v>1.697857142857143</v>
      </c>
      <c r="P891" s="6">
        <f t="shared" si="53"/>
        <v>77.93442622950819</v>
      </c>
      <c r="Q891" t="str" cm="1">
        <f t="array" ref="Q891:R891">_xlfn.TEXTSPLIT(N891,"/")</f>
        <v>music</v>
      </c>
      <c r="R891" t="str">
        <v>electric music</v>
      </c>
      <c r="S891" s="9">
        <f t="shared" si="54"/>
        <v>41710.208333333336</v>
      </c>
      <c r="T891" s="9">
        <f t="shared" si="55"/>
        <v>41717.208333333336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5">
        <f t="shared" si="52"/>
        <v>1.1595907738095239</v>
      </c>
      <c r="P892" s="6">
        <f t="shared" si="53"/>
        <v>106.01972789115646</v>
      </c>
      <c r="Q892" t="str" cm="1">
        <f t="array" ref="Q892:R892">_xlfn.TEXTSPLIT(N892,"/")</f>
        <v>music</v>
      </c>
      <c r="R892" t="str">
        <v>indie rock</v>
      </c>
      <c r="S892" s="9">
        <f t="shared" si="54"/>
        <v>43640.208333333328</v>
      </c>
      <c r="T892" s="9">
        <f t="shared" si="55"/>
        <v>43641.208333333328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5">
        <f t="shared" si="52"/>
        <v>2.5859999999999999</v>
      </c>
      <c r="P893" s="6">
        <f t="shared" si="53"/>
        <v>47.018181818181816</v>
      </c>
      <c r="Q893" t="str" cm="1">
        <f t="array" ref="Q893:R893">_xlfn.TEXTSPLIT(N893,"/")</f>
        <v>film &amp; video</v>
      </c>
      <c r="R893" t="str">
        <v>documentary</v>
      </c>
      <c r="S893" s="9">
        <f t="shared" si="54"/>
        <v>40880.25</v>
      </c>
      <c r="T893" s="9">
        <f t="shared" si="55"/>
        <v>40924.25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5">
        <f t="shared" si="52"/>
        <v>2.3058333333333332</v>
      </c>
      <c r="P894" s="6">
        <f t="shared" si="53"/>
        <v>76.016483516483518</v>
      </c>
      <c r="Q894" t="str" cm="1">
        <f t="array" ref="Q894:R894">_xlfn.TEXTSPLIT(N894,"/")</f>
        <v>publishing</v>
      </c>
      <c r="R894" t="str">
        <v>translations</v>
      </c>
      <c r="S894" s="9">
        <f t="shared" si="54"/>
        <v>40319.208333333336</v>
      </c>
      <c r="T894" s="9">
        <f t="shared" si="55"/>
        <v>40360.208333333336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5">
        <f t="shared" si="52"/>
        <v>1.2821428571428573</v>
      </c>
      <c r="P895" s="6">
        <f t="shared" si="53"/>
        <v>54.120603015075375</v>
      </c>
      <c r="Q895" t="str" cm="1">
        <f t="array" ref="Q895:R895">_xlfn.TEXTSPLIT(N895,"/")</f>
        <v>film &amp; video</v>
      </c>
      <c r="R895" t="str">
        <v>documentary</v>
      </c>
      <c r="S895" s="9">
        <f t="shared" si="54"/>
        <v>42170.208333333328</v>
      </c>
      <c r="T895" s="9">
        <f t="shared" si="55"/>
        <v>42174.208333333328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5">
        <f t="shared" si="52"/>
        <v>1.8870588235294117</v>
      </c>
      <c r="P896" s="6">
        <f t="shared" si="53"/>
        <v>57.285714285714285</v>
      </c>
      <c r="Q896" t="str" cm="1">
        <f t="array" ref="Q896:R896">_xlfn.TEXTSPLIT(N896,"/")</f>
        <v>film &amp; video</v>
      </c>
      <c r="R896" t="str">
        <v>television</v>
      </c>
      <c r="S896" s="9">
        <f t="shared" si="54"/>
        <v>41466.208333333336</v>
      </c>
      <c r="T896" s="9">
        <f t="shared" si="55"/>
        <v>41496.208333333336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5">
        <f t="shared" si="52"/>
        <v>6.9511889862327911E-2</v>
      </c>
      <c r="P897" s="6">
        <f t="shared" si="53"/>
        <v>103.81308411214954</v>
      </c>
      <c r="Q897" t="str" cm="1">
        <f t="array" ref="Q897:R897">_xlfn.TEXTSPLIT(N897,"/")</f>
        <v>theater</v>
      </c>
      <c r="R897" t="str">
        <v>plays</v>
      </c>
      <c r="S897" s="9">
        <f t="shared" si="54"/>
        <v>43134.25</v>
      </c>
      <c r="T897" s="9">
        <f t="shared" si="55"/>
        <v>43143.25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5">
        <f t="shared" si="52"/>
        <v>7.7443434343434348</v>
      </c>
      <c r="P898" s="6">
        <f t="shared" si="53"/>
        <v>105.02602739726028</v>
      </c>
      <c r="Q898" t="str" cm="1">
        <f t="array" ref="Q898:R898">_xlfn.TEXTSPLIT(N898,"/")</f>
        <v>food</v>
      </c>
      <c r="R898" t="str">
        <v>food trucks</v>
      </c>
      <c r="S898" s="9">
        <f t="shared" si="54"/>
        <v>40738.208333333336</v>
      </c>
      <c r="T898" s="9">
        <f t="shared" si="55"/>
        <v>40741.208333333336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5">
        <f t="shared" ref="O899:O962" si="56">E899/D899</f>
        <v>0.27693181818181817</v>
      </c>
      <c r="P899" s="6">
        <f t="shared" ref="P899:P962" si="57">IFERROR(E899/G899,0)</f>
        <v>90.259259259259252</v>
      </c>
      <c r="Q899" t="str" cm="1">
        <f t="array" ref="Q899:R899">_xlfn.TEXTSPLIT(N899,"/")</f>
        <v>theater</v>
      </c>
      <c r="R899" t="str">
        <v>plays</v>
      </c>
      <c r="S899" s="9">
        <f t="shared" ref="S899:S962" si="58">(((J899/60)/60)/24)+DATE(1970,1,1)</f>
        <v>43583.208333333328</v>
      </c>
      <c r="T899" s="9">
        <f t="shared" ref="T899:T962" si="59">(((K899/60)/60)/24)+DATE(1970,1,1)</f>
        <v>43585.208333333328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5">
        <f t="shared" si="56"/>
        <v>0.52479620323841425</v>
      </c>
      <c r="P900" s="6">
        <f t="shared" si="57"/>
        <v>76.978705978705975</v>
      </c>
      <c r="Q900" t="str" cm="1">
        <f t="array" ref="Q900:R900">_xlfn.TEXTSPLIT(N900,"/")</f>
        <v>film &amp; video</v>
      </c>
      <c r="R900" t="str">
        <v>documentary</v>
      </c>
      <c r="S900" s="9">
        <f t="shared" si="58"/>
        <v>43815.25</v>
      </c>
      <c r="T900" s="9">
        <f t="shared" si="59"/>
        <v>43821.25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5">
        <f t="shared" si="56"/>
        <v>4.0709677419354842</v>
      </c>
      <c r="P901" s="6">
        <f t="shared" si="57"/>
        <v>102.60162601626017</v>
      </c>
      <c r="Q901" t="str" cm="1">
        <f t="array" ref="Q901:R901">_xlfn.TEXTSPLIT(N901,"/")</f>
        <v>music</v>
      </c>
      <c r="R901" t="str">
        <v>jazz</v>
      </c>
      <c r="S901" s="9">
        <f t="shared" si="58"/>
        <v>41554.208333333336</v>
      </c>
      <c r="T901" s="9">
        <f t="shared" si="59"/>
        <v>41572.208333333336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5">
        <f t="shared" si="56"/>
        <v>0.02</v>
      </c>
      <c r="P902" s="6">
        <f t="shared" si="57"/>
        <v>2</v>
      </c>
      <c r="Q902" t="str" cm="1">
        <f t="array" ref="Q902:R902">_xlfn.TEXTSPLIT(N902,"/")</f>
        <v>technology</v>
      </c>
      <c r="R902" t="str">
        <v>web</v>
      </c>
      <c r="S902" s="9">
        <f t="shared" si="58"/>
        <v>41901.208333333336</v>
      </c>
      <c r="T902" s="9">
        <f t="shared" si="59"/>
        <v>41902.208333333336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5">
        <f t="shared" si="56"/>
        <v>1.5617857142857143</v>
      </c>
      <c r="P903" s="6">
        <f t="shared" si="57"/>
        <v>55.0062893081761</v>
      </c>
      <c r="Q903" t="str" cm="1">
        <f t="array" ref="Q903:R903">_xlfn.TEXTSPLIT(N903,"/")</f>
        <v>music</v>
      </c>
      <c r="R903" t="str">
        <v>rock</v>
      </c>
      <c r="S903" s="9">
        <f t="shared" si="58"/>
        <v>43298.208333333328</v>
      </c>
      <c r="T903" s="9">
        <f t="shared" si="59"/>
        <v>43331.208333333328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5">
        <f t="shared" si="56"/>
        <v>2.5242857142857145</v>
      </c>
      <c r="P904" s="6">
        <f t="shared" si="57"/>
        <v>32.127272727272725</v>
      </c>
      <c r="Q904" t="str" cm="1">
        <f t="array" ref="Q904:R904">_xlfn.TEXTSPLIT(N904,"/")</f>
        <v>technology</v>
      </c>
      <c r="R904" t="str">
        <v>web</v>
      </c>
      <c r="S904" s="9">
        <f t="shared" si="58"/>
        <v>42399.25</v>
      </c>
      <c r="T904" s="9">
        <f t="shared" si="59"/>
        <v>42441.25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5">
        <f t="shared" si="56"/>
        <v>1.729268292682927E-2</v>
      </c>
      <c r="P905" s="6">
        <f t="shared" si="57"/>
        <v>50.642857142857146</v>
      </c>
      <c r="Q905" t="str" cm="1">
        <f t="array" ref="Q905:R905">_xlfn.TEXTSPLIT(N905,"/")</f>
        <v>publishing</v>
      </c>
      <c r="R905" t="str">
        <v>nonfiction</v>
      </c>
      <c r="S905" s="9">
        <f t="shared" si="58"/>
        <v>41034.208333333336</v>
      </c>
      <c r="T905" s="9">
        <f t="shared" si="59"/>
        <v>41049.208333333336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5">
        <f t="shared" si="56"/>
        <v>0.12230769230769231</v>
      </c>
      <c r="P906" s="6">
        <f t="shared" si="57"/>
        <v>49.6875</v>
      </c>
      <c r="Q906" t="str" cm="1">
        <f t="array" ref="Q906:R906">_xlfn.TEXTSPLIT(N906,"/")</f>
        <v>publishing</v>
      </c>
      <c r="R906" t="str">
        <v>radio &amp; podcasts</v>
      </c>
      <c r="S906" s="9">
        <f t="shared" si="58"/>
        <v>41186.208333333336</v>
      </c>
      <c r="T906" s="9">
        <f t="shared" si="59"/>
        <v>41190.208333333336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5">
        <f t="shared" si="56"/>
        <v>1.6398734177215191</v>
      </c>
      <c r="P907" s="6">
        <f t="shared" si="57"/>
        <v>54.894067796610166</v>
      </c>
      <c r="Q907" t="str" cm="1">
        <f t="array" ref="Q907:R907">_xlfn.TEXTSPLIT(N907,"/")</f>
        <v>theater</v>
      </c>
      <c r="R907" t="str">
        <v>plays</v>
      </c>
      <c r="S907" s="9">
        <f t="shared" si="58"/>
        <v>41536.208333333336</v>
      </c>
      <c r="T907" s="9">
        <f t="shared" si="59"/>
        <v>41539.208333333336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5">
        <f t="shared" si="56"/>
        <v>1.6298181818181818</v>
      </c>
      <c r="P908" s="6">
        <f t="shared" si="57"/>
        <v>46.931937172774866</v>
      </c>
      <c r="Q908" t="str" cm="1">
        <f t="array" ref="Q908:R908">_xlfn.TEXTSPLIT(N908,"/")</f>
        <v>film &amp; video</v>
      </c>
      <c r="R908" t="str">
        <v>documentary</v>
      </c>
      <c r="S908" s="9">
        <f t="shared" si="58"/>
        <v>42868.208333333328</v>
      </c>
      <c r="T908" s="9">
        <f t="shared" si="59"/>
        <v>42904.208333333328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5">
        <f t="shared" si="56"/>
        <v>0.20252747252747252</v>
      </c>
      <c r="P909" s="6">
        <f t="shared" si="57"/>
        <v>44.951219512195124</v>
      </c>
      <c r="Q909" t="str" cm="1">
        <f t="array" ref="Q909:R909">_xlfn.TEXTSPLIT(N909,"/")</f>
        <v>theater</v>
      </c>
      <c r="R909" t="str">
        <v>plays</v>
      </c>
      <c r="S909" s="9">
        <f t="shared" si="58"/>
        <v>40660.208333333336</v>
      </c>
      <c r="T909" s="9">
        <f t="shared" si="59"/>
        <v>40667.208333333336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5">
        <f t="shared" si="56"/>
        <v>3.1924083769633507</v>
      </c>
      <c r="P910" s="6">
        <f t="shared" si="57"/>
        <v>30.99898322318251</v>
      </c>
      <c r="Q910" t="str" cm="1">
        <f t="array" ref="Q910:R910">_xlfn.TEXTSPLIT(N910,"/")</f>
        <v>games</v>
      </c>
      <c r="R910" t="str">
        <v>video games</v>
      </c>
      <c r="S910" s="9">
        <f t="shared" si="58"/>
        <v>41031.208333333336</v>
      </c>
      <c r="T910" s="9">
        <f t="shared" si="59"/>
        <v>41042.208333333336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5">
        <f t="shared" si="56"/>
        <v>4.7894444444444444</v>
      </c>
      <c r="P911" s="6">
        <f t="shared" si="57"/>
        <v>107.7625</v>
      </c>
      <c r="Q911" t="str" cm="1">
        <f t="array" ref="Q911:R911">_xlfn.TEXTSPLIT(N911,"/")</f>
        <v>theater</v>
      </c>
      <c r="R911" t="str">
        <v>plays</v>
      </c>
      <c r="S911" s="9">
        <f t="shared" si="58"/>
        <v>43255.208333333328</v>
      </c>
      <c r="T911" s="9">
        <f t="shared" si="59"/>
        <v>43282.208333333328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5">
        <f t="shared" si="56"/>
        <v>0.19556634304207121</v>
      </c>
      <c r="P912" s="6">
        <f t="shared" si="57"/>
        <v>102.07770270270271</v>
      </c>
      <c r="Q912" t="str" cm="1">
        <f t="array" ref="Q912:R912">_xlfn.TEXTSPLIT(N912,"/")</f>
        <v>theater</v>
      </c>
      <c r="R912" t="str">
        <v>plays</v>
      </c>
      <c r="S912" s="9">
        <f t="shared" si="58"/>
        <v>42026.25</v>
      </c>
      <c r="T912" s="9">
        <f t="shared" si="59"/>
        <v>42027.25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5">
        <f t="shared" si="56"/>
        <v>1.9894827586206896</v>
      </c>
      <c r="P913" s="6">
        <f t="shared" si="57"/>
        <v>24.976190476190474</v>
      </c>
      <c r="Q913" t="str" cm="1">
        <f t="array" ref="Q913:R913">_xlfn.TEXTSPLIT(N913,"/")</f>
        <v>technology</v>
      </c>
      <c r="R913" t="str">
        <v>web</v>
      </c>
      <c r="S913" s="9">
        <f t="shared" si="58"/>
        <v>43717.208333333328</v>
      </c>
      <c r="T913" s="9">
        <f t="shared" si="59"/>
        <v>43719.208333333328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5">
        <f t="shared" si="56"/>
        <v>7.95</v>
      </c>
      <c r="P914" s="6">
        <f t="shared" si="57"/>
        <v>79.944134078212286</v>
      </c>
      <c r="Q914" t="str" cm="1">
        <f t="array" ref="Q914:R914">_xlfn.TEXTSPLIT(N914,"/")</f>
        <v>film &amp; video</v>
      </c>
      <c r="R914" t="str">
        <v>drama</v>
      </c>
      <c r="S914" s="9">
        <f t="shared" si="58"/>
        <v>41157.208333333336</v>
      </c>
      <c r="T914" s="9">
        <f t="shared" si="59"/>
        <v>41170.208333333336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5">
        <f t="shared" si="56"/>
        <v>0.50621082621082625</v>
      </c>
      <c r="P915" s="6">
        <f t="shared" si="57"/>
        <v>67.946462715105156</v>
      </c>
      <c r="Q915" t="str" cm="1">
        <f t="array" ref="Q915:R915">_xlfn.TEXTSPLIT(N915,"/")</f>
        <v>film &amp; video</v>
      </c>
      <c r="R915" t="str">
        <v>drama</v>
      </c>
      <c r="S915" s="9">
        <f t="shared" si="58"/>
        <v>43597.208333333328</v>
      </c>
      <c r="T915" s="9">
        <f t="shared" si="59"/>
        <v>43610.208333333328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5">
        <f t="shared" si="56"/>
        <v>0.57437499999999997</v>
      </c>
      <c r="P916" s="6">
        <f t="shared" si="57"/>
        <v>26.070921985815602</v>
      </c>
      <c r="Q916" t="str" cm="1">
        <f t="array" ref="Q916:R916">_xlfn.TEXTSPLIT(N916,"/")</f>
        <v>theater</v>
      </c>
      <c r="R916" t="str">
        <v>plays</v>
      </c>
      <c r="S916" s="9">
        <f t="shared" si="58"/>
        <v>41490.208333333336</v>
      </c>
      <c r="T916" s="9">
        <f t="shared" si="59"/>
        <v>41502.208333333336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5">
        <f t="shared" si="56"/>
        <v>1.5562827640984909</v>
      </c>
      <c r="P917" s="6">
        <f t="shared" si="57"/>
        <v>105.0032154340836</v>
      </c>
      <c r="Q917" t="str" cm="1">
        <f t="array" ref="Q917:R917">_xlfn.TEXTSPLIT(N917,"/")</f>
        <v>film &amp; video</v>
      </c>
      <c r="R917" t="str">
        <v>television</v>
      </c>
      <c r="S917" s="9">
        <f t="shared" si="58"/>
        <v>42976.208333333328</v>
      </c>
      <c r="T917" s="9">
        <f t="shared" si="59"/>
        <v>42985.208333333328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5">
        <f t="shared" si="56"/>
        <v>0.36297297297297298</v>
      </c>
      <c r="P918" s="6">
        <f t="shared" si="57"/>
        <v>25.826923076923077</v>
      </c>
      <c r="Q918" t="str" cm="1">
        <f t="array" ref="Q918:R918">_xlfn.TEXTSPLIT(N918,"/")</f>
        <v>photography</v>
      </c>
      <c r="R918" t="str">
        <v>photography books</v>
      </c>
      <c r="S918" s="9">
        <f t="shared" si="58"/>
        <v>41991.25</v>
      </c>
      <c r="T918" s="9">
        <f t="shared" si="59"/>
        <v>42000.25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5">
        <f t="shared" si="56"/>
        <v>0.58250000000000002</v>
      </c>
      <c r="P919" s="6">
        <f t="shared" si="57"/>
        <v>77.666666666666671</v>
      </c>
      <c r="Q919" t="str" cm="1">
        <f t="array" ref="Q919:R919">_xlfn.TEXTSPLIT(N919,"/")</f>
        <v>film &amp; video</v>
      </c>
      <c r="R919" t="str">
        <v>shorts</v>
      </c>
      <c r="S919" s="9">
        <f t="shared" si="58"/>
        <v>40722.208333333336</v>
      </c>
      <c r="T919" s="9">
        <f t="shared" si="59"/>
        <v>40746.208333333336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5">
        <f t="shared" si="56"/>
        <v>2.3739473684210526</v>
      </c>
      <c r="P920" s="6">
        <f t="shared" si="57"/>
        <v>57.82692307692308</v>
      </c>
      <c r="Q920" t="str" cm="1">
        <f t="array" ref="Q920:R920">_xlfn.TEXTSPLIT(N920,"/")</f>
        <v>publishing</v>
      </c>
      <c r="R920" t="str">
        <v>radio &amp; podcasts</v>
      </c>
      <c r="S920" s="9">
        <f t="shared" si="58"/>
        <v>41117.208333333336</v>
      </c>
      <c r="T920" s="9">
        <f t="shared" si="59"/>
        <v>41128.208333333336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5">
        <f t="shared" si="56"/>
        <v>0.58750000000000002</v>
      </c>
      <c r="P921" s="6">
        <f t="shared" si="57"/>
        <v>92.955555555555549</v>
      </c>
      <c r="Q921" t="str" cm="1">
        <f t="array" ref="Q921:R921">_xlfn.TEXTSPLIT(N921,"/")</f>
        <v>theater</v>
      </c>
      <c r="R921" t="str">
        <v>plays</v>
      </c>
      <c r="S921" s="9">
        <f t="shared" si="58"/>
        <v>43022.208333333328</v>
      </c>
      <c r="T921" s="9">
        <f t="shared" si="59"/>
        <v>43054.25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5">
        <f t="shared" si="56"/>
        <v>1.8256603773584905</v>
      </c>
      <c r="P922" s="6">
        <f t="shared" si="57"/>
        <v>37.945098039215686</v>
      </c>
      <c r="Q922" t="str" cm="1">
        <f t="array" ref="Q922:R922">_xlfn.TEXTSPLIT(N922,"/")</f>
        <v>film &amp; video</v>
      </c>
      <c r="R922" t="str">
        <v>animation</v>
      </c>
      <c r="S922" s="9">
        <f t="shared" si="58"/>
        <v>43503.25</v>
      </c>
      <c r="T922" s="9">
        <f t="shared" si="59"/>
        <v>43523.25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5">
        <f t="shared" si="56"/>
        <v>7.5436408977556111E-3</v>
      </c>
      <c r="P923" s="6">
        <f t="shared" si="57"/>
        <v>31.842105263157894</v>
      </c>
      <c r="Q923" t="str" cm="1">
        <f t="array" ref="Q923:R923">_xlfn.TEXTSPLIT(N923,"/")</f>
        <v>technology</v>
      </c>
      <c r="R923" t="str">
        <v>web</v>
      </c>
      <c r="S923" s="9">
        <f t="shared" si="58"/>
        <v>40951.25</v>
      </c>
      <c r="T923" s="9">
        <f t="shared" si="59"/>
        <v>40965.25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5">
        <f t="shared" si="56"/>
        <v>1.7595330739299611</v>
      </c>
      <c r="P924" s="6">
        <f t="shared" si="57"/>
        <v>40</v>
      </c>
      <c r="Q924" t="str" cm="1">
        <f t="array" ref="Q924:R924">_xlfn.TEXTSPLIT(N924,"/")</f>
        <v>music</v>
      </c>
      <c r="R924" t="str">
        <v>world music</v>
      </c>
      <c r="S924" s="9">
        <f t="shared" si="58"/>
        <v>43443.25</v>
      </c>
      <c r="T924" s="9">
        <f t="shared" si="59"/>
        <v>43452.25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5">
        <f t="shared" si="56"/>
        <v>2.3788235294117648</v>
      </c>
      <c r="P925" s="6">
        <f t="shared" si="57"/>
        <v>101.1</v>
      </c>
      <c r="Q925" t="str" cm="1">
        <f t="array" ref="Q925:R925">_xlfn.TEXTSPLIT(N925,"/")</f>
        <v>theater</v>
      </c>
      <c r="R925" t="str">
        <v>plays</v>
      </c>
      <c r="S925" s="9">
        <f t="shared" si="58"/>
        <v>40373.208333333336</v>
      </c>
      <c r="T925" s="9">
        <f t="shared" si="59"/>
        <v>40374.208333333336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5">
        <f t="shared" si="56"/>
        <v>4.8805076142131982</v>
      </c>
      <c r="P926" s="6">
        <f t="shared" si="57"/>
        <v>84.006989951944078</v>
      </c>
      <c r="Q926" t="str" cm="1">
        <f t="array" ref="Q926:R926">_xlfn.TEXTSPLIT(N926,"/")</f>
        <v>theater</v>
      </c>
      <c r="R926" t="str">
        <v>plays</v>
      </c>
      <c r="S926" s="9">
        <f t="shared" si="58"/>
        <v>43769.208333333328</v>
      </c>
      <c r="T926" s="9">
        <f t="shared" si="59"/>
        <v>43780.25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5">
        <f t="shared" si="56"/>
        <v>2.2406666666666668</v>
      </c>
      <c r="P927" s="6">
        <f t="shared" si="57"/>
        <v>103.41538461538461</v>
      </c>
      <c r="Q927" t="str" cm="1">
        <f t="array" ref="Q927:R927">_xlfn.TEXTSPLIT(N927,"/")</f>
        <v>theater</v>
      </c>
      <c r="R927" t="str">
        <v>plays</v>
      </c>
      <c r="S927" s="9">
        <f t="shared" si="58"/>
        <v>43000.208333333328</v>
      </c>
      <c r="T927" s="9">
        <f t="shared" si="59"/>
        <v>43012.208333333328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5">
        <f t="shared" si="56"/>
        <v>0.18126436781609195</v>
      </c>
      <c r="P928" s="6">
        <f t="shared" si="57"/>
        <v>105.13333333333334</v>
      </c>
      <c r="Q928" t="str" cm="1">
        <f t="array" ref="Q928:R928">_xlfn.TEXTSPLIT(N928,"/")</f>
        <v>food</v>
      </c>
      <c r="R928" t="str">
        <v>food trucks</v>
      </c>
      <c r="S928" s="9">
        <f t="shared" si="58"/>
        <v>42502.208333333328</v>
      </c>
      <c r="T928" s="9">
        <f t="shared" si="59"/>
        <v>42506.208333333328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5">
        <f t="shared" si="56"/>
        <v>0.45847222222222223</v>
      </c>
      <c r="P929" s="6">
        <f t="shared" si="57"/>
        <v>89.21621621621621</v>
      </c>
      <c r="Q929" t="str" cm="1">
        <f t="array" ref="Q929:R929">_xlfn.TEXTSPLIT(N929,"/")</f>
        <v>theater</v>
      </c>
      <c r="R929" t="str">
        <v>plays</v>
      </c>
      <c r="S929" s="9">
        <f t="shared" si="58"/>
        <v>41102.208333333336</v>
      </c>
      <c r="T929" s="9">
        <f t="shared" si="59"/>
        <v>41131.208333333336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5">
        <f t="shared" si="56"/>
        <v>1.1731541218637993</v>
      </c>
      <c r="P930" s="6">
        <f t="shared" si="57"/>
        <v>51.995234312946785</v>
      </c>
      <c r="Q930" t="str" cm="1">
        <f t="array" ref="Q930:R930">_xlfn.TEXTSPLIT(N930,"/")</f>
        <v>technology</v>
      </c>
      <c r="R930" t="str">
        <v>web</v>
      </c>
      <c r="S930" s="9">
        <f t="shared" si="58"/>
        <v>41637.25</v>
      </c>
      <c r="T930" s="9">
        <f t="shared" si="59"/>
        <v>41646.25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5">
        <f t="shared" si="56"/>
        <v>2.173090909090909</v>
      </c>
      <c r="P931" s="6">
        <f t="shared" si="57"/>
        <v>64.956521739130437</v>
      </c>
      <c r="Q931" t="str" cm="1">
        <f t="array" ref="Q931:R931">_xlfn.TEXTSPLIT(N931,"/")</f>
        <v>theater</v>
      </c>
      <c r="R931" t="str">
        <v>plays</v>
      </c>
      <c r="S931" s="9">
        <f t="shared" si="58"/>
        <v>42858.208333333328</v>
      </c>
      <c r="T931" s="9">
        <f t="shared" si="59"/>
        <v>42872.208333333328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5">
        <f t="shared" si="56"/>
        <v>1.1228571428571428</v>
      </c>
      <c r="P932" s="6">
        <f t="shared" si="57"/>
        <v>46.235294117647058</v>
      </c>
      <c r="Q932" t="str" cm="1">
        <f t="array" ref="Q932:R932">_xlfn.TEXTSPLIT(N932,"/")</f>
        <v>theater</v>
      </c>
      <c r="R932" t="str">
        <v>plays</v>
      </c>
      <c r="S932" s="9">
        <f t="shared" si="58"/>
        <v>42060.25</v>
      </c>
      <c r="T932" s="9">
        <f t="shared" si="59"/>
        <v>42067.25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5">
        <f t="shared" si="56"/>
        <v>0.72518987341772156</v>
      </c>
      <c r="P933" s="6">
        <f t="shared" si="57"/>
        <v>51.151785714285715</v>
      </c>
      <c r="Q933" t="str" cm="1">
        <f t="array" ref="Q933:R933">_xlfn.TEXTSPLIT(N933,"/")</f>
        <v>theater</v>
      </c>
      <c r="R933" t="str">
        <v>plays</v>
      </c>
      <c r="S933" s="9">
        <f t="shared" si="58"/>
        <v>41818.208333333336</v>
      </c>
      <c r="T933" s="9">
        <f t="shared" si="59"/>
        <v>41820.208333333336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5">
        <f t="shared" si="56"/>
        <v>2.1230434782608696</v>
      </c>
      <c r="P934" s="6">
        <f t="shared" si="57"/>
        <v>33.909722222222221</v>
      </c>
      <c r="Q934" t="str" cm="1">
        <f t="array" ref="Q934:R934">_xlfn.TEXTSPLIT(N934,"/")</f>
        <v>music</v>
      </c>
      <c r="R934" t="str">
        <v>rock</v>
      </c>
      <c r="S934" s="9">
        <f t="shared" si="58"/>
        <v>41709.208333333336</v>
      </c>
      <c r="T934" s="9">
        <f t="shared" si="59"/>
        <v>41712.208333333336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5">
        <f t="shared" si="56"/>
        <v>2.3974657534246577</v>
      </c>
      <c r="P935" s="6">
        <f t="shared" si="57"/>
        <v>92.016298633017882</v>
      </c>
      <c r="Q935" t="str" cm="1">
        <f t="array" ref="Q935:R935">_xlfn.TEXTSPLIT(N935,"/")</f>
        <v>theater</v>
      </c>
      <c r="R935" t="str">
        <v>plays</v>
      </c>
      <c r="S935" s="9">
        <f t="shared" si="58"/>
        <v>41372.208333333336</v>
      </c>
      <c r="T935" s="9">
        <f t="shared" si="59"/>
        <v>41385.208333333336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5">
        <f t="shared" si="56"/>
        <v>1.8193548387096774</v>
      </c>
      <c r="P936" s="6">
        <f t="shared" si="57"/>
        <v>107.42857142857143</v>
      </c>
      <c r="Q936" t="str" cm="1">
        <f t="array" ref="Q936:R936">_xlfn.TEXTSPLIT(N936,"/")</f>
        <v>theater</v>
      </c>
      <c r="R936" t="str">
        <v>plays</v>
      </c>
      <c r="S936" s="9">
        <f t="shared" si="58"/>
        <v>42422.25</v>
      </c>
      <c r="T936" s="9">
        <f t="shared" si="59"/>
        <v>42428.25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5">
        <f t="shared" si="56"/>
        <v>1.6413114754098361</v>
      </c>
      <c r="P937" s="6">
        <f t="shared" si="57"/>
        <v>75.848484848484844</v>
      </c>
      <c r="Q937" t="str" cm="1">
        <f t="array" ref="Q937:R937">_xlfn.TEXTSPLIT(N937,"/")</f>
        <v>theater</v>
      </c>
      <c r="R937" t="str">
        <v>plays</v>
      </c>
      <c r="S937" s="9">
        <f t="shared" si="58"/>
        <v>42209.208333333328</v>
      </c>
      <c r="T937" s="9">
        <f t="shared" si="59"/>
        <v>42216.208333333328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5">
        <f t="shared" si="56"/>
        <v>1.6375968992248063E-2</v>
      </c>
      <c r="P938" s="6">
        <f t="shared" si="57"/>
        <v>80.476190476190482</v>
      </c>
      <c r="Q938" t="str" cm="1">
        <f t="array" ref="Q938:R938">_xlfn.TEXTSPLIT(N938,"/")</f>
        <v>theater</v>
      </c>
      <c r="R938" t="str">
        <v>plays</v>
      </c>
      <c r="S938" s="9">
        <f t="shared" si="58"/>
        <v>43668.208333333328</v>
      </c>
      <c r="T938" s="9">
        <f t="shared" si="59"/>
        <v>43671.208333333328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5">
        <f t="shared" si="56"/>
        <v>0.49643859649122807</v>
      </c>
      <c r="P939" s="6">
        <f t="shared" si="57"/>
        <v>86.978483606557376</v>
      </c>
      <c r="Q939" t="str" cm="1">
        <f t="array" ref="Q939:R939">_xlfn.TEXTSPLIT(N939,"/")</f>
        <v>film &amp; video</v>
      </c>
      <c r="R939" t="str">
        <v>documentary</v>
      </c>
      <c r="S939" s="9">
        <f t="shared" si="58"/>
        <v>42334.25</v>
      </c>
      <c r="T939" s="9">
        <f t="shared" si="59"/>
        <v>42343.25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5">
        <f t="shared" si="56"/>
        <v>1.0970652173913042</v>
      </c>
      <c r="P940" s="6">
        <f t="shared" si="57"/>
        <v>105.13541666666667</v>
      </c>
      <c r="Q940" t="str" cm="1">
        <f t="array" ref="Q940:R940">_xlfn.TEXTSPLIT(N940,"/")</f>
        <v>publishing</v>
      </c>
      <c r="R940" t="str">
        <v>fiction</v>
      </c>
      <c r="S940" s="9">
        <f t="shared" si="58"/>
        <v>43263.208333333328</v>
      </c>
      <c r="T940" s="9">
        <f t="shared" si="59"/>
        <v>43299.208333333328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5">
        <f t="shared" si="56"/>
        <v>0.49217948717948717</v>
      </c>
      <c r="P941" s="6">
        <f t="shared" si="57"/>
        <v>57.298507462686565</v>
      </c>
      <c r="Q941" t="str" cm="1">
        <f t="array" ref="Q941:R941">_xlfn.TEXTSPLIT(N941,"/")</f>
        <v>games</v>
      </c>
      <c r="R941" t="str">
        <v>video games</v>
      </c>
      <c r="S941" s="9">
        <f t="shared" si="58"/>
        <v>40670.208333333336</v>
      </c>
      <c r="T941" s="9">
        <f t="shared" si="59"/>
        <v>40687.208333333336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5">
        <f t="shared" si="56"/>
        <v>0.62232323232323228</v>
      </c>
      <c r="P942" s="6">
        <f t="shared" si="57"/>
        <v>93.348484848484844</v>
      </c>
      <c r="Q942" t="str" cm="1">
        <f t="array" ref="Q942:R942">_xlfn.TEXTSPLIT(N942,"/")</f>
        <v>technology</v>
      </c>
      <c r="R942" t="str">
        <v>web</v>
      </c>
      <c r="S942" s="9">
        <f t="shared" si="58"/>
        <v>41244.25</v>
      </c>
      <c r="T942" s="9">
        <f t="shared" si="59"/>
        <v>41266.25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5">
        <f t="shared" si="56"/>
        <v>0.1305813953488372</v>
      </c>
      <c r="P943" s="6">
        <f t="shared" si="57"/>
        <v>71.987179487179489</v>
      </c>
      <c r="Q943" t="str" cm="1">
        <f t="array" ref="Q943:R943">_xlfn.TEXTSPLIT(N943,"/")</f>
        <v>theater</v>
      </c>
      <c r="R943" t="str">
        <v>plays</v>
      </c>
      <c r="S943" s="9">
        <f t="shared" si="58"/>
        <v>40552.25</v>
      </c>
      <c r="T943" s="9">
        <f t="shared" si="59"/>
        <v>40587.25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5">
        <f t="shared" si="56"/>
        <v>0.64635416666666667</v>
      </c>
      <c r="P944" s="6">
        <f t="shared" si="57"/>
        <v>92.611940298507463</v>
      </c>
      <c r="Q944" t="str" cm="1">
        <f t="array" ref="Q944:R944">_xlfn.TEXTSPLIT(N944,"/")</f>
        <v>theater</v>
      </c>
      <c r="R944" t="str">
        <v>plays</v>
      </c>
      <c r="S944" s="9">
        <f t="shared" si="58"/>
        <v>40568.25</v>
      </c>
      <c r="T944" s="9">
        <f t="shared" si="59"/>
        <v>40571.25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5">
        <f t="shared" si="56"/>
        <v>1.5958666666666668</v>
      </c>
      <c r="P945" s="6">
        <f t="shared" si="57"/>
        <v>104.99122807017544</v>
      </c>
      <c r="Q945" t="str" cm="1">
        <f t="array" ref="Q945:R945">_xlfn.TEXTSPLIT(N945,"/")</f>
        <v>food</v>
      </c>
      <c r="R945" t="str">
        <v>food trucks</v>
      </c>
      <c r="S945" s="9">
        <f t="shared" si="58"/>
        <v>41906.208333333336</v>
      </c>
      <c r="T945" s="9">
        <f t="shared" si="59"/>
        <v>41941.208333333336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5">
        <f t="shared" si="56"/>
        <v>0.81420000000000003</v>
      </c>
      <c r="P946" s="6">
        <f t="shared" si="57"/>
        <v>30.958174904942965</v>
      </c>
      <c r="Q946" t="str" cm="1">
        <f t="array" ref="Q946:R946">_xlfn.TEXTSPLIT(N946,"/")</f>
        <v>photography</v>
      </c>
      <c r="R946" t="str">
        <v>photography books</v>
      </c>
      <c r="S946" s="9">
        <f t="shared" si="58"/>
        <v>42776.25</v>
      </c>
      <c r="T946" s="9">
        <f t="shared" si="59"/>
        <v>42795.25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5">
        <f t="shared" si="56"/>
        <v>0.32444767441860467</v>
      </c>
      <c r="P947" s="6">
        <f t="shared" si="57"/>
        <v>33.001182732111175</v>
      </c>
      <c r="Q947" t="str" cm="1">
        <f t="array" ref="Q947:R947">_xlfn.TEXTSPLIT(N947,"/")</f>
        <v>photography</v>
      </c>
      <c r="R947" t="str">
        <v>photography books</v>
      </c>
      <c r="S947" s="9">
        <f t="shared" si="58"/>
        <v>41004.208333333336</v>
      </c>
      <c r="T947" s="9">
        <f t="shared" si="59"/>
        <v>41019.208333333336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5">
        <f t="shared" si="56"/>
        <v>9.9141184124918666E-2</v>
      </c>
      <c r="P948" s="6">
        <f t="shared" si="57"/>
        <v>84.187845303867405</v>
      </c>
      <c r="Q948" t="str" cm="1">
        <f t="array" ref="Q948:R948">_xlfn.TEXTSPLIT(N948,"/")</f>
        <v>theater</v>
      </c>
      <c r="R948" t="str">
        <v>plays</v>
      </c>
      <c r="S948" s="9">
        <f t="shared" si="58"/>
        <v>40710.208333333336</v>
      </c>
      <c r="T948" s="9">
        <f t="shared" si="59"/>
        <v>40712.208333333336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5">
        <f t="shared" si="56"/>
        <v>0.26694444444444443</v>
      </c>
      <c r="P949" s="6">
        <f t="shared" si="57"/>
        <v>73.92307692307692</v>
      </c>
      <c r="Q949" t="str" cm="1">
        <f t="array" ref="Q949:R949">_xlfn.TEXTSPLIT(N949,"/")</f>
        <v>theater</v>
      </c>
      <c r="R949" t="str">
        <v>plays</v>
      </c>
      <c r="S949" s="9">
        <f t="shared" si="58"/>
        <v>41908.208333333336</v>
      </c>
      <c r="T949" s="9">
        <f t="shared" si="59"/>
        <v>41915.208333333336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5">
        <f t="shared" si="56"/>
        <v>0.62957446808510642</v>
      </c>
      <c r="P950" s="6">
        <f t="shared" si="57"/>
        <v>36.987499999999997</v>
      </c>
      <c r="Q950" t="str" cm="1">
        <f t="array" ref="Q950:R950">_xlfn.TEXTSPLIT(N950,"/")</f>
        <v>film &amp; video</v>
      </c>
      <c r="R950" t="str">
        <v>documentary</v>
      </c>
      <c r="S950" s="9">
        <f t="shared" si="58"/>
        <v>41985.25</v>
      </c>
      <c r="T950" s="9">
        <f t="shared" si="59"/>
        <v>41995.25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5">
        <f t="shared" si="56"/>
        <v>1.6135593220338984</v>
      </c>
      <c r="P951" s="6">
        <f t="shared" si="57"/>
        <v>46.896551724137929</v>
      </c>
      <c r="Q951" t="str" cm="1">
        <f t="array" ref="Q951:R951">_xlfn.TEXTSPLIT(N951,"/")</f>
        <v>technology</v>
      </c>
      <c r="R951" t="str">
        <v>web</v>
      </c>
      <c r="S951" s="9">
        <f t="shared" si="58"/>
        <v>42112.208333333328</v>
      </c>
      <c r="T951" s="9">
        <f t="shared" si="59"/>
        <v>42131.208333333328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5">
        <f t="shared" si="56"/>
        <v>0.05</v>
      </c>
      <c r="P952" s="6">
        <f t="shared" si="57"/>
        <v>5</v>
      </c>
      <c r="Q952" t="str" cm="1">
        <f t="array" ref="Q952:R952">_xlfn.TEXTSPLIT(N952,"/")</f>
        <v>theater</v>
      </c>
      <c r="R952" t="str">
        <v>plays</v>
      </c>
      <c r="S952" s="9">
        <f t="shared" si="58"/>
        <v>43571.208333333328</v>
      </c>
      <c r="T952" s="9">
        <f t="shared" si="59"/>
        <v>43576.208333333328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5">
        <f t="shared" si="56"/>
        <v>10.969379310344827</v>
      </c>
      <c r="P953" s="6">
        <f t="shared" si="57"/>
        <v>102.02437459910199</v>
      </c>
      <c r="Q953" t="str" cm="1">
        <f t="array" ref="Q953:R953">_xlfn.TEXTSPLIT(N953,"/")</f>
        <v>music</v>
      </c>
      <c r="R953" t="str">
        <v>rock</v>
      </c>
      <c r="S953" s="9">
        <f t="shared" si="58"/>
        <v>42730.25</v>
      </c>
      <c r="T953" s="9">
        <f t="shared" si="59"/>
        <v>42731.25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5">
        <f t="shared" si="56"/>
        <v>0.70094158075601376</v>
      </c>
      <c r="P954" s="6">
        <f t="shared" si="57"/>
        <v>45.007502206531335</v>
      </c>
      <c r="Q954" t="str" cm="1">
        <f t="array" ref="Q954:R954">_xlfn.TEXTSPLIT(N954,"/")</f>
        <v>film &amp; video</v>
      </c>
      <c r="R954" t="str">
        <v>documentary</v>
      </c>
      <c r="S954" s="9">
        <f t="shared" si="58"/>
        <v>42591.208333333328</v>
      </c>
      <c r="T954" s="9">
        <f t="shared" si="59"/>
        <v>42605.208333333328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5">
        <f t="shared" si="56"/>
        <v>0.6</v>
      </c>
      <c r="P955" s="6">
        <f t="shared" si="57"/>
        <v>94.285714285714292</v>
      </c>
      <c r="Q955" t="str" cm="1">
        <f t="array" ref="Q955:R955">_xlfn.TEXTSPLIT(N955,"/")</f>
        <v>film &amp; video</v>
      </c>
      <c r="R955" t="str">
        <v>science fiction</v>
      </c>
      <c r="S955" s="9">
        <f t="shared" si="58"/>
        <v>42358.25</v>
      </c>
      <c r="T955" s="9">
        <f t="shared" si="59"/>
        <v>42394.25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5">
        <f t="shared" si="56"/>
        <v>3.6709859154929578</v>
      </c>
      <c r="P956" s="6">
        <f t="shared" si="57"/>
        <v>101.02325581395348</v>
      </c>
      <c r="Q956" t="str" cm="1">
        <f t="array" ref="Q956:R956">_xlfn.TEXTSPLIT(N956,"/")</f>
        <v>technology</v>
      </c>
      <c r="R956" t="str">
        <v>web</v>
      </c>
      <c r="S956" s="9">
        <f t="shared" si="58"/>
        <v>41174.208333333336</v>
      </c>
      <c r="T956" s="9">
        <f t="shared" si="59"/>
        <v>41198.208333333336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5">
        <f t="shared" si="56"/>
        <v>11.09</v>
      </c>
      <c r="P957" s="6">
        <f t="shared" si="57"/>
        <v>97.037499999999994</v>
      </c>
      <c r="Q957" t="str" cm="1">
        <f t="array" ref="Q957:R957">_xlfn.TEXTSPLIT(N957,"/")</f>
        <v>theater</v>
      </c>
      <c r="R957" t="str">
        <v>plays</v>
      </c>
      <c r="S957" s="9">
        <f t="shared" si="58"/>
        <v>41238.25</v>
      </c>
      <c r="T957" s="9">
        <f t="shared" si="59"/>
        <v>41240.25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5">
        <f t="shared" si="56"/>
        <v>0.19028784648187633</v>
      </c>
      <c r="P958" s="6">
        <f t="shared" si="57"/>
        <v>43.00963855421687</v>
      </c>
      <c r="Q958" t="str" cm="1">
        <f t="array" ref="Q958:R958">_xlfn.TEXTSPLIT(N958,"/")</f>
        <v>film &amp; video</v>
      </c>
      <c r="R958" t="str">
        <v>science fiction</v>
      </c>
      <c r="S958" s="9">
        <f t="shared" si="58"/>
        <v>42360.25</v>
      </c>
      <c r="T958" s="9">
        <f t="shared" si="59"/>
        <v>42364.25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5">
        <f t="shared" si="56"/>
        <v>1.2687755102040816</v>
      </c>
      <c r="P959" s="6">
        <f t="shared" si="57"/>
        <v>94.916030534351151</v>
      </c>
      <c r="Q959" t="str" cm="1">
        <f t="array" ref="Q959:R959">_xlfn.TEXTSPLIT(N959,"/")</f>
        <v>theater</v>
      </c>
      <c r="R959" t="str">
        <v>plays</v>
      </c>
      <c r="S959" s="9">
        <f t="shared" si="58"/>
        <v>40955.25</v>
      </c>
      <c r="T959" s="9">
        <f t="shared" si="59"/>
        <v>40958.25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5">
        <f t="shared" si="56"/>
        <v>7.3463636363636367</v>
      </c>
      <c r="P960" s="6">
        <f t="shared" si="57"/>
        <v>72.151785714285708</v>
      </c>
      <c r="Q960" t="str" cm="1">
        <f t="array" ref="Q960:R960">_xlfn.TEXTSPLIT(N960,"/")</f>
        <v>film &amp; video</v>
      </c>
      <c r="R960" t="str">
        <v>animation</v>
      </c>
      <c r="S960" s="9">
        <f t="shared" si="58"/>
        <v>40350.208333333336</v>
      </c>
      <c r="T960" s="9">
        <f t="shared" si="59"/>
        <v>40372.208333333336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5">
        <f t="shared" si="56"/>
        <v>4.5731034482758622E-2</v>
      </c>
      <c r="P961" s="6">
        <f t="shared" si="57"/>
        <v>51.007692307692309</v>
      </c>
      <c r="Q961" t="str" cm="1">
        <f t="array" ref="Q961:R961">_xlfn.TEXTSPLIT(N961,"/")</f>
        <v>publishing</v>
      </c>
      <c r="R961" t="str">
        <v>translations</v>
      </c>
      <c r="S961" s="9">
        <f t="shared" si="58"/>
        <v>40357.208333333336</v>
      </c>
      <c r="T961" s="9">
        <f t="shared" si="59"/>
        <v>40385.208333333336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5">
        <f t="shared" si="56"/>
        <v>0.85054545454545449</v>
      </c>
      <c r="P962" s="6">
        <f t="shared" si="57"/>
        <v>85.054545454545448</v>
      </c>
      <c r="Q962" t="str" cm="1">
        <f t="array" ref="Q962:R962">_xlfn.TEXTSPLIT(N962,"/")</f>
        <v>technology</v>
      </c>
      <c r="R962" t="str">
        <v>web</v>
      </c>
      <c r="S962" s="9">
        <f t="shared" si="58"/>
        <v>42408.25</v>
      </c>
      <c r="T962" s="9">
        <f t="shared" si="59"/>
        <v>42445.208333333328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5">
        <f t="shared" ref="O963:O1001" si="60">E963/D963</f>
        <v>1.1929824561403508</v>
      </c>
      <c r="P963" s="6">
        <f t="shared" ref="P963:P1001" si="61">IFERROR(E963/G963,0)</f>
        <v>43.87096774193548</v>
      </c>
      <c r="Q963" t="str" cm="1">
        <f t="array" ref="Q963:R963">_xlfn.TEXTSPLIT(N963,"/")</f>
        <v>publishing</v>
      </c>
      <c r="R963" t="str">
        <v>translations</v>
      </c>
      <c r="S963" s="9">
        <f t="shared" ref="S963:S1001" si="62">(((J963/60)/60)/24)+DATE(1970,1,1)</f>
        <v>40591.25</v>
      </c>
      <c r="T963" s="9">
        <f t="shared" ref="T963:T1001" si="63">(((K963/60)/60)/24)+DATE(1970,1,1)</f>
        <v>40595.25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5">
        <f t="shared" si="60"/>
        <v>2.9602777777777778</v>
      </c>
      <c r="P964" s="6">
        <f t="shared" si="61"/>
        <v>40.063909774436091</v>
      </c>
      <c r="Q964" t="str" cm="1">
        <f t="array" ref="Q964:R964">_xlfn.TEXTSPLIT(N964,"/")</f>
        <v>food</v>
      </c>
      <c r="R964" t="str">
        <v>food trucks</v>
      </c>
      <c r="S964" s="9">
        <f t="shared" si="62"/>
        <v>41592.25</v>
      </c>
      <c r="T964" s="9">
        <f t="shared" si="63"/>
        <v>41613.25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5">
        <f t="shared" si="60"/>
        <v>0.84694915254237291</v>
      </c>
      <c r="P965" s="6">
        <f t="shared" si="61"/>
        <v>43.833333333333336</v>
      </c>
      <c r="Q965" t="str" cm="1">
        <f t="array" ref="Q965:R965">_xlfn.TEXTSPLIT(N965,"/")</f>
        <v>photography</v>
      </c>
      <c r="R965" t="str">
        <v>photography books</v>
      </c>
      <c r="S965" s="9">
        <f t="shared" si="62"/>
        <v>40607.25</v>
      </c>
      <c r="T965" s="9">
        <f t="shared" si="63"/>
        <v>40613.25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5">
        <f t="shared" si="60"/>
        <v>3.5578378378378379</v>
      </c>
      <c r="P966" s="6">
        <f t="shared" si="61"/>
        <v>84.92903225806451</v>
      </c>
      <c r="Q966" t="str" cm="1">
        <f t="array" ref="Q966:R966">_xlfn.TEXTSPLIT(N966,"/")</f>
        <v>theater</v>
      </c>
      <c r="R966" t="str">
        <v>plays</v>
      </c>
      <c r="S966" s="9">
        <f t="shared" si="62"/>
        <v>42135.208333333328</v>
      </c>
      <c r="T966" s="9">
        <f t="shared" si="63"/>
        <v>42140.208333333328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5">
        <f t="shared" si="60"/>
        <v>3.8640909090909092</v>
      </c>
      <c r="P967" s="6">
        <f t="shared" si="61"/>
        <v>41.067632850241544</v>
      </c>
      <c r="Q967" t="str" cm="1">
        <f t="array" ref="Q967:R967">_xlfn.TEXTSPLIT(N967,"/")</f>
        <v>music</v>
      </c>
      <c r="R967" t="str">
        <v>rock</v>
      </c>
      <c r="S967" s="9">
        <f t="shared" si="62"/>
        <v>40203.25</v>
      </c>
      <c r="T967" s="9">
        <f t="shared" si="63"/>
        <v>40243.25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5">
        <f t="shared" si="60"/>
        <v>7.9223529411764702</v>
      </c>
      <c r="P968" s="6">
        <f t="shared" si="61"/>
        <v>54.971428571428568</v>
      </c>
      <c r="Q968" t="str" cm="1">
        <f t="array" ref="Q968:R968">_xlfn.TEXTSPLIT(N968,"/")</f>
        <v>theater</v>
      </c>
      <c r="R968" t="str">
        <v>plays</v>
      </c>
      <c r="S968" s="9">
        <f t="shared" si="62"/>
        <v>42901.208333333328</v>
      </c>
      <c r="T968" s="9">
        <f t="shared" si="63"/>
        <v>42903.208333333328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5">
        <f t="shared" si="60"/>
        <v>1.3703393665158372</v>
      </c>
      <c r="P969" s="6">
        <f t="shared" si="61"/>
        <v>77.010807374443743</v>
      </c>
      <c r="Q969" t="str" cm="1">
        <f t="array" ref="Q969:R969">_xlfn.TEXTSPLIT(N969,"/")</f>
        <v>music</v>
      </c>
      <c r="R969" t="str">
        <v>world music</v>
      </c>
      <c r="S969" s="9">
        <f t="shared" si="62"/>
        <v>41005.208333333336</v>
      </c>
      <c r="T969" s="9">
        <f t="shared" si="63"/>
        <v>41042.208333333336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5">
        <f t="shared" si="60"/>
        <v>3.3820833333333336</v>
      </c>
      <c r="P970" s="6">
        <f t="shared" si="61"/>
        <v>71.201754385964918</v>
      </c>
      <c r="Q970" t="str" cm="1">
        <f t="array" ref="Q970:R970">_xlfn.TEXTSPLIT(N970,"/")</f>
        <v>food</v>
      </c>
      <c r="R970" t="str">
        <v>food trucks</v>
      </c>
      <c r="S970" s="9">
        <f t="shared" si="62"/>
        <v>40544.25</v>
      </c>
      <c r="T970" s="9">
        <f t="shared" si="63"/>
        <v>40559.25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5">
        <f t="shared" si="60"/>
        <v>1.0822784810126582</v>
      </c>
      <c r="P971" s="6">
        <f t="shared" si="61"/>
        <v>91.935483870967744</v>
      </c>
      <c r="Q971" t="str" cm="1">
        <f t="array" ref="Q971:R971">_xlfn.TEXTSPLIT(N971,"/")</f>
        <v>theater</v>
      </c>
      <c r="R971" t="str">
        <v>plays</v>
      </c>
      <c r="S971" s="9">
        <f t="shared" si="62"/>
        <v>43821.25</v>
      </c>
      <c r="T971" s="9">
        <f t="shared" si="63"/>
        <v>43828.25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5">
        <f t="shared" si="60"/>
        <v>0.60757639620653314</v>
      </c>
      <c r="P972" s="6">
        <f t="shared" si="61"/>
        <v>97.069023569023571</v>
      </c>
      <c r="Q972" t="str" cm="1">
        <f t="array" ref="Q972:R972">_xlfn.TEXTSPLIT(N972,"/")</f>
        <v>theater</v>
      </c>
      <c r="R972" t="str">
        <v>plays</v>
      </c>
      <c r="S972" s="9">
        <f t="shared" si="62"/>
        <v>40672.208333333336</v>
      </c>
      <c r="T972" s="9">
        <f t="shared" si="63"/>
        <v>40673.208333333336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5">
        <f t="shared" si="60"/>
        <v>0.27725490196078434</v>
      </c>
      <c r="P973" s="6">
        <f t="shared" si="61"/>
        <v>58.916666666666664</v>
      </c>
      <c r="Q973" t="str" cm="1">
        <f t="array" ref="Q973:R973">_xlfn.TEXTSPLIT(N973,"/")</f>
        <v>film &amp; video</v>
      </c>
      <c r="R973" t="str">
        <v>television</v>
      </c>
      <c r="S973" s="9">
        <f t="shared" si="62"/>
        <v>41555.208333333336</v>
      </c>
      <c r="T973" s="9">
        <f t="shared" si="63"/>
        <v>41561.208333333336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5">
        <f t="shared" si="60"/>
        <v>2.283934426229508</v>
      </c>
      <c r="P974" s="6">
        <f t="shared" si="61"/>
        <v>58.015466983938133</v>
      </c>
      <c r="Q974" t="str" cm="1">
        <f t="array" ref="Q974:R974">_xlfn.TEXTSPLIT(N974,"/")</f>
        <v>technology</v>
      </c>
      <c r="R974" t="str">
        <v>web</v>
      </c>
      <c r="S974" s="9">
        <f t="shared" si="62"/>
        <v>41792.208333333336</v>
      </c>
      <c r="T974" s="9">
        <f t="shared" si="63"/>
        <v>41801.208333333336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5">
        <f t="shared" si="60"/>
        <v>0.21615194054500414</v>
      </c>
      <c r="P975" s="6">
        <f t="shared" si="61"/>
        <v>103.87301587301587</v>
      </c>
      <c r="Q975" t="str" cm="1">
        <f t="array" ref="Q975:R975">_xlfn.TEXTSPLIT(N975,"/")</f>
        <v>theater</v>
      </c>
      <c r="R975" t="str">
        <v>plays</v>
      </c>
      <c r="S975" s="9">
        <f t="shared" si="62"/>
        <v>40522.25</v>
      </c>
      <c r="T975" s="9">
        <f t="shared" si="63"/>
        <v>40524.25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5">
        <f t="shared" si="60"/>
        <v>3.73875</v>
      </c>
      <c r="P976" s="6">
        <f t="shared" si="61"/>
        <v>93.46875</v>
      </c>
      <c r="Q976" t="str" cm="1">
        <f t="array" ref="Q976:R976">_xlfn.TEXTSPLIT(N976,"/")</f>
        <v>music</v>
      </c>
      <c r="R976" t="str">
        <v>indie rock</v>
      </c>
      <c r="S976" s="9">
        <f t="shared" si="62"/>
        <v>41412.208333333336</v>
      </c>
      <c r="T976" s="9">
        <f t="shared" si="63"/>
        <v>41413.208333333336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5">
        <f t="shared" si="60"/>
        <v>1.5492592592592593</v>
      </c>
      <c r="P977" s="6">
        <f t="shared" si="61"/>
        <v>61.970370370370368</v>
      </c>
      <c r="Q977" t="str" cm="1">
        <f t="array" ref="Q977:R977">_xlfn.TEXTSPLIT(N977,"/")</f>
        <v>theater</v>
      </c>
      <c r="R977" t="str">
        <v>plays</v>
      </c>
      <c r="S977" s="9">
        <f t="shared" si="62"/>
        <v>42337.25</v>
      </c>
      <c r="T977" s="9">
        <f t="shared" si="63"/>
        <v>42376.25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5">
        <f t="shared" si="60"/>
        <v>3.2214999999999998</v>
      </c>
      <c r="P978" s="6">
        <f t="shared" si="61"/>
        <v>92.042857142857144</v>
      </c>
      <c r="Q978" t="str" cm="1">
        <f t="array" ref="Q978:R978">_xlfn.TEXTSPLIT(N978,"/")</f>
        <v>theater</v>
      </c>
      <c r="R978" t="str">
        <v>plays</v>
      </c>
      <c r="S978" s="9">
        <f t="shared" si="62"/>
        <v>40571.25</v>
      </c>
      <c r="T978" s="9">
        <f t="shared" si="63"/>
        <v>40577.25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5">
        <f t="shared" si="60"/>
        <v>0.73957142857142855</v>
      </c>
      <c r="P979" s="6">
        <f t="shared" si="61"/>
        <v>77.268656716417908</v>
      </c>
      <c r="Q979" t="str" cm="1">
        <f t="array" ref="Q979:R979">_xlfn.TEXTSPLIT(N979,"/")</f>
        <v>food</v>
      </c>
      <c r="R979" t="str">
        <v>food trucks</v>
      </c>
      <c r="S979" s="9">
        <f t="shared" si="62"/>
        <v>43138.25</v>
      </c>
      <c r="T979" s="9">
        <f t="shared" si="63"/>
        <v>43170.25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5">
        <f t="shared" si="60"/>
        <v>8.641</v>
      </c>
      <c r="P980" s="6">
        <f t="shared" si="61"/>
        <v>93.923913043478265</v>
      </c>
      <c r="Q980" t="str" cm="1">
        <f t="array" ref="Q980:R980">_xlfn.TEXTSPLIT(N980,"/")</f>
        <v>games</v>
      </c>
      <c r="R980" t="str">
        <v>video games</v>
      </c>
      <c r="S980" s="9">
        <f t="shared" si="62"/>
        <v>42686.25</v>
      </c>
      <c r="T980" s="9">
        <f t="shared" si="63"/>
        <v>42708.25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5">
        <f t="shared" si="60"/>
        <v>1.432624584717608</v>
      </c>
      <c r="P981" s="6">
        <f t="shared" si="61"/>
        <v>84.969458128078813</v>
      </c>
      <c r="Q981" t="str" cm="1">
        <f t="array" ref="Q981:R981">_xlfn.TEXTSPLIT(N981,"/")</f>
        <v>theater</v>
      </c>
      <c r="R981" t="str">
        <v>plays</v>
      </c>
      <c r="S981" s="9">
        <f t="shared" si="62"/>
        <v>42078.208333333328</v>
      </c>
      <c r="T981" s="9">
        <f t="shared" si="63"/>
        <v>42084.208333333328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5">
        <f t="shared" si="60"/>
        <v>0.40281762295081969</v>
      </c>
      <c r="P982" s="6">
        <f t="shared" si="61"/>
        <v>105.97035040431267</v>
      </c>
      <c r="Q982" t="str" cm="1">
        <f t="array" ref="Q982:R982">_xlfn.TEXTSPLIT(N982,"/")</f>
        <v>publishing</v>
      </c>
      <c r="R982" t="str">
        <v>nonfiction</v>
      </c>
      <c r="S982" s="9">
        <f t="shared" si="62"/>
        <v>42307.208333333328</v>
      </c>
      <c r="T982" s="9">
        <f t="shared" si="63"/>
        <v>42312.25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5">
        <f t="shared" si="60"/>
        <v>1.7822388059701493</v>
      </c>
      <c r="P983" s="6">
        <f t="shared" si="61"/>
        <v>36.969040247678016</v>
      </c>
      <c r="Q983" t="str" cm="1">
        <f t="array" ref="Q983:R983">_xlfn.TEXTSPLIT(N983,"/")</f>
        <v>technology</v>
      </c>
      <c r="R983" t="str">
        <v>web</v>
      </c>
      <c r="S983" s="9">
        <f t="shared" si="62"/>
        <v>43094.25</v>
      </c>
      <c r="T983" s="9">
        <f t="shared" si="63"/>
        <v>43127.25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5">
        <f t="shared" si="60"/>
        <v>0.84930555555555554</v>
      </c>
      <c r="P984" s="6">
        <f t="shared" si="61"/>
        <v>81.533333333333331</v>
      </c>
      <c r="Q984" t="str" cm="1">
        <f t="array" ref="Q984:R984">_xlfn.TEXTSPLIT(N984,"/")</f>
        <v>film &amp; video</v>
      </c>
      <c r="R984" t="str">
        <v>documentary</v>
      </c>
      <c r="S984" s="9">
        <f t="shared" si="62"/>
        <v>40743.208333333336</v>
      </c>
      <c r="T984" s="9">
        <f t="shared" si="63"/>
        <v>40745.208333333336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5">
        <f t="shared" si="60"/>
        <v>1.4593648334624323</v>
      </c>
      <c r="P985" s="6">
        <f t="shared" si="61"/>
        <v>80.999140154772135</v>
      </c>
      <c r="Q985" t="str" cm="1">
        <f t="array" ref="Q985:R985">_xlfn.TEXTSPLIT(N985,"/")</f>
        <v>film &amp; video</v>
      </c>
      <c r="R985" t="str">
        <v>documentary</v>
      </c>
      <c r="S985" s="9">
        <f t="shared" si="62"/>
        <v>43681.208333333328</v>
      </c>
      <c r="T985" s="9">
        <f t="shared" si="63"/>
        <v>43696.208333333328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5">
        <f t="shared" si="60"/>
        <v>1.5246153846153847</v>
      </c>
      <c r="P986" s="6">
        <f t="shared" si="61"/>
        <v>26.010498687664043</v>
      </c>
      <c r="Q986" t="str" cm="1">
        <f t="array" ref="Q986:R986">_xlfn.TEXTSPLIT(N986,"/")</f>
        <v>theater</v>
      </c>
      <c r="R986" t="str">
        <v>plays</v>
      </c>
      <c r="S986" s="9">
        <f t="shared" si="62"/>
        <v>43716.208333333328</v>
      </c>
      <c r="T986" s="9">
        <f t="shared" si="63"/>
        <v>43742.208333333328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5">
        <f t="shared" si="60"/>
        <v>0.67129542790152408</v>
      </c>
      <c r="P987" s="6">
        <f t="shared" si="61"/>
        <v>25.998410896708286</v>
      </c>
      <c r="Q987" t="str" cm="1">
        <f t="array" ref="Q987:R987">_xlfn.TEXTSPLIT(N987,"/")</f>
        <v>music</v>
      </c>
      <c r="R987" t="str">
        <v>rock</v>
      </c>
      <c r="S987" s="9">
        <f t="shared" si="62"/>
        <v>41614.25</v>
      </c>
      <c r="T987" s="9">
        <f t="shared" si="63"/>
        <v>41640.25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5">
        <f t="shared" si="60"/>
        <v>0.40307692307692305</v>
      </c>
      <c r="P988" s="6">
        <f t="shared" si="61"/>
        <v>34.173913043478258</v>
      </c>
      <c r="Q988" t="str" cm="1">
        <f t="array" ref="Q988:R988">_xlfn.TEXTSPLIT(N988,"/")</f>
        <v>music</v>
      </c>
      <c r="R988" t="str">
        <v>rock</v>
      </c>
      <c r="S988" s="9">
        <f t="shared" si="62"/>
        <v>40638.208333333336</v>
      </c>
      <c r="T988" s="9">
        <f t="shared" si="63"/>
        <v>40652.208333333336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5">
        <f t="shared" si="60"/>
        <v>2.1679032258064517</v>
      </c>
      <c r="P989" s="6">
        <f t="shared" si="61"/>
        <v>28.002083333333335</v>
      </c>
      <c r="Q989" t="str" cm="1">
        <f t="array" ref="Q989:R989">_xlfn.TEXTSPLIT(N989,"/")</f>
        <v>film &amp; video</v>
      </c>
      <c r="R989" t="str">
        <v>documentary</v>
      </c>
      <c r="S989" s="9">
        <f t="shared" si="62"/>
        <v>42852.208333333328</v>
      </c>
      <c r="T989" s="9">
        <f t="shared" si="63"/>
        <v>42866.208333333328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5">
        <f t="shared" si="60"/>
        <v>0.52117021276595743</v>
      </c>
      <c r="P990" s="6">
        <f t="shared" si="61"/>
        <v>76.546875</v>
      </c>
      <c r="Q990" t="str" cm="1">
        <f t="array" ref="Q990:R990">_xlfn.TEXTSPLIT(N990,"/")</f>
        <v>publishing</v>
      </c>
      <c r="R990" t="str">
        <v>radio &amp; podcasts</v>
      </c>
      <c r="S990" s="9">
        <f t="shared" si="62"/>
        <v>42686.25</v>
      </c>
      <c r="T990" s="9">
        <f t="shared" si="63"/>
        <v>42707.25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5">
        <f t="shared" si="60"/>
        <v>4.9958333333333336</v>
      </c>
      <c r="P991" s="6">
        <f t="shared" si="61"/>
        <v>53.053097345132741</v>
      </c>
      <c r="Q991" t="str" cm="1">
        <f t="array" ref="Q991:R991">_xlfn.TEXTSPLIT(N991,"/")</f>
        <v>publishing</v>
      </c>
      <c r="R991" t="str">
        <v>translations</v>
      </c>
      <c r="S991" s="9">
        <f t="shared" si="62"/>
        <v>43571.208333333328</v>
      </c>
      <c r="T991" s="9">
        <f t="shared" si="63"/>
        <v>43576.208333333328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5">
        <f t="shared" si="60"/>
        <v>0.87679487179487181</v>
      </c>
      <c r="P992" s="6">
        <f t="shared" si="61"/>
        <v>106.859375</v>
      </c>
      <c r="Q992" t="str" cm="1">
        <f t="array" ref="Q992:R992">_xlfn.TEXTSPLIT(N992,"/")</f>
        <v>film &amp; video</v>
      </c>
      <c r="R992" t="str">
        <v>drama</v>
      </c>
      <c r="S992" s="9">
        <f t="shared" si="62"/>
        <v>42432.25</v>
      </c>
      <c r="T992" s="9">
        <f t="shared" si="63"/>
        <v>42454.208333333328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5">
        <f t="shared" si="60"/>
        <v>1.131734693877551</v>
      </c>
      <c r="P993" s="6">
        <f t="shared" si="61"/>
        <v>46.020746887966808</v>
      </c>
      <c r="Q993" t="str" cm="1">
        <f t="array" ref="Q993:R993">_xlfn.TEXTSPLIT(N993,"/")</f>
        <v>music</v>
      </c>
      <c r="R993" t="str">
        <v>rock</v>
      </c>
      <c r="S993" s="9">
        <f t="shared" si="62"/>
        <v>41907.208333333336</v>
      </c>
      <c r="T993" s="9">
        <f t="shared" si="63"/>
        <v>41911.208333333336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5">
        <f t="shared" si="60"/>
        <v>4.2654838709677421</v>
      </c>
      <c r="P994" s="6">
        <f t="shared" si="61"/>
        <v>100.17424242424242</v>
      </c>
      <c r="Q994" t="str" cm="1">
        <f t="array" ref="Q994:R994">_xlfn.TEXTSPLIT(N994,"/")</f>
        <v>film &amp; video</v>
      </c>
      <c r="R994" t="str">
        <v>drama</v>
      </c>
      <c r="S994" s="9">
        <f t="shared" si="62"/>
        <v>43227.208333333328</v>
      </c>
      <c r="T994" s="9">
        <f t="shared" si="63"/>
        <v>43241.208333333328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5">
        <f t="shared" si="60"/>
        <v>0.77632653061224488</v>
      </c>
      <c r="P995" s="6">
        <f t="shared" si="61"/>
        <v>101.44</v>
      </c>
      <c r="Q995" t="str" cm="1">
        <f t="array" ref="Q995:R995">_xlfn.TEXTSPLIT(N995,"/")</f>
        <v>photography</v>
      </c>
      <c r="R995" t="str">
        <v>photography books</v>
      </c>
      <c r="S995" s="9">
        <f t="shared" si="62"/>
        <v>42362.25</v>
      </c>
      <c r="T995" s="9">
        <f t="shared" si="63"/>
        <v>42379.25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5">
        <f t="shared" si="60"/>
        <v>0.52496810772501767</v>
      </c>
      <c r="P996" s="6">
        <f t="shared" si="61"/>
        <v>87.972684085510693</v>
      </c>
      <c r="Q996" t="str" cm="1">
        <f t="array" ref="Q996:R996">_xlfn.TEXTSPLIT(N996,"/")</f>
        <v>publishing</v>
      </c>
      <c r="R996" t="str">
        <v>translations</v>
      </c>
      <c r="S996" s="9">
        <f t="shared" si="62"/>
        <v>41929.208333333336</v>
      </c>
      <c r="T996" s="9">
        <f t="shared" si="63"/>
        <v>41935.208333333336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5">
        <f t="shared" si="60"/>
        <v>1.5746762589928058</v>
      </c>
      <c r="P997" s="6">
        <f t="shared" si="61"/>
        <v>74.995594713656388</v>
      </c>
      <c r="Q997" t="str" cm="1">
        <f t="array" ref="Q997:R997">_xlfn.TEXTSPLIT(N997,"/")</f>
        <v>food</v>
      </c>
      <c r="R997" t="str">
        <v>food trucks</v>
      </c>
      <c r="S997" s="9">
        <f t="shared" si="62"/>
        <v>43408.208333333328</v>
      </c>
      <c r="T997" s="9">
        <f t="shared" si="63"/>
        <v>43437.25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5">
        <f t="shared" si="60"/>
        <v>0.72939393939393937</v>
      </c>
      <c r="P998" s="6">
        <f t="shared" si="61"/>
        <v>42.982142857142854</v>
      </c>
      <c r="Q998" t="str" cm="1">
        <f t="array" ref="Q998:R998">_xlfn.TEXTSPLIT(N998,"/")</f>
        <v>theater</v>
      </c>
      <c r="R998" t="str">
        <v>plays</v>
      </c>
      <c r="S998" s="9">
        <f t="shared" si="62"/>
        <v>41276.25</v>
      </c>
      <c r="T998" s="9">
        <f t="shared" si="63"/>
        <v>41306.25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5">
        <f t="shared" si="60"/>
        <v>0.60565789473684206</v>
      </c>
      <c r="P999" s="6">
        <f t="shared" si="61"/>
        <v>33.115107913669064</v>
      </c>
      <c r="Q999" t="str" cm="1">
        <f t="array" ref="Q999:R999">_xlfn.TEXTSPLIT(N999,"/")</f>
        <v>theater</v>
      </c>
      <c r="R999" t="str">
        <v>plays</v>
      </c>
      <c r="S999" s="9">
        <f t="shared" si="62"/>
        <v>41659.25</v>
      </c>
      <c r="T999" s="9">
        <f t="shared" si="63"/>
        <v>41664.25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5">
        <f t="shared" si="60"/>
        <v>0.5679129129129129</v>
      </c>
      <c r="P1000" s="6">
        <f t="shared" si="61"/>
        <v>101.13101604278074</v>
      </c>
      <c r="Q1000" t="str" cm="1">
        <f t="array" ref="Q1000:R1000">_xlfn.TEXTSPLIT(N1000,"/")</f>
        <v>music</v>
      </c>
      <c r="R1000" t="str">
        <v>indie rock</v>
      </c>
      <c r="S1000" s="9">
        <f t="shared" si="62"/>
        <v>40220.25</v>
      </c>
      <c r="T1000" s="9">
        <f t="shared" si="63"/>
        <v>40234.25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5">
        <f t="shared" si="60"/>
        <v>0.56542754275427543</v>
      </c>
      <c r="P1001" s="6">
        <f t="shared" si="61"/>
        <v>55.98841354723708</v>
      </c>
      <c r="Q1001" t="str" cm="1">
        <f t="array" ref="Q1001:R1001">_xlfn.TEXTSPLIT(N1001,"/")</f>
        <v>food</v>
      </c>
      <c r="R1001" t="str">
        <v>food trucks</v>
      </c>
      <c r="S1001" s="9">
        <f t="shared" si="62"/>
        <v>42550.208333333328</v>
      </c>
      <c r="T1001" s="9">
        <f t="shared" si="63"/>
        <v>42557.208333333328</v>
      </c>
    </row>
  </sheetData>
  <autoFilter ref="A1:T1001" xr:uid="{00000000-0001-0000-0000-000000000000}"/>
  <conditionalFormatting sqref="F1:F1048576">
    <cfRule type="cellIs" dxfId="3" priority="26" operator="equal">
      <formula>"canceled"</formula>
    </cfRule>
    <cfRule type="cellIs" dxfId="2" priority="27" operator="equal">
      <formula>"live"</formula>
    </cfRule>
    <cfRule type="cellIs" dxfId="1" priority="28" operator="equal">
      <formula>"successful"</formula>
    </cfRule>
    <cfRule type="cellIs" dxfId="0" priority="29" operator="equal">
      <formula>"failed"</formula>
    </cfRule>
  </conditionalFormatting>
  <conditionalFormatting sqref="O1:O1048576">
    <cfRule type="colorScale" priority="3">
      <colorScale>
        <cfvo type="num" val="0"/>
        <cfvo type="num" val="1"/>
        <cfvo type="num" val="2"/>
        <color rgb="FFF8696B"/>
        <color theme="9" tint="0.59999389629810485"/>
        <color rgb="FF5A8AC6"/>
      </colorScale>
    </cfRule>
  </conditionalFormatting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FB63-5633-40C3-9D2C-3858E02B9A87}">
  <dimension ref="B1:G14"/>
  <sheetViews>
    <sheetView workbookViewId="0">
      <selection activeCell="M22" sqref="M22"/>
    </sheetView>
  </sheetViews>
  <sheetFormatPr defaultRowHeight="15.75" x14ac:dyDescent="0.25"/>
  <cols>
    <col min="2" max="2" width="16.5" bestFit="1" customWidth="1"/>
    <col min="3" max="3" width="15.25" bestFit="1" customWidth="1"/>
    <col min="4" max="4" width="5.625" bestFit="1" customWidth="1"/>
    <col min="5" max="5" width="3.875" bestFit="1" customWidth="1"/>
    <col min="6" max="6" width="9.25" bestFit="1" customWidth="1"/>
    <col min="7" max="7" width="11" bestFit="1" customWidth="1"/>
  </cols>
  <sheetData>
    <row r="1" spans="2:7" x14ac:dyDescent="0.25">
      <c r="B1" s="7" t="s">
        <v>6</v>
      </c>
      <c r="C1" t="s">
        <v>2033</v>
      </c>
    </row>
    <row r="3" spans="2:7" x14ac:dyDescent="0.25">
      <c r="B3" s="7" t="s">
        <v>2046</v>
      </c>
      <c r="C3" s="7" t="s">
        <v>2045</v>
      </c>
    </row>
    <row r="4" spans="2:7" x14ac:dyDescent="0.25">
      <c r="B4" s="7" t="s">
        <v>2034</v>
      </c>
      <c r="C4" t="s">
        <v>74</v>
      </c>
      <c r="D4" t="s">
        <v>14</v>
      </c>
      <c r="E4" t="s">
        <v>47</v>
      </c>
      <c r="F4" t="s">
        <v>20</v>
      </c>
      <c r="G4" t="s">
        <v>2044</v>
      </c>
    </row>
    <row r="5" spans="2:7" x14ac:dyDescent="0.25">
      <c r="B5" s="8" t="s">
        <v>2035</v>
      </c>
      <c r="C5">
        <v>11</v>
      </c>
      <c r="D5">
        <v>60</v>
      </c>
      <c r="E5">
        <v>5</v>
      </c>
      <c r="F5">
        <v>102</v>
      </c>
      <c r="G5">
        <v>178</v>
      </c>
    </row>
    <row r="6" spans="2:7" x14ac:dyDescent="0.25">
      <c r="B6" s="8" t="s">
        <v>2036</v>
      </c>
      <c r="C6">
        <v>4</v>
      </c>
      <c r="D6">
        <v>20</v>
      </c>
      <c r="F6">
        <v>22</v>
      </c>
      <c r="G6">
        <v>46</v>
      </c>
    </row>
    <row r="7" spans="2:7" x14ac:dyDescent="0.25">
      <c r="B7" s="8" t="s">
        <v>2037</v>
      </c>
      <c r="C7">
        <v>1</v>
      </c>
      <c r="D7">
        <v>23</v>
      </c>
      <c r="E7">
        <v>3</v>
      </c>
      <c r="F7">
        <v>21</v>
      </c>
      <c r="G7">
        <v>48</v>
      </c>
    </row>
    <row r="8" spans="2:7" x14ac:dyDescent="0.25">
      <c r="B8" s="8" t="s">
        <v>2038</v>
      </c>
      <c r="F8">
        <v>4</v>
      </c>
      <c r="G8">
        <v>4</v>
      </c>
    </row>
    <row r="9" spans="2:7" x14ac:dyDescent="0.25">
      <c r="B9" s="8" t="s">
        <v>2039</v>
      </c>
      <c r="C9">
        <v>10</v>
      </c>
      <c r="D9">
        <v>66</v>
      </c>
      <c r="F9">
        <v>99</v>
      </c>
      <c r="G9">
        <v>175</v>
      </c>
    </row>
    <row r="10" spans="2:7" x14ac:dyDescent="0.25">
      <c r="B10" s="8" t="s">
        <v>2040</v>
      </c>
      <c r="C10">
        <v>4</v>
      </c>
      <c r="D10">
        <v>11</v>
      </c>
      <c r="E10">
        <v>1</v>
      </c>
      <c r="F10">
        <v>26</v>
      </c>
      <c r="G10">
        <v>42</v>
      </c>
    </row>
    <row r="11" spans="2:7" x14ac:dyDescent="0.25">
      <c r="B11" s="8" t="s">
        <v>2041</v>
      </c>
      <c r="C11">
        <v>2</v>
      </c>
      <c r="D11">
        <v>24</v>
      </c>
      <c r="E11">
        <v>1</v>
      </c>
      <c r="F11">
        <v>40</v>
      </c>
      <c r="G11">
        <v>67</v>
      </c>
    </row>
    <row r="12" spans="2:7" x14ac:dyDescent="0.25">
      <c r="B12" s="8" t="s">
        <v>2042</v>
      </c>
      <c r="C12">
        <v>2</v>
      </c>
      <c r="D12">
        <v>28</v>
      </c>
      <c r="E12">
        <v>2</v>
      </c>
      <c r="F12">
        <v>64</v>
      </c>
      <c r="G12">
        <v>96</v>
      </c>
    </row>
    <row r="13" spans="2:7" x14ac:dyDescent="0.25">
      <c r="B13" s="8" t="s">
        <v>2043</v>
      </c>
      <c r="C13">
        <v>23</v>
      </c>
      <c r="D13">
        <v>132</v>
      </c>
      <c r="E13">
        <v>2</v>
      </c>
      <c r="F13">
        <v>187</v>
      </c>
      <c r="G13">
        <v>344</v>
      </c>
    </row>
    <row r="14" spans="2:7" x14ac:dyDescent="0.25">
      <c r="B14" s="8" t="s">
        <v>2044</v>
      </c>
      <c r="C14">
        <v>57</v>
      </c>
      <c r="D14">
        <v>364</v>
      </c>
      <c r="E14">
        <v>14</v>
      </c>
      <c r="F14">
        <v>565</v>
      </c>
      <c r="G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FA9AA-C4D7-434C-B633-D256D1A30AE6}">
  <dimension ref="A1:F30"/>
  <sheetViews>
    <sheetView workbookViewId="0">
      <selection activeCell="Q2" sqref="Q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2033</v>
      </c>
    </row>
    <row r="2" spans="1:6" x14ac:dyDescent="0.25">
      <c r="A2" s="7" t="s">
        <v>2031</v>
      </c>
      <c r="B2" t="s">
        <v>2033</v>
      </c>
    </row>
    <row r="4" spans="1:6" x14ac:dyDescent="0.25">
      <c r="A4" s="7" t="s">
        <v>2046</v>
      </c>
      <c r="B4" s="7" t="s">
        <v>2045</v>
      </c>
    </row>
    <row r="5" spans="1:6" x14ac:dyDescent="0.25">
      <c r="A5" s="7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5">
      <c r="A6" s="8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8" t="s">
        <v>2048</v>
      </c>
      <c r="E7">
        <v>4</v>
      </c>
      <c r="F7">
        <v>4</v>
      </c>
    </row>
    <row r="8" spans="1:6" x14ac:dyDescent="0.25">
      <c r="A8" s="8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8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8" t="s">
        <v>2051</v>
      </c>
      <c r="C10">
        <v>8</v>
      </c>
      <c r="E10">
        <v>10</v>
      </c>
      <c r="F10">
        <v>18</v>
      </c>
    </row>
    <row r="11" spans="1:6" x14ac:dyDescent="0.25">
      <c r="A11" s="8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8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8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8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8" t="s">
        <v>2056</v>
      </c>
      <c r="C15">
        <v>3</v>
      </c>
      <c r="E15">
        <v>4</v>
      </c>
      <c r="F15">
        <v>7</v>
      </c>
    </row>
    <row r="16" spans="1:6" x14ac:dyDescent="0.25">
      <c r="A16" s="8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8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8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8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8" t="s">
        <v>2061</v>
      </c>
      <c r="C20">
        <v>4</v>
      </c>
      <c r="E20">
        <v>4</v>
      </c>
      <c r="F20">
        <v>8</v>
      </c>
    </row>
    <row r="21" spans="1:6" x14ac:dyDescent="0.25">
      <c r="A21" s="8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8" t="s">
        <v>2063</v>
      </c>
      <c r="C22">
        <v>9</v>
      </c>
      <c r="E22">
        <v>5</v>
      </c>
      <c r="F22">
        <v>14</v>
      </c>
    </row>
    <row r="23" spans="1:6" x14ac:dyDescent="0.25">
      <c r="A23" s="8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8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8" t="s">
        <v>2066</v>
      </c>
      <c r="C25">
        <v>7</v>
      </c>
      <c r="E25">
        <v>14</v>
      </c>
      <c r="F25">
        <v>21</v>
      </c>
    </row>
    <row r="26" spans="1:6" x14ac:dyDescent="0.25">
      <c r="A26" s="8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8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8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8" t="s">
        <v>2070</v>
      </c>
      <c r="E29">
        <v>3</v>
      </c>
      <c r="F29">
        <v>3</v>
      </c>
    </row>
    <row r="30" spans="1:6" x14ac:dyDescent="0.25">
      <c r="A30" s="8" t="s">
        <v>2044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24D5-AC49-4778-825E-8DE5E44F05B5}">
  <dimension ref="A1:F18"/>
  <sheetViews>
    <sheetView workbookViewId="0">
      <selection activeCell="A2" sqref="A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2031</v>
      </c>
      <c r="B1" t="s">
        <v>2033</v>
      </c>
    </row>
    <row r="2" spans="1:6" x14ac:dyDescent="0.25">
      <c r="A2" s="7" t="s">
        <v>2085</v>
      </c>
      <c r="B2" t="s">
        <v>2033</v>
      </c>
    </row>
    <row r="4" spans="1:6" x14ac:dyDescent="0.25">
      <c r="A4" s="7" t="s">
        <v>2046</v>
      </c>
      <c r="B4" s="7" t="s">
        <v>2045</v>
      </c>
    </row>
    <row r="5" spans="1:6" x14ac:dyDescent="0.25">
      <c r="A5" s="7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5">
      <c r="A6" s="10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5">
      <c r="A7" s="10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25">
      <c r="A8" s="10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25">
      <c r="A9" s="10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5">
      <c r="A10" s="10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5">
      <c r="A11" s="10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5">
      <c r="A12" s="10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5">
      <c r="A13" s="10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5">
      <c r="A14" s="10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25">
      <c r="A15" s="10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5">
      <c r="A16" s="10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5">
      <c r="A17" s="10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5">
      <c r="A18" s="10" t="s">
        <v>2044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AAE3-320F-4CD8-A643-A359B8A6EE5A}">
  <dimension ref="A1:H13"/>
  <sheetViews>
    <sheetView workbookViewId="0">
      <selection activeCell="K25" sqref="K25"/>
    </sheetView>
  </sheetViews>
  <sheetFormatPr defaultRowHeight="15.75" x14ac:dyDescent="0.25"/>
  <cols>
    <col min="1" max="1" width="16.75" bestFit="1" customWidth="1"/>
    <col min="2" max="2" width="9.5" customWidth="1"/>
    <col min="3" max="3" width="7.25" bestFit="1" customWidth="1"/>
    <col min="4" max="4" width="8.375" bestFit="1" customWidth="1"/>
    <col min="5" max="5" width="7.375" bestFit="1" customWidth="1"/>
    <col min="6" max="6" width="10.25" customWidth="1"/>
    <col min="7" max="7" width="11" customWidth="1"/>
    <col min="8" max="8" width="10" customWidth="1"/>
  </cols>
  <sheetData>
    <row r="1" spans="1:8" s="11" customFormat="1" ht="31.5" x14ac:dyDescent="0.25">
      <c r="A1" s="11" t="s">
        <v>2086</v>
      </c>
      <c r="B1" s="11" t="s">
        <v>2087</v>
      </c>
      <c r="C1" s="11" t="s">
        <v>2088</v>
      </c>
      <c r="D1" s="11" t="s">
        <v>2089</v>
      </c>
      <c r="E1" s="11" t="s">
        <v>2090</v>
      </c>
      <c r="F1" s="11" t="s">
        <v>2091</v>
      </c>
      <c r="G1" s="11" t="s">
        <v>2092</v>
      </c>
      <c r="H1" s="11" t="s">
        <v>2093</v>
      </c>
    </row>
    <row r="2" spans="1:8" x14ac:dyDescent="0.25">
      <c r="A2" t="s">
        <v>2096</v>
      </c>
      <c r="B2">
        <f>COUNTIFS(Crowdfunding!$D:$D,"&lt;1000",Crowdfunding!$F:$F,"=successful")</f>
        <v>30</v>
      </c>
      <c r="C2">
        <f>COUNTIFS(Crowdfunding!D:D,"&lt;1000",Crowdfunding!F:F,"=failed")</f>
        <v>20</v>
      </c>
      <c r="D2">
        <f>COUNTIFS(Crowdfunding!D:D,"&lt;1000",Crowdfunding!F:F,"=canceled")</f>
        <v>1</v>
      </c>
      <c r="E2">
        <f>SUM(B2:D2)</f>
        <v>51</v>
      </c>
      <c r="F2" s="5">
        <f>B2/$E2</f>
        <v>0.58823529411764708</v>
      </c>
      <c r="G2" s="5">
        <f>C2/$E2</f>
        <v>0.39215686274509803</v>
      </c>
      <c r="H2" s="5">
        <f>D2/$E2</f>
        <v>1.9607843137254902E-2</v>
      </c>
    </row>
    <row r="3" spans="1:8" x14ac:dyDescent="0.25">
      <c r="A3" t="s">
        <v>2094</v>
      </c>
      <c r="B3">
        <f>COUNTIFS(Crowdfunding!D:D,"&gt;=1000",Crowdfunding!D:D,"&lt;5000",Crowdfunding!F:F,"=successful")</f>
        <v>191</v>
      </c>
      <c r="C3">
        <f>COUNTIFS(Crowdfunding!$D:$D,"&gt;=1000",Crowdfunding!$D:$D,"&lt;5000",Crowdfunding!$F:$F,"=failed")</f>
        <v>38</v>
      </c>
      <c r="D3">
        <f>COUNTIFS(Crowdfunding!$D:$D,"&gt;=1000",Crowdfunding!$D:$D,"&lt;5000",Crowdfunding!$F:$F,"=canceled")</f>
        <v>2</v>
      </c>
      <c r="E3">
        <f t="shared" ref="E3:E13" si="0">SUM(B3:D3)</f>
        <v>231</v>
      </c>
      <c r="F3" s="5">
        <f t="shared" ref="F3:H13" si="1">B3/$E3</f>
        <v>0.82683982683982682</v>
      </c>
      <c r="G3" s="5">
        <f t="shared" si="1"/>
        <v>0.16450216450216451</v>
      </c>
      <c r="H3" s="5">
        <f t="shared" si="1"/>
        <v>8.658008658008658E-3</v>
      </c>
    </row>
    <row r="4" spans="1:8" x14ac:dyDescent="0.25">
      <c r="A4" t="s">
        <v>2095</v>
      </c>
      <c r="B4">
        <f>COUNTIFS(Crowdfunding!D:D,"&gt;=5000",Crowdfunding!D:D,"&lt;10000",Crowdfunding!F:F,"=successful")</f>
        <v>164</v>
      </c>
      <c r="C4">
        <f>COUNTIFS(Crowdfunding!$D:$D,"&gt;=5000",Crowdfunding!$D:$D,"&lt;10000",Crowdfunding!$F:$F,"=failed")</f>
        <v>126</v>
      </c>
      <c r="D4">
        <f>COUNTIFS(Crowdfunding!$D:$D,"&gt;=5000",Crowdfunding!$D:$D,"&lt;10000",Crowdfunding!$F:$F,"=canceled")</f>
        <v>25</v>
      </c>
      <c r="E4">
        <f t="shared" si="0"/>
        <v>315</v>
      </c>
      <c r="F4" s="5">
        <f t="shared" si="1"/>
        <v>0.52063492063492067</v>
      </c>
      <c r="G4" s="5">
        <f t="shared" si="1"/>
        <v>0.4</v>
      </c>
      <c r="H4" s="5">
        <f t="shared" si="1"/>
        <v>7.9365079365079361E-2</v>
      </c>
    </row>
    <row r="5" spans="1:8" x14ac:dyDescent="0.25">
      <c r="A5" t="s">
        <v>2097</v>
      </c>
      <c r="B5">
        <f>COUNTIFS(Crowdfunding!D:D,"&gt;=10000",Crowdfunding!D:D,"&lt;15000",Crowdfunding!F:F,"=successful")</f>
        <v>4</v>
      </c>
      <c r="C5">
        <f>COUNTIFS(Crowdfunding!$D:$D,"&gt;=10000",Crowdfunding!$D:$D,"&lt;15000",Crowdfunding!$F:$F,"=failed")</f>
        <v>5</v>
      </c>
      <c r="D5">
        <f>COUNTIFS(Crowdfunding!$D:$D,"&gt;=10000",Crowdfunding!$D:$D,"&lt;15000",Crowdfunding!$F:$F,"=canceled")</f>
        <v>0</v>
      </c>
      <c r="E5">
        <f t="shared" si="0"/>
        <v>9</v>
      </c>
      <c r="F5" s="5">
        <f t="shared" si="1"/>
        <v>0.44444444444444442</v>
      </c>
      <c r="G5" s="5">
        <f t="shared" si="1"/>
        <v>0.55555555555555558</v>
      </c>
      <c r="H5" s="5">
        <f t="shared" si="1"/>
        <v>0</v>
      </c>
    </row>
    <row r="6" spans="1:8" x14ac:dyDescent="0.25">
      <c r="A6" t="s">
        <v>2098</v>
      </c>
      <c r="B6">
        <f>COUNTIFS(Crowdfunding!D:D,"&gt;=15000",Crowdfunding!D:D,"&lt;20000",Crowdfunding!F:F,"=successful")</f>
        <v>10</v>
      </c>
      <c r="C6">
        <f>COUNTIFS(Crowdfunding!$D:$D,"&gt;=15000",Crowdfunding!$D:$D,"&lt;20000",Crowdfunding!$F:$F,"=failed")</f>
        <v>0</v>
      </c>
      <c r="D6">
        <f>COUNTIFS(Crowdfunding!$D:$D,"&gt;=15000",Crowdfunding!$D:$D,"&lt;20000",Crowdfunding!$F:$F,"=canceled")</f>
        <v>0</v>
      </c>
      <c r="E6">
        <f t="shared" si="0"/>
        <v>10</v>
      </c>
      <c r="F6" s="5">
        <f t="shared" si="1"/>
        <v>1</v>
      </c>
      <c r="G6" s="5">
        <f t="shared" si="1"/>
        <v>0</v>
      </c>
      <c r="H6" s="5">
        <f t="shared" si="1"/>
        <v>0</v>
      </c>
    </row>
    <row r="7" spans="1:8" x14ac:dyDescent="0.25">
      <c r="A7" t="s">
        <v>2099</v>
      </c>
      <c r="B7">
        <f>COUNTIFS(Crowdfunding!D:D,"&gt;=20000",Crowdfunding!D:D,"&lt;25000",Crowdfunding!F:F,"=successful")</f>
        <v>7</v>
      </c>
      <c r="C7">
        <f>COUNTIFS(Crowdfunding!$D:$D,"&gt;=20000",Crowdfunding!$D:$D,"&lt;25000",Crowdfunding!$F:$F,"=failed")</f>
        <v>0</v>
      </c>
      <c r="D7">
        <f>COUNTIFS(Crowdfunding!$D:$D,"&gt;=20000",Crowdfunding!$D:$D,"&lt;25000",Crowdfunding!$F:$F,"=canceled")</f>
        <v>0</v>
      </c>
      <c r="E7">
        <f t="shared" si="0"/>
        <v>7</v>
      </c>
      <c r="F7" s="5">
        <f t="shared" si="1"/>
        <v>1</v>
      </c>
      <c r="G7" s="5">
        <f t="shared" si="1"/>
        <v>0</v>
      </c>
      <c r="H7" s="5">
        <f t="shared" si="1"/>
        <v>0</v>
      </c>
    </row>
    <row r="8" spans="1:8" x14ac:dyDescent="0.25">
      <c r="A8" t="s">
        <v>2100</v>
      </c>
      <c r="B8">
        <f>COUNTIFS(Crowdfunding!D:D,"&gt;=25000",Crowdfunding!D:D,"&lt;30000",Crowdfunding!F:F,"=successful")</f>
        <v>11</v>
      </c>
      <c r="C8">
        <f>COUNTIFS(Crowdfunding!$D:$D,"&gt;=25000",Crowdfunding!$D:$D,"&lt;30000",Crowdfunding!$F:$F,"=failed")</f>
        <v>3</v>
      </c>
      <c r="D8">
        <f>COUNTIFS(Crowdfunding!$D:$D,"&gt;=25000",Crowdfunding!$D:$D,"&lt;30000",Crowdfunding!$F:$F,"=canceled")</f>
        <v>0</v>
      </c>
      <c r="E8">
        <f t="shared" si="0"/>
        <v>14</v>
      </c>
      <c r="F8" s="5">
        <f t="shared" si="1"/>
        <v>0.7857142857142857</v>
      </c>
      <c r="G8" s="5">
        <f t="shared" si="1"/>
        <v>0.21428571428571427</v>
      </c>
      <c r="H8" s="5">
        <f t="shared" si="1"/>
        <v>0</v>
      </c>
    </row>
    <row r="9" spans="1:8" x14ac:dyDescent="0.25">
      <c r="A9" t="s">
        <v>2101</v>
      </c>
      <c r="B9">
        <f>COUNTIFS(Crowdfunding!D:D,"&gt;=30000",Crowdfunding!D:D,"&lt;35000",Crowdfunding!F:F,"=successful")</f>
        <v>7</v>
      </c>
      <c r="C9">
        <f>COUNTIFS(Crowdfunding!$D:$D,"&gt;=30000",Crowdfunding!$D:$D,"&lt;35000",Crowdfunding!$F:$F,"=failed")</f>
        <v>0</v>
      </c>
      <c r="D9">
        <f>COUNTIFS(Crowdfunding!$D:$D,"&gt;=30000",Crowdfunding!$D:$D,"&lt;35000",Crowdfunding!$F:$F,"=canceled")</f>
        <v>0</v>
      </c>
      <c r="E9">
        <f t="shared" si="0"/>
        <v>7</v>
      </c>
      <c r="F9" s="5">
        <f t="shared" si="1"/>
        <v>1</v>
      </c>
      <c r="G9" s="5">
        <f t="shared" si="1"/>
        <v>0</v>
      </c>
      <c r="H9" s="5">
        <f t="shared" si="1"/>
        <v>0</v>
      </c>
    </row>
    <row r="10" spans="1:8" x14ac:dyDescent="0.25">
      <c r="A10" t="s">
        <v>2102</v>
      </c>
      <c r="B10">
        <f>COUNTIFS(Crowdfunding!D:D,"&gt;=35000",Crowdfunding!D:D,"&lt;40000",Crowdfunding!F:F,"=successful")</f>
        <v>8</v>
      </c>
      <c r="C10">
        <f>COUNTIFS(Crowdfunding!$D:$D,"&gt;=35000",Crowdfunding!$D:$D,"&lt;40000",Crowdfunding!$F:$F,"=failed")</f>
        <v>3</v>
      </c>
      <c r="D10">
        <f>COUNTIFS(Crowdfunding!$D:$D,"&gt;=35000",Crowdfunding!$D:$D,"&lt;40000",Crowdfunding!$F:$F,"=canceled")</f>
        <v>1</v>
      </c>
      <c r="E10">
        <f t="shared" si="0"/>
        <v>12</v>
      </c>
      <c r="F10" s="5">
        <f t="shared" si="1"/>
        <v>0.66666666666666663</v>
      </c>
      <c r="G10" s="5">
        <f t="shared" si="1"/>
        <v>0.25</v>
      </c>
      <c r="H10" s="5">
        <f t="shared" si="1"/>
        <v>8.3333333333333329E-2</v>
      </c>
    </row>
    <row r="11" spans="1:8" x14ac:dyDescent="0.25">
      <c r="A11" t="s">
        <v>2103</v>
      </c>
      <c r="B11">
        <f>COUNTIFS(Crowdfunding!D:D,"&gt;=40000",Crowdfunding!D:D,"&lt;45000",Crowdfunding!F:F,"=successful")</f>
        <v>11</v>
      </c>
      <c r="C11">
        <f>COUNTIFS(Crowdfunding!$D:$D,"&gt;=40000",Crowdfunding!$D:$D,"&lt;45000",Crowdfunding!$F:$F,"=failed")</f>
        <v>3</v>
      </c>
      <c r="D11">
        <f>COUNTIFS(Crowdfunding!$D:$D,"&gt;=40000",Crowdfunding!$D:$D,"&lt;45000",Crowdfunding!$F:$F,"=canceled")</f>
        <v>0</v>
      </c>
      <c r="E11">
        <f t="shared" si="0"/>
        <v>14</v>
      </c>
      <c r="F11" s="5">
        <f t="shared" si="1"/>
        <v>0.7857142857142857</v>
      </c>
      <c r="G11" s="5">
        <f t="shared" si="1"/>
        <v>0.21428571428571427</v>
      </c>
      <c r="H11" s="5">
        <f t="shared" si="1"/>
        <v>0</v>
      </c>
    </row>
    <row r="12" spans="1:8" x14ac:dyDescent="0.25">
      <c r="A12" t="s">
        <v>2104</v>
      </c>
      <c r="B12">
        <f>COUNTIFS(Crowdfunding!D:D,"&gt;=45000",Crowdfunding!D:D,"&lt;50000",Crowdfunding!F:F,"=successful")</f>
        <v>8</v>
      </c>
      <c r="C12">
        <f>COUNTIFS(Crowdfunding!$D:$D,"&gt;=45000",Crowdfunding!$D:$D,"&lt;50000",Crowdfunding!$F:$F,"=failed")</f>
        <v>3</v>
      </c>
      <c r="D12">
        <f>COUNTIFS(Crowdfunding!$D:$D,"&gt;=45000",Crowdfunding!$D:$D,"&lt;50000",Crowdfunding!$F:$F,"=canceled")</f>
        <v>0</v>
      </c>
      <c r="E12">
        <f t="shared" si="0"/>
        <v>11</v>
      </c>
      <c r="F12" s="5">
        <f t="shared" si="1"/>
        <v>0.72727272727272729</v>
      </c>
      <c r="G12" s="5">
        <f t="shared" si="1"/>
        <v>0.27272727272727271</v>
      </c>
      <c r="H12" s="5">
        <f t="shared" si="1"/>
        <v>0</v>
      </c>
    </row>
    <row r="13" spans="1:8" x14ac:dyDescent="0.25">
      <c r="A13" t="s">
        <v>2105</v>
      </c>
      <c r="B13">
        <f>COUNTIFS(Crowdfunding!D:D,"&gt;50000",Crowdfunding!F:F,"=successful")</f>
        <v>114</v>
      </c>
      <c r="C13">
        <f>COUNTIFS(Crowdfunding!$D:$D,"&gt;50000",Crowdfunding!$F:$F,"=failed")</f>
        <v>163</v>
      </c>
      <c r="D13">
        <f>COUNTIFS(Crowdfunding!$D:$D,"&gt;50000",Crowdfunding!$F:$F,"=canceled")</f>
        <v>28</v>
      </c>
      <c r="E13">
        <f t="shared" si="0"/>
        <v>305</v>
      </c>
      <c r="F13" s="5">
        <f t="shared" si="1"/>
        <v>0.3737704918032787</v>
      </c>
      <c r="G13" s="5">
        <f t="shared" si="1"/>
        <v>0.53442622950819674</v>
      </c>
      <c r="H13" s="5">
        <f t="shared" si="1"/>
        <v>9.1803278688524587E-2</v>
      </c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F391-9E88-481F-9196-06FEAA49E2F0}">
  <dimension ref="A1:M566"/>
  <sheetViews>
    <sheetView workbookViewId="0">
      <selection activeCell="K13" sqref="K13"/>
    </sheetView>
  </sheetViews>
  <sheetFormatPr defaultRowHeight="15.75" x14ac:dyDescent="0.25"/>
  <cols>
    <col min="1" max="1" width="9.75" customWidth="1"/>
    <col min="2" max="2" width="8" customWidth="1"/>
    <col min="3" max="3" width="7.25" customWidth="1"/>
    <col min="4" max="4" width="20.125" bestFit="1" customWidth="1"/>
    <col min="5" max="6" width="8.625" customWidth="1"/>
    <col min="8" max="8" width="7.5" customWidth="1"/>
    <col min="10" max="10" width="20.125" bestFit="1" customWidth="1"/>
  </cols>
  <sheetData>
    <row r="1" spans="1:13" s="11" customFormat="1" ht="63" x14ac:dyDescent="0.25">
      <c r="A1" s="11" t="s">
        <v>2106</v>
      </c>
      <c r="B1" s="2" t="s">
        <v>2108</v>
      </c>
      <c r="C1" s="2"/>
      <c r="D1" s="2"/>
      <c r="E1" s="2"/>
      <c r="F1" s="2"/>
      <c r="G1" s="2" t="s">
        <v>2107</v>
      </c>
      <c r="H1" s="11" t="s">
        <v>2109</v>
      </c>
      <c r="I1" s="2"/>
    </row>
    <row r="2" spans="1:13" x14ac:dyDescent="0.25">
      <c r="A2" t="s">
        <v>20</v>
      </c>
      <c r="B2">
        <v>16</v>
      </c>
      <c r="G2" t="s">
        <v>14</v>
      </c>
      <c r="H2">
        <v>0</v>
      </c>
    </row>
    <row r="3" spans="1:13" x14ac:dyDescent="0.25">
      <c r="A3" t="s">
        <v>20</v>
      </c>
      <c r="B3">
        <v>26</v>
      </c>
      <c r="G3" t="s">
        <v>14</v>
      </c>
      <c r="H3">
        <v>0</v>
      </c>
    </row>
    <row r="4" spans="1:13" x14ac:dyDescent="0.25">
      <c r="A4" t="s">
        <v>20</v>
      </c>
      <c r="B4">
        <v>27</v>
      </c>
      <c r="G4" t="s">
        <v>14</v>
      </c>
      <c r="H4">
        <v>1</v>
      </c>
    </row>
    <row r="5" spans="1:13" x14ac:dyDescent="0.25">
      <c r="A5" t="s">
        <v>20</v>
      </c>
      <c r="B5">
        <v>32</v>
      </c>
      <c r="D5" t="s">
        <v>2110</v>
      </c>
      <c r="E5" s="12">
        <f>AVERAGE(B2:B566)</f>
        <v>851.14690265486729</v>
      </c>
      <c r="G5" t="s">
        <v>14</v>
      </c>
      <c r="H5">
        <v>1</v>
      </c>
      <c r="J5" t="s">
        <v>2110</v>
      </c>
      <c r="K5" s="12">
        <f>AVERAGE(H2:H566)</f>
        <v>585.61538461538464</v>
      </c>
    </row>
    <row r="6" spans="1:13" x14ac:dyDescent="0.25">
      <c r="A6" t="s">
        <v>20</v>
      </c>
      <c r="B6">
        <v>32</v>
      </c>
      <c r="D6" t="s">
        <v>2111</v>
      </c>
      <c r="E6" s="12">
        <f>MEDIAN(B2:B566)</f>
        <v>201</v>
      </c>
      <c r="G6" t="s">
        <v>14</v>
      </c>
      <c r="H6">
        <v>1</v>
      </c>
      <c r="J6" t="s">
        <v>2111</v>
      </c>
      <c r="K6" s="12">
        <f>MEDIAN(H2:H566)</f>
        <v>114.5</v>
      </c>
      <c r="M6" t="s">
        <v>2116</v>
      </c>
    </row>
    <row r="7" spans="1:13" x14ac:dyDescent="0.25">
      <c r="A7" t="s">
        <v>20</v>
      </c>
      <c r="B7">
        <v>34</v>
      </c>
      <c r="D7" t="s">
        <v>2112</v>
      </c>
      <c r="E7" s="12">
        <f>MIN(B2:B566)</f>
        <v>16</v>
      </c>
      <c r="G7" t="s">
        <v>14</v>
      </c>
      <c r="H7">
        <v>1</v>
      </c>
      <c r="J7" t="s">
        <v>2112</v>
      </c>
      <c r="K7" s="12">
        <f>MIN(H2:H566)</f>
        <v>0</v>
      </c>
    </row>
    <row r="8" spans="1:13" x14ac:dyDescent="0.25">
      <c r="A8" t="s">
        <v>20</v>
      </c>
      <c r="B8">
        <v>40</v>
      </c>
      <c r="D8" t="s">
        <v>2113</v>
      </c>
      <c r="E8" s="12">
        <f>MAX(B2:B566)</f>
        <v>7295</v>
      </c>
      <c r="G8" t="s">
        <v>14</v>
      </c>
      <c r="H8">
        <v>1</v>
      </c>
      <c r="J8" t="s">
        <v>2113</v>
      </c>
      <c r="K8" s="12">
        <f>MAX(H2:H566)</f>
        <v>6080</v>
      </c>
    </row>
    <row r="9" spans="1:13" x14ac:dyDescent="0.25">
      <c r="A9" t="s">
        <v>20</v>
      </c>
      <c r="B9">
        <v>41</v>
      </c>
      <c r="D9" t="s">
        <v>2114</v>
      </c>
      <c r="E9" s="12">
        <f>_xlfn.VAR.P(B2:B566)</f>
        <v>1603373.7324019109</v>
      </c>
      <c r="G9" t="s">
        <v>14</v>
      </c>
      <c r="H9">
        <v>1</v>
      </c>
      <c r="J9" t="s">
        <v>2114</v>
      </c>
      <c r="K9" s="12">
        <f>_xlfn.VAR.P(H2:H566)</f>
        <v>921574.68174133555</v>
      </c>
    </row>
    <row r="10" spans="1:13" x14ac:dyDescent="0.25">
      <c r="A10" t="s">
        <v>20</v>
      </c>
      <c r="B10">
        <v>41</v>
      </c>
      <c r="D10" t="s">
        <v>2115</v>
      </c>
      <c r="E10" s="12">
        <f>_xlfn.STDEV.P(B2:B566)</f>
        <v>1266.2439466397898</v>
      </c>
      <c r="G10" t="s">
        <v>14</v>
      </c>
      <c r="H10">
        <v>1</v>
      </c>
      <c r="J10" t="s">
        <v>2115</v>
      </c>
      <c r="K10" s="12">
        <f>_xlfn.STDEV.P(H2:H566)</f>
        <v>959.98681331637863</v>
      </c>
    </row>
    <row r="11" spans="1:13" x14ac:dyDescent="0.25">
      <c r="A11" t="s">
        <v>20</v>
      </c>
      <c r="B11">
        <v>42</v>
      </c>
      <c r="G11" t="s">
        <v>14</v>
      </c>
      <c r="H11">
        <v>1</v>
      </c>
    </row>
    <row r="12" spans="1:13" x14ac:dyDescent="0.25">
      <c r="A12" t="s">
        <v>20</v>
      </c>
      <c r="B12">
        <v>43</v>
      </c>
      <c r="G12" t="s">
        <v>14</v>
      </c>
      <c r="H12">
        <v>1</v>
      </c>
    </row>
    <row r="13" spans="1:13" x14ac:dyDescent="0.25">
      <c r="A13" t="s">
        <v>20</v>
      </c>
      <c r="B13">
        <v>43</v>
      </c>
      <c r="G13" t="s">
        <v>14</v>
      </c>
      <c r="H13">
        <v>1</v>
      </c>
    </row>
    <row r="14" spans="1:13" x14ac:dyDescent="0.25">
      <c r="A14" t="s">
        <v>20</v>
      </c>
      <c r="B14">
        <v>48</v>
      </c>
      <c r="G14" t="s">
        <v>14</v>
      </c>
      <c r="H14">
        <v>1</v>
      </c>
    </row>
    <row r="15" spans="1:13" x14ac:dyDescent="0.25">
      <c r="A15" t="s">
        <v>20</v>
      </c>
      <c r="B15">
        <v>48</v>
      </c>
      <c r="G15" t="s">
        <v>14</v>
      </c>
      <c r="H15">
        <v>1</v>
      </c>
    </row>
    <row r="16" spans="1:13" x14ac:dyDescent="0.25">
      <c r="A16" t="s">
        <v>20</v>
      </c>
      <c r="B16">
        <v>48</v>
      </c>
      <c r="G16" t="s">
        <v>14</v>
      </c>
      <c r="H16">
        <v>1</v>
      </c>
    </row>
    <row r="17" spans="1:8" x14ac:dyDescent="0.25">
      <c r="A17" t="s">
        <v>20</v>
      </c>
      <c r="B17">
        <v>50</v>
      </c>
      <c r="G17" t="s">
        <v>14</v>
      </c>
      <c r="H17">
        <v>1</v>
      </c>
    </row>
    <row r="18" spans="1:8" x14ac:dyDescent="0.25">
      <c r="A18" t="s">
        <v>20</v>
      </c>
      <c r="B18">
        <v>50</v>
      </c>
      <c r="G18" t="s">
        <v>14</v>
      </c>
      <c r="H18">
        <v>1</v>
      </c>
    </row>
    <row r="19" spans="1:8" x14ac:dyDescent="0.25">
      <c r="A19" t="s">
        <v>20</v>
      </c>
      <c r="B19">
        <v>50</v>
      </c>
      <c r="G19" t="s">
        <v>14</v>
      </c>
      <c r="H19">
        <v>1</v>
      </c>
    </row>
    <row r="20" spans="1:8" x14ac:dyDescent="0.25">
      <c r="A20" t="s">
        <v>20</v>
      </c>
      <c r="B20">
        <v>52</v>
      </c>
      <c r="G20" t="s">
        <v>14</v>
      </c>
      <c r="H20">
        <v>1</v>
      </c>
    </row>
    <row r="21" spans="1:8" x14ac:dyDescent="0.25">
      <c r="A21" t="s">
        <v>20</v>
      </c>
      <c r="B21">
        <v>53</v>
      </c>
      <c r="G21" t="s">
        <v>14</v>
      </c>
      <c r="H21">
        <v>5</v>
      </c>
    </row>
    <row r="22" spans="1:8" x14ac:dyDescent="0.25">
      <c r="A22" t="s">
        <v>20</v>
      </c>
      <c r="B22">
        <v>53</v>
      </c>
      <c r="G22" t="s">
        <v>14</v>
      </c>
      <c r="H22">
        <v>5</v>
      </c>
    </row>
    <row r="23" spans="1:8" x14ac:dyDescent="0.25">
      <c r="A23" t="s">
        <v>20</v>
      </c>
      <c r="B23">
        <v>54</v>
      </c>
      <c r="G23" t="s">
        <v>14</v>
      </c>
      <c r="H23">
        <v>6</v>
      </c>
    </row>
    <row r="24" spans="1:8" x14ac:dyDescent="0.25">
      <c r="A24" t="s">
        <v>20</v>
      </c>
      <c r="B24">
        <v>55</v>
      </c>
      <c r="G24" t="s">
        <v>14</v>
      </c>
      <c r="H24">
        <v>7</v>
      </c>
    </row>
    <row r="25" spans="1:8" x14ac:dyDescent="0.25">
      <c r="A25" t="s">
        <v>20</v>
      </c>
      <c r="B25">
        <v>56</v>
      </c>
      <c r="G25" t="s">
        <v>14</v>
      </c>
      <c r="H25">
        <v>7</v>
      </c>
    </row>
    <row r="26" spans="1:8" x14ac:dyDescent="0.25">
      <c r="A26" t="s">
        <v>20</v>
      </c>
      <c r="B26">
        <v>59</v>
      </c>
      <c r="G26" t="s">
        <v>14</v>
      </c>
      <c r="H26">
        <v>9</v>
      </c>
    </row>
    <row r="27" spans="1:8" x14ac:dyDescent="0.25">
      <c r="A27" t="s">
        <v>20</v>
      </c>
      <c r="B27">
        <v>62</v>
      </c>
      <c r="G27" t="s">
        <v>14</v>
      </c>
      <c r="H27">
        <v>9</v>
      </c>
    </row>
    <row r="28" spans="1:8" x14ac:dyDescent="0.25">
      <c r="A28" t="s">
        <v>20</v>
      </c>
      <c r="B28">
        <v>64</v>
      </c>
      <c r="G28" t="s">
        <v>14</v>
      </c>
      <c r="H28">
        <v>10</v>
      </c>
    </row>
    <row r="29" spans="1:8" x14ac:dyDescent="0.25">
      <c r="A29" t="s">
        <v>20</v>
      </c>
      <c r="B29">
        <v>65</v>
      </c>
      <c r="G29" t="s">
        <v>14</v>
      </c>
      <c r="H29">
        <v>10</v>
      </c>
    </row>
    <row r="30" spans="1:8" x14ac:dyDescent="0.25">
      <c r="A30" t="s">
        <v>20</v>
      </c>
      <c r="B30">
        <v>65</v>
      </c>
      <c r="G30" t="s">
        <v>14</v>
      </c>
      <c r="H30">
        <v>10</v>
      </c>
    </row>
    <row r="31" spans="1:8" x14ac:dyDescent="0.25">
      <c r="A31" t="s">
        <v>20</v>
      </c>
      <c r="B31">
        <v>67</v>
      </c>
      <c r="G31" t="s">
        <v>14</v>
      </c>
      <c r="H31">
        <v>10</v>
      </c>
    </row>
    <row r="32" spans="1:8" x14ac:dyDescent="0.25">
      <c r="A32" t="s">
        <v>20</v>
      </c>
      <c r="B32">
        <v>68</v>
      </c>
      <c r="G32" t="s">
        <v>14</v>
      </c>
      <c r="H32">
        <v>12</v>
      </c>
    </row>
    <row r="33" spans="1:8" x14ac:dyDescent="0.25">
      <c r="A33" t="s">
        <v>20</v>
      </c>
      <c r="B33">
        <v>69</v>
      </c>
      <c r="G33" t="s">
        <v>14</v>
      </c>
      <c r="H33">
        <v>12</v>
      </c>
    </row>
    <row r="34" spans="1:8" x14ac:dyDescent="0.25">
      <c r="A34" t="s">
        <v>20</v>
      </c>
      <c r="B34">
        <v>69</v>
      </c>
      <c r="G34" t="s">
        <v>14</v>
      </c>
      <c r="H34">
        <v>13</v>
      </c>
    </row>
    <row r="35" spans="1:8" x14ac:dyDescent="0.25">
      <c r="A35" t="s">
        <v>20</v>
      </c>
      <c r="B35">
        <v>70</v>
      </c>
      <c r="G35" t="s">
        <v>14</v>
      </c>
      <c r="H35">
        <v>13</v>
      </c>
    </row>
    <row r="36" spans="1:8" x14ac:dyDescent="0.25">
      <c r="A36" t="s">
        <v>20</v>
      </c>
      <c r="B36">
        <v>71</v>
      </c>
      <c r="G36" t="s">
        <v>14</v>
      </c>
      <c r="H36">
        <v>14</v>
      </c>
    </row>
    <row r="37" spans="1:8" x14ac:dyDescent="0.25">
      <c r="A37" t="s">
        <v>20</v>
      </c>
      <c r="B37">
        <v>72</v>
      </c>
      <c r="G37" t="s">
        <v>14</v>
      </c>
      <c r="H37">
        <v>14</v>
      </c>
    </row>
    <row r="38" spans="1:8" x14ac:dyDescent="0.25">
      <c r="A38" t="s">
        <v>20</v>
      </c>
      <c r="B38">
        <v>76</v>
      </c>
      <c r="G38" t="s">
        <v>14</v>
      </c>
      <c r="H38">
        <v>15</v>
      </c>
    </row>
    <row r="39" spans="1:8" x14ac:dyDescent="0.25">
      <c r="A39" t="s">
        <v>20</v>
      </c>
      <c r="B39">
        <v>76</v>
      </c>
      <c r="G39" t="s">
        <v>14</v>
      </c>
      <c r="H39">
        <v>15</v>
      </c>
    </row>
    <row r="40" spans="1:8" x14ac:dyDescent="0.25">
      <c r="A40" t="s">
        <v>20</v>
      </c>
      <c r="B40">
        <v>78</v>
      </c>
      <c r="G40" t="s">
        <v>14</v>
      </c>
      <c r="H40">
        <v>15</v>
      </c>
    </row>
    <row r="41" spans="1:8" x14ac:dyDescent="0.25">
      <c r="A41" t="s">
        <v>20</v>
      </c>
      <c r="B41">
        <v>78</v>
      </c>
      <c r="G41" t="s">
        <v>14</v>
      </c>
      <c r="H41">
        <v>15</v>
      </c>
    </row>
    <row r="42" spans="1:8" x14ac:dyDescent="0.25">
      <c r="A42" t="s">
        <v>20</v>
      </c>
      <c r="B42">
        <v>80</v>
      </c>
      <c r="G42" t="s">
        <v>14</v>
      </c>
      <c r="H42">
        <v>15</v>
      </c>
    </row>
    <row r="43" spans="1:8" x14ac:dyDescent="0.25">
      <c r="A43" t="s">
        <v>20</v>
      </c>
      <c r="B43">
        <v>80</v>
      </c>
      <c r="G43" t="s">
        <v>14</v>
      </c>
      <c r="H43">
        <v>15</v>
      </c>
    </row>
    <row r="44" spans="1:8" x14ac:dyDescent="0.25">
      <c r="A44" t="s">
        <v>20</v>
      </c>
      <c r="B44">
        <v>80</v>
      </c>
      <c r="G44" t="s">
        <v>14</v>
      </c>
      <c r="H44">
        <v>16</v>
      </c>
    </row>
    <row r="45" spans="1:8" x14ac:dyDescent="0.25">
      <c r="A45" t="s">
        <v>20</v>
      </c>
      <c r="B45">
        <v>80</v>
      </c>
      <c r="G45" t="s">
        <v>14</v>
      </c>
      <c r="H45">
        <v>16</v>
      </c>
    </row>
    <row r="46" spans="1:8" x14ac:dyDescent="0.25">
      <c r="A46" t="s">
        <v>20</v>
      </c>
      <c r="B46">
        <v>80</v>
      </c>
      <c r="G46" t="s">
        <v>14</v>
      </c>
      <c r="H46">
        <v>16</v>
      </c>
    </row>
    <row r="47" spans="1:8" x14ac:dyDescent="0.25">
      <c r="A47" t="s">
        <v>20</v>
      </c>
      <c r="B47">
        <v>80</v>
      </c>
      <c r="G47" t="s">
        <v>14</v>
      </c>
      <c r="H47">
        <v>16</v>
      </c>
    </row>
    <row r="48" spans="1:8" x14ac:dyDescent="0.25">
      <c r="A48" t="s">
        <v>20</v>
      </c>
      <c r="B48">
        <v>81</v>
      </c>
      <c r="G48" t="s">
        <v>14</v>
      </c>
      <c r="H48">
        <v>17</v>
      </c>
    </row>
    <row r="49" spans="1:8" x14ac:dyDescent="0.25">
      <c r="A49" t="s">
        <v>20</v>
      </c>
      <c r="B49">
        <v>82</v>
      </c>
      <c r="G49" t="s">
        <v>14</v>
      </c>
      <c r="H49">
        <v>17</v>
      </c>
    </row>
    <row r="50" spans="1:8" x14ac:dyDescent="0.25">
      <c r="A50" t="s">
        <v>20</v>
      </c>
      <c r="B50">
        <v>82</v>
      </c>
      <c r="G50" t="s">
        <v>14</v>
      </c>
      <c r="H50">
        <v>17</v>
      </c>
    </row>
    <row r="51" spans="1:8" x14ac:dyDescent="0.25">
      <c r="A51" t="s">
        <v>20</v>
      </c>
      <c r="B51">
        <v>83</v>
      </c>
      <c r="G51" t="s">
        <v>14</v>
      </c>
      <c r="H51">
        <v>18</v>
      </c>
    </row>
    <row r="52" spans="1:8" x14ac:dyDescent="0.25">
      <c r="A52" t="s">
        <v>20</v>
      </c>
      <c r="B52">
        <v>83</v>
      </c>
      <c r="G52" t="s">
        <v>14</v>
      </c>
      <c r="H52">
        <v>18</v>
      </c>
    </row>
    <row r="53" spans="1:8" x14ac:dyDescent="0.25">
      <c r="A53" t="s">
        <v>20</v>
      </c>
      <c r="B53">
        <v>84</v>
      </c>
      <c r="G53" t="s">
        <v>14</v>
      </c>
      <c r="H53">
        <v>19</v>
      </c>
    </row>
    <row r="54" spans="1:8" x14ac:dyDescent="0.25">
      <c r="A54" t="s">
        <v>20</v>
      </c>
      <c r="B54">
        <v>84</v>
      </c>
      <c r="G54" t="s">
        <v>14</v>
      </c>
      <c r="H54">
        <v>19</v>
      </c>
    </row>
    <row r="55" spans="1:8" x14ac:dyDescent="0.25">
      <c r="A55" t="s">
        <v>20</v>
      </c>
      <c r="B55">
        <v>85</v>
      </c>
      <c r="G55" t="s">
        <v>14</v>
      </c>
      <c r="H55">
        <v>19</v>
      </c>
    </row>
    <row r="56" spans="1:8" x14ac:dyDescent="0.25">
      <c r="A56" t="s">
        <v>20</v>
      </c>
      <c r="B56">
        <v>85</v>
      </c>
      <c r="G56" t="s">
        <v>14</v>
      </c>
      <c r="H56">
        <v>21</v>
      </c>
    </row>
    <row r="57" spans="1:8" x14ac:dyDescent="0.25">
      <c r="A57" t="s">
        <v>20</v>
      </c>
      <c r="B57">
        <v>85</v>
      </c>
      <c r="G57" t="s">
        <v>14</v>
      </c>
      <c r="H57">
        <v>21</v>
      </c>
    </row>
    <row r="58" spans="1:8" x14ac:dyDescent="0.25">
      <c r="A58" t="s">
        <v>20</v>
      </c>
      <c r="B58">
        <v>85</v>
      </c>
      <c r="G58" t="s">
        <v>14</v>
      </c>
      <c r="H58">
        <v>21</v>
      </c>
    </row>
    <row r="59" spans="1:8" x14ac:dyDescent="0.25">
      <c r="A59" t="s">
        <v>20</v>
      </c>
      <c r="B59">
        <v>85</v>
      </c>
      <c r="G59" t="s">
        <v>14</v>
      </c>
      <c r="H59">
        <v>22</v>
      </c>
    </row>
    <row r="60" spans="1:8" x14ac:dyDescent="0.25">
      <c r="A60" t="s">
        <v>20</v>
      </c>
      <c r="B60">
        <v>85</v>
      </c>
      <c r="G60" t="s">
        <v>14</v>
      </c>
      <c r="H60">
        <v>23</v>
      </c>
    </row>
    <row r="61" spans="1:8" x14ac:dyDescent="0.25">
      <c r="A61" t="s">
        <v>20</v>
      </c>
      <c r="B61">
        <v>86</v>
      </c>
      <c r="G61" t="s">
        <v>14</v>
      </c>
      <c r="H61">
        <v>24</v>
      </c>
    </row>
    <row r="62" spans="1:8" x14ac:dyDescent="0.25">
      <c r="A62" t="s">
        <v>20</v>
      </c>
      <c r="B62">
        <v>86</v>
      </c>
      <c r="G62" t="s">
        <v>14</v>
      </c>
      <c r="H62">
        <v>24</v>
      </c>
    </row>
    <row r="63" spans="1:8" x14ac:dyDescent="0.25">
      <c r="A63" t="s">
        <v>20</v>
      </c>
      <c r="B63">
        <v>86</v>
      </c>
      <c r="G63" t="s">
        <v>14</v>
      </c>
      <c r="H63">
        <v>24</v>
      </c>
    </row>
    <row r="64" spans="1:8" x14ac:dyDescent="0.25">
      <c r="A64" t="s">
        <v>20</v>
      </c>
      <c r="B64">
        <v>87</v>
      </c>
      <c r="G64" t="s">
        <v>14</v>
      </c>
      <c r="H64">
        <v>25</v>
      </c>
    </row>
    <row r="65" spans="1:8" x14ac:dyDescent="0.25">
      <c r="A65" t="s">
        <v>20</v>
      </c>
      <c r="B65">
        <v>87</v>
      </c>
      <c r="G65" t="s">
        <v>14</v>
      </c>
      <c r="H65">
        <v>25</v>
      </c>
    </row>
    <row r="66" spans="1:8" x14ac:dyDescent="0.25">
      <c r="A66" t="s">
        <v>20</v>
      </c>
      <c r="B66">
        <v>87</v>
      </c>
      <c r="G66" t="s">
        <v>14</v>
      </c>
      <c r="H66">
        <v>26</v>
      </c>
    </row>
    <row r="67" spans="1:8" x14ac:dyDescent="0.25">
      <c r="A67" t="s">
        <v>20</v>
      </c>
      <c r="B67">
        <v>88</v>
      </c>
      <c r="G67" t="s">
        <v>14</v>
      </c>
      <c r="H67">
        <v>26</v>
      </c>
    </row>
    <row r="68" spans="1:8" x14ac:dyDescent="0.25">
      <c r="A68" t="s">
        <v>20</v>
      </c>
      <c r="B68">
        <v>88</v>
      </c>
      <c r="G68" t="s">
        <v>14</v>
      </c>
      <c r="H68">
        <v>26</v>
      </c>
    </row>
    <row r="69" spans="1:8" x14ac:dyDescent="0.25">
      <c r="A69" t="s">
        <v>20</v>
      </c>
      <c r="B69">
        <v>88</v>
      </c>
      <c r="G69" t="s">
        <v>14</v>
      </c>
      <c r="H69">
        <v>27</v>
      </c>
    </row>
    <row r="70" spans="1:8" x14ac:dyDescent="0.25">
      <c r="A70" t="s">
        <v>20</v>
      </c>
      <c r="B70">
        <v>88</v>
      </c>
      <c r="G70" t="s">
        <v>14</v>
      </c>
      <c r="H70">
        <v>27</v>
      </c>
    </row>
    <row r="71" spans="1:8" x14ac:dyDescent="0.25">
      <c r="A71" t="s">
        <v>20</v>
      </c>
      <c r="B71">
        <v>89</v>
      </c>
      <c r="G71" t="s">
        <v>14</v>
      </c>
      <c r="H71">
        <v>29</v>
      </c>
    </row>
    <row r="72" spans="1:8" x14ac:dyDescent="0.25">
      <c r="A72" t="s">
        <v>20</v>
      </c>
      <c r="B72">
        <v>89</v>
      </c>
      <c r="G72" t="s">
        <v>14</v>
      </c>
      <c r="H72">
        <v>30</v>
      </c>
    </row>
    <row r="73" spans="1:8" x14ac:dyDescent="0.25">
      <c r="A73" t="s">
        <v>20</v>
      </c>
      <c r="B73">
        <v>91</v>
      </c>
      <c r="G73" t="s">
        <v>14</v>
      </c>
      <c r="H73">
        <v>30</v>
      </c>
    </row>
    <row r="74" spans="1:8" x14ac:dyDescent="0.25">
      <c r="A74" t="s">
        <v>20</v>
      </c>
      <c r="B74">
        <v>92</v>
      </c>
      <c r="G74" t="s">
        <v>14</v>
      </c>
      <c r="H74">
        <v>31</v>
      </c>
    </row>
    <row r="75" spans="1:8" x14ac:dyDescent="0.25">
      <c r="A75" t="s">
        <v>20</v>
      </c>
      <c r="B75">
        <v>92</v>
      </c>
      <c r="G75" t="s">
        <v>14</v>
      </c>
      <c r="H75">
        <v>31</v>
      </c>
    </row>
    <row r="76" spans="1:8" x14ac:dyDescent="0.25">
      <c r="A76" t="s">
        <v>20</v>
      </c>
      <c r="B76">
        <v>92</v>
      </c>
      <c r="G76" t="s">
        <v>14</v>
      </c>
      <c r="H76">
        <v>31</v>
      </c>
    </row>
    <row r="77" spans="1:8" x14ac:dyDescent="0.25">
      <c r="A77" t="s">
        <v>20</v>
      </c>
      <c r="B77">
        <v>92</v>
      </c>
      <c r="G77" t="s">
        <v>14</v>
      </c>
      <c r="H77">
        <v>31</v>
      </c>
    </row>
    <row r="78" spans="1:8" x14ac:dyDescent="0.25">
      <c r="A78" t="s">
        <v>20</v>
      </c>
      <c r="B78">
        <v>92</v>
      </c>
      <c r="G78" t="s">
        <v>14</v>
      </c>
      <c r="H78">
        <v>31</v>
      </c>
    </row>
    <row r="79" spans="1:8" x14ac:dyDescent="0.25">
      <c r="A79" t="s">
        <v>20</v>
      </c>
      <c r="B79">
        <v>93</v>
      </c>
      <c r="G79" t="s">
        <v>14</v>
      </c>
      <c r="H79">
        <v>32</v>
      </c>
    </row>
    <row r="80" spans="1:8" x14ac:dyDescent="0.25">
      <c r="A80" t="s">
        <v>20</v>
      </c>
      <c r="B80">
        <v>94</v>
      </c>
      <c r="G80" t="s">
        <v>14</v>
      </c>
      <c r="H80">
        <v>32</v>
      </c>
    </row>
    <row r="81" spans="1:8" x14ac:dyDescent="0.25">
      <c r="A81" t="s">
        <v>20</v>
      </c>
      <c r="B81">
        <v>94</v>
      </c>
      <c r="G81" t="s">
        <v>14</v>
      </c>
      <c r="H81">
        <v>33</v>
      </c>
    </row>
    <row r="82" spans="1:8" x14ac:dyDescent="0.25">
      <c r="A82" t="s">
        <v>20</v>
      </c>
      <c r="B82">
        <v>94</v>
      </c>
      <c r="G82" t="s">
        <v>14</v>
      </c>
      <c r="H82">
        <v>33</v>
      </c>
    </row>
    <row r="83" spans="1:8" x14ac:dyDescent="0.25">
      <c r="A83" t="s">
        <v>20</v>
      </c>
      <c r="B83">
        <v>95</v>
      </c>
      <c r="G83" t="s">
        <v>14</v>
      </c>
      <c r="H83">
        <v>33</v>
      </c>
    </row>
    <row r="84" spans="1:8" x14ac:dyDescent="0.25">
      <c r="A84" t="s">
        <v>20</v>
      </c>
      <c r="B84">
        <v>96</v>
      </c>
      <c r="G84" t="s">
        <v>14</v>
      </c>
      <c r="H84">
        <v>34</v>
      </c>
    </row>
    <row r="85" spans="1:8" x14ac:dyDescent="0.25">
      <c r="A85" t="s">
        <v>20</v>
      </c>
      <c r="B85">
        <v>96</v>
      </c>
      <c r="G85" t="s">
        <v>14</v>
      </c>
      <c r="H85">
        <v>35</v>
      </c>
    </row>
    <row r="86" spans="1:8" x14ac:dyDescent="0.25">
      <c r="A86" t="s">
        <v>20</v>
      </c>
      <c r="B86">
        <v>96</v>
      </c>
      <c r="G86" t="s">
        <v>14</v>
      </c>
      <c r="H86">
        <v>35</v>
      </c>
    </row>
    <row r="87" spans="1:8" x14ac:dyDescent="0.25">
      <c r="A87" t="s">
        <v>20</v>
      </c>
      <c r="B87">
        <v>97</v>
      </c>
      <c r="G87" t="s">
        <v>14</v>
      </c>
      <c r="H87">
        <v>35</v>
      </c>
    </row>
    <row r="88" spans="1:8" x14ac:dyDescent="0.25">
      <c r="A88" t="s">
        <v>20</v>
      </c>
      <c r="B88">
        <v>98</v>
      </c>
      <c r="G88" t="s">
        <v>14</v>
      </c>
      <c r="H88">
        <v>36</v>
      </c>
    </row>
    <row r="89" spans="1:8" x14ac:dyDescent="0.25">
      <c r="A89" t="s">
        <v>20</v>
      </c>
      <c r="B89">
        <v>98</v>
      </c>
      <c r="G89" t="s">
        <v>14</v>
      </c>
      <c r="H89">
        <v>37</v>
      </c>
    </row>
    <row r="90" spans="1:8" x14ac:dyDescent="0.25">
      <c r="A90" t="s">
        <v>20</v>
      </c>
      <c r="B90">
        <v>100</v>
      </c>
      <c r="G90" t="s">
        <v>14</v>
      </c>
      <c r="H90">
        <v>37</v>
      </c>
    </row>
    <row r="91" spans="1:8" x14ac:dyDescent="0.25">
      <c r="A91" t="s">
        <v>20</v>
      </c>
      <c r="B91">
        <v>100</v>
      </c>
      <c r="G91" t="s">
        <v>14</v>
      </c>
      <c r="H91">
        <v>37</v>
      </c>
    </row>
    <row r="92" spans="1:8" x14ac:dyDescent="0.25">
      <c r="A92" t="s">
        <v>20</v>
      </c>
      <c r="B92">
        <v>101</v>
      </c>
      <c r="G92" t="s">
        <v>14</v>
      </c>
      <c r="H92">
        <v>38</v>
      </c>
    </row>
    <row r="93" spans="1:8" x14ac:dyDescent="0.25">
      <c r="A93" t="s">
        <v>20</v>
      </c>
      <c r="B93">
        <v>101</v>
      </c>
      <c r="G93" t="s">
        <v>14</v>
      </c>
      <c r="H93">
        <v>38</v>
      </c>
    </row>
    <row r="94" spans="1:8" x14ac:dyDescent="0.25">
      <c r="A94" t="s">
        <v>20</v>
      </c>
      <c r="B94">
        <v>102</v>
      </c>
      <c r="G94" t="s">
        <v>14</v>
      </c>
      <c r="H94">
        <v>38</v>
      </c>
    </row>
    <row r="95" spans="1:8" x14ac:dyDescent="0.25">
      <c r="A95" t="s">
        <v>20</v>
      </c>
      <c r="B95">
        <v>102</v>
      </c>
      <c r="G95" t="s">
        <v>14</v>
      </c>
      <c r="H95">
        <v>39</v>
      </c>
    </row>
    <row r="96" spans="1:8" x14ac:dyDescent="0.25">
      <c r="A96" t="s">
        <v>20</v>
      </c>
      <c r="B96">
        <v>103</v>
      </c>
      <c r="G96" t="s">
        <v>14</v>
      </c>
      <c r="H96">
        <v>40</v>
      </c>
    </row>
    <row r="97" spans="1:8" x14ac:dyDescent="0.25">
      <c r="A97" t="s">
        <v>20</v>
      </c>
      <c r="B97">
        <v>103</v>
      </c>
      <c r="G97" t="s">
        <v>14</v>
      </c>
      <c r="H97">
        <v>40</v>
      </c>
    </row>
    <row r="98" spans="1:8" x14ac:dyDescent="0.25">
      <c r="A98" t="s">
        <v>20</v>
      </c>
      <c r="B98">
        <v>105</v>
      </c>
      <c r="G98" t="s">
        <v>14</v>
      </c>
      <c r="H98">
        <v>40</v>
      </c>
    </row>
    <row r="99" spans="1:8" x14ac:dyDescent="0.25">
      <c r="A99" t="s">
        <v>20</v>
      </c>
      <c r="B99">
        <v>106</v>
      </c>
      <c r="G99" t="s">
        <v>14</v>
      </c>
      <c r="H99">
        <v>41</v>
      </c>
    </row>
    <row r="100" spans="1:8" x14ac:dyDescent="0.25">
      <c r="A100" t="s">
        <v>20</v>
      </c>
      <c r="B100">
        <v>106</v>
      </c>
      <c r="G100" t="s">
        <v>14</v>
      </c>
      <c r="H100">
        <v>41</v>
      </c>
    </row>
    <row r="101" spans="1:8" x14ac:dyDescent="0.25">
      <c r="A101" t="s">
        <v>20</v>
      </c>
      <c r="B101">
        <v>107</v>
      </c>
      <c r="G101" t="s">
        <v>14</v>
      </c>
      <c r="H101">
        <v>42</v>
      </c>
    </row>
    <row r="102" spans="1:8" x14ac:dyDescent="0.25">
      <c r="A102" t="s">
        <v>20</v>
      </c>
      <c r="B102">
        <v>107</v>
      </c>
      <c r="G102" t="s">
        <v>14</v>
      </c>
      <c r="H102">
        <v>44</v>
      </c>
    </row>
    <row r="103" spans="1:8" x14ac:dyDescent="0.25">
      <c r="A103" t="s">
        <v>20</v>
      </c>
      <c r="B103">
        <v>107</v>
      </c>
      <c r="G103" t="s">
        <v>14</v>
      </c>
      <c r="H103">
        <v>44</v>
      </c>
    </row>
    <row r="104" spans="1:8" x14ac:dyDescent="0.25">
      <c r="A104" t="s">
        <v>20</v>
      </c>
      <c r="B104">
        <v>107</v>
      </c>
      <c r="G104" t="s">
        <v>14</v>
      </c>
      <c r="H104">
        <v>45</v>
      </c>
    </row>
    <row r="105" spans="1:8" x14ac:dyDescent="0.25">
      <c r="A105" t="s">
        <v>20</v>
      </c>
      <c r="B105">
        <v>107</v>
      </c>
      <c r="G105" t="s">
        <v>14</v>
      </c>
      <c r="H105">
        <v>46</v>
      </c>
    </row>
    <row r="106" spans="1:8" x14ac:dyDescent="0.25">
      <c r="A106" t="s">
        <v>20</v>
      </c>
      <c r="B106">
        <v>110</v>
      </c>
      <c r="G106" t="s">
        <v>14</v>
      </c>
      <c r="H106">
        <v>47</v>
      </c>
    </row>
    <row r="107" spans="1:8" x14ac:dyDescent="0.25">
      <c r="A107" t="s">
        <v>20</v>
      </c>
      <c r="B107">
        <v>110</v>
      </c>
      <c r="G107" t="s">
        <v>14</v>
      </c>
      <c r="H107">
        <v>48</v>
      </c>
    </row>
    <row r="108" spans="1:8" x14ac:dyDescent="0.25">
      <c r="A108" t="s">
        <v>20</v>
      </c>
      <c r="B108">
        <v>110</v>
      </c>
      <c r="G108" t="s">
        <v>14</v>
      </c>
      <c r="H108">
        <v>49</v>
      </c>
    </row>
    <row r="109" spans="1:8" x14ac:dyDescent="0.25">
      <c r="A109" t="s">
        <v>20</v>
      </c>
      <c r="B109">
        <v>110</v>
      </c>
      <c r="G109" t="s">
        <v>14</v>
      </c>
      <c r="H109">
        <v>49</v>
      </c>
    </row>
    <row r="110" spans="1:8" x14ac:dyDescent="0.25">
      <c r="A110" t="s">
        <v>20</v>
      </c>
      <c r="B110">
        <v>111</v>
      </c>
      <c r="G110" t="s">
        <v>14</v>
      </c>
      <c r="H110">
        <v>52</v>
      </c>
    </row>
    <row r="111" spans="1:8" x14ac:dyDescent="0.25">
      <c r="A111" t="s">
        <v>20</v>
      </c>
      <c r="B111">
        <v>112</v>
      </c>
      <c r="G111" t="s">
        <v>14</v>
      </c>
      <c r="H111">
        <v>53</v>
      </c>
    </row>
    <row r="112" spans="1:8" x14ac:dyDescent="0.25">
      <c r="A112" t="s">
        <v>20</v>
      </c>
      <c r="B112">
        <v>112</v>
      </c>
      <c r="G112" t="s">
        <v>14</v>
      </c>
      <c r="H112">
        <v>54</v>
      </c>
    </row>
    <row r="113" spans="1:8" x14ac:dyDescent="0.25">
      <c r="A113" t="s">
        <v>20</v>
      </c>
      <c r="B113">
        <v>112</v>
      </c>
      <c r="G113" t="s">
        <v>14</v>
      </c>
      <c r="H113">
        <v>55</v>
      </c>
    </row>
    <row r="114" spans="1:8" x14ac:dyDescent="0.25">
      <c r="A114" t="s">
        <v>20</v>
      </c>
      <c r="B114">
        <v>113</v>
      </c>
      <c r="G114" t="s">
        <v>14</v>
      </c>
      <c r="H114">
        <v>55</v>
      </c>
    </row>
    <row r="115" spans="1:8" x14ac:dyDescent="0.25">
      <c r="A115" t="s">
        <v>20</v>
      </c>
      <c r="B115">
        <v>113</v>
      </c>
      <c r="G115" t="s">
        <v>14</v>
      </c>
      <c r="H115">
        <v>56</v>
      </c>
    </row>
    <row r="116" spans="1:8" x14ac:dyDescent="0.25">
      <c r="A116" t="s">
        <v>20</v>
      </c>
      <c r="B116">
        <v>114</v>
      </c>
      <c r="G116" t="s">
        <v>14</v>
      </c>
      <c r="H116">
        <v>56</v>
      </c>
    </row>
    <row r="117" spans="1:8" x14ac:dyDescent="0.25">
      <c r="A117" t="s">
        <v>20</v>
      </c>
      <c r="B117">
        <v>114</v>
      </c>
      <c r="G117" t="s">
        <v>14</v>
      </c>
      <c r="H117">
        <v>57</v>
      </c>
    </row>
    <row r="118" spans="1:8" x14ac:dyDescent="0.25">
      <c r="A118" t="s">
        <v>20</v>
      </c>
      <c r="B118">
        <v>114</v>
      </c>
      <c r="G118" t="s">
        <v>14</v>
      </c>
      <c r="H118">
        <v>57</v>
      </c>
    </row>
    <row r="119" spans="1:8" x14ac:dyDescent="0.25">
      <c r="A119" t="s">
        <v>20</v>
      </c>
      <c r="B119">
        <v>115</v>
      </c>
      <c r="G119" t="s">
        <v>14</v>
      </c>
      <c r="H119">
        <v>58</v>
      </c>
    </row>
    <row r="120" spans="1:8" x14ac:dyDescent="0.25">
      <c r="A120" t="s">
        <v>20</v>
      </c>
      <c r="B120">
        <v>116</v>
      </c>
      <c r="G120" t="s">
        <v>14</v>
      </c>
      <c r="H120">
        <v>60</v>
      </c>
    </row>
    <row r="121" spans="1:8" x14ac:dyDescent="0.25">
      <c r="A121" t="s">
        <v>20</v>
      </c>
      <c r="B121">
        <v>116</v>
      </c>
      <c r="G121" t="s">
        <v>14</v>
      </c>
      <c r="H121">
        <v>62</v>
      </c>
    </row>
    <row r="122" spans="1:8" x14ac:dyDescent="0.25">
      <c r="A122" t="s">
        <v>20</v>
      </c>
      <c r="B122">
        <v>117</v>
      </c>
      <c r="G122" t="s">
        <v>14</v>
      </c>
      <c r="H122">
        <v>62</v>
      </c>
    </row>
    <row r="123" spans="1:8" x14ac:dyDescent="0.25">
      <c r="A123" t="s">
        <v>20</v>
      </c>
      <c r="B123">
        <v>117</v>
      </c>
      <c r="G123" t="s">
        <v>14</v>
      </c>
      <c r="H123">
        <v>63</v>
      </c>
    </row>
    <row r="124" spans="1:8" x14ac:dyDescent="0.25">
      <c r="A124" t="s">
        <v>20</v>
      </c>
      <c r="B124">
        <v>119</v>
      </c>
      <c r="G124" t="s">
        <v>14</v>
      </c>
      <c r="H124">
        <v>63</v>
      </c>
    </row>
    <row r="125" spans="1:8" x14ac:dyDescent="0.25">
      <c r="A125" t="s">
        <v>20</v>
      </c>
      <c r="B125">
        <v>121</v>
      </c>
      <c r="G125" t="s">
        <v>14</v>
      </c>
      <c r="H125">
        <v>64</v>
      </c>
    </row>
    <row r="126" spans="1:8" x14ac:dyDescent="0.25">
      <c r="A126" t="s">
        <v>20</v>
      </c>
      <c r="B126">
        <v>121</v>
      </c>
      <c r="G126" t="s">
        <v>14</v>
      </c>
      <c r="H126">
        <v>64</v>
      </c>
    </row>
    <row r="127" spans="1:8" x14ac:dyDescent="0.25">
      <c r="A127" t="s">
        <v>20</v>
      </c>
      <c r="B127">
        <v>121</v>
      </c>
      <c r="G127" t="s">
        <v>14</v>
      </c>
      <c r="H127">
        <v>64</v>
      </c>
    </row>
    <row r="128" spans="1:8" x14ac:dyDescent="0.25">
      <c r="A128" t="s">
        <v>20</v>
      </c>
      <c r="B128">
        <v>122</v>
      </c>
      <c r="G128" t="s">
        <v>14</v>
      </c>
      <c r="H128">
        <v>64</v>
      </c>
    </row>
    <row r="129" spans="1:8" x14ac:dyDescent="0.25">
      <c r="A129" t="s">
        <v>20</v>
      </c>
      <c r="B129">
        <v>122</v>
      </c>
      <c r="G129" t="s">
        <v>14</v>
      </c>
      <c r="H129">
        <v>65</v>
      </c>
    </row>
    <row r="130" spans="1:8" x14ac:dyDescent="0.25">
      <c r="A130" t="s">
        <v>20</v>
      </c>
      <c r="B130">
        <v>122</v>
      </c>
      <c r="G130" t="s">
        <v>14</v>
      </c>
      <c r="H130">
        <v>65</v>
      </c>
    </row>
    <row r="131" spans="1:8" x14ac:dyDescent="0.25">
      <c r="A131" t="s">
        <v>20</v>
      </c>
      <c r="B131">
        <v>122</v>
      </c>
      <c r="G131" t="s">
        <v>14</v>
      </c>
      <c r="H131">
        <v>67</v>
      </c>
    </row>
    <row r="132" spans="1:8" x14ac:dyDescent="0.25">
      <c r="A132" t="s">
        <v>20</v>
      </c>
      <c r="B132">
        <v>123</v>
      </c>
      <c r="G132" t="s">
        <v>14</v>
      </c>
      <c r="H132">
        <v>67</v>
      </c>
    </row>
    <row r="133" spans="1:8" x14ac:dyDescent="0.25">
      <c r="A133" t="s">
        <v>20</v>
      </c>
      <c r="B133">
        <v>123</v>
      </c>
      <c r="G133" t="s">
        <v>14</v>
      </c>
      <c r="H133">
        <v>67</v>
      </c>
    </row>
    <row r="134" spans="1:8" x14ac:dyDescent="0.25">
      <c r="A134" t="s">
        <v>20</v>
      </c>
      <c r="B134">
        <v>123</v>
      </c>
      <c r="G134" t="s">
        <v>14</v>
      </c>
      <c r="H134">
        <v>67</v>
      </c>
    </row>
    <row r="135" spans="1:8" x14ac:dyDescent="0.25">
      <c r="A135" t="s">
        <v>20</v>
      </c>
      <c r="B135">
        <v>125</v>
      </c>
      <c r="G135" t="s">
        <v>14</v>
      </c>
      <c r="H135">
        <v>67</v>
      </c>
    </row>
    <row r="136" spans="1:8" x14ac:dyDescent="0.25">
      <c r="A136" t="s">
        <v>20</v>
      </c>
      <c r="B136">
        <v>126</v>
      </c>
      <c r="G136" t="s">
        <v>14</v>
      </c>
      <c r="H136">
        <v>67</v>
      </c>
    </row>
    <row r="137" spans="1:8" x14ac:dyDescent="0.25">
      <c r="A137" t="s">
        <v>20</v>
      </c>
      <c r="B137">
        <v>126</v>
      </c>
      <c r="G137" t="s">
        <v>14</v>
      </c>
      <c r="H137">
        <v>67</v>
      </c>
    </row>
    <row r="138" spans="1:8" x14ac:dyDescent="0.25">
      <c r="A138" t="s">
        <v>20</v>
      </c>
      <c r="B138">
        <v>126</v>
      </c>
      <c r="G138" t="s">
        <v>14</v>
      </c>
      <c r="H138">
        <v>70</v>
      </c>
    </row>
    <row r="139" spans="1:8" x14ac:dyDescent="0.25">
      <c r="A139" t="s">
        <v>20</v>
      </c>
      <c r="B139">
        <v>126</v>
      </c>
      <c r="G139" t="s">
        <v>14</v>
      </c>
      <c r="H139">
        <v>71</v>
      </c>
    </row>
    <row r="140" spans="1:8" x14ac:dyDescent="0.25">
      <c r="A140" t="s">
        <v>20</v>
      </c>
      <c r="B140">
        <v>126</v>
      </c>
      <c r="G140" t="s">
        <v>14</v>
      </c>
      <c r="H140">
        <v>73</v>
      </c>
    </row>
    <row r="141" spans="1:8" x14ac:dyDescent="0.25">
      <c r="A141" t="s">
        <v>20</v>
      </c>
      <c r="B141">
        <v>127</v>
      </c>
      <c r="G141" t="s">
        <v>14</v>
      </c>
      <c r="H141">
        <v>73</v>
      </c>
    </row>
    <row r="142" spans="1:8" x14ac:dyDescent="0.25">
      <c r="A142" t="s">
        <v>20</v>
      </c>
      <c r="B142">
        <v>127</v>
      </c>
      <c r="G142" t="s">
        <v>14</v>
      </c>
      <c r="H142">
        <v>75</v>
      </c>
    </row>
    <row r="143" spans="1:8" x14ac:dyDescent="0.25">
      <c r="A143" t="s">
        <v>20</v>
      </c>
      <c r="B143">
        <v>128</v>
      </c>
      <c r="G143" t="s">
        <v>14</v>
      </c>
      <c r="H143">
        <v>75</v>
      </c>
    </row>
    <row r="144" spans="1:8" x14ac:dyDescent="0.25">
      <c r="A144" t="s">
        <v>20</v>
      </c>
      <c r="B144">
        <v>128</v>
      </c>
      <c r="G144" t="s">
        <v>14</v>
      </c>
      <c r="H144">
        <v>75</v>
      </c>
    </row>
    <row r="145" spans="1:8" x14ac:dyDescent="0.25">
      <c r="A145" t="s">
        <v>20</v>
      </c>
      <c r="B145">
        <v>129</v>
      </c>
      <c r="G145" t="s">
        <v>14</v>
      </c>
      <c r="H145">
        <v>75</v>
      </c>
    </row>
    <row r="146" spans="1:8" x14ac:dyDescent="0.25">
      <c r="A146" t="s">
        <v>20</v>
      </c>
      <c r="B146">
        <v>129</v>
      </c>
      <c r="G146" t="s">
        <v>14</v>
      </c>
      <c r="H146">
        <v>76</v>
      </c>
    </row>
    <row r="147" spans="1:8" x14ac:dyDescent="0.25">
      <c r="A147" t="s">
        <v>20</v>
      </c>
      <c r="B147">
        <v>130</v>
      </c>
      <c r="G147" t="s">
        <v>14</v>
      </c>
      <c r="H147">
        <v>77</v>
      </c>
    </row>
    <row r="148" spans="1:8" x14ac:dyDescent="0.25">
      <c r="A148" t="s">
        <v>20</v>
      </c>
      <c r="B148">
        <v>130</v>
      </c>
      <c r="G148" t="s">
        <v>14</v>
      </c>
      <c r="H148">
        <v>77</v>
      </c>
    </row>
    <row r="149" spans="1:8" x14ac:dyDescent="0.25">
      <c r="A149" t="s">
        <v>20</v>
      </c>
      <c r="B149">
        <v>131</v>
      </c>
      <c r="G149" t="s">
        <v>14</v>
      </c>
      <c r="H149">
        <v>77</v>
      </c>
    </row>
    <row r="150" spans="1:8" x14ac:dyDescent="0.25">
      <c r="A150" t="s">
        <v>20</v>
      </c>
      <c r="B150">
        <v>131</v>
      </c>
      <c r="G150" t="s">
        <v>14</v>
      </c>
      <c r="H150">
        <v>78</v>
      </c>
    </row>
    <row r="151" spans="1:8" x14ac:dyDescent="0.25">
      <c r="A151" t="s">
        <v>20</v>
      </c>
      <c r="B151">
        <v>131</v>
      </c>
      <c r="G151" t="s">
        <v>14</v>
      </c>
      <c r="H151">
        <v>78</v>
      </c>
    </row>
    <row r="152" spans="1:8" x14ac:dyDescent="0.25">
      <c r="A152" t="s">
        <v>20</v>
      </c>
      <c r="B152">
        <v>131</v>
      </c>
      <c r="G152" t="s">
        <v>14</v>
      </c>
      <c r="H152">
        <v>79</v>
      </c>
    </row>
    <row r="153" spans="1:8" x14ac:dyDescent="0.25">
      <c r="A153" t="s">
        <v>20</v>
      </c>
      <c r="B153">
        <v>131</v>
      </c>
      <c r="G153" t="s">
        <v>14</v>
      </c>
      <c r="H153">
        <v>80</v>
      </c>
    </row>
    <row r="154" spans="1:8" x14ac:dyDescent="0.25">
      <c r="A154" t="s">
        <v>20</v>
      </c>
      <c r="B154">
        <v>132</v>
      </c>
      <c r="G154" t="s">
        <v>14</v>
      </c>
      <c r="H154">
        <v>80</v>
      </c>
    </row>
    <row r="155" spans="1:8" x14ac:dyDescent="0.25">
      <c r="A155" t="s">
        <v>20</v>
      </c>
      <c r="B155">
        <v>132</v>
      </c>
      <c r="G155" t="s">
        <v>14</v>
      </c>
      <c r="H155">
        <v>82</v>
      </c>
    </row>
    <row r="156" spans="1:8" x14ac:dyDescent="0.25">
      <c r="A156" t="s">
        <v>20</v>
      </c>
      <c r="B156">
        <v>132</v>
      </c>
      <c r="G156" t="s">
        <v>14</v>
      </c>
      <c r="H156">
        <v>83</v>
      </c>
    </row>
    <row r="157" spans="1:8" x14ac:dyDescent="0.25">
      <c r="A157" t="s">
        <v>20</v>
      </c>
      <c r="B157">
        <v>133</v>
      </c>
      <c r="G157" t="s">
        <v>14</v>
      </c>
      <c r="H157">
        <v>83</v>
      </c>
    </row>
    <row r="158" spans="1:8" x14ac:dyDescent="0.25">
      <c r="A158" t="s">
        <v>20</v>
      </c>
      <c r="B158">
        <v>133</v>
      </c>
      <c r="G158" t="s">
        <v>14</v>
      </c>
      <c r="H158">
        <v>84</v>
      </c>
    </row>
    <row r="159" spans="1:8" x14ac:dyDescent="0.25">
      <c r="A159" t="s">
        <v>20</v>
      </c>
      <c r="B159">
        <v>133</v>
      </c>
      <c r="G159" t="s">
        <v>14</v>
      </c>
      <c r="H159">
        <v>86</v>
      </c>
    </row>
    <row r="160" spans="1:8" x14ac:dyDescent="0.25">
      <c r="A160" t="s">
        <v>20</v>
      </c>
      <c r="B160">
        <v>134</v>
      </c>
      <c r="G160" t="s">
        <v>14</v>
      </c>
      <c r="H160">
        <v>86</v>
      </c>
    </row>
    <row r="161" spans="1:8" x14ac:dyDescent="0.25">
      <c r="A161" t="s">
        <v>20</v>
      </c>
      <c r="B161">
        <v>134</v>
      </c>
      <c r="G161" t="s">
        <v>14</v>
      </c>
      <c r="H161">
        <v>86</v>
      </c>
    </row>
    <row r="162" spans="1:8" x14ac:dyDescent="0.25">
      <c r="A162" t="s">
        <v>20</v>
      </c>
      <c r="B162">
        <v>134</v>
      </c>
      <c r="G162" t="s">
        <v>14</v>
      </c>
      <c r="H162">
        <v>87</v>
      </c>
    </row>
    <row r="163" spans="1:8" x14ac:dyDescent="0.25">
      <c r="A163" t="s">
        <v>20</v>
      </c>
      <c r="B163">
        <v>135</v>
      </c>
      <c r="G163" t="s">
        <v>14</v>
      </c>
      <c r="H163">
        <v>88</v>
      </c>
    </row>
    <row r="164" spans="1:8" x14ac:dyDescent="0.25">
      <c r="A164" t="s">
        <v>20</v>
      </c>
      <c r="B164">
        <v>135</v>
      </c>
      <c r="G164" t="s">
        <v>14</v>
      </c>
      <c r="H164">
        <v>91</v>
      </c>
    </row>
    <row r="165" spans="1:8" x14ac:dyDescent="0.25">
      <c r="A165" t="s">
        <v>20</v>
      </c>
      <c r="B165">
        <v>135</v>
      </c>
      <c r="G165" t="s">
        <v>14</v>
      </c>
      <c r="H165">
        <v>92</v>
      </c>
    </row>
    <row r="166" spans="1:8" x14ac:dyDescent="0.25">
      <c r="A166" t="s">
        <v>20</v>
      </c>
      <c r="B166">
        <v>136</v>
      </c>
      <c r="G166" t="s">
        <v>14</v>
      </c>
      <c r="H166">
        <v>92</v>
      </c>
    </row>
    <row r="167" spans="1:8" x14ac:dyDescent="0.25">
      <c r="A167" t="s">
        <v>20</v>
      </c>
      <c r="B167">
        <v>137</v>
      </c>
      <c r="G167" t="s">
        <v>14</v>
      </c>
      <c r="H167">
        <v>92</v>
      </c>
    </row>
    <row r="168" spans="1:8" x14ac:dyDescent="0.25">
      <c r="A168" t="s">
        <v>20</v>
      </c>
      <c r="B168">
        <v>137</v>
      </c>
      <c r="G168" t="s">
        <v>14</v>
      </c>
      <c r="H168">
        <v>94</v>
      </c>
    </row>
    <row r="169" spans="1:8" x14ac:dyDescent="0.25">
      <c r="A169" t="s">
        <v>20</v>
      </c>
      <c r="B169">
        <v>138</v>
      </c>
      <c r="G169" t="s">
        <v>14</v>
      </c>
      <c r="H169">
        <v>94</v>
      </c>
    </row>
    <row r="170" spans="1:8" x14ac:dyDescent="0.25">
      <c r="A170" t="s">
        <v>20</v>
      </c>
      <c r="B170">
        <v>138</v>
      </c>
      <c r="G170" t="s">
        <v>14</v>
      </c>
      <c r="H170">
        <v>100</v>
      </c>
    </row>
    <row r="171" spans="1:8" x14ac:dyDescent="0.25">
      <c r="A171" t="s">
        <v>20</v>
      </c>
      <c r="B171">
        <v>138</v>
      </c>
      <c r="G171" t="s">
        <v>14</v>
      </c>
      <c r="H171">
        <v>101</v>
      </c>
    </row>
    <row r="172" spans="1:8" x14ac:dyDescent="0.25">
      <c r="A172" t="s">
        <v>20</v>
      </c>
      <c r="B172">
        <v>139</v>
      </c>
      <c r="G172" t="s">
        <v>14</v>
      </c>
      <c r="H172">
        <v>102</v>
      </c>
    </row>
    <row r="173" spans="1:8" x14ac:dyDescent="0.25">
      <c r="A173" t="s">
        <v>20</v>
      </c>
      <c r="B173">
        <v>139</v>
      </c>
      <c r="G173" t="s">
        <v>14</v>
      </c>
      <c r="H173">
        <v>104</v>
      </c>
    </row>
    <row r="174" spans="1:8" x14ac:dyDescent="0.25">
      <c r="A174" t="s">
        <v>20</v>
      </c>
      <c r="B174">
        <v>140</v>
      </c>
      <c r="G174" t="s">
        <v>14</v>
      </c>
      <c r="H174">
        <v>105</v>
      </c>
    </row>
    <row r="175" spans="1:8" x14ac:dyDescent="0.25">
      <c r="A175" t="s">
        <v>20</v>
      </c>
      <c r="B175">
        <v>140</v>
      </c>
      <c r="G175" t="s">
        <v>14</v>
      </c>
      <c r="H175">
        <v>105</v>
      </c>
    </row>
    <row r="176" spans="1:8" x14ac:dyDescent="0.25">
      <c r="A176" t="s">
        <v>20</v>
      </c>
      <c r="B176">
        <v>140</v>
      </c>
      <c r="G176" t="s">
        <v>14</v>
      </c>
      <c r="H176">
        <v>106</v>
      </c>
    </row>
    <row r="177" spans="1:8" x14ac:dyDescent="0.25">
      <c r="A177" t="s">
        <v>20</v>
      </c>
      <c r="B177">
        <v>142</v>
      </c>
      <c r="G177" t="s">
        <v>14</v>
      </c>
      <c r="H177">
        <v>107</v>
      </c>
    </row>
    <row r="178" spans="1:8" x14ac:dyDescent="0.25">
      <c r="A178" t="s">
        <v>20</v>
      </c>
      <c r="B178">
        <v>142</v>
      </c>
      <c r="G178" t="s">
        <v>14</v>
      </c>
      <c r="H178">
        <v>108</v>
      </c>
    </row>
    <row r="179" spans="1:8" x14ac:dyDescent="0.25">
      <c r="A179" t="s">
        <v>20</v>
      </c>
      <c r="B179">
        <v>142</v>
      </c>
      <c r="G179" t="s">
        <v>14</v>
      </c>
      <c r="H179">
        <v>111</v>
      </c>
    </row>
    <row r="180" spans="1:8" x14ac:dyDescent="0.25">
      <c r="A180" t="s">
        <v>20</v>
      </c>
      <c r="B180">
        <v>142</v>
      </c>
      <c r="G180" t="s">
        <v>14</v>
      </c>
      <c r="H180">
        <v>112</v>
      </c>
    </row>
    <row r="181" spans="1:8" x14ac:dyDescent="0.25">
      <c r="A181" t="s">
        <v>20</v>
      </c>
      <c r="B181">
        <v>143</v>
      </c>
      <c r="G181" t="s">
        <v>14</v>
      </c>
      <c r="H181">
        <v>112</v>
      </c>
    </row>
    <row r="182" spans="1:8" x14ac:dyDescent="0.25">
      <c r="A182" t="s">
        <v>20</v>
      </c>
      <c r="B182">
        <v>144</v>
      </c>
      <c r="G182" t="s">
        <v>14</v>
      </c>
      <c r="H182">
        <v>113</v>
      </c>
    </row>
    <row r="183" spans="1:8" x14ac:dyDescent="0.25">
      <c r="A183" t="s">
        <v>20</v>
      </c>
      <c r="B183">
        <v>144</v>
      </c>
      <c r="G183" t="s">
        <v>14</v>
      </c>
      <c r="H183">
        <v>114</v>
      </c>
    </row>
    <row r="184" spans="1:8" x14ac:dyDescent="0.25">
      <c r="A184" t="s">
        <v>20</v>
      </c>
      <c r="B184">
        <v>144</v>
      </c>
      <c r="G184" t="s">
        <v>14</v>
      </c>
      <c r="H184">
        <v>115</v>
      </c>
    </row>
    <row r="185" spans="1:8" x14ac:dyDescent="0.25">
      <c r="A185" t="s">
        <v>20</v>
      </c>
      <c r="B185">
        <v>144</v>
      </c>
      <c r="G185" t="s">
        <v>14</v>
      </c>
      <c r="H185">
        <v>117</v>
      </c>
    </row>
    <row r="186" spans="1:8" x14ac:dyDescent="0.25">
      <c r="A186" t="s">
        <v>20</v>
      </c>
      <c r="B186">
        <v>146</v>
      </c>
      <c r="G186" t="s">
        <v>14</v>
      </c>
      <c r="H186">
        <v>118</v>
      </c>
    </row>
    <row r="187" spans="1:8" x14ac:dyDescent="0.25">
      <c r="A187" t="s">
        <v>20</v>
      </c>
      <c r="B187">
        <v>147</v>
      </c>
      <c r="G187" t="s">
        <v>14</v>
      </c>
      <c r="H187">
        <v>120</v>
      </c>
    </row>
    <row r="188" spans="1:8" x14ac:dyDescent="0.25">
      <c r="A188" t="s">
        <v>20</v>
      </c>
      <c r="B188">
        <v>147</v>
      </c>
      <c r="G188" t="s">
        <v>14</v>
      </c>
      <c r="H188">
        <v>120</v>
      </c>
    </row>
    <row r="189" spans="1:8" x14ac:dyDescent="0.25">
      <c r="A189" t="s">
        <v>20</v>
      </c>
      <c r="B189">
        <v>147</v>
      </c>
      <c r="G189" t="s">
        <v>14</v>
      </c>
      <c r="H189">
        <v>121</v>
      </c>
    </row>
    <row r="190" spans="1:8" x14ac:dyDescent="0.25">
      <c r="A190" t="s">
        <v>20</v>
      </c>
      <c r="B190">
        <v>148</v>
      </c>
      <c r="G190" t="s">
        <v>14</v>
      </c>
      <c r="H190">
        <v>127</v>
      </c>
    </row>
    <row r="191" spans="1:8" x14ac:dyDescent="0.25">
      <c r="A191" t="s">
        <v>20</v>
      </c>
      <c r="B191">
        <v>148</v>
      </c>
      <c r="G191" t="s">
        <v>14</v>
      </c>
      <c r="H191">
        <v>128</v>
      </c>
    </row>
    <row r="192" spans="1:8" x14ac:dyDescent="0.25">
      <c r="A192" t="s">
        <v>20</v>
      </c>
      <c r="B192">
        <v>149</v>
      </c>
      <c r="G192" t="s">
        <v>14</v>
      </c>
      <c r="H192">
        <v>130</v>
      </c>
    </row>
    <row r="193" spans="1:8" x14ac:dyDescent="0.25">
      <c r="A193" t="s">
        <v>20</v>
      </c>
      <c r="B193">
        <v>149</v>
      </c>
      <c r="G193" t="s">
        <v>14</v>
      </c>
      <c r="H193">
        <v>131</v>
      </c>
    </row>
    <row r="194" spans="1:8" x14ac:dyDescent="0.25">
      <c r="A194" t="s">
        <v>20</v>
      </c>
      <c r="B194">
        <v>150</v>
      </c>
      <c r="G194" t="s">
        <v>14</v>
      </c>
      <c r="H194">
        <v>132</v>
      </c>
    </row>
    <row r="195" spans="1:8" x14ac:dyDescent="0.25">
      <c r="A195" t="s">
        <v>20</v>
      </c>
      <c r="B195">
        <v>150</v>
      </c>
      <c r="G195" t="s">
        <v>14</v>
      </c>
      <c r="H195">
        <v>133</v>
      </c>
    </row>
    <row r="196" spans="1:8" x14ac:dyDescent="0.25">
      <c r="A196" t="s">
        <v>20</v>
      </c>
      <c r="B196">
        <v>154</v>
      </c>
      <c r="G196" t="s">
        <v>14</v>
      </c>
      <c r="H196">
        <v>133</v>
      </c>
    </row>
    <row r="197" spans="1:8" x14ac:dyDescent="0.25">
      <c r="A197" t="s">
        <v>20</v>
      </c>
      <c r="B197">
        <v>154</v>
      </c>
      <c r="G197" t="s">
        <v>14</v>
      </c>
      <c r="H197">
        <v>136</v>
      </c>
    </row>
    <row r="198" spans="1:8" x14ac:dyDescent="0.25">
      <c r="A198" t="s">
        <v>20</v>
      </c>
      <c r="B198">
        <v>154</v>
      </c>
      <c r="G198" t="s">
        <v>14</v>
      </c>
      <c r="H198">
        <v>137</v>
      </c>
    </row>
    <row r="199" spans="1:8" x14ac:dyDescent="0.25">
      <c r="A199" t="s">
        <v>20</v>
      </c>
      <c r="B199">
        <v>154</v>
      </c>
      <c r="G199" t="s">
        <v>14</v>
      </c>
      <c r="H199">
        <v>141</v>
      </c>
    </row>
    <row r="200" spans="1:8" x14ac:dyDescent="0.25">
      <c r="A200" t="s">
        <v>20</v>
      </c>
      <c r="B200">
        <v>155</v>
      </c>
      <c r="G200" t="s">
        <v>14</v>
      </c>
      <c r="H200">
        <v>143</v>
      </c>
    </row>
    <row r="201" spans="1:8" x14ac:dyDescent="0.25">
      <c r="A201" t="s">
        <v>20</v>
      </c>
      <c r="B201">
        <v>155</v>
      </c>
      <c r="G201" t="s">
        <v>14</v>
      </c>
      <c r="H201">
        <v>147</v>
      </c>
    </row>
    <row r="202" spans="1:8" x14ac:dyDescent="0.25">
      <c r="A202" t="s">
        <v>20</v>
      </c>
      <c r="B202">
        <v>155</v>
      </c>
      <c r="G202" t="s">
        <v>14</v>
      </c>
      <c r="H202">
        <v>151</v>
      </c>
    </row>
    <row r="203" spans="1:8" x14ac:dyDescent="0.25">
      <c r="A203" t="s">
        <v>20</v>
      </c>
      <c r="B203">
        <v>155</v>
      </c>
      <c r="G203" t="s">
        <v>14</v>
      </c>
      <c r="H203">
        <v>154</v>
      </c>
    </row>
    <row r="204" spans="1:8" x14ac:dyDescent="0.25">
      <c r="A204" t="s">
        <v>20</v>
      </c>
      <c r="B204">
        <v>156</v>
      </c>
      <c r="G204" t="s">
        <v>14</v>
      </c>
      <c r="H204">
        <v>156</v>
      </c>
    </row>
    <row r="205" spans="1:8" x14ac:dyDescent="0.25">
      <c r="A205" t="s">
        <v>20</v>
      </c>
      <c r="B205">
        <v>156</v>
      </c>
      <c r="G205" t="s">
        <v>14</v>
      </c>
      <c r="H205">
        <v>157</v>
      </c>
    </row>
    <row r="206" spans="1:8" x14ac:dyDescent="0.25">
      <c r="A206" t="s">
        <v>20</v>
      </c>
      <c r="B206">
        <v>157</v>
      </c>
      <c r="G206" t="s">
        <v>14</v>
      </c>
      <c r="H206">
        <v>162</v>
      </c>
    </row>
    <row r="207" spans="1:8" x14ac:dyDescent="0.25">
      <c r="A207" t="s">
        <v>20</v>
      </c>
      <c r="B207">
        <v>157</v>
      </c>
      <c r="G207" t="s">
        <v>14</v>
      </c>
      <c r="H207">
        <v>168</v>
      </c>
    </row>
    <row r="208" spans="1:8" x14ac:dyDescent="0.25">
      <c r="A208" t="s">
        <v>20</v>
      </c>
      <c r="B208">
        <v>157</v>
      </c>
      <c r="G208" t="s">
        <v>14</v>
      </c>
      <c r="H208">
        <v>180</v>
      </c>
    </row>
    <row r="209" spans="1:8" x14ac:dyDescent="0.25">
      <c r="A209" t="s">
        <v>20</v>
      </c>
      <c r="B209">
        <v>157</v>
      </c>
      <c r="G209" t="s">
        <v>14</v>
      </c>
      <c r="H209">
        <v>181</v>
      </c>
    </row>
    <row r="210" spans="1:8" x14ac:dyDescent="0.25">
      <c r="A210" t="s">
        <v>20</v>
      </c>
      <c r="B210">
        <v>157</v>
      </c>
      <c r="G210" t="s">
        <v>14</v>
      </c>
      <c r="H210">
        <v>183</v>
      </c>
    </row>
    <row r="211" spans="1:8" x14ac:dyDescent="0.25">
      <c r="A211" t="s">
        <v>20</v>
      </c>
      <c r="B211">
        <v>158</v>
      </c>
      <c r="G211" t="s">
        <v>14</v>
      </c>
      <c r="H211">
        <v>186</v>
      </c>
    </row>
    <row r="212" spans="1:8" x14ac:dyDescent="0.25">
      <c r="A212" t="s">
        <v>20</v>
      </c>
      <c r="B212">
        <v>158</v>
      </c>
      <c r="G212" t="s">
        <v>14</v>
      </c>
      <c r="H212">
        <v>191</v>
      </c>
    </row>
    <row r="213" spans="1:8" x14ac:dyDescent="0.25">
      <c r="A213" t="s">
        <v>20</v>
      </c>
      <c r="B213">
        <v>159</v>
      </c>
      <c r="G213" t="s">
        <v>14</v>
      </c>
      <c r="H213">
        <v>191</v>
      </c>
    </row>
    <row r="214" spans="1:8" x14ac:dyDescent="0.25">
      <c r="A214" t="s">
        <v>20</v>
      </c>
      <c r="B214">
        <v>159</v>
      </c>
      <c r="G214" t="s">
        <v>14</v>
      </c>
      <c r="H214">
        <v>200</v>
      </c>
    </row>
    <row r="215" spans="1:8" x14ac:dyDescent="0.25">
      <c r="A215" t="s">
        <v>20</v>
      </c>
      <c r="B215">
        <v>159</v>
      </c>
      <c r="G215" t="s">
        <v>14</v>
      </c>
      <c r="H215">
        <v>210</v>
      </c>
    </row>
    <row r="216" spans="1:8" x14ac:dyDescent="0.25">
      <c r="A216" t="s">
        <v>20</v>
      </c>
      <c r="B216">
        <v>160</v>
      </c>
      <c r="G216" t="s">
        <v>14</v>
      </c>
      <c r="H216">
        <v>210</v>
      </c>
    </row>
    <row r="217" spans="1:8" x14ac:dyDescent="0.25">
      <c r="A217" t="s">
        <v>20</v>
      </c>
      <c r="B217">
        <v>160</v>
      </c>
      <c r="G217" t="s">
        <v>14</v>
      </c>
      <c r="H217">
        <v>225</v>
      </c>
    </row>
    <row r="218" spans="1:8" x14ac:dyDescent="0.25">
      <c r="A218" t="s">
        <v>20</v>
      </c>
      <c r="B218">
        <v>161</v>
      </c>
      <c r="G218" t="s">
        <v>14</v>
      </c>
      <c r="H218">
        <v>226</v>
      </c>
    </row>
    <row r="219" spans="1:8" x14ac:dyDescent="0.25">
      <c r="A219" t="s">
        <v>20</v>
      </c>
      <c r="B219">
        <v>163</v>
      </c>
      <c r="G219" t="s">
        <v>14</v>
      </c>
      <c r="H219">
        <v>243</v>
      </c>
    </row>
    <row r="220" spans="1:8" x14ac:dyDescent="0.25">
      <c r="A220" t="s">
        <v>20</v>
      </c>
      <c r="B220">
        <v>163</v>
      </c>
      <c r="G220" t="s">
        <v>14</v>
      </c>
      <c r="H220">
        <v>243</v>
      </c>
    </row>
    <row r="221" spans="1:8" x14ac:dyDescent="0.25">
      <c r="A221" t="s">
        <v>20</v>
      </c>
      <c r="B221">
        <v>164</v>
      </c>
      <c r="G221" t="s">
        <v>14</v>
      </c>
      <c r="H221">
        <v>245</v>
      </c>
    </row>
    <row r="222" spans="1:8" x14ac:dyDescent="0.25">
      <c r="A222" t="s">
        <v>20</v>
      </c>
      <c r="B222">
        <v>164</v>
      </c>
      <c r="G222" t="s">
        <v>14</v>
      </c>
      <c r="H222">
        <v>245</v>
      </c>
    </row>
    <row r="223" spans="1:8" x14ac:dyDescent="0.25">
      <c r="A223" t="s">
        <v>20</v>
      </c>
      <c r="B223">
        <v>164</v>
      </c>
      <c r="G223" t="s">
        <v>14</v>
      </c>
      <c r="H223">
        <v>248</v>
      </c>
    </row>
    <row r="224" spans="1:8" x14ac:dyDescent="0.25">
      <c r="A224" t="s">
        <v>20</v>
      </c>
      <c r="B224">
        <v>164</v>
      </c>
      <c r="G224" t="s">
        <v>14</v>
      </c>
      <c r="H224">
        <v>252</v>
      </c>
    </row>
    <row r="225" spans="1:8" x14ac:dyDescent="0.25">
      <c r="A225" t="s">
        <v>20</v>
      </c>
      <c r="B225">
        <v>164</v>
      </c>
      <c r="G225" t="s">
        <v>14</v>
      </c>
      <c r="H225">
        <v>253</v>
      </c>
    </row>
    <row r="226" spans="1:8" x14ac:dyDescent="0.25">
      <c r="A226" t="s">
        <v>20</v>
      </c>
      <c r="B226">
        <v>165</v>
      </c>
      <c r="G226" t="s">
        <v>14</v>
      </c>
      <c r="H226">
        <v>257</v>
      </c>
    </row>
    <row r="227" spans="1:8" x14ac:dyDescent="0.25">
      <c r="A227" t="s">
        <v>20</v>
      </c>
      <c r="B227">
        <v>165</v>
      </c>
      <c r="G227" t="s">
        <v>14</v>
      </c>
      <c r="H227">
        <v>263</v>
      </c>
    </row>
    <row r="228" spans="1:8" x14ac:dyDescent="0.25">
      <c r="A228" t="s">
        <v>20</v>
      </c>
      <c r="B228">
        <v>165</v>
      </c>
      <c r="G228" t="s">
        <v>14</v>
      </c>
      <c r="H228">
        <v>296</v>
      </c>
    </row>
    <row r="229" spans="1:8" x14ac:dyDescent="0.25">
      <c r="A229" t="s">
        <v>20</v>
      </c>
      <c r="B229">
        <v>165</v>
      </c>
      <c r="G229" t="s">
        <v>14</v>
      </c>
      <c r="H229">
        <v>326</v>
      </c>
    </row>
    <row r="230" spans="1:8" x14ac:dyDescent="0.25">
      <c r="A230" t="s">
        <v>20</v>
      </c>
      <c r="B230">
        <v>166</v>
      </c>
      <c r="G230" t="s">
        <v>14</v>
      </c>
      <c r="H230">
        <v>328</v>
      </c>
    </row>
    <row r="231" spans="1:8" x14ac:dyDescent="0.25">
      <c r="A231" t="s">
        <v>20</v>
      </c>
      <c r="B231">
        <v>168</v>
      </c>
      <c r="G231" t="s">
        <v>14</v>
      </c>
      <c r="H231">
        <v>331</v>
      </c>
    </row>
    <row r="232" spans="1:8" x14ac:dyDescent="0.25">
      <c r="A232" t="s">
        <v>20</v>
      </c>
      <c r="B232">
        <v>168</v>
      </c>
      <c r="G232" t="s">
        <v>14</v>
      </c>
      <c r="H232">
        <v>347</v>
      </c>
    </row>
    <row r="233" spans="1:8" x14ac:dyDescent="0.25">
      <c r="A233" t="s">
        <v>20</v>
      </c>
      <c r="B233">
        <v>169</v>
      </c>
      <c r="G233" t="s">
        <v>14</v>
      </c>
      <c r="H233">
        <v>355</v>
      </c>
    </row>
    <row r="234" spans="1:8" x14ac:dyDescent="0.25">
      <c r="A234" t="s">
        <v>20</v>
      </c>
      <c r="B234">
        <v>170</v>
      </c>
      <c r="G234" t="s">
        <v>14</v>
      </c>
      <c r="H234">
        <v>362</v>
      </c>
    </row>
    <row r="235" spans="1:8" x14ac:dyDescent="0.25">
      <c r="A235" t="s">
        <v>20</v>
      </c>
      <c r="B235">
        <v>170</v>
      </c>
      <c r="G235" t="s">
        <v>14</v>
      </c>
      <c r="H235">
        <v>374</v>
      </c>
    </row>
    <row r="236" spans="1:8" x14ac:dyDescent="0.25">
      <c r="A236" t="s">
        <v>20</v>
      </c>
      <c r="B236">
        <v>170</v>
      </c>
      <c r="G236" t="s">
        <v>14</v>
      </c>
      <c r="H236">
        <v>393</v>
      </c>
    </row>
    <row r="237" spans="1:8" x14ac:dyDescent="0.25">
      <c r="A237" t="s">
        <v>20</v>
      </c>
      <c r="B237">
        <v>172</v>
      </c>
      <c r="G237" t="s">
        <v>14</v>
      </c>
      <c r="H237">
        <v>395</v>
      </c>
    </row>
    <row r="238" spans="1:8" x14ac:dyDescent="0.25">
      <c r="A238" t="s">
        <v>20</v>
      </c>
      <c r="B238">
        <v>173</v>
      </c>
      <c r="G238" t="s">
        <v>14</v>
      </c>
      <c r="H238">
        <v>418</v>
      </c>
    </row>
    <row r="239" spans="1:8" x14ac:dyDescent="0.25">
      <c r="A239" t="s">
        <v>20</v>
      </c>
      <c r="B239">
        <v>174</v>
      </c>
      <c r="G239" t="s">
        <v>14</v>
      </c>
      <c r="H239">
        <v>424</v>
      </c>
    </row>
    <row r="240" spans="1:8" x14ac:dyDescent="0.25">
      <c r="A240" t="s">
        <v>20</v>
      </c>
      <c r="B240">
        <v>174</v>
      </c>
      <c r="G240" t="s">
        <v>14</v>
      </c>
      <c r="H240">
        <v>435</v>
      </c>
    </row>
    <row r="241" spans="1:8" x14ac:dyDescent="0.25">
      <c r="A241" t="s">
        <v>20</v>
      </c>
      <c r="B241">
        <v>175</v>
      </c>
      <c r="G241" t="s">
        <v>14</v>
      </c>
      <c r="H241">
        <v>441</v>
      </c>
    </row>
    <row r="242" spans="1:8" x14ac:dyDescent="0.25">
      <c r="A242" t="s">
        <v>20</v>
      </c>
      <c r="B242">
        <v>176</v>
      </c>
      <c r="G242" t="s">
        <v>14</v>
      </c>
      <c r="H242">
        <v>452</v>
      </c>
    </row>
    <row r="243" spans="1:8" x14ac:dyDescent="0.25">
      <c r="A243" t="s">
        <v>20</v>
      </c>
      <c r="B243">
        <v>179</v>
      </c>
      <c r="G243" t="s">
        <v>14</v>
      </c>
      <c r="H243">
        <v>452</v>
      </c>
    </row>
    <row r="244" spans="1:8" x14ac:dyDescent="0.25">
      <c r="A244" t="s">
        <v>20</v>
      </c>
      <c r="B244">
        <v>180</v>
      </c>
      <c r="G244" t="s">
        <v>14</v>
      </c>
      <c r="H244">
        <v>454</v>
      </c>
    </row>
    <row r="245" spans="1:8" x14ac:dyDescent="0.25">
      <c r="A245" t="s">
        <v>20</v>
      </c>
      <c r="B245">
        <v>180</v>
      </c>
      <c r="G245" t="s">
        <v>14</v>
      </c>
      <c r="H245">
        <v>504</v>
      </c>
    </row>
    <row r="246" spans="1:8" x14ac:dyDescent="0.25">
      <c r="A246" t="s">
        <v>20</v>
      </c>
      <c r="B246">
        <v>180</v>
      </c>
      <c r="G246" t="s">
        <v>14</v>
      </c>
      <c r="H246">
        <v>513</v>
      </c>
    </row>
    <row r="247" spans="1:8" x14ac:dyDescent="0.25">
      <c r="A247" t="s">
        <v>20</v>
      </c>
      <c r="B247">
        <v>180</v>
      </c>
      <c r="G247" t="s">
        <v>14</v>
      </c>
      <c r="H247">
        <v>523</v>
      </c>
    </row>
    <row r="248" spans="1:8" x14ac:dyDescent="0.25">
      <c r="A248" t="s">
        <v>20</v>
      </c>
      <c r="B248">
        <v>181</v>
      </c>
      <c r="G248" t="s">
        <v>14</v>
      </c>
      <c r="H248">
        <v>526</v>
      </c>
    </row>
    <row r="249" spans="1:8" x14ac:dyDescent="0.25">
      <c r="A249" t="s">
        <v>20</v>
      </c>
      <c r="B249">
        <v>181</v>
      </c>
      <c r="G249" t="s">
        <v>14</v>
      </c>
      <c r="H249">
        <v>535</v>
      </c>
    </row>
    <row r="250" spans="1:8" x14ac:dyDescent="0.25">
      <c r="A250" t="s">
        <v>20</v>
      </c>
      <c r="B250">
        <v>182</v>
      </c>
      <c r="G250" t="s">
        <v>14</v>
      </c>
      <c r="H250">
        <v>554</v>
      </c>
    </row>
    <row r="251" spans="1:8" x14ac:dyDescent="0.25">
      <c r="A251" t="s">
        <v>20</v>
      </c>
      <c r="B251">
        <v>183</v>
      </c>
      <c r="G251" t="s">
        <v>14</v>
      </c>
      <c r="H251">
        <v>558</v>
      </c>
    </row>
    <row r="252" spans="1:8" x14ac:dyDescent="0.25">
      <c r="A252" t="s">
        <v>20</v>
      </c>
      <c r="B252">
        <v>183</v>
      </c>
      <c r="G252" t="s">
        <v>14</v>
      </c>
      <c r="H252">
        <v>558</v>
      </c>
    </row>
    <row r="253" spans="1:8" x14ac:dyDescent="0.25">
      <c r="A253" t="s">
        <v>20</v>
      </c>
      <c r="B253">
        <v>184</v>
      </c>
      <c r="G253" t="s">
        <v>14</v>
      </c>
      <c r="H253">
        <v>575</v>
      </c>
    </row>
    <row r="254" spans="1:8" x14ac:dyDescent="0.25">
      <c r="A254" t="s">
        <v>20</v>
      </c>
      <c r="B254">
        <v>185</v>
      </c>
      <c r="G254" t="s">
        <v>14</v>
      </c>
      <c r="H254">
        <v>579</v>
      </c>
    </row>
    <row r="255" spans="1:8" x14ac:dyDescent="0.25">
      <c r="A255" t="s">
        <v>20</v>
      </c>
      <c r="B255">
        <v>186</v>
      </c>
      <c r="G255" t="s">
        <v>14</v>
      </c>
      <c r="H255">
        <v>594</v>
      </c>
    </row>
    <row r="256" spans="1:8" x14ac:dyDescent="0.25">
      <c r="A256" t="s">
        <v>20</v>
      </c>
      <c r="B256">
        <v>186</v>
      </c>
      <c r="G256" t="s">
        <v>14</v>
      </c>
      <c r="H256">
        <v>602</v>
      </c>
    </row>
    <row r="257" spans="1:8" x14ac:dyDescent="0.25">
      <c r="A257" t="s">
        <v>20</v>
      </c>
      <c r="B257">
        <v>186</v>
      </c>
      <c r="G257" t="s">
        <v>14</v>
      </c>
      <c r="H257">
        <v>605</v>
      </c>
    </row>
    <row r="258" spans="1:8" x14ac:dyDescent="0.25">
      <c r="A258" t="s">
        <v>20</v>
      </c>
      <c r="B258">
        <v>186</v>
      </c>
      <c r="G258" t="s">
        <v>14</v>
      </c>
      <c r="H258">
        <v>648</v>
      </c>
    </row>
    <row r="259" spans="1:8" x14ac:dyDescent="0.25">
      <c r="A259" t="s">
        <v>20</v>
      </c>
      <c r="B259">
        <v>186</v>
      </c>
      <c r="G259" t="s">
        <v>14</v>
      </c>
      <c r="H259">
        <v>648</v>
      </c>
    </row>
    <row r="260" spans="1:8" x14ac:dyDescent="0.25">
      <c r="A260" t="s">
        <v>20</v>
      </c>
      <c r="B260">
        <v>187</v>
      </c>
      <c r="G260" t="s">
        <v>14</v>
      </c>
      <c r="H260">
        <v>656</v>
      </c>
    </row>
    <row r="261" spans="1:8" x14ac:dyDescent="0.25">
      <c r="A261" t="s">
        <v>20</v>
      </c>
      <c r="B261">
        <v>189</v>
      </c>
      <c r="G261" t="s">
        <v>14</v>
      </c>
      <c r="H261">
        <v>662</v>
      </c>
    </row>
    <row r="262" spans="1:8" x14ac:dyDescent="0.25">
      <c r="A262" t="s">
        <v>20</v>
      </c>
      <c r="B262">
        <v>189</v>
      </c>
      <c r="G262" t="s">
        <v>14</v>
      </c>
      <c r="H262">
        <v>672</v>
      </c>
    </row>
    <row r="263" spans="1:8" x14ac:dyDescent="0.25">
      <c r="A263" t="s">
        <v>20</v>
      </c>
      <c r="B263">
        <v>190</v>
      </c>
      <c r="G263" t="s">
        <v>14</v>
      </c>
      <c r="H263">
        <v>674</v>
      </c>
    </row>
    <row r="264" spans="1:8" x14ac:dyDescent="0.25">
      <c r="A264" t="s">
        <v>20</v>
      </c>
      <c r="B264">
        <v>190</v>
      </c>
      <c r="G264" t="s">
        <v>14</v>
      </c>
      <c r="H264">
        <v>676</v>
      </c>
    </row>
    <row r="265" spans="1:8" x14ac:dyDescent="0.25">
      <c r="A265" t="s">
        <v>20</v>
      </c>
      <c r="B265">
        <v>191</v>
      </c>
      <c r="G265" t="s">
        <v>14</v>
      </c>
      <c r="H265">
        <v>679</v>
      </c>
    </row>
    <row r="266" spans="1:8" x14ac:dyDescent="0.25">
      <c r="A266" t="s">
        <v>20</v>
      </c>
      <c r="B266">
        <v>191</v>
      </c>
      <c r="G266" t="s">
        <v>14</v>
      </c>
      <c r="H266">
        <v>679</v>
      </c>
    </row>
    <row r="267" spans="1:8" x14ac:dyDescent="0.25">
      <c r="A267" t="s">
        <v>20</v>
      </c>
      <c r="B267">
        <v>191</v>
      </c>
      <c r="G267" t="s">
        <v>14</v>
      </c>
      <c r="H267">
        <v>714</v>
      </c>
    </row>
    <row r="268" spans="1:8" x14ac:dyDescent="0.25">
      <c r="A268" t="s">
        <v>20</v>
      </c>
      <c r="B268">
        <v>192</v>
      </c>
      <c r="G268" t="s">
        <v>14</v>
      </c>
      <c r="H268">
        <v>742</v>
      </c>
    </row>
    <row r="269" spans="1:8" x14ac:dyDescent="0.25">
      <c r="A269" t="s">
        <v>20</v>
      </c>
      <c r="B269">
        <v>192</v>
      </c>
      <c r="G269" t="s">
        <v>14</v>
      </c>
      <c r="H269">
        <v>747</v>
      </c>
    </row>
    <row r="270" spans="1:8" x14ac:dyDescent="0.25">
      <c r="A270" t="s">
        <v>20</v>
      </c>
      <c r="B270">
        <v>193</v>
      </c>
      <c r="G270" t="s">
        <v>14</v>
      </c>
      <c r="H270">
        <v>750</v>
      </c>
    </row>
    <row r="271" spans="1:8" x14ac:dyDescent="0.25">
      <c r="A271" t="s">
        <v>20</v>
      </c>
      <c r="B271">
        <v>194</v>
      </c>
      <c r="G271" t="s">
        <v>14</v>
      </c>
      <c r="H271">
        <v>750</v>
      </c>
    </row>
    <row r="272" spans="1:8" x14ac:dyDescent="0.25">
      <c r="A272" t="s">
        <v>20</v>
      </c>
      <c r="B272">
        <v>194</v>
      </c>
      <c r="G272" t="s">
        <v>14</v>
      </c>
      <c r="H272">
        <v>752</v>
      </c>
    </row>
    <row r="273" spans="1:8" x14ac:dyDescent="0.25">
      <c r="A273" t="s">
        <v>20</v>
      </c>
      <c r="B273">
        <v>194</v>
      </c>
      <c r="G273" t="s">
        <v>14</v>
      </c>
      <c r="H273">
        <v>774</v>
      </c>
    </row>
    <row r="274" spans="1:8" x14ac:dyDescent="0.25">
      <c r="A274" t="s">
        <v>20</v>
      </c>
      <c r="B274">
        <v>194</v>
      </c>
      <c r="G274" t="s">
        <v>14</v>
      </c>
      <c r="H274">
        <v>782</v>
      </c>
    </row>
    <row r="275" spans="1:8" x14ac:dyDescent="0.25">
      <c r="A275" t="s">
        <v>20</v>
      </c>
      <c r="B275">
        <v>195</v>
      </c>
      <c r="G275" t="s">
        <v>14</v>
      </c>
      <c r="H275">
        <v>792</v>
      </c>
    </row>
    <row r="276" spans="1:8" x14ac:dyDescent="0.25">
      <c r="A276" t="s">
        <v>20</v>
      </c>
      <c r="B276">
        <v>195</v>
      </c>
      <c r="G276" t="s">
        <v>14</v>
      </c>
      <c r="H276">
        <v>803</v>
      </c>
    </row>
    <row r="277" spans="1:8" x14ac:dyDescent="0.25">
      <c r="A277" t="s">
        <v>20</v>
      </c>
      <c r="B277">
        <v>196</v>
      </c>
      <c r="G277" t="s">
        <v>14</v>
      </c>
      <c r="H277">
        <v>830</v>
      </c>
    </row>
    <row r="278" spans="1:8" x14ac:dyDescent="0.25">
      <c r="A278" t="s">
        <v>20</v>
      </c>
      <c r="B278">
        <v>198</v>
      </c>
      <c r="G278" t="s">
        <v>14</v>
      </c>
      <c r="H278">
        <v>830</v>
      </c>
    </row>
    <row r="279" spans="1:8" x14ac:dyDescent="0.25">
      <c r="A279" t="s">
        <v>20</v>
      </c>
      <c r="B279">
        <v>198</v>
      </c>
      <c r="G279" t="s">
        <v>14</v>
      </c>
      <c r="H279">
        <v>831</v>
      </c>
    </row>
    <row r="280" spans="1:8" x14ac:dyDescent="0.25">
      <c r="A280" t="s">
        <v>20</v>
      </c>
      <c r="B280">
        <v>198</v>
      </c>
      <c r="G280" t="s">
        <v>14</v>
      </c>
      <c r="H280">
        <v>838</v>
      </c>
    </row>
    <row r="281" spans="1:8" x14ac:dyDescent="0.25">
      <c r="A281" t="s">
        <v>20</v>
      </c>
      <c r="B281">
        <v>199</v>
      </c>
      <c r="G281" t="s">
        <v>14</v>
      </c>
      <c r="H281">
        <v>842</v>
      </c>
    </row>
    <row r="282" spans="1:8" x14ac:dyDescent="0.25">
      <c r="A282" t="s">
        <v>20</v>
      </c>
      <c r="B282">
        <v>199</v>
      </c>
      <c r="G282" t="s">
        <v>14</v>
      </c>
      <c r="H282">
        <v>846</v>
      </c>
    </row>
    <row r="283" spans="1:8" x14ac:dyDescent="0.25">
      <c r="A283" t="s">
        <v>20</v>
      </c>
      <c r="B283">
        <v>199</v>
      </c>
      <c r="G283" t="s">
        <v>14</v>
      </c>
      <c r="H283">
        <v>859</v>
      </c>
    </row>
    <row r="284" spans="1:8" x14ac:dyDescent="0.25">
      <c r="A284" t="s">
        <v>20</v>
      </c>
      <c r="B284">
        <v>201</v>
      </c>
      <c r="G284" t="s">
        <v>14</v>
      </c>
      <c r="H284">
        <v>886</v>
      </c>
    </row>
    <row r="285" spans="1:8" x14ac:dyDescent="0.25">
      <c r="A285" t="s">
        <v>20</v>
      </c>
      <c r="B285">
        <v>202</v>
      </c>
      <c r="G285" t="s">
        <v>14</v>
      </c>
      <c r="H285">
        <v>889</v>
      </c>
    </row>
    <row r="286" spans="1:8" x14ac:dyDescent="0.25">
      <c r="A286" t="s">
        <v>20</v>
      </c>
      <c r="B286">
        <v>202</v>
      </c>
      <c r="G286" t="s">
        <v>14</v>
      </c>
      <c r="H286">
        <v>908</v>
      </c>
    </row>
    <row r="287" spans="1:8" x14ac:dyDescent="0.25">
      <c r="A287" t="s">
        <v>20</v>
      </c>
      <c r="B287">
        <v>203</v>
      </c>
      <c r="G287" t="s">
        <v>14</v>
      </c>
      <c r="H287">
        <v>923</v>
      </c>
    </row>
    <row r="288" spans="1:8" x14ac:dyDescent="0.25">
      <c r="A288" t="s">
        <v>20</v>
      </c>
      <c r="B288">
        <v>203</v>
      </c>
      <c r="G288" t="s">
        <v>14</v>
      </c>
      <c r="H288">
        <v>926</v>
      </c>
    </row>
    <row r="289" spans="1:8" x14ac:dyDescent="0.25">
      <c r="A289" t="s">
        <v>20</v>
      </c>
      <c r="B289">
        <v>205</v>
      </c>
      <c r="G289" t="s">
        <v>14</v>
      </c>
      <c r="H289">
        <v>931</v>
      </c>
    </row>
    <row r="290" spans="1:8" x14ac:dyDescent="0.25">
      <c r="A290" t="s">
        <v>20</v>
      </c>
      <c r="B290">
        <v>206</v>
      </c>
      <c r="G290" t="s">
        <v>14</v>
      </c>
      <c r="H290">
        <v>934</v>
      </c>
    </row>
    <row r="291" spans="1:8" x14ac:dyDescent="0.25">
      <c r="A291" t="s">
        <v>20</v>
      </c>
      <c r="B291">
        <v>207</v>
      </c>
      <c r="G291" t="s">
        <v>14</v>
      </c>
      <c r="H291">
        <v>940</v>
      </c>
    </row>
    <row r="292" spans="1:8" x14ac:dyDescent="0.25">
      <c r="A292" t="s">
        <v>20</v>
      </c>
      <c r="B292">
        <v>207</v>
      </c>
      <c r="G292" t="s">
        <v>14</v>
      </c>
      <c r="H292">
        <v>941</v>
      </c>
    </row>
    <row r="293" spans="1:8" x14ac:dyDescent="0.25">
      <c r="A293" t="s">
        <v>20</v>
      </c>
      <c r="B293">
        <v>209</v>
      </c>
      <c r="G293" t="s">
        <v>14</v>
      </c>
      <c r="H293">
        <v>955</v>
      </c>
    </row>
    <row r="294" spans="1:8" x14ac:dyDescent="0.25">
      <c r="A294" t="s">
        <v>20</v>
      </c>
      <c r="B294">
        <v>210</v>
      </c>
      <c r="G294" t="s">
        <v>14</v>
      </c>
      <c r="H294">
        <v>1000</v>
      </c>
    </row>
    <row r="295" spans="1:8" x14ac:dyDescent="0.25">
      <c r="A295" t="s">
        <v>20</v>
      </c>
      <c r="B295">
        <v>211</v>
      </c>
      <c r="G295" t="s">
        <v>14</v>
      </c>
      <c r="H295">
        <v>1028</v>
      </c>
    </row>
    <row r="296" spans="1:8" x14ac:dyDescent="0.25">
      <c r="A296" t="s">
        <v>20</v>
      </c>
      <c r="B296">
        <v>211</v>
      </c>
      <c r="G296" t="s">
        <v>14</v>
      </c>
      <c r="H296">
        <v>1059</v>
      </c>
    </row>
    <row r="297" spans="1:8" x14ac:dyDescent="0.25">
      <c r="A297" t="s">
        <v>20</v>
      </c>
      <c r="B297">
        <v>214</v>
      </c>
      <c r="G297" t="s">
        <v>14</v>
      </c>
      <c r="H297">
        <v>1063</v>
      </c>
    </row>
    <row r="298" spans="1:8" x14ac:dyDescent="0.25">
      <c r="A298" t="s">
        <v>20</v>
      </c>
      <c r="B298">
        <v>216</v>
      </c>
      <c r="G298" t="s">
        <v>14</v>
      </c>
      <c r="H298">
        <v>1068</v>
      </c>
    </row>
    <row r="299" spans="1:8" x14ac:dyDescent="0.25">
      <c r="A299" t="s">
        <v>20</v>
      </c>
      <c r="B299">
        <v>217</v>
      </c>
      <c r="G299" t="s">
        <v>14</v>
      </c>
      <c r="H299">
        <v>1072</v>
      </c>
    </row>
    <row r="300" spans="1:8" x14ac:dyDescent="0.25">
      <c r="A300" t="s">
        <v>20</v>
      </c>
      <c r="B300">
        <v>218</v>
      </c>
      <c r="G300" t="s">
        <v>14</v>
      </c>
      <c r="H300">
        <v>1120</v>
      </c>
    </row>
    <row r="301" spans="1:8" x14ac:dyDescent="0.25">
      <c r="A301" t="s">
        <v>20</v>
      </c>
      <c r="B301">
        <v>218</v>
      </c>
      <c r="G301" t="s">
        <v>14</v>
      </c>
      <c r="H301">
        <v>1121</v>
      </c>
    </row>
    <row r="302" spans="1:8" x14ac:dyDescent="0.25">
      <c r="A302" t="s">
        <v>20</v>
      </c>
      <c r="B302">
        <v>219</v>
      </c>
      <c r="G302" t="s">
        <v>14</v>
      </c>
      <c r="H302">
        <v>1130</v>
      </c>
    </row>
    <row r="303" spans="1:8" x14ac:dyDescent="0.25">
      <c r="A303" t="s">
        <v>20</v>
      </c>
      <c r="B303">
        <v>220</v>
      </c>
      <c r="G303" t="s">
        <v>14</v>
      </c>
      <c r="H303">
        <v>1181</v>
      </c>
    </row>
    <row r="304" spans="1:8" x14ac:dyDescent="0.25">
      <c r="A304" t="s">
        <v>20</v>
      </c>
      <c r="B304">
        <v>220</v>
      </c>
      <c r="G304" t="s">
        <v>14</v>
      </c>
      <c r="H304">
        <v>1194</v>
      </c>
    </row>
    <row r="305" spans="1:8" x14ac:dyDescent="0.25">
      <c r="A305" t="s">
        <v>20</v>
      </c>
      <c r="B305">
        <v>221</v>
      </c>
      <c r="G305" t="s">
        <v>14</v>
      </c>
      <c r="H305">
        <v>1198</v>
      </c>
    </row>
    <row r="306" spans="1:8" x14ac:dyDescent="0.25">
      <c r="A306" t="s">
        <v>20</v>
      </c>
      <c r="B306">
        <v>221</v>
      </c>
      <c r="G306" t="s">
        <v>14</v>
      </c>
      <c r="H306">
        <v>1220</v>
      </c>
    </row>
    <row r="307" spans="1:8" x14ac:dyDescent="0.25">
      <c r="A307" t="s">
        <v>20</v>
      </c>
      <c r="B307">
        <v>222</v>
      </c>
      <c r="G307" t="s">
        <v>14</v>
      </c>
      <c r="H307">
        <v>1221</v>
      </c>
    </row>
    <row r="308" spans="1:8" x14ac:dyDescent="0.25">
      <c r="A308" t="s">
        <v>20</v>
      </c>
      <c r="B308">
        <v>222</v>
      </c>
      <c r="G308" t="s">
        <v>14</v>
      </c>
      <c r="H308">
        <v>1225</v>
      </c>
    </row>
    <row r="309" spans="1:8" x14ac:dyDescent="0.25">
      <c r="A309" t="s">
        <v>20</v>
      </c>
      <c r="B309">
        <v>223</v>
      </c>
      <c r="G309" t="s">
        <v>14</v>
      </c>
      <c r="H309">
        <v>1229</v>
      </c>
    </row>
    <row r="310" spans="1:8" x14ac:dyDescent="0.25">
      <c r="A310" t="s">
        <v>20</v>
      </c>
      <c r="B310">
        <v>225</v>
      </c>
      <c r="G310" t="s">
        <v>14</v>
      </c>
      <c r="H310">
        <v>1257</v>
      </c>
    </row>
    <row r="311" spans="1:8" x14ac:dyDescent="0.25">
      <c r="A311" t="s">
        <v>20</v>
      </c>
      <c r="B311">
        <v>226</v>
      </c>
      <c r="G311" t="s">
        <v>14</v>
      </c>
      <c r="H311">
        <v>1258</v>
      </c>
    </row>
    <row r="312" spans="1:8" x14ac:dyDescent="0.25">
      <c r="A312" t="s">
        <v>20</v>
      </c>
      <c r="B312">
        <v>226</v>
      </c>
      <c r="G312" t="s">
        <v>14</v>
      </c>
      <c r="H312">
        <v>1274</v>
      </c>
    </row>
    <row r="313" spans="1:8" x14ac:dyDescent="0.25">
      <c r="A313" t="s">
        <v>20</v>
      </c>
      <c r="B313">
        <v>227</v>
      </c>
      <c r="G313" t="s">
        <v>14</v>
      </c>
      <c r="H313">
        <v>1296</v>
      </c>
    </row>
    <row r="314" spans="1:8" x14ac:dyDescent="0.25">
      <c r="A314" t="s">
        <v>20</v>
      </c>
      <c r="B314">
        <v>233</v>
      </c>
      <c r="G314" t="s">
        <v>14</v>
      </c>
      <c r="H314">
        <v>1335</v>
      </c>
    </row>
    <row r="315" spans="1:8" x14ac:dyDescent="0.25">
      <c r="A315" t="s">
        <v>20</v>
      </c>
      <c r="B315">
        <v>234</v>
      </c>
      <c r="G315" t="s">
        <v>14</v>
      </c>
      <c r="H315">
        <v>1368</v>
      </c>
    </row>
    <row r="316" spans="1:8" x14ac:dyDescent="0.25">
      <c r="A316" t="s">
        <v>20</v>
      </c>
      <c r="B316">
        <v>235</v>
      </c>
      <c r="G316" t="s">
        <v>14</v>
      </c>
      <c r="H316">
        <v>1439</v>
      </c>
    </row>
    <row r="317" spans="1:8" x14ac:dyDescent="0.25">
      <c r="A317" t="s">
        <v>20</v>
      </c>
      <c r="B317">
        <v>236</v>
      </c>
      <c r="G317" t="s">
        <v>14</v>
      </c>
      <c r="H317">
        <v>1467</v>
      </c>
    </row>
    <row r="318" spans="1:8" x14ac:dyDescent="0.25">
      <c r="A318" t="s">
        <v>20</v>
      </c>
      <c r="B318">
        <v>236</v>
      </c>
      <c r="G318" t="s">
        <v>14</v>
      </c>
      <c r="H318">
        <v>1467</v>
      </c>
    </row>
    <row r="319" spans="1:8" x14ac:dyDescent="0.25">
      <c r="A319" t="s">
        <v>20</v>
      </c>
      <c r="B319">
        <v>237</v>
      </c>
      <c r="G319" t="s">
        <v>14</v>
      </c>
      <c r="H319">
        <v>1482</v>
      </c>
    </row>
    <row r="320" spans="1:8" x14ac:dyDescent="0.25">
      <c r="A320" t="s">
        <v>20</v>
      </c>
      <c r="B320">
        <v>238</v>
      </c>
      <c r="G320" t="s">
        <v>14</v>
      </c>
      <c r="H320">
        <v>1538</v>
      </c>
    </row>
    <row r="321" spans="1:8" x14ac:dyDescent="0.25">
      <c r="A321" t="s">
        <v>20</v>
      </c>
      <c r="B321">
        <v>238</v>
      </c>
      <c r="G321" t="s">
        <v>14</v>
      </c>
      <c r="H321">
        <v>1596</v>
      </c>
    </row>
    <row r="322" spans="1:8" x14ac:dyDescent="0.25">
      <c r="A322" t="s">
        <v>20</v>
      </c>
      <c r="B322">
        <v>239</v>
      </c>
      <c r="G322" t="s">
        <v>14</v>
      </c>
      <c r="H322">
        <v>1608</v>
      </c>
    </row>
    <row r="323" spans="1:8" x14ac:dyDescent="0.25">
      <c r="A323" t="s">
        <v>20</v>
      </c>
      <c r="B323">
        <v>241</v>
      </c>
      <c r="G323" t="s">
        <v>14</v>
      </c>
      <c r="H323">
        <v>1625</v>
      </c>
    </row>
    <row r="324" spans="1:8" x14ac:dyDescent="0.25">
      <c r="A324" t="s">
        <v>20</v>
      </c>
      <c r="B324">
        <v>244</v>
      </c>
      <c r="G324" t="s">
        <v>14</v>
      </c>
      <c r="H324">
        <v>1657</v>
      </c>
    </row>
    <row r="325" spans="1:8" x14ac:dyDescent="0.25">
      <c r="A325" t="s">
        <v>20</v>
      </c>
      <c r="B325">
        <v>244</v>
      </c>
      <c r="G325" t="s">
        <v>14</v>
      </c>
      <c r="H325">
        <v>1684</v>
      </c>
    </row>
    <row r="326" spans="1:8" x14ac:dyDescent="0.25">
      <c r="A326" t="s">
        <v>20</v>
      </c>
      <c r="B326">
        <v>245</v>
      </c>
      <c r="G326" t="s">
        <v>14</v>
      </c>
      <c r="H326">
        <v>1691</v>
      </c>
    </row>
    <row r="327" spans="1:8" x14ac:dyDescent="0.25">
      <c r="A327" t="s">
        <v>20</v>
      </c>
      <c r="B327">
        <v>246</v>
      </c>
      <c r="G327" t="s">
        <v>14</v>
      </c>
      <c r="H327">
        <v>1748</v>
      </c>
    </row>
    <row r="328" spans="1:8" x14ac:dyDescent="0.25">
      <c r="A328" t="s">
        <v>20</v>
      </c>
      <c r="B328">
        <v>246</v>
      </c>
      <c r="G328" t="s">
        <v>14</v>
      </c>
      <c r="H328">
        <v>1758</v>
      </c>
    </row>
    <row r="329" spans="1:8" x14ac:dyDescent="0.25">
      <c r="A329" t="s">
        <v>20</v>
      </c>
      <c r="B329">
        <v>247</v>
      </c>
      <c r="G329" t="s">
        <v>14</v>
      </c>
      <c r="H329">
        <v>1784</v>
      </c>
    </row>
    <row r="330" spans="1:8" x14ac:dyDescent="0.25">
      <c r="A330" t="s">
        <v>20</v>
      </c>
      <c r="B330">
        <v>247</v>
      </c>
      <c r="G330" t="s">
        <v>14</v>
      </c>
      <c r="H330">
        <v>1790</v>
      </c>
    </row>
    <row r="331" spans="1:8" x14ac:dyDescent="0.25">
      <c r="A331" t="s">
        <v>20</v>
      </c>
      <c r="B331">
        <v>249</v>
      </c>
      <c r="G331" t="s">
        <v>14</v>
      </c>
      <c r="H331">
        <v>1796</v>
      </c>
    </row>
    <row r="332" spans="1:8" x14ac:dyDescent="0.25">
      <c r="A332" t="s">
        <v>20</v>
      </c>
      <c r="B332">
        <v>249</v>
      </c>
      <c r="G332" t="s">
        <v>14</v>
      </c>
      <c r="H332">
        <v>1825</v>
      </c>
    </row>
    <row r="333" spans="1:8" x14ac:dyDescent="0.25">
      <c r="A333" t="s">
        <v>20</v>
      </c>
      <c r="B333">
        <v>250</v>
      </c>
      <c r="G333" t="s">
        <v>14</v>
      </c>
      <c r="H333">
        <v>1886</v>
      </c>
    </row>
    <row r="334" spans="1:8" x14ac:dyDescent="0.25">
      <c r="A334" t="s">
        <v>20</v>
      </c>
      <c r="B334">
        <v>252</v>
      </c>
      <c r="G334" t="s">
        <v>14</v>
      </c>
      <c r="H334">
        <v>1910</v>
      </c>
    </row>
    <row r="335" spans="1:8" x14ac:dyDescent="0.25">
      <c r="A335" t="s">
        <v>20</v>
      </c>
      <c r="B335">
        <v>253</v>
      </c>
      <c r="G335" t="s">
        <v>14</v>
      </c>
      <c r="H335">
        <v>1979</v>
      </c>
    </row>
    <row r="336" spans="1:8" x14ac:dyDescent="0.25">
      <c r="A336" t="s">
        <v>20</v>
      </c>
      <c r="B336">
        <v>254</v>
      </c>
      <c r="G336" t="s">
        <v>14</v>
      </c>
      <c r="H336">
        <v>1999</v>
      </c>
    </row>
    <row r="337" spans="1:8" x14ac:dyDescent="0.25">
      <c r="A337" t="s">
        <v>20</v>
      </c>
      <c r="B337">
        <v>255</v>
      </c>
      <c r="G337" t="s">
        <v>14</v>
      </c>
      <c r="H337">
        <v>2025</v>
      </c>
    </row>
    <row r="338" spans="1:8" x14ac:dyDescent="0.25">
      <c r="A338" t="s">
        <v>20</v>
      </c>
      <c r="B338">
        <v>261</v>
      </c>
      <c r="G338" t="s">
        <v>14</v>
      </c>
      <c r="H338">
        <v>2062</v>
      </c>
    </row>
    <row r="339" spans="1:8" x14ac:dyDescent="0.25">
      <c r="A339" t="s">
        <v>20</v>
      </c>
      <c r="B339">
        <v>261</v>
      </c>
      <c r="G339" t="s">
        <v>14</v>
      </c>
      <c r="H339">
        <v>2072</v>
      </c>
    </row>
    <row r="340" spans="1:8" x14ac:dyDescent="0.25">
      <c r="A340" t="s">
        <v>20</v>
      </c>
      <c r="B340">
        <v>264</v>
      </c>
      <c r="G340" t="s">
        <v>14</v>
      </c>
      <c r="H340">
        <v>2108</v>
      </c>
    </row>
    <row r="341" spans="1:8" x14ac:dyDescent="0.25">
      <c r="A341" t="s">
        <v>20</v>
      </c>
      <c r="B341">
        <v>266</v>
      </c>
      <c r="G341" t="s">
        <v>14</v>
      </c>
      <c r="H341">
        <v>2176</v>
      </c>
    </row>
    <row r="342" spans="1:8" x14ac:dyDescent="0.25">
      <c r="A342" t="s">
        <v>20</v>
      </c>
      <c r="B342">
        <v>268</v>
      </c>
      <c r="G342" t="s">
        <v>14</v>
      </c>
      <c r="H342">
        <v>2179</v>
      </c>
    </row>
    <row r="343" spans="1:8" x14ac:dyDescent="0.25">
      <c r="A343" t="s">
        <v>20</v>
      </c>
      <c r="B343">
        <v>269</v>
      </c>
      <c r="G343" t="s">
        <v>14</v>
      </c>
      <c r="H343">
        <v>2201</v>
      </c>
    </row>
    <row r="344" spans="1:8" x14ac:dyDescent="0.25">
      <c r="A344" t="s">
        <v>20</v>
      </c>
      <c r="B344">
        <v>270</v>
      </c>
      <c r="G344" t="s">
        <v>14</v>
      </c>
      <c r="H344">
        <v>2253</v>
      </c>
    </row>
    <row r="345" spans="1:8" x14ac:dyDescent="0.25">
      <c r="A345" t="s">
        <v>20</v>
      </c>
      <c r="B345">
        <v>272</v>
      </c>
      <c r="G345" t="s">
        <v>14</v>
      </c>
      <c r="H345">
        <v>2307</v>
      </c>
    </row>
    <row r="346" spans="1:8" x14ac:dyDescent="0.25">
      <c r="A346" t="s">
        <v>20</v>
      </c>
      <c r="B346">
        <v>275</v>
      </c>
      <c r="G346" t="s">
        <v>14</v>
      </c>
      <c r="H346">
        <v>2468</v>
      </c>
    </row>
    <row r="347" spans="1:8" x14ac:dyDescent="0.25">
      <c r="A347" t="s">
        <v>20</v>
      </c>
      <c r="B347">
        <v>279</v>
      </c>
      <c r="G347" t="s">
        <v>14</v>
      </c>
      <c r="H347">
        <v>2604</v>
      </c>
    </row>
    <row r="348" spans="1:8" x14ac:dyDescent="0.25">
      <c r="A348" t="s">
        <v>20</v>
      </c>
      <c r="B348">
        <v>280</v>
      </c>
      <c r="G348" t="s">
        <v>14</v>
      </c>
      <c r="H348">
        <v>2690</v>
      </c>
    </row>
    <row r="349" spans="1:8" x14ac:dyDescent="0.25">
      <c r="A349" t="s">
        <v>20</v>
      </c>
      <c r="B349">
        <v>282</v>
      </c>
      <c r="G349" t="s">
        <v>14</v>
      </c>
      <c r="H349">
        <v>2779</v>
      </c>
    </row>
    <row r="350" spans="1:8" x14ac:dyDescent="0.25">
      <c r="A350" t="s">
        <v>20</v>
      </c>
      <c r="B350">
        <v>288</v>
      </c>
      <c r="G350" t="s">
        <v>14</v>
      </c>
      <c r="H350">
        <v>2915</v>
      </c>
    </row>
    <row r="351" spans="1:8" x14ac:dyDescent="0.25">
      <c r="A351" t="s">
        <v>20</v>
      </c>
      <c r="B351">
        <v>290</v>
      </c>
      <c r="G351" t="s">
        <v>14</v>
      </c>
      <c r="H351">
        <v>2928</v>
      </c>
    </row>
    <row r="352" spans="1:8" x14ac:dyDescent="0.25">
      <c r="A352" t="s">
        <v>20</v>
      </c>
      <c r="B352">
        <v>295</v>
      </c>
      <c r="G352" t="s">
        <v>14</v>
      </c>
      <c r="H352">
        <v>2955</v>
      </c>
    </row>
    <row r="353" spans="1:8" x14ac:dyDescent="0.25">
      <c r="A353" t="s">
        <v>20</v>
      </c>
      <c r="B353">
        <v>296</v>
      </c>
      <c r="G353" t="s">
        <v>14</v>
      </c>
      <c r="H353">
        <v>3015</v>
      </c>
    </row>
    <row r="354" spans="1:8" x14ac:dyDescent="0.25">
      <c r="A354" t="s">
        <v>20</v>
      </c>
      <c r="B354">
        <v>297</v>
      </c>
      <c r="G354" t="s">
        <v>14</v>
      </c>
      <c r="H354">
        <v>3182</v>
      </c>
    </row>
    <row r="355" spans="1:8" x14ac:dyDescent="0.25">
      <c r="A355" t="s">
        <v>20</v>
      </c>
      <c r="B355">
        <v>299</v>
      </c>
      <c r="G355" t="s">
        <v>14</v>
      </c>
      <c r="H355">
        <v>3304</v>
      </c>
    </row>
    <row r="356" spans="1:8" x14ac:dyDescent="0.25">
      <c r="A356" t="s">
        <v>20</v>
      </c>
      <c r="B356">
        <v>300</v>
      </c>
      <c r="G356" t="s">
        <v>14</v>
      </c>
      <c r="H356">
        <v>3387</v>
      </c>
    </row>
    <row r="357" spans="1:8" x14ac:dyDescent="0.25">
      <c r="A357" t="s">
        <v>20</v>
      </c>
      <c r="B357">
        <v>300</v>
      </c>
      <c r="G357" t="s">
        <v>14</v>
      </c>
      <c r="H357">
        <v>3410</v>
      </c>
    </row>
    <row r="358" spans="1:8" x14ac:dyDescent="0.25">
      <c r="A358" t="s">
        <v>20</v>
      </c>
      <c r="B358">
        <v>303</v>
      </c>
      <c r="G358" t="s">
        <v>14</v>
      </c>
      <c r="H358">
        <v>3483</v>
      </c>
    </row>
    <row r="359" spans="1:8" x14ac:dyDescent="0.25">
      <c r="A359" t="s">
        <v>20</v>
      </c>
      <c r="B359">
        <v>307</v>
      </c>
      <c r="G359" t="s">
        <v>14</v>
      </c>
      <c r="H359">
        <v>3868</v>
      </c>
    </row>
    <row r="360" spans="1:8" x14ac:dyDescent="0.25">
      <c r="A360" t="s">
        <v>20</v>
      </c>
      <c r="B360">
        <v>307</v>
      </c>
      <c r="G360" t="s">
        <v>14</v>
      </c>
      <c r="H360">
        <v>4405</v>
      </c>
    </row>
    <row r="361" spans="1:8" x14ac:dyDescent="0.25">
      <c r="A361" t="s">
        <v>20</v>
      </c>
      <c r="B361">
        <v>316</v>
      </c>
      <c r="G361" t="s">
        <v>14</v>
      </c>
      <c r="H361">
        <v>4428</v>
      </c>
    </row>
    <row r="362" spans="1:8" x14ac:dyDescent="0.25">
      <c r="A362" t="s">
        <v>20</v>
      </c>
      <c r="B362">
        <v>323</v>
      </c>
      <c r="G362" t="s">
        <v>14</v>
      </c>
      <c r="H362">
        <v>4697</v>
      </c>
    </row>
    <row r="363" spans="1:8" x14ac:dyDescent="0.25">
      <c r="A363" t="s">
        <v>20</v>
      </c>
      <c r="B363">
        <v>329</v>
      </c>
      <c r="G363" t="s">
        <v>14</v>
      </c>
      <c r="H363">
        <v>5497</v>
      </c>
    </row>
    <row r="364" spans="1:8" x14ac:dyDescent="0.25">
      <c r="A364" t="s">
        <v>20</v>
      </c>
      <c r="B364">
        <v>330</v>
      </c>
      <c r="G364" t="s">
        <v>14</v>
      </c>
      <c r="H364">
        <v>5681</v>
      </c>
    </row>
    <row r="365" spans="1:8" x14ac:dyDescent="0.25">
      <c r="A365" t="s">
        <v>20</v>
      </c>
      <c r="B365">
        <v>331</v>
      </c>
      <c r="G365" t="s">
        <v>14</v>
      </c>
      <c r="H365">
        <v>6080</v>
      </c>
    </row>
    <row r="366" spans="1:8" x14ac:dyDescent="0.25">
      <c r="A366" t="s">
        <v>20</v>
      </c>
      <c r="B366">
        <v>336</v>
      </c>
    </row>
    <row r="367" spans="1:8" x14ac:dyDescent="0.25">
      <c r="A367" t="s">
        <v>20</v>
      </c>
      <c r="B367">
        <v>337</v>
      </c>
    </row>
    <row r="368" spans="1:8" x14ac:dyDescent="0.25">
      <c r="A368" t="s">
        <v>20</v>
      </c>
      <c r="B368">
        <v>340</v>
      </c>
    </row>
    <row r="369" spans="1:2" x14ac:dyDescent="0.25">
      <c r="A369" t="s">
        <v>20</v>
      </c>
      <c r="B369">
        <v>361</v>
      </c>
    </row>
    <row r="370" spans="1:2" x14ac:dyDescent="0.25">
      <c r="A370" t="s">
        <v>20</v>
      </c>
      <c r="B370">
        <v>363</v>
      </c>
    </row>
    <row r="371" spans="1:2" x14ac:dyDescent="0.25">
      <c r="A371" t="s">
        <v>20</v>
      </c>
      <c r="B371">
        <v>366</v>
      </c>
    </row>
    <row r="372" spans="1:2" x14ac:dyDescent="0.25">
      <c r="A372" t="s">
        <v>20</v>
      </c>
      <c r="B372">
        <v>369</v>
      </c>
    </row>
    <row r="373" spans="1:2" x14ac:dyDescent="0.25">
      <c r="A373" t="s">
        <v>20</v>
      </c>
      <c r="B373">
        <v>374</v>
      </c>
    </row>
    <row r="374" spans="1:2" x14ac:dyDescent="0.25">
      <c r="A374" t="s">
        <v>20</v>
      </c>
      <c r="B374">
        <v>375</v>
      </c>
    </row>
    <row r="375" spans="1:2" x14ac:dyDescent="0.25">
      <c r="A375" t="s">
        <v>20</v>
      </c>
      <c r="B375">
        <v>381</v>
      </c>
    </row>
    <row r="376" spans="1:2" x14ac:dyDescent="0.25">
      <c r="A376" t="s">
        <v>20</v>
      </c>
      <c r="B376">
        <v>381</v>
      </c>
    </row>
    <row r="377" spans="1:2" x14ac:dyDescent="0.25">
      <c r="A377" t="s">
        <v>20</v>
      </c>
      <c r="B377">
        <v>393</v>
      </c>
    </row>
    <row r="378" spans="1:2" x14ac:dyDescent="0.25">
      <c r="A378" t="s">
        <v>20</v>
      </c>
      <c r="B378">
        <v>397</v>
      </c>
    </row>
    <row r="379" spans="1:2" x14ac:dyDescent="0.25">
      <c r="A379" t="s">
        <v>20</v>
      </c>
      <c r="B379">
        <v>409</v>
      </c>
    </row>
    <row r="380" spans="1:2" x14ac:dyDescent="0.25">
      <c r="A380" t="s">
        <v>20</v>
      </c>
      <c r="B380">
        <v>411</v>
      </c>
    </row>
    <row r="381" spans="1:2" x14ac:dyDescent="0.25">
      <c r="A381" t="s">
        <v>20</v>
      </c>
      <c r="B381">
        <v>419</v>
      </c>
    </row>
    <row r="382" spans="1:2" x14ac:dyDescent="0.25">
      <c r="A382" t="s">
        <v>20</v>
      </c>
      <c r="B382">
        <v>432</v>
      </c>
    </row>
    <row r="383" spans="1:2" x14ac:dyDescent="0.25">
      <c r="A383" t="s">
        <v>20</v>
      </c>
      <c r="B383">
        <v>452</v>
      </c>
    </row>
    <row r="384" spans="1:2" x14ac:dyDescent="0.25">
      <c r="A384" t="s">
        <v>20</v>
      </c>
      <c r="B384">
        <v>454</v>
      </c>
    </row>
    <row r="385" spans="1:2" x14ac:dyDescent="0.25">
      <c r="A385" t="s">
        <v>20</v>
      </c>
      <c r="B385">
        <v>460</v>
      </c>
    </row>
    <row r="386" spans="1:2" x14ac:dyDescent="0.25">
      <c r="A386" t="s">
        <v>20</v>
      </c>
      <c r="B386">
        <v>462</v>
      </c>
    </row>
    <row r="387" spans="1:2" x14ac:dyDescent="0.25">
      <c r="A387" t="s">
        <v>20</v>
      </c>
      <c r="B387">
        <v>470</v>
      </c>
    </row>
    <row r="388" spans="1:2" x14ac:dyDescent="0.25">
      <c r="A388" t="s">
        <v>20</v>
      </c>
      <c r="B388">
        <v>480</v>
      </c>
    </row>
    <row r="389" spans="1:2" x14ac:dyDescent="0.25">
      <c r="A389" t="s">
        <v>20</v>
      </c>
      <c r="B389">
        <v>484</v>
      </c>
    </row>
    <row r="390" spans="1:2" x14ac:dyDescent="0.25">
      <c r="A390" t="s">
        <v>20</v>
      </c>
      <c r="B390">
        <v>498</v>
      </c>
    </row>
    <row r="391" spans="1:2" x14ac:dyDescent="0.25">
      <c r="A391" t="s">
        <v>20</v>
      </c>
      <c r="B391">
        <v>524</v>
      </c>
    </row>
    <row r="392" spans="1:2" x14ac:dyDescent="0.25">
      <c r="A392" t="s">
        <v>20</v>
      </c>
      <c r="B392">
        <v>533</v>
      </c>
    </row>
    <row r="393" spans="1:2" x14ac:dyDescent="0.25">
      <c r="A393" t="s">
        <v>20</v>
      </c>
      <c r="B393">
        <v>536</v>
      </c>
    </row>
    <row r="394" spans="1:2" x14ac:dyDescent="0.25">
      <c r="A394" t="s">
        <v>20</v>
      </c>
      <c r="B394">
        <v>546</v>
      </c>
    </row>
    <row r="395" spans="1:2" x14ac:dyDescent="0.25">
      <c r="A395" t="s">
        <v>20</v>
      </c>
      <c r="B395">
        <v>554</v>
      </c>
    </row>
    <row r="396" spans="1:2" x14ac:dyDescent="0.25">
      <c r="A396" t="s">
        <v>20</v>
      </c>
      <c r="B396">
        <v>555</v>
      </c>
    </row>
    <row r="397" spans="1:2" x14ac:dyDescent="0.25">
      <c r="A397" t="s">
        <v>20</v>
      </c>
      <c r="B397">
        <v>589</v>
      </c>
    </row>
    <row r="398" spans="1:2" x14ac:dyDescent="0.25">
      <c r="A398" t="s">
        <v>20</v>
      </c>
      <c r="B398">
        <v>645</v>
      </c>
    </row>
    <row r="399" spans="1:2" x14ac:dyDescent="0.25">
      <c r="A399" t="s">
        <v>20</v>
      </c>
      <c r="B399">
        <v>659</v>
      </c>
    </row>
    <row r="400" spans="1:2" x14ac:dyDescent="0.25">
      <c r="A400" t="s">
        <v>20</v>
      </c>
      <c r="B400">
        <v>676</v>
      </c>
    </row>
    <row r="401" spans="1:2" x14ac:dyDescent="0.25">
      <c r="A401" t="s">
        <v>20</v>
      </c>
      <c r="B401">
        <v>723</v>
      </c>
    </row>
    <row r="402" spans="1:2" x14ac:dyDescent="0.25">
      <c r="A402" t="s">
        <v>20</v>
      </c>
      <c r="B402">
        <v>762</v>
      </c>
    </row>
    <row r="403" spans="1:2" x14ac:dyDescent="0.25">
      <c r="A403" t="s">
        <v>20</v>
      </c>
      <c r="B403">
        <v>768</v>
      </c>
    </row>
    <row r="404" spans="1:2" x14ac:dyDescent="0.25">
      <c r="A404" t="s">
        <v>20</v>
      </c>
      <c r="B404">
        <v>820</v>
      </c>
    </row>
    <row r="405" spans="1:2" x14ac:dyDescent="0.25">
      <c r="A405" t="s">
        <v>20</v>
      </c>
      <c r="B405">
        <v>890</v>
      </c>
    </row>
    <row r="406" spans="1:2" x14ac:dyDescent="0.25">
      <c r="A406" t="s">
        <v>20</v>
      </c>
      <c r="B406">
        <v>903</v>
      </c>
    </row>
    <row r="407" spans="1:2" x14ac:dyDescent="0.25">
      <c r="A407" t="s">
        <v>20</v>
      </c>
      <c r="B407">
        <v>909</v>
      </c>
    </row>
    <row r="408" spans="1:2" x14ac:dyDescent="0.25">
      <c r="A408" t="s">
        <v>20</v>
      </c>
      <c r="B408">
        <v>943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1015</v>
      </c>
    </row>
    <row r="411" spans="1:2" x14ac:dyDescent="0.25">
      <c r="A411" t="s">
        <v>20</v>
      </c>
      <c r="B411">
        <v>1022</v>
      </c>
    </row>
    <row r="412" spans="1:2" x14ac:dyDescent="0.25">
      <c r="A412" t="s">
        <v>20</v>
      </c>
      <c r="B412">
        <v>1052</v>
      </c>
    </row>
    <row r="413" spans="1:2" x14ac:dyDescent="0.25">
      <c r="A413" t="s">
        <v>20</v>
      </c>
      <c r="B413">
        <v>1071</v>
      </c>
    </row>
    <row r="414" spans="1:2" x14ac:dyDescent="0.25">
      <c r="A414" t="s">
        <v>20</v>
      </c>
      <c r="B414">
        <v>1071</v>
      </c>
    </row>
    <row r="415" spans="1:2" x14ac:dyDescent="0.25">
      <c r="A415" t="s">
        <v>20</v>
      </c>
      <c r="B415">
        <v>1073</v>
      </c>
    </row>
    <row r="416" spans="1:2" x14ac:dyDescent="0.25">
      <c r="A416" t="s">
        <v>20</v>
      </c>
      <c r="B416">
        <v>1095</v>
      </c>
    </row>
    <row r="417" spans="1:2" x14ac:dyDescent="0.25">
      <c r="A417" t="s">
        <v>20</v>
      </c>
      <c r="B417">
        <v>1101</v>
      </c>
    </row>
    <row r="418" spans="1:2" x14ac:dyDescent="0.25">
      <c r="A418" t="s">
        <v>20</v>
      </c>
      <c r="B418">
        <v>1113</v>
      </c>
    </row>
    <row r="419" spans="1:2" x14ac:dyDescent="0.25">
      <c r="A419" t="s">
        <v>20</v>
      </c>
      <c r="B419">
        <v>1137</v>
      </c>
    </row>
    <row r="420" spans="1:2" x14ac:dyDescent="0.25">
      <c r="A420" t="s">
        <v>20</v>
      </c>
      <c r="B420">
        <v>1140</v>
      </c>
    </row>
    <row r="421" spans="1:2" x14ac:dyDescent="0.25">
      <c r="A421" t="s">
        <v>20</v>
      </c>
      <c r="B421">
        <v>1152</v>
      </c>
    </row>
    <row r="422" spans="1:2" x14ac:dyDescent="0.25">
      <c r="A422" t="s">
        <v>20</v>
      </c>
      <c r="B422">
        <v>1170</v>
      </c>
    </row>
    <row r="423" spans="1:2" x14ac:dyDescent="0.25">
      <c r="A423" t="s">
        <v>20</v>
      </c>
      <c r="B423">
        <v>1249</v>
      </c>
    </row>
    <row r="424" spans="1:2" x14ac:dyDescent="0.25">
      <c r="A424" t="s">
        <v>20</v>
      </c>
      <c r="B424">
        <v>1267</v>
      </c>
    </row>
    <row r="425" spans="1:2" x14ac:dyDescent="0.25">
      <c r="A425" t="s">
        <v>20</v>
      </c>
      <c r="B425">
        <v>1280</v>
      </c>
    </row>
    <row r="426" spans="1:2" x14ac:dyDescent="0.25">
      <c r="A426" t="s">
        <v>20</v>
      </c>
      <c r="B426">
        <v>1297</v>
      </c>
    </row>
    <row r="427" spans="1:2" x14ac:dyDescent="0.25">
      <c r="A427" t="s">
        <v>20</v>
      </c>
      <c r="B427">
        <v>1345</v>
      </c>
    </row>
    <row r="428" spans="1:2" x14ac:dyDescent="0.25">
      <c r="A428" t="s">
        <v>20</v>
      </c>
      <c r="B428">
        <v>1354</v>
      </c>
    </row>
    <row r="429" spans="1:2" x14ac:dyDescent="0.25">
      <c r="A429" t="s">
        <v>20</v>
      </c>
      <c r="B429">
        <v>1385</v>
      </c>
    </row>
    <row r="430" spans="1:2" x14ac:dyDescent="0.25">
      <c r="A430" t="s">
        <v>20</v>
      </c>
      <c r="B430">
        <v>1396</v>
      </c>
    </row>
    <row r="431" spans="1:2" x14ac:dyDescent="0.25">
      <c r="A431" t="s">
        <v>20</v>
      </c>
      <c r="B431">
        <v>1396</v>
      </c>
    </row>
    <row r="432" spans="1:2" x14ac:dyDescent="0.25">
      <c r="A432" t="s">
        <v>20</v>
      </c>
      <c r="B432">
        <v>1425</v>
      </c>
    </row>
    <row r="433" spans="1:2" x14ac:dyDescent="0.25">
      <c r="A433" t="s">
        <v>20</v>
      </c>
      <c r="B433">
        <v>1442</v>
      </c>
    </row>
    <row r="434" spans="1:2" x14ac:dyDescent="0.25">
      <c r="A434" t="s">
        <v>20</v>
      </c>
      <c r="B434">
        <v>1460</v>
      </c>
    </row>
    <row r="435" spans="1:2" x14ac:dyDescent="0.25">
      <c r="A435" t="s">
        <v>20</v>
      </c>
      <c r="B435">
        <v>1467</v>
      </c>
    </row>
    <row r="436" spans="1:2" x14ac:dyDescent="0.25">
      <c r="A436" t="s">
        <v>20</v>
      </c>
      <c r="B436">
        <v>1470</v>
      </c>
    </row>
    <row r="437" spans="1:2" x14ac:dyDescent="0.25">
      <c r="A437" t="s">
        <v>20</v>
      </c>
      <c r="B437">
        <v>1518</v>
      </c>
    </row>
    <row r="438" spans="1:2" x14ac:dyDescent="0.25">
      <c r="A438" t="s">
        <v>20</v>
      </c>
      <c r="B438">
        <v>1539</v>
      </c>
    </row>
    <row r="439" spans="1:2" x14ac:dyDescent="0.25">
      <c r="A439" t="s">
        <v>20</v>
      </c>
      <c r="B439">
        <v>1548</v>
      </c>
    </row>
    <row r="440" spans="1:2" x14ac:dyDescent="0.25">
      <c r="A440" t="s">
        <v>20</v>
      </c>
      <c r="B440">
        <v>1559</v>
      </c>
    </row>
    <row r="441" spans="1:2" x14ac:dyDescent="0.25">
      <c r="A441" t="s">
        <v>20</v>
      </c>
      <c r="B441">
        <v>1561</v>
      </c>
    </row>
    <row r="442" spans="1:2" x14ac:dyDescent="0.25">
      <c r="A442" t="s">
        <v>20</v>
      </c>
      <c r="B442">
        <v>1572</v>
      </c>
    </row>
    <row r="443" spans="1:2" x14ac:dyDescent="0.25">
      <c r="A443" t="s">
        <v>20</v>
      </c>
      <c r="B443">
        <v>1573</v>
      </c>
    </row>
    <row r="444" spans="1:2" x14ac:dyDescent="0.25">
      <c r="A444" t="s">
        <v>20</v>
      </c>
      <c r="B444">
        <v>1600</v>
      </c>
    </row>
    <row r="445" spans="1:2" x14ac:dyDescent="0.25">
      <c r="A445" t="s">
        <v>20</v>
      </c>
      <c r="B445">
        <v>1604</v>
      </c>
    </row>
    <row r="446" spans="1:2" x14ac:dyDescent="0.25">
      <c r="A446" t="s">
        <v>20</v>
      </c>
      <c r="B446">
        <v>1605</v>
      </c>
    </row>
    <row r="447" spans="1:2" x14ac:dyDescent="0.25">
      <c r="A447" t="s">
        <v>20</v>
      </c>
      <c r="B447">
        <v>1606</v>
      </c>
    </row>
    <row r="448" spans="1:2" x14ac:dyDescent="0.25">
      <c r="A448" t="s">
        <v>20</v>
      </c>
      <c r="B448">
        <v>1613</v>
      </c>
    </row>
    <row r="449" spans="1:2" x14ac:dyDescent="0.25">
      <c r="A449" t="s">
        <v>20</v>
      </c>
      <c r="B449">
        <v>1621</v>
      </c>
    </row>
    <row r="450" spans="1:2" x14ac:dyDescent="0.25">
      <c r="A450" t="s">
        <v>20</v>
      </c>
      <c r="B450">
        <v>1629</v>
      </c>
    </row>
    <row r="451" spans="1:2" x14ac:dyDescent="0.25">
      <c r="A451" t="s">
        <v>20</v>
      </c>
      <c r="B451">
        <v>1681</v>
      </c>
    </row>
    <row r="452" spans="1:2" x14ac:dyDescent="0.25">
      <c r="A452" t="s">
        <v>20</v>
      </c>
      <c r="B452">
        <v>1684</v>
      </c>
    </row>
    <row r="453" spans="1:2" x14ac:dyDescent="0.25">
      <c r="A453" t="s">
        <v>20</v>
      </c>
      <c r="B453">
        <v>1690</v>
      </c>
    </row>
    <row r="454" spans="1:2" x14ac:dyDescent="0.25">
      <c r="A454" t="s">
        <v>20</v>
      </c>
      <c r="B454">
        <v>1697</v>
      </c>
    </row>
    <row r="455" spans="1:2" x14ac:dyDescent="0.25">
      <c r="A455" t="s">
        <v>20</v>
      </c>
      <c r="B455">
        <v>1703</v>
      </c>
    </row>
    <row r="456" spans="1:2" x14ac:dyDescent="0.25">
      <c r="A456" t="s">
        <v>20</v>
      </c>
      <c r="B456">
        <v>1713</v>
      </c>
    </row>
    <row r="457" spans="1:2" x14ac:dyDescent="0.25">
      <c r="A457" t="s">
        <v>20</v>
      </c>
      <c r="B457">
        <v>1773</v>
      </c>
    </row>
    <row r="458" spans="1:2" x14ac:dyDescent="0.25">
      <c r="A458" t="s">
        <v>20</v>
      </c>
      <c r="B458">
        <v>1782</v>
      </c>
    </row>
    <row r="459" spans="1:2" x14ac:dyDescent="0.25">
      <c r="A459" t="s">
        <v>20</v>
      </c>
      <c r="B459">
        <v>1784</v>
      </c>
    </row>
    <row r="460" spans="1:2" x14ac:dyDescent="0.25">
      <c r="A460" t="s">
        <v>20</v>
      </c>
      <c r="B460">
        <v>1785</v>
      </c>
    </row>
    <row r="461" spans="1:2" x14ac:dyDescent="0.25">
      <c r="A461" t="s">
        <v>20</v>
      </c>
      <c r="B461">
        <v>1797</v>
      </c>
    </row>
    <row r="462" spans="1:2" x14ac:dyDescent="0.25">
      <c r="A462" t="s">
        <v>20</v>
      </c>
      <c r="B462">
        <v>1815</v>
      </c>
    </row>
    <row r="463" spans="1:2" x14ac:dyDescent="0.25">
      <c r="A463" t="s">
        <v>20</v>
      </c>
      <c r="B463">
        <v>1821</v>
      </c>
    </row>
    <row r="464" spans="1:2" x14ac:dyDescent="0.25">
      <c r="A464" t="s">
        <v>20</v>
      </c>
      <c r="B464">
        <v>1866</v>
      </c>
    </row>
    <row r="465" spans="1:2" x14ac:dyDescent="0.25">
      <c r="A465" t="s">
        <v>20</v>
      </c>
      <c r="B465">
        <v>1884</v>
      </c>
    </row>
    <row r="466" spans="1:2" x14ac:dyDescent="0.25">
      <c r="A466" t="s">
        <v>20</v>
      </c>
      <c r="B466">
        <v>1887</v>
      </c>
    </row>
    <row r="467" spans="1:2" x14ac:dyDescent="0.25">
      <c r="A467" t="s">
        <v>20</v>
      </c>
      <c r="B467">
        <v>1894</v>
      </c>
    </row>
    <row r="468" spans="1:2" x14ac:dyDescent="0.25">
      <c r="A468" t="s">
        <v>20</v>
      </c>
      <c r="B468">
        <v>1902</v>
      </c>
    </row>
    <row r="469" spans="1:2" x14ac:dyDescent="0.25">
      <c r="A469" t="s">
        <v>20</v>
      </c>
      <c r="B469">
        <v>1917</v>
      </c>
    </row>
    <row r="470" spans="1:2" x14ac:dyDescent="0.25">
      <c r="A470" t="s">
        <v>20</v>
      </c>
      <c r="B470">
        <v>1965</v>
      </c>
    </row>
    <row r="471" spans="1:2" x14ac:dyDescent="0.25">
      <c r="A471" t="s">
        <v>20</v>
      </c>
      <c r="B471">
        <v>1989</v>
      </c>
    </row>
    <row r="472" spans="1:2" x14ac:dyDescent="0.25">
      <c r="A472" t="s">
        <v>20</v>
      </c>
      <c r="B472">
        <v>1991</v>
      </c>
    </row>
    <row r="473" spans="1:2" x14ac:dyDescent="0.25">
      <c r="A473" t="s">
        <v>20</v>
      </c>
      <c r="B473">
        <v>2013</v>
      </c>
    </row>
    <row r="474" spans="1:2" x14ac:dyDescent="0.25">
      <c r="A474" t="s">
        <v>20</v>
      </c>
      <c r="B474">
        <v>2038</v>
      </c>
    </row>
    <row r="475" spans="1:2" x14ac:dyDescent="0.25">
      <c r="A475" t="s">
        <v>20</v>
      </c>
      <c r="B475">
        <v>2043</v>
      </c>
    </row>
    <row r="476" spans="1:2" x14ac:dyDescent="0.25">
      <c r="A476" t="s">
        <v>20</v>
      </c>
      <c r="B476">
        <v>2053</v>
      </c>
    </row>
    <row r="477" spans="1:2" x14ac:dyDescent="0.25">
      <c r="A477" t="s">
        <v>20</v>
      </c>
      <c r="B477">
        <v>2080</v>
      </c>
    </row>
    <row r="478" spans="1:2" x14ac:dyDescent="0.25">
      <c r="A478" t="s">
        <v>20</v>
      </c>
      <c r="B478">
        <v>2100</v>
      </c>
    </row>
    <row r="479" spans="1:2" x14ac:dyDescent="0.25">
      <c r="A479" t="s">
        <v>20</v>
      </c>
      <c r="B479">
        <v>2105</v>
      </c>
    </row>
    <row r="480" spans="1:2" x14ac:dyDescent="0.25">
      <c r="A480" t="s">
        <v>20</v>
      </c>
      <c r="B480">
        <v>2106</v>
      </c>
    </row>
    <row r="481" spans="1:2" x14ac:dyDescent="0.25">
      <c r="A481" t="s">
        <v>20</v>
      </c>
      <c r="B481">
        <v>2107</v>
      </c>
    </row>
    <row r="482" spans="1:2" x14ac:dyDescent="0.25">
      <c r="A482" t="s">
        <v>20</v>
      </c>
      <c r="B482">
        <v>2120</v>
      </c>
    </row>
    <row r="483" spans="1:2" x14ac:dyDescent="0.25">
      <c r="A483" t="s">
        <v>20</v>
      </c>
      <c r="B483">
        <v>2144</v>
      </c>
    </row>
    <row r="484" spans="1:2" x14ac:dyDescent="0.25">
      <c r="A484" t="s">
        <v>20</v>
      </c>
      <c r="B484">
        <v>2188</v>
      </c>
    </row>
    <row r="485" spans="1:2" x14ac:dyDescent="0.25">
      <c r="A485" t="s">
        <v>20</v>
      </c>
      <c r="B485">
        <v>2218</v>
      </c>
    </row>
    <row r="486" spans="1:2" x14ac:dyDescent="0.25">
      <c r="A486" t="s">
        <v>20</v>
      </c>
      <c r="B486">
        <v>2220</v>
      </c>
    </row>
    <row r="487" spans="1:2" x14ac:dyDescent="0.25">
      <c r="A487" t="s">
        <v>20</v>
      </c>
      <c r="B487">
        <v>2230</v>
      </c>
    </row>
    <row r="488" spans="1:2" x14ac:dyDescent="0.25">
      <c r="A488" t="s">
        <v>20</v>
      </c>
      <c r="B488">
        <v>2237</v>
      </c>
    </row>
    <row r="489" spans="1:2" x14ac:dyDescent="0.25">
      <c r="A489" t="s">
        <v>20</v>
      </c>
      <c r="B489">
        <v>2261</v>
      </c>
    </row>
    <row r="490" spans="1:2" x14ac:dyDescent="0.25">
      <c r="A490" t="s">
        <v>20</v>
      </c>
      <c r="B490">
        <v>2266</v>
      </c>
    </row>
    <row r="491" spans="1:2" x14ac:dyDescent="0.25">
      <c r="A491" t="s">
        <v>20</v>
      </c>
      <c r="B491">
        <v>2283</v>
      </c>
    </row>
    <row r="492" spans="1:2" x14ac:dyDescent="0.25">
      <c r="A492" t="s">
        <v>20</v>
      </c>
      <c r="B492">
        <v>2289</v>
      </c>
    </row>
    <row r="493" spans="1:2" x14ac:dyDescent="0.25">
      <c r="A493" t="s">
        <v>20</v>
      </c>
      <c r="B493">
        <v>2293</v>
      </c>
    </row>
    <row r="494" spans="1:2" x14ac:dyDescent="0.25">
      <c r="A494" t="s">
        <v>20</v>
      </c>
      <c r="B494">
        <v>2320</v>
      </c>
    </row>
    <row r="495" spans="1:2" x14ac:dyDescent="0.25">
      <c r="A495" t="s">
        <v>20</v>
      </c>
      <c r="B495">
        <v>2326</v>
      </c>
    </row>
    <row r="496" spans="1:2" x14ac:dyDescent="0.25">
      <c r="A496" t="s">
        <v>20</v>
      </c>
      <c r="B496">
        <v>2331</v>
      </c>
    </row>
    <row r="497" spans="1:2" x14ac:dyDescent="0.25">
      <c r="A497" t="s">
        <v>20</v>
      </c>
      <c r="B497">
        <v>2346</v>
      </c>
    </row>
    <row r="498" spans="1:2" x14ac:dyDescent="0.25">
      <c r="A498" t="s">
        <v>20</v>
      </c>
      <c r="B498">
        <v>2353</v>
      </c>
    </row>
    <row r="499" spans="1:2" x14ac:dyDescent="0.25">
      <c r="A499" t="s">
        <v>20</v>
      </c>
      <c r="B499">
        <v>2409</v>
      </c>
    </row>
    <row r="500" spans="1:2" x14ac:dyDescent="0.25">
      <c r="A500" t="s">
        <v>20</v>
      </c>
      <c r="B500">
        <v>2414</v>
      </c>
    </row>
    <row r="501" spans="1:2" x14ac:dyDescent="0.25">
      <c r="A501" t="s">
        <v>20</v>
      </c>
      <c r="B501">
        <v>2431</v>
      </c>
    </row>
    <row r="502" spans="1:2" x14ac:dyDescent="0.25">
      <c r="A502" t="s">
        <v>20</v>
      </c>
      <c r="B502">
        <v>2436</v>
      </c>
    </row>
    <row r="503" spans="1:2" x14ac:dyDescent="0.25">
      <c r="A503" t="s">
        <v>20</v>
      </c>
      <c r="B503">
        <v>2441</v>
      </c>
    </row>
    <row r="504" spans="1:2" x14ac:dyDescent="0.25">
      <c r="A504" t="s">
        <v>20</v>
      </c>
      <c r="B504">
        <v>2443</v>
      </c>
    </row>
    <row r="505" spans="1:2" x14ac:dyDescent="0.25">
      <c r="A505" t="s">
        <v>20</v>
      </c>
      <c r="B505">
        <v>2443</v>
      </c>
    </row>
    <row r="506" spans="1:2" x14ac:dyDescent="0.25">
      <c r="A506" t="s">
        <v>20</v>
      </c>
      <c r="B506">
        <v>2468</v>
      </c>
    </row>
    <row r="507" spans="1:2" x14ac:dyDescent="0.25">
      <c r="A507" t="s">
        <v>20</v>
      </c>
      <c r="B507">
        <v>2475</v>
      </c>
    </row>
    <row r="508" spans="1:2" x14ac:dyDescent="0.25">
      <c r="A508" t="s">
        <v>20</v>
      </c>
      <c r="B508">
        <v>2489</v>
      </c>
    </row>
    <row r="509" spans="1:2" x14ac:dyDescent="0.25">
      <c r="A509" t="s">
        <v>20</v>
      </c>
      <c r="B509">
        <v>2506</v>
      </c>
    </row>
    <row r="510" spans="1:2" x14ac:dyDescent="0.25">
      <c r="A510" t="s">
        <v>20</v>
      </c>
      <c r="B510">
        <v>2526</v>
      </c>
    </row>
    <row r="511" spans="1:2" x14ac:dyDescent="0.25">
      <c r="A511" t="s">
        <v>20</v>
      </c>
      <c r="B511">
        <v>2528</v>
      </c>
    </row>
    <row r="512" spans="1:2" x14ac:dyDescent="0.25">
      <c r="A512" t="s">
        <v>20</v>
      </c>
      <c r="B512">
        <v>2551</v>
      </c>
    </row>
    <row r="513" spans="1:2" x14ac:dyDescent="0.25">
      <c r="A513" t="s">
        <v>20</v>
      </c>
      <c r="B513">
        <v>2662</v>
      </c>
    </row>
    <row r="514" spans="1:2" x14ac:dyDescent="0.25">
      <c r="A514" t="s">
        <v>20</v>
      </c>
      <c r="B514">
        <v>2673</v>
      </c>
    </row>
    <row r="515" spans="1:2" x14ac:dyDescent="0.25">
      <c r="A515" t="s">
        <v>20</v>
      </c>
      <c r="B515">
        <v>2693</v>
      </c>
    </row>
    <row r="516" spans="1:2" x14ac:dyDescent="0.25">
      <c r="A516" t="s">
        <v>20</v>
      </c>
      <c r="B516">
        <v>2725</v>
      </c>
    </row>
    <row r="517" spans="1:2" x14ac:dyDescent="0.25">
      <c r="A517" t="s">
        <v>20</v>
      </c>
      <c r="B517">
        <v>2739</v>
      </c>
    </row>
    <row r="518" spans="1:2" x14ac:dyDescent="0.25">
      <c r="A518" t="s">
        <v>20</v>
      </c>
      <c r="B518">
        <v>2756</v>
      </c>
    </row>
    <row r="519" spans="1:2" x14ac:dyDescent="0.25">
      <c r="A519" t="s">
        <v>20</v>
      </c>
      <c r="B519">
        <v>2768</v>
      </c>
    </row>
    <row r="520" spans="1:2" x14ac:dyDescent="0.25">
      <c r="A520" t="s">
        <v>20</v>
      </c>
      <c r="B520">
        <v>2805</v>
      </c>
    </row>
    <row r="521" spans="1:2" x14ac:dyDescent="0.25">
      <c r="A521" t="s">
        <v>20</v>
      </c>
      <c r="B521">
        <v>2857</v>
      </c>
    </row>
    <row r="522" spans="1:2" x14ac:dyDescent="0.25">
      <c r="A522" t="s">
        <v>20</v>
      </c>
      <c r="B522">
        <v>2875</v>
      </c>
    </row>
    <row r="523" spans="1:2" x14ac:dyDescent="0.25">
      <c r="A523" t="s">
        <v>20</v>
      </c>
      <c r="B523">
        <v>2893</v>
      </c>
    </row>
    <row r="524" spans="1:2" x14ac:dyDescent="0.25">
      <c r="A524" t="s">
        <v>20</v>
      </c>
      <c r="B524">
        <v>2985</v>
      </c>
    </row>
    <row r="525" spans="1:2" x14ac:dyDescent="0.25">
      <c r="A525" t="s">
        <v>20</v>
      </c>
      <c r="B525">
        <v>3016</v>
      </c>
    </row>
    <row r="526" spans="1:2" x14ac:dyDescent="0.25">
      <c r="A526" t="s">
        <v>20</v>
      </c>
      <c r="B526">
        <v>3036</v>
      </c>
    </row>
    <row r="527" spans="1:2" x14ac:dyDescent="0.25">
      <c r="A527" t="s">
        <v>20</v>
      </c>
      <c r="B527">
        <v>3059</v>
      </c>
    </row>
    <row r="528" spans="1:2" x14ac:dyDescent="0.25">
      <c r="A528" t="s">
        <v>20</v>
      </c>
      <c r="B528">
        <v>3063</v>
      </c>
    </row>
    <row r="529" spans="1:2" x14ac:dyDescent="0.25">
      <c r="A529" t="s">
        <v>20</v>
      </c>
      <c r="B529">
        <v>3116</v>
      </c>
    </row>
    <row r="530" spans="1:2" x14ac:dyDescent="0.25">
      <c r="A530" t="s">
        <v>20</v>
      </c>
      <c r="B530">
        <v>3131</v>
      </c>
    </row>
    <row r="531" spans="1:2" x14ac:dyDescent="0.25">
      <c r="A531" t="s">
        <v>20</v>
      </c>
      <c r="B531">
        <v>3177</v>
      </c>
    </row>
    <row r="532" spans="1:2" x14ac:dyDescent="0.25">
      <c r="A532" t="s">
        <v>20</v>
      </c>
      <c r="B532">
        <v>3205</v>
      </c>
    </row>
    <row r="533" spans="1:2" x14ac:dyDescent="0.25">
      <c r="A533" t="s">
        <v>20</v>
      </c>
      <c r="B533">
        <v>3272</v>
      </c>
    </row>
    <row r="534" spans="1:2" x14ac:dyDescent="0.25">
      <c r="A534" t="s">
        <v>20</v>
      </c>
      <c r="B534">
        <v>3308</v>
      </c>
    </row>
    <row r="535" spans="1:2" x14ac:dyDescent="0.25">
      <c r="A535" t="s">
        <v>20</v>
      </c>
      <c r="B535">
        <v>3318</v>
      </c>
    </row>
    <row r="536" spans="1:2" x14ac:dyDescent="0.25">
      <c r="A536" t="s">
        <v>20</v>
      </c>
      <c r="B536">
        <v>3376</v>
      </c>
    </row>
    <row r="537" spans="1:2" x14ac:dyDescent="0.25">
      <c r="A537" t="s">
        <v>20</v>
      </c>
      <c r="B537">
        <v>3388</v>
      </c>
    </row>
    <row r="538" spans="1:2" x14ac:dyDescent="0.25">
      <c r="A538" t="s">
        <v>20</v>
      </c>
      <c r="B538">
        <v>3533</v>
      </c>
    </row>
    <row r="539" spans="1:2" x14ac:dyDescent="0.25">
      <c r="A539" t="s">
        <v>20</v>
      </c>
      <c r="B539">
        <v>3537</v>
      </c>
    </row>
    <row r="540" spans="1:2" x14ac:dyDescent="0.25">
      <c r="A540" t="s">
        <v>20</v>
      </c>
      <c r="B540">
        <v>3594</v>
      </c>
    </row>
    <row r="541" spans="1:2" x14ac:dyDescent="0.25">
      <c r="A541" t="s">
        <v>20</v>
      </c>
      <c r="B541">
        <v>3596</v>
      </c>
    </row>
    <row r="542" spans="1:2" x14ac:dyDescent="0.25">
      <c r="A542" t="s">
        <v>20</v>
      </c>
      <c r="B542">
        <v>3657</v>
      </c>
    </row>
    <row r="543" spans="1:2" x14ac:dyDescent="0.25">
      <c r="A543" t="s">
        <v>20</v>
      </c>
      <c r="B543">
        <v>3727</v>
      </c>
    </row>
    <row r="544" spans="1:2" x14ac:dyDescent="0.25">
      <c r="A544" t="s">
        <v>20</v>
      </c>
      <c r="B544">
        <v>3742</v>
      </c>
    </row>
    <row r="545" spans="1:2" x14ac:dyDescent="0.25">
      <c r="A545" t="s">
        <v>20</v>
      </c>
      <c r="B545">
        <v>3777</v>
      </c>
    </row>
    <row r="546" spans="1:2" x14ac:dyDescent="0.25">
      <c r="A546" t="s">
        <v>20</v>
      </c>
      <c r="B546">
        <v>3934</v>
      </c>
    </row>
    <row r="547" spans="1:2" x14ac:dyDescent="0.25">
      <c r="A547" t="s">
        <v>20</v>
      </c>
      <c r="B547">
        <v>4006</v>
      </c>
    </row>
    <row r="548" spans="1:2" x14ac:dyDescent="0.25">
      <c r="A548" t="s">
        <v>20</v>
      </c>
      <c r="B548">
        <v>4065</v>
      </c>
    </row>
    <row r="549" spans="1:2" x14ac:dyDescent="0.25">
      <c r="A549" t="s">
        <v>20</v>
      </c>
      <c r="B549">
        <v>4233</v>
      </c>
    </row>
    <row r="550" spans="1:2" x14ac:dyDescent="0.25">
      <c r="A550" t="s">
        <v>20</v>
      </c>
      <c r="B550">
        <v>4289</v>
      </c>
    </row>
    <row r="551" spans="1:2" x14ac:dyDescent="0.25">
      <c r="A551" t="s">
        <v>20</v>
      </c>
      <c r="B551">
        <v>4358</v>
      </c>
    </row>
    <row r="552" spans="1:2" x14ac:dyDescent="0.25">
      <c r="A552" t="s">
        <v>20</v>
      </c>
      <c r="B552">
        <v>4498</v>
      </c>
    </row>
    <row r="553" spans="1:2" x14ac:dyDescent="0.25">
      <c r="A553" t="s">
        <v>20</v>
      </c>
      <c r="B553">
        <v>4799</v>
      </c>
    </row>
    <row r="554" spans="1:2" x14ac:dyDescent="0.25">
      <c r="A554" t="s">
        <v>20</v>
      </c>
      <c r="B554">
        <v>5139</v>
      </c>
    </row>
    <row r="555" spans="1:2" x14ac:dyDescent="0.25">
      <c r="A555" t="s">
        <v>20</v>
      </c>
      <c r="B555">
        <v>5168</v>
      </c>
    </row>
    <row r="556" spans="1:2" x14ac:dyDescent="0.25">
      <c r="A556" t="s">
        <v>20</v>
      </c>
      <c r="B556">
        <v>5180</v>
      </c>
    </row>
    <row r="557" spans="1:2" x14ac:dyDescent="0.25">
      <c r="A557" t="s">
        <v>20</v>
      </c>
      <c r="B557">
        <v>5203</v>
      </c>
    </row>
    <row r="558" spans="1:2" x14ac:dyDescent="0.25">
      <c r="A558" t="s">
        <v>20</v>
      </c>
      <c r="B558">
        <v>5419</v>
      </c>
    </row>
    <row r="559" spans="1:2" x14ac:dyDescent="0.25">
      <c r="A559" t="s">
        <v>20</v>
      </c>
      <c r="B559">
        <v>5512</v>
      </c>
    </row>
    <row r="560" spans="1:2" x14ac:dyDescent="0.25">
      <c r="A560" t="s">
        <v>20</v>
      </c>
      <c r="B560">
        <v>5880</v>
      </c>
    </row>
    <row r="561" spans="1:2" x14ac:dyDescent="0.25">
      <c r="A561" t="s">
        <v>20</v>
      </c>
      <c r="B561">
        <v>5966</v>
      </c>
    </row>
    <row r="562" spans="1:2" x14ac:dyDescent="0.25">
      <c r="A562" t="s">
        <v>20</v>
      </c>
      <c r="B562">
        <v>6212</v>
      </c>
    </row>
    <row r="563" spans="1:2" x14ac:dyDescent="0.25">
      <c r="A563" t="s">
        <v>20</v>
      </c>
      <c r="B563">
        <v>6286</v>
      </c>
    </row>
    <row r="564" spans="1:2" x14ac:dyDescent="0.25">
      <c r="A564" t="s">
        <v>20</v>
      </c>
      <c r="B564">
        <v>6406</v>
      </c>
    </row>
    <row r="565" spans="1:2" x14ac:dyDescent="0.25">
      <c r="A565" t="s">
        <v>20</v>
      </c>
      <c r="B565">
        <v>6465</v>
      </c>
    </row>
    <row r="566" spans="1:2" x14ac:dyDescent="0.25">
      <c r="A566" t="s">
        <v>20</v>
      </c>
      <c r="B566">
        <v>7295</v>
      </c>
    </row>
  </sheetData>
  <autoFilter ref="A1:I1" xr:uid="{63DDF391-9E88-481F-9196-06FEAA49E2F0}">
    <sortState xmlns:xlrd2="http://schemas.microsoft.com/office/spreadsheetml/2017/richdata2" ref="A2:I566">
      <sortCondition ref="B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by Parent Category</vt:lpstr>
      <vt:lpstr>Pivot by Sub-Category</vt:lpstr>
      <vt:lpstr>Pivot by Date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Rafed Mahbub</cp:lastModifiedBy>
  <dcterms:created xsi:type="dcterms:W3CDTF">2021-09-29T18:52:28Z</dcterms:created>
  <dcterms:modified xsi:type="dcterms:W3CDTF">2023-04-24T20:58:52Z</dcterms:modified>
</cp:coreProperties>
</file>