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96699deddd54d8/Dokumente/"/>
    </mc:Choice>
  </mc:AlternateContent>
  <xr:revisionPtr revIDLastSave="0" documentId="8_{99EAF4BE-A3B1-41CF-84A9-B35E1E75F696}" xr6:coauthVersionLast="47" xr6:coauthVersionMax="47" xr10:uidLastSave="{00000000-0000-0000-0000-000000000000}"/>
  <bookViews>
    <workbookView xWindow="-120" yWindow="-120" windowWidth="29040" windowHeight="15720" xr2:uid="{4F1F5ACD-A083-4E9E-9AD7-2576579848B8}"/>
  </bookViews>
  <sheets>
    <sheet name="Übersicht" sheetId="1" r:id="rId1"/>
    <sheet name="SOLL-IST" sheetId="2" r:id="rId2"/>
    <sheet name="Berechnungen" sheetId="3" r:id="rId3"/>
    <sheet name="Umsatzanalyse" sheetId="6" r:id="rId4"/>
    <sheet name="Tabellen für Diagramm" sheetId="4" state="hidden" r:id="rId5"/>
    <sheet name="Tabelle2" sheetId="7" state="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C16" i="6"/>
  <c r="D16" i="6"/>
  <c r="E16" i="6"/>
  <c r="F16" i="6"/>
  <c r="G16" i="6"/>
  <c r="B16" i="6"/>
  <c r="B4" i="1"/>
  <c r="E19" i="3"/>
  <c r="E20" i="3"/>
  <c r="E21" i="3"/>
  <c r="E22" i="3"/>
  <c r="E23" i="3"/>
  <c r="E24" i="3"/>
  <c r="E25" i="3"/>
  <c r="E26" i="3"/>
  <c r="E27" i="3"/>
  <c r="E28" i="3"/>
  <c r="E29" i="3"/>
  <c r="F29" i="3" s="1"/>
  <c r="E18" i="3"/>
  <c r="D29" i="3"/>
  <c r="D19" i="3"/>
  <c r="D20" i="3"/>
  <c r="D21" i="3"/>
  <c r="D22" i="3"/>
  <c r="F22" i="3" s="1"/>
  <c r="D23" i="3"/>
  <c r="D24" i="3"/>
  <c r="D25" i="3"/>
  <c r="D26" i="3"/>
  <c r="F26" i="3" s="1"/>
  <c r="D27" i="3"/>
  <c r="F27" i="3" s="1"/>
  <c r="D28" i="3"/>
  <c r="F28" i="3" s="1"/>
  <c r="D18" i="3"/>
  <c r="B3" i="1"/>
  <c r="B19" i="3"/>
  <c r="B20" i="3"/>
  <c r="B21" i="3"/>
  <c r="B22" i="3"/>
  <c r="B23" i="3"/>
  <c r="B24" i="3"/>
  <c r="B25" i="3"/>
  <c r="B26" i="3"/>
  <c r="B27" i="3"/>
  <c r="B28" i="3"/>
  <c r="B29" i="3"/>
  <c r="B18" i="3"/>
  <c r="N18" i="3"/>
  <c r="C30" i="3"/>
  <c r="F20" i="3"/>
  <c r="F19" i="3"/>
  <c r="E5" i="4"/>
  <c r="E6" i="4"/>
  <c r="E7" i="4"/>
  <c r="E8" i="4"/>
  <c r="E9" i="4"/>
  <c r="E10" i="4"/>
  <c r="E4" i="4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4" i="4"/>
  <c r="G4" i="4" s="1"/>
  <c r="B2" i="3"/>
  <c r="B5" i="3" s="1"/>
  <c r="C15" i="2"/>
  <c r="B15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10" i="2"/>
  <c r="D11" i="2"/>
  <c r="D12" i="2"/>
  <c r="D13" i="2"/>
  <c r="D14" i="2"/>
  <c r="D3" i="2"/>
  <c r="N3" i="1"/>
  <c r="C15" i="1"/>
  <c r="E15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3" i="1"/>
  <c r="F3" i="1" s="1"/>
  <c r="B6" i="1"/>
  <c r="B7" i="1"/>
  <c r="B8" i="1"/>
  <c r="B9" i="1"/>
  <c r="B10" i="1"/>
  <c r="B11" i="1"/>
  <c r="B12" i="1"/>
  <c r="B13" i="1"/>
  <c r="B14" i="1"/>
  <c r="B5" i="1"/>
  <c r="F21" i="3" l="1"/>
  <c r="F23" i="3"/>
  <c r="G23" i="3" s="1"/>
  <c r="F25" i="3"/>
  <c r="F24" i="3"/>
  <c r="G24" i="3" s="1"/>
  <c r="E30" i="3"/>
  <c r="G21" i="3"/>
  <c r="G27" i="3"/>
  <c r="G26" i="3"/>
  <c r="G25" i="3"/>
  <c r="G22" i="3"/>
  <c r="G29" i="3"/>
  <c r="D30" i="3"/>
  <c r="G28" i="3"/>
  <c r="B30" i="3"/>
  <c r="G19" i="3"/>
  <c r="G20" i="3"/>
  <c r="F18" i="3"/>
  <c r="D15" i="2"/>
  <c r="E15" i="2"/>
  <c r="B15" i="1"/>
  <c r="G3" i="1"/>
  <c r="F15" i="1"/>
  <c r="G4" i="1"/>
  <c r="G8" i="1"/>
  <c r="D15" i="1"/>
  <c r="G11" i="1"/>
  <c r="G13" i="1"/>
  <c r="G14" i="1"/>
  <c r="G12" i="1"/>
  <c r="G10" i="1"/>
  <c r="G9" i="1"/>
  <c r="G7" i="1"/>
  <c r="G6" i="1"/>
  <c r="G5" i="1"/>
  <c r="F30" i="3" l="1"/>
  <c r="G18" i="3"/>
  <c r="G30" i="3" s="1"/>
  <c r="G15" i="1"/>
</calcChain>
</file>

<file path=xl/sharedStrings.xml><?xml version="1.0" encoding="utf-8"?>
<sst xmlns="http://schemas.openxmlformats.org/spreadsheetml/2006/main" count="122" uniqueCount="53">
  <si>
    <t>Monat</t>
  </si>
  <si>
    <t>Umsatz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</si>
  <si>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</si>
  <si>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</si>
  <si>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</si>
  <si>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</si>
  <si>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</si>
  <si>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</si>
  <si>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</si>
  <si>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</si>
  <si>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</si>
  <si>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</si>
  <si>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</si>
  <si>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</si>
  <si>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Absatzmenge</t>
  </si>
  <si>
    <t>Fixkosten</t>
  </si>
  <si>
    <t>Verkaufspreis</t>
  </si>
  <si>
    <t>Gewinn</t>
  </si>
  <si>
    <t>Variable Kosten</t>
  </si>
  <si>
    <t>Kosten ges.</t>
  </si>
  <si>
    <t>variable Kosten</t>
  </si>
  <si>
    <t>Gesamt</t>
  </si>
  <si>
    <t>Übersicht 2023</t>
  </si>
  <si>
    <t xml:space="preserve"> </t>
  </si>
  <si>
    <t>Deckungsbeitrag</t>
  </si>
  <si>
    <t>Kurzübersicht</t>
  </si>
  <si>
    <t>Soll</t>
  </si>
  <si>
    <t>Ist</t>
  </si>
  <si>
    <t>Delta</t>
  </si>
  <si>
    <t>Delta%</t>
  </si>
  <si>
    <t>Break-Even-Analyse</t>
  </si>
  <si>
    <t>Break-Even-Menge</t>
  </si>
  <si>
    <t>Menge</t>
  </si>
  <si>
    <t>Kosten Gesamt</t>
  </si>
  <si>
    <t>Zeilenbeschriftungen</t>
  </si>
  <si>
    <t>Gesamtergebnis</t>
  </si>
  <si>
    <t>Summe von Fixkosten</t>
  </si>
  <si>
    <t>Summe von Umsatz</t>
  </si>
  <si>
    <t>Summe von Kosten Gesamt</t>
  </si>
  <si>
    <t>Sensitivitätsanalyse</t>
  </si>
  <si>
    <t>Break-Even-Diagramm</t>
  </si>
  <si>
    <t>Summe Verkaufspreise</t>
  </si>
  <si>
    <t>Produkt A</t>
  </si>
  <si>
    <t>Produkt B</t>
  </si>
  <si>
    <t>Produkt C</t>
  </si>
  <si>
    <t>Umsatzanalyse nach Produkt</t>
  </si>
  <si>
    <t>Umsatz (A)</t>
  </si>
  <si>
    <t>Umsatz (B)</t>
  </si>
  <si>
    <t>Menge(A)</t>
  </si>
  <si>
    <t>Menge (B)</t>
  </si>
  <si>
    <t>Umsatz (C)</t>
  </si>
  <si>
    <t>Menge (C)</t>
  </si>
  <si>
    <t>S-Verweis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</si>
</sst>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_-* #,##0.00\ [$€-407]_-;\-* #,##0.00\ [$€-407]_-;_-* &quot;-&quot;??\ [$€-407]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2" fontId="0" fillId="0" borderId="0" xfId="0" applyNumberFormat="1"/>
    <xf numFmtId="0" fontId="4" fillId="0" borderId="1" xfId="0" applyFont="1" applyBorder="1"/>
    <xf numFmtId="0" fontId="3" fillId="0" borderId="4" xfId="0" applyFont="1" applyBorder="1"/>
    <xf numFmtId="0" fontId="3" fillId="0" borderId="1" xfId="0" applyFont="1" applyBorder="1"/>
    <xf numFmtId="0" fontId="4" fillId="0" borderId="4" xfId="0" applyFont="1" applyBorder="1"/>
    <xf numFmtId="164" fontId="0" fillId="0" borderId="5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2" xfId="0" applyBorder="1"/>
    <xf numFmtId="164" fontId="0" fillId="0" borderId="13" xfId="0" applyNumberFormat="1" applyBorder="1"/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65" fontId="0" fillId="0" borderId="8" xfId="0" applyNumberFormat="1" applyBorder="1"/>
    <xf numFmtId="164" fontId="1" fillId="0" borderId="14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3" fillId="0" borderId="7" xfId="0" applyFont="1" applyBorder="1"/>
    <xf numFmtId="0" fontId="3" fillId="0" borderId="30" xfId="0" applyFont="1" applyBorder="1"/>
    <xf numFmtId="10" fontId="0" fillId="0" borderId="19" xfId="0" applyNumberFormat="1" applyBorder="1"/>
    <xf numFmtId="10" fontId="0" fillId="0" borderId="18" xfId="0" applyNumberFormat="1" applyBorder="1"/>
    <xf numFmtId="10" fontId="0" fillId="0" borderId="20" xfId="0" applyNumberFormat="1" applyBorder="1"/>
    <xf numFmtId="10" fontId="0" fillId="0" borderId="1" xfId="0" applyNumberFormat="1" applyBorder="1"/>
    <xf numFmtId="0" fontId="0" fillId="0" borderId="34" xfId="0" applyBorder="1"/>
    <xf numFmtId="164" fontId="0" fillId="0" borderId="35" xfId="0" applyNumberFormat="1" applyBorder="1"/>
    <xf numFmtId="0" fontId="0" fillId="0" borderId="36" xfId="0" applyBorder="1"/>
    <xf numFmtId="164" fontId="0" fillId="0" borderId="37" xfId="0" applyNumberFormat="1" applyBorder="1"/>
    <xf numFmtId="0" fontId="0" fillId="0" borderId="38" xfId="0" applyBorder="1"/>
    <xf numFmtId="0" fontId="0" fillId="0" borderId="39" xfId="0" applyBorder="1"/>
    <xf numFmtId="0" fontId="0" fillId="0" borderId="3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" xfId="0" applyBorder="1"/>
    <xf numFmtId="0" fontId="1" fillId="0" borderId="4" xfId="0" applyFont="1" applyBorder="1" applyAlignment="1">
      <alignment vertical="center"/>
    </xf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1" xfId="0" applyBorder="1"/>
    <xf numFmtId="0" fontId="0" fillId="0" borderId="35" xfId="0" applyBorder="1"/>
    <xf numFmtId="0" fontId="0" fillId="0" borderId="37" xfId="0" applyBorder="1"/>
    <xf numFmtId="0" fontId="0" fillId="0" borderId="40" xfId="0" applyBorder="1"/>
    <xf numFmtId="0" fontId="0" fillId="0" borderId="4" xfId="0" applyBorder="1"/>
    <xf numFmtId="0" fontId="0" fillId="0" borderId="2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29" xfId="0" applyBorder="1"/>
    <xf numFmtId="0" fontId="0" fillId="0" borderId="13" xfId="0" applyBorder="1"/>
    <xf numFmtId="0" fontId="0" fillId="0" borderId="27" xfId="0" applyBorder="1"/>
    <xf numFmtId="0" fontId="0" fillId="0" borderId="1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3" borderId="0" xfId="0" applyFill="1"/>
    <xf numFmtId="1" fontId="0" fillId="0" borderId="29" xfId="0" applyNumberFormat="1" applyBorder="1"/>
    <xf numFmtId="1" fontId="0" fillId="0" borderId="12" xfId="0" applyNumberFormat="1" applyBorder="1"/>
    <xf numFmtId="1" fontId="0" fillId="0" borderId="31" xfId="0" applyNumberFormat="1" applyBorder="1"/>
    <xf numFmtId="1" fontId="0" fillId="0" borderId="27" xfId="0" applyNumberFormat="1" applyBorder="1"/>
    <xf numFmtId="1" fontId="0" fillId="0" borderId="5" xfId="0" applyNumberFormat="1" applyBorder="1"/>
    <xf numFmtId="1" fontId="0" fillId="0" borderId="32" xfId="0" applyNumberFormat="1" applyBorder="1"/>
    <xf numFmtId="1" fontId="0" fillId="0" borderId="28" xfId="0" applyNumberFormat="1" applyBorder="1"/>
    <xf numFmtId="1" fontId="0" fillId="0" borderId="6" xfId="0" applyNumberFormat="1" applyBorder="1"/>
    <xf numFmtId="1" fontId="0" fillId="0" borderId="33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30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/>
    <xf numFmtId="6" fontId="0" fillId="0" borderId="0" xfId="0" applyNumberFormat="1" applyAlignment="1">
      <alignment vertical="center" wrapText="1"/>
    </xf>
    <xf numFmtId="6" fontId="0" fillId="0" borderId="5" xfId="0" applyNumberFormat="1" applyBorder="1" applyAlignment="1">
      <alignment vertical="center" wrapText="1"/>
    </xf>
    <xf numFmtId="6" fontId="0" fillId="0" borderId="16" xfId="0" applyNumberFormat="1" applyBorder="1" applyAlignment="1">
      <alignment vertical="center" wrapText="1"/>
    </xf>
    <xf numFmtId="0" fontId="1" fillId="0" borderId="48" xfId="0" applyFont="1" applyBorder="1" applyAlignment="1">
      <alignment horizontal="center" vertical="center" wrapText="1"/>
    </xf>
    <xf numFmtId="6" fontId="0" fillId="0" borderId="17" xfId="0" applyNumberFormat="1" applyBorder="1" applyAlignment="1">
      <alignment vertical="center" wrapText="1"/>
    </xf>
    <xf numFmtId="6" fontId="0" fillId="0" borderId="6" xfId="0" applyNumberFormat="1" applyBorder="1" applyAlignment="1">
      <alignment vertical="center" wrapText="1"/>
    </xf>
    <xf numFmtId="0" fontId="0" fillId="0" borderId="11" xfId="0" applyBorder="1"/>
    <xf numFmtId="0" fontId="1" fillId="0" borderId="1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6" fontId="1" fillId="0" borderId="7" xfId="0" applyNumberFormat="1" applyFont="1" applyBorder="1"/>
    <xf numFmtId="6" fontId="1" fillId="0" borderId="1" xfId="0" applyNumberFormat="1" applyFont="1" applyBorder="1"/>
    <xf numFmtId="0" fontId="1" fillId="0" borderId="0" xfId="0" applyFont="1" applyAlignment="1">
      <alignment vertical="center" wrapText="1"/>
    </xf>
    <xf numFmtId="0" fontId="1" fillId="0" borderId="47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  <xf numFmtId="0" fontId="1" fillId="0" borderId="9" xfId="0" applyFont="1" applyBorder="1"/>
    <xf numFmtId="164" fontId="0" fillId="0" borderId="12" xfId="0" applyNumberFormat="1" applyBorder="1" applyAlignment="1">
      <alignment vertical="center" wrapText="1"/>
    </xf>
    <xf numFmtId="0" fontId="4" fillId="2" borderId="7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Standard" xfId="0" builtinId="0"/>
  </cellStyles>
  <dxfs count="3">
    <dxf>
      <font>
        <color theme="9" tint="0.39994506668294322"/>
      </font>
    </dxf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Umsatz vs. Kosten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Übersicht!$B$2</c:f>
              <c:strCache>
                <c:ptCount val="1"/>
                <c:pt idx="0">
                  <c:v>Umsatz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Übersicht!$A$3:$A$14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Übersicht!$B$3:$B$14</c:f>
              <c:numCache>
                <c:formatCode>#,##0.00\ "€"</c:formatCode>
                <c:ptCount val="12"/>
                <c:pt idx="0">
                  <c:v>80000</c:v>
                </c:pt>
                <c:pt idx="1">
                  <c:v>96000</c:v>
                </c:pt>
                <c:pt idx="2">
                  <c:v>104000</c:v>
                </c:pt>
                <c:pt idx="3">
                  <c:v>108000</c:v>
                </c:pt>
                <c:pt idx="4">
                  <c:v>120000</c:v>
                </c:pt>
                <c:pt idx="5">
                  <c:v>116000</c:v>
                </c:pt>
                <c:pt idx="6">
                  <c:v>124000</c:v>
                </c:pt>
                <c:pt idx="7">
                  <c:v>136000</c:v>
                </c:pt>
                <c:pt idx="8">
                  <c:v>144000</c:v>
                </c:pt>
                <c:pt idx="9">
                  <c:v>140000</c:v>
                </c:pt>
                <c:pt idx="10">
                  <c:v>144000</c:v>
                </c:pt>
                <c:pt idx="11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5-4ACE-8DBA-AAE9A1762037}"/>
            </c:ext>
          </c:extLst>
        </c:ser>
        <c:ser>
          <c:idx val="4"/>
          <c:order val="4"/>
          <c:tx>
            <c:strRef>
              <c:f>Übersicht!$F$2</c:f>
              <c:strCache>
                <c:ptCount val="1"/>
                <c:pt idx="0">
                  <c:v>Kosten ges.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Übersicht!$A$3:$A$14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Übersicht!$F$3:$F$14</c:f>
              <c:numCache>
                <c:formatCode>#,##0.00\ "€"</c:formatCode>
                <c:ptCount val="12"/>
                <c:pt idx="0">
                  <c:v>25000</c:v>
                </c:pt>
                <c:pt idx="1">
                  <c:v>29000</c:v>
                </c:pt>
                <c:pt idx="2">
                  <c:v>31000</c:v>
                </c:pt>
                <c:pt idx="3">
                  <c:v>32000</c:v>
                </c:pt>
                <c:pt idx="4">
                  <c:v>35000</c:v>
                </c:pt>
                <c:pt idx="5">
                  <c:v>34000</c:v>
                </c:pt>
                <c:pt idx="6">
                  <c:v>36000</c:v>
                </c:pt>
                <c:pt idx="7">
                  <c:v>39000</c:v>
                </c:pt>
                <c:pt idx="8">
                  <c:v>41000</c:v>
                </c:pt>
                <c:pt idx="9">
                  <c:v>40000</c:v>
                </c:pt>
                <c:pt idx="10">
                  <c:v>41000</c:v>
                </c:pt>
                <c:pt idx="11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5-4ACE-8DBA-AAE9A176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27359"/>
        <c:axId val="16621283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Übersicht!$C$2</c15:sqref>
                        </c15:formulaRef>
                      </c:ext>
                    </c:extLst>
                    <c:strCache>
                      <c:ptCount val="1"/>
                      <c:pt idx="0">
                        <c:v>Absatzmenge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Übersicht!$A$3:$A$14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Übersicht!$C$3:$C$14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1300</c:v>
                      </c:pt>
                      <c:pt idx="3">
                        <c:v>1350</c:v>
                      </c:pt>
                      <c:pt idx="4">
                        <c:v>1500</c:v>
                      </c:pt>
                      <c:pt idx="5">
                        <c:v>1450</c:v>
                      </c:pt>
                      <c:pt idx="6">
                        <c:v>1550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1750</c:v>
                      </c:pt>
                      <c:pt idx="10">
                        <c:v>1800</c:v>
                      </c:pt>
                      <c:pt idx="11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B5-4ACE-8DBA-AAE9A176203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Übersicht!$D$2</c15:sqref>
                        </c15:formulaRef>
                      </c:ext>
                    </c:extLst>
                    <c:strCache>
                      <c:ptCount val="1"/>
                      <c:pt idx="0">
                        <c:v>Variable Kosten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Übersicht!$A$3:$A$14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Übersicht!$D$3:$D$14</c15:sqref>
                        </c15:formulaRef>
                      </c:ext>
                    </c:extLst>
                    <c:numCache>
                      <c:formatCode>#,##0.00\ "€"</c:formatCode>
                      <c:ptCount val="12"/>
                      <c:pt idx="0">
                        <c:v>20000</c:v>
                      </c:pt>
                      <c:pt idx="1">
                        <c:v>24000</c:v>
                      </c:pt>
                      <c:pt idx="2">
                        <c:v>26000</c:v>
                      </c:pt>
                      <c:pt idx="3">
                        <c:v>27000</c:v>
                      </c:pt>
                      <c:pt idx="4">
                        <c:v>30000</c:v>
                      </c:pt>
                      <c:pt idx="5">
                        <c:v>29000</c:v>
                      </c:pt>
                      <c:pt idx="6">
                        <c:v>31000</c:v>
                      </c:pt>
                      <c:pt idx="7">
                        <c:v>34000</c:v>
                      </c:pt>
                      <c:pt idx="8">
                        <c:v>36000</c:v>
                      </c:pt>
                      <c:pt idx="9">
                        <c:v>35000</c:v>
                      </c:pt>
                      <c:pt idx="10">
                        <c:v>36000</c:v>
                      </c:pt>
                      <c:pt idx="11">
                        <c:v>40000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B5-4ACE-8DBA-AAE9A17620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Übersicht!$E$2</c15:sqref>
                        </c15:formulaRef>
                      </c:ext>
                    </c:extLst>
                    <c:strCache>
                      <c:ptCount val="1"/>
                      <c:pt idx="0">
                        <c:v>Fixkosten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Übersicht!$A$3:$A$14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Übersicht!$E$3:$E$14</c15:sqref>
                        </c15:formulaRef>
                      </c:ext>
                    </c:extLst>
                    <c:numCache>
                      <c:formatCode>#,##0.00\ "€"</c:formatCode>
                      <c:ptCount val="12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B5-4ACE-8DBA-AAE9A17620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Übersicht!$G$2</c15:sqref>
                        </c15:formulaRef>
                      </c:ext>
                    </c:extLst>
                    <c:strCache>
                      <c:ptCount val="1"/>
                      <c:pt idx="0">
                        <c:v>Gewinn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Übersicht!$A$3:$A$14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Übersicht!$G$3:$G$14</c15:sqref>
                        </c15:formulaRef>
                      </c:ext>
                    </c:extLst>
                    <c:numCache>
                      <c:formatCode>#,##0.00\ "€"</c:formatCode>
                      <c:ptCount val="12"/>
                      <c:pt idx="0">
                        <c:v>55000</c:v>
                      </c:pt>
                      <c:pt idx="1">
                        <c:v>67000</c:v>
                      </c:pt>
                      <c:pt idx="2">
                        <c:v>73000</c:v>
                      </c:pt>
                      <c:pt idx="3">
                        <c:v>76000</c:v>
                      </c:pt>
                      <c:pt idx="4">
                        <c:v>85000</c:v>
                      </c:pt>
                      <c:pt idx="5">
                        <c:v>82000</c:v>
                      </c:pt>
                      <c:pt idx="6">
                        <c:v>88000</c:v>
                      </c:pt>
                      <c:pt idx="7">
                        <c:v>97000</c:v>
                      </c:pt>
                      <c:pt idx="8">
                        <c:v>103000</c:v>
                      </c:pt>
                      <c:pt idx="9">
                        <c:v>100000</c:v>
                      </c:pt>
                      <c:pt idx="10">
                        <c:v>103000</c:v>
                      </c:pt>
                      <c:pt idx="11">
                        <c:v>115000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B5-4ACE-8DBA-AAE9A1762037}"/>
                  </c:ext>
                </c:extLst>
              </c15:ser>
            </c15:filteredLineSeries>
          </c:ext>
        </c:extLst>
      </c:lineChart>
      <c:catAx>
        <c:axId val="16621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2128319"/>
        <c:crosses val="autoZero"/>
        <c:auto val="1"/>
        <c:lblAlgn val="ctr"/>
        <c:lblOffset val="100"/>
        <c:noMultiLvlLbl val="0"/>
      </c:catAx>
      <c:valAx>
        <c:axId val="16621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21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SOLL-IST-Diagramm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915026246719159"/>
          <c:y val="0.1902314814814815"/>
          <c:w val="0.82196084864391949"/>
          <c:h val="0.500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'SOLL-IST'!$B$2</c:f>
              <c:strCache>
                <c:ptCount val="1"/>
                <c:pt idx="0">
                  <c:v>Soll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'SOLL-IST'!$A$3:$A$14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'SOLL-IST'!$B$3:$B$14</c:f>
              <c:numCache>
                <c:formatCode>0</c:formatCode>
                <c:ptCount val="12"/>
                <c:pt idx="0">
                  <c:v>900</c:v>
                </c:pt>
                <c:pt idx="1">
                  <c:v>1000</c:v>
                </c:pt>
                <c:pt idx="2">
                  <c:v>1050</c:v>
                </c:pt>
                <c:pt idx="3">
                  <c:v>1100</c:v>
                </c:pt>
                <c:pt idx="4">
                  <c:v>1120</c:v>
                </c:pt>
                <c:pt idx="5">
                  <c:v>1300</c:v>
                </c:pt>
                <c:pt idx="6">
                  <c:v>1600</c:v>
                </c:pt>
                <c:pt idx="7">
                  <c:v>1620</c:v>
                </c:pt>
                <c:pt idx="8">
                  <c:v>1700</c:v>
                </c:pt>
                <c:pt idx="9">
                  <c:v>1730</c:v>
                </c:pt>
                <c:pt idx="10">
                  <c:v>1750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038-B8C0-4C19EA36A762}"/>
            </c:ext>
          </c:extLst>
        </c:ser>
        <c:ser>
          <c:idx val="1"/>
          <c:order val="1"/>
          <c:tx>
            <c:strRef>
              <c:f>'SOLL-IST'!$C$2</c:f>
              <c:strCache>
                <c:ptCount val="1"/>
                <c:pt idx="0">
                  <c:v>Ist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'SOLL-IST'!$A$3:$A$14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'SOLL-IST'!$C$3:$C$14</c:f>
              <c:numCache>
                <c:formatCode>0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1300</c:v>
                </c:pt>
                <c:pt idx="3">
                  <c:v>1350</c:v>
                </c:pt>
                <c:pt idx="4">
                  <c:v>1500</c:v>
                </c:pt>
                <c:pt idx="5">
                  <c:v>1450</c:v>
                </c:pt>
                <c:pt idx="6">
                  <c:v>1550</c:v>
                </c:pt>
                <c:pt idx="7">
                  <c:v>1700</c:v>
                </c:pt>
                <c:pt idx="8">
                  <c:v>1800</c:v>
                </c:pt>
                <c:pt idx="9">
                  <c:v>1750</c:v>
                </c:pt>
                <c:pt idx="10">
                  <c:v>1800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038-B8C0-4C19EA36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790111"/>
        <c:axId val="14757896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'SOLL-IST'!$D$2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'SOLL-IST'!$A$3:$A$14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'SOLL-IST'!$D$3:$D$14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250</c:v>
                      </c:pt>
                      <c:pt idx="3">
                        <c:v>250</c:v>
                      </c:pt>
                      <c:pt idx="4">
                        <c:v>380</c:v>
                      </c:pt>
                      <c:pt idx="5">
                        <c:v>150</c:v>
                      </c:pt>
                      <c:pt idx="6">
                        <c:v>-50</c:v>
                      </c:pt>
                      <c:pt idx="7">
                        <c:v>80</c:v>
                      </c:pt>
                      <c:pt idx="8">
                        <c:v>100</c:v>
                      </c:pt>
                      <c:pt idx="9">
                        <c:v>20</c:v>
                      </c:pt>
                      <c:pt idx="10">
                        <c:v>50</c:v>
                      </c:pt>
                      <c:pt idx="11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AD-4038-B8C0-4C19EA36A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'SOLL-IST'!$E$2</c15:sqref>
                        </c15:formulaRef>
                      </c:ext>
                    </c:extLst>
                    <c:strCache>
                      <c:ptCount val="1"/>
                      <c:pt idx="0">
                        <c:v>Delta%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'SOLL-IST'!$A$3:$A$14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'SOLL-IST'!$E$3:$E$14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0.1111111111111111</c:v>
                      </c:pt>
                      <c:pt idx="1">
                        <c:v>0.2</c:v>
                      </c:pt>
                      <c:pt idx="2">
                        <c:v>0.23809523809523808</c:v>
                      </c:pt>
                      <c:pt idx="3">
                        <c:v>0.22727272727272727</c:v>
                      </c:pt>
                      <c:pt idx="4">
                        <c:v>0.3392857142857143</c:v>
                      </c:pt>
                      <c:pt idx="5">
                        <c:v>0.11538461538461539</c:v>
                      </c:pt>
                      <c:pt idx="6">
                        <c:v>-3.125E-2</c:v>
                      </c:pt>
                      <c:pt idx="7">
                        <c:v>4.9382716049382713E-2</c:v>
                      </c:pt>
                      <c:pt idx="8">
                        <c:v>5.8823529411764705E-2</c:v>
                      </c:pt>
                      <c:pt idx="9">
                        <c:v>1.1560693641618497E-2</c:v>
                      </c:pt>
                      <c:pt idx="10">
                        <c:v>2.8571428571428571E-2</c:v>
                      </c:pt>
                      <c:pt idx="11">
                        <c:v>0.1111111111111111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AD-4038-B8C0-4C19EA36A762}"/>
                  </c:ext>
                </c:extLst>
              </c15:ser>
            </c15:filteredLineSeries>
          </c:ext>
        </c:extLst>
      </c:lineChart>
      <c:catAx>
        <c:axId val="14757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5789631"/>
        <c:crosses val="autoZero"/>
        <c:auto val="1"/>
        <c:lblAlgn val="ctr"/>
        <c:lblOffset val="100"/>
        <c:noMultiLvlLbl val="0"/>
      </c:catAx>
      <c:valAx>
        <c:axId val="14757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5790111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[Fiktives Unternehmen.xlsx]Tabellen für Diagramm!PivotTable1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Break-Even-Punkt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 cmpd="sng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 cmpd="sng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 cmpd="sng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16327986020903"/>
          <c:y val="0.25635680966546115"/>
          <c:w val="0.77930760209145677"/>
          <c:h val="0.56694809497346066"/>
        </c:manualLayout>
      </c:layout>
      <c:lineChart>
        <c:grouping val="standard"/>
        <c:varyColors val="0"/>
        <c:ser>
          <c:idx val="0"/>
          <c:order val="0"/>
          <c:tx>
            <c:strRef>
              <c:f>'Tabellen für Diagramm'!$J$3</c:f>
              <c:strCache>
                <c:ptCount val="1"/>
                <c:pt idx="0">
                  <c:v>Summe von Fixkosten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'Tabellen für Diagramm'!$I$4:$I$11</c:f>
              <c:strCach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</c:strCache>
            </c:strRef>
          </c:cat>
          <c:val>
            <c:numRef>
              <c:f>'Tabellen für Diagramm'!$J$4:$J$11</c:f>
              <c:numCache>
                <c:formatCode>General</c:formatCode>
                <c:ptCount val="7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9B2-B6DD-D9116DF1C0D1}"/>
            </c:ext>
          </c:extLst>
        </c:ser>
        <c:ser>
          <c:idx val="1"/>
          <c:order val="1"/>
          <c:tx>
            <c:strRef>
              <c:f>'Tabellen für Diagramm'!$K$3</c:f>
              <c:strCache>
                <c:ptCount val="1"/>
                <c:pt idx="0">
                  <c:v>Summe von Umsatz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'Tabellen für Diagramm'!$I$4:$I$11</c:f>
              <c:strCach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</c:strCache>
            </c:strRef>
          </c:cat>
          <c:val>
            <c:numRef>
              <c:f>'Tabellen für Diagramm'!$K$4:$K$11</c:f>
              <c:numCache>
                <c:formatCode>General</c:formatCode>
                <c:ptCount val="7"/>
                <c:pt idx="0">
                  <c:v>16000</c:v>
                </c:pt>
                <c:pt idx="1">
                  <c:v>32000</c:v>
                </c:pt>
                <c:pt idx="2">
                  <c:v>48000</c:v>
                </c:pt>
                <c:pt idx="3">
                  <c:v>64000</c:v>
                </c:pt>
                <c:pt idx="4">
                  <c:v>80000</c:v>
                </c:pt>
                <c:pt idx="5">
                  <c:v>96000</c:v>
                </c:pt>
                <c:pt idx="6">
                  <c:v>112000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5-49B2-B6DD-D9116DF1C0D1}"/>
            </c:ext>
          </c:extLst>
        </c:ser>
        <c:ser>
          <c:idx val="2"/>
          <c:order val="2"/>
          <c:tx>
            <c:strRef>
              <c:f>'Tabellen für Diagramm'!$L$3</c:f>
              <c:strCache>
                <c:ptCount val="1"/>
                <c:pt idx="0">
                  <c:v>Summe von Kosten Gesamt</c:v>
                </c:pt>
              </c:strCache>
            </c:strRef>
          </c:tx>
          <c:spPr>
            <a:ln w="34925" cap="rnd" cmpd="sng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'Tabellen für Diagramm'!$I$4:$I$11</c:f>
              <c:strCach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</c:strCache>
            </c:strRef>
          </c:cat>
          <c:val>
            <c:numRef>
              <c:f>'Tabellen für Diagramm'!$L$4:$L$11</c:f>
              <c:numCache>
                <c:formatCode>General</c:formatCode>
                <c:ptCount val="7"/>
                <c:pt idx="0">
                  <c:v>64000</c:v>
                </c:pt>
                <c:pt idx="1">
                  <c:v>68000</c:v>
                </c:pt>
                <c:pt idx="2">
                  <c:v>72000</c:v>
                </c:pt>
                <c:pt idx="3">
                  <c:v>76000</c:v>
                </c:pt>
                <c:pt idx="4">
                  <c:v>80000</c:v>
                </c:pt>
                <c:pt idx="5">
                  <c:v>84000</c:v>
                </c:pt>
                <c:pt idx="6">
                  <c:v>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5-49B2-B6DD-D9116DF1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593184"/>
        <c:axId val="1002595584"/>
      </c:lineChart>
      <c:catAx>
        <c:axId val="10025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595584"/>
        <c:crosses val="autoZero"/>
        <c:auto val="1"/>
        <c:lblAlgn val="ctr"/>
        <c:lblOffset val="100"/>
        <c:noMultiLvlLbl val="0"/>
      </c:catAx>
      <c:valAx>
        <c:axId val="1002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5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02278117257121"/>
          <c:y val="5.0968876415200615E-3"/>
          <c:w val="0.30697721882742884"/>
          <c:h val="0.2516064204845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Sensitivitätsanalyse-2023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Berechnungen!$B$17</c:f>
              <c:strCache>
                <c:ptCount val="1"/>
                <c:pt idx="0">
                  <c:v>Umsatz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Berechnungen!$A$18:$A$29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Berechnungen!$B$18:$B$29</c:f>
              <c:numCache>
                <c:formatCode>#,##0.00\ "€"</c:formatCode>
                <c:ptCount val="12"/>
                <c:pt idx="0">
                  <c:v>80000</c:v>
                </c:pt>
                <c:pt idx="1">
                  <c:v>96000</c:v>
                </c:pt>
                <c:pt idx="2">
                  <c:v>104000</c:v>
                </c:pt>
                <c:pt idx="3">
                  <c:v>108000</c:v>
                </c:pt>
                <c:pt idx="4">
                  <c:v>120000</c:v>
                </c:pt>
                <c:pt idx="5">
                  <c:v>116000</c:v>
                </c:pt>
                <c:pt idx="6">
                  <c:v>124000</c:v>
                </c:pt>
                <c:pt idx="7">
                  <c:v>136000</c:v>
                </c:pt>
                <c:pt idx="8">
                  <c:v>144000</c:v>
                </c:pt>
                <c:pt idx="9">
                  <c:v>140000</c:v>
                </c:pt>
                <c:pt idx="10">
                  <c:v>144000</c:v>
                </c:pt>
                <c:pt idx="11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E-4695-8557-5EF4FBC56933}"/>
            </c:ext>
          </c:extLst>
        </c:ser>
        <c:ser>
          <c:idx val="4"/>
          <c:order val="4"/>
          <c:tx>
            <c:strRef>
              <c:f>Berechnungen!$F$17</c:f>
              <c:strCache>
                <c:ptCount val="1"/>
                <c:pt idx="0">
                  <c:v>Kosten ges.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Berechnungen!$A$18:$A$29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Berechnungen!$F$18:$F$29</c:f>
              <c:numCache>
                <c:formatCode>#,##0.00\ "€"</c:formatCode>
                <c:ptCount val="12"/>
                <c:pt idx="0">
                  <c:v>25000</c:v>
                </c:pt>
                <c:pt idx="1">
                  <c:v>29000</c:v>
                </c:pt>
                <c:pt idx="2">
                  <c:v>31000</c:v>
                </c:pt>
                <c:pt idx="3">
                  <c:v>32000</c:v>
                </c:pt>
                <c:pt idx="4">
                  <c:v>35000</c:v>
                </c:pt>
                <c:pt idx="5">
                  <c:v>34000</c:v>
                </c:pt>
                <c:pt idx="6">
                  <c:v>36000</c:v>
                </c:pt>
                <c:pt idx="7">
                  <c:v>39000</c:v>
                </c:pt>
                <c:pt idx="8">
                  <c:v>41000</c:v>
                </c:pt>
                <c:pt idx="9">
                  <c:v>40000</c:v>
                </c:pt>
                <c:pt idx="10">
                  <c:v>41000</c:v>
                </c:pt>
                <c:pt idx="11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E-4695-8557-5EF4FBC5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99600"/>
        <c:axId val="1189100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Berechnungen!$C$17</c15:sqref>
                        </c15:formulaRef>
                      </c:ext>
                    </c:extLst>
                    <c:strCache>
                      <c:ptCount val="1"/>
                      <c:pt idx="0">
                        <c:v>Absatzmenge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Berechnungen!$A$18:$A$29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Berechnungen!$C$18:$C$29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1300</c:v>
                      </c:pt>
                      <c:pt idx="3">
                        <c:v>1350</c:v>
                      </c:pt>
                      <c:pt idx="4">
                        <c:v>1500</c:v>
                      </c:pt>
                      <c:pt idx="5">
                        <c:v>1450</c:v>
                      </c:pt>
                      <c:pt idx="6">
                        <c:v>1550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1750</c:v>
                      </c:pt>
                      <c:pt idx="10">
                        <c:v>1800</c:v>
                      </c:pt>
                      <c:pt idx="11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4E-4695-8557-5EF4FBC569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Berechnungen!$D$17</c15:sqref>
                        </c15:formulaRef>
                      </c:ext>
                    </c:extLst>
                    <c:strCache>
                      <c:ptCount val="1"/>
                      <c:pt idx="0">
                        <c:v>Variable Kosten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Berechnungen!$A$18:$A$29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Berechnungen!$D$18:$D$29</c15:sqref>
                        </c15:formulaRef>
                      </c:ext>
                    </c:extLst>
                    <c:numCache>
                      <c:formatCode>#,##0.00\ "€"</c:formatCode>
                      <c:ptCount val="12"/>
                      <c:pt idx="0">
                        <c:v>20000</c:v>
                      </c:pt>
                      <c:pt idx="1">
                        <c:v>24000</c:v>
                      </c:pt>
                      <c:pt idx="2">
                        <c:v>26000</c:v>
                      </c:pt>
                      <c:pt idx="3">
                        <c:v>27000</c:v>
                      </c:pt>
                      <c:pt idx="4">
                        <c:v>30000</c:v>
                      </c:pt>
                      <c:pt idx="5">
                        <c:v>29000</c:v>
                      </c:pt>
                      <c:pt idx="6">
                        <c:v>31000</c:v>
                      </c:pt>
                      <c:pt idx="7">
                        <c:v>34000</c:v>
                      </c:pt>
                      <c:pt idx="8">
                        <c:v>36000</c:v>
                      </c:pt>
                      <c:pt idx="9">
                        <c:v>35000</c:v>
                      </c:pt>
                      <c:pt idx="10">
                        <c:v>36000</c:v>
                      </c:pt>
                      <c:pt idx="11">
                        <c:v>40000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4E-4695-8557-5EF4FBC569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Berechnungen!$E$17</c15:sqref>
                        </c15:formulaRef>
                      </c:ext>
                    </c:extLst>
                    <c:strCache>
                      <c:ptCount val="1"/>
                      <c:pt idx="0">
                        <c:v>Fixkosten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Berechnungen!$A$18:$A$29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Berechnungen!$E$18:$E$29</c15:sqref>
                        </c15:formulaRef>
                      </c:ext>
                    </c:extLst>
                    <c:numCache>
                      <c:formatCode>#,##0.00\ "€"</c:formatCode>
                      <c:ptCount val="12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4E-4695-8557-5EF4FBC569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Berechnungen!$G$17</c15:sqref>
                        </c15:formulaRef>
                      </c:ext>
                    </c:extLst>
                    <c:strCache>
                      <c:ptCount val="1"/>
                      <c:pt idx="0">
                        <c:v>Gewinn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Berechnungen!$A$18:$A$29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Berechnungen!$G$18:$G$29</c15:sqref>
                        </c15:formulaRef>
                      </c:ext>
                    </c:extLst>
                    <c:numCache>
                      <c:formatCode>#,##0.00\ "€"</c:formatCode>
                      <c:ptCount val="12"/>
                      <c:pt idx="0">
                        <c:v>55000</c:v>
                      </c:pt>
                      <c:pt idx="1">
                        <c:v>67000</c:v>
                      </c:pt>
                      <c:pt idx="2">
                        <c:v>73000</c:v>
                      </c:pt>
                      <c:pt idx="3">
                        <c:v>76000</c:v>
                      </c:pt>
                      <c:pt idx="4">
                        <c:v>85000</c:v>
                      </c:pt>
                      <c:pt idx="5">
                        <c:v>82000</c:v>
                      </c:pt>
                      <c:pt idx="6">
                        <c:v>88000</c:v>
                      </c:pt>
                      <c:pt idx="7">
                        <c:v>97000</c:v>
                      </c:pt>
                      <c:pt idx="8">
                        <c:v>103000</c:v>
                      </c:pt>
                      <c:pt idx="9">
                        <c:v>100000</c:v>
                      </c:pt>
                      <c:pt idx="10">
                        <c:v>103000</c:v>
                      </c:pt>
                      <c:pt idx="11">
                        <c:v>115000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4E-4695-8557-5EF4FBC56933}"/>
                  </c:ext>
                </c:extLst>
              </c15:ser>
            </c15:filteredLineSeries>
          </c:ext>
        </c:extLst>
      </c:lineChart>
      <c:catAx>
        <c:axId val="11890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100080"/>
        <c:crosses val="autoZero"/>
        <c:auto val="1"/>
        <c:lblAlgn val="ctr"/>
        <c:lblOffset val="100"/>
        <c:noMultiLvlLbl val="0"/>
      </c:catAx>
      <c:valAx>
        <c:axId val="11891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0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Umsatzentwicklung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Umsatzanalyse!$B$3</c:f>
              <c:strCache>
                <c:ptCount val="1"/>
                <c:pt idx="0">
                  <c:v>Umsatz (A)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Umsatzanalyse!$A$4:$A$15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Umsatzanalyse!$B$4:$B$15</c:f>
              <c:numCache>
                <c:formatCode>"€"#,##0_);[Red]\("€"#,##0\)</c:formatCode>
                <c:ptCount val="1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35000</c:v>
                </c:pt>
                <c:pt idx="4">
                  <c:v>36000</c:v>
                </c:pt>
                <c:pt idx="5">
                  <c:v>37000</c:v>
                </c:pt>
                <c:pt idx="6">
                  <c:v>38000</c:v>
                </c:pt>
                <c:pt idx="7">
                  <c:v>40000</c:v>
                </c:pt>
                <c:pt idx="8">
                  <c:v>42000</c:v>
                </c:pt>
                <c:pt idx="9">
                  <c:v>45000</c:v>
                </c:pt>
                <c:pt idx="10">
                  <c:v>48000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42CE-8EDF-D86690841DCB}"/>
            </c:ext>
          </c:extLst>
        </c:ser>
        <c:ser>
          <c:idx val="2"/>
          <c:order val="2"/>
          <c:tx>
            <c:strRef>
              <c:f>Umsatzanalyse!$D$3</c:f>
              <c:strCache>
                <c:ptCount val="1"/>
                <c:pt idx="0">
                  <c:v>Umsatz (B)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Umsatzanalyse!$A$4:$A$15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Umsatzanalyse!$D$4:$D$15</c:f>
              <c:numCache>
                <c:formatCode>"€"#,##0_);[Red]\("€"#,##0\)</c:formatCode>
                <c:ptCount val="12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24000</c:v>
                </c:pt>
                <c:pt idx="4">
                  <c:v>25000</c:v>
                </c:pt>
                <c:pt idx="5">
                  <c:v>26000</c:v>
                </c:pt>
                <c:pt idx="6">
                  <c:v>28000</c:v>
                </c:pt>
                <c:pt idx="7">
                  <c:v>30000</c:v>
                </c:pt>
                <c:pt idx="8">
                  <c:v>32000</c:v>
                </c:pt>
                <c:pt idx="9">
                  <c:v>34000</c:v>
                </c:pt>
                <c:pt idx="10">
                  <c:v>36000</c:v>
                </c:pt>
                <c:pt idx="11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3-42CE-8EDF-D86690841DCB}"/>
            </c:ext>
          </c:extLst>
        </c:ser>
        <c:ser>
          <c:idx val="4"/>
          <c:order val="4"/>
          <c:tx>
            <c:strRef>
              <c:f>Umsatzanalyse!$F$3</c:f>
              <c:strCache>
                <c:ptCount val="1"/>
                <c:pt idx="0">
                  <c:v>Umsatz (C)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Umsatzanalyse!$A$4:$A$15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Umsatzanalyse!$F$4:$F$15</c:f>
              <c:numCache>
                <c:formatCode>"€"#,##0_);[Red]\("€"#,##0\)</c:formatCode>
                <c:ptCount val="12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3-42CE-8EDF-D8669084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754479"/>
        <c:axId val="14527554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Umsatzanalyse!$C$3</c15:sqref>
                        </c15:formulaRef>
                      </c:ext>
                    </c:extLst>
                    <c:strCache>
                      <c:ptCount val="1"/>
                      <c:pt idx="0">
                        <c:v>Menge(A)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Umsatzanalyse!$A$4:$A$15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Umsatzanalyse!$C$4:$C$15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600</c:v>
                      </c:pt>
                      <c:pt idx="1">
                        <c:v>640</c:v>
                      </c:pt>
                      <c:pt idx="2">
                        <c:v>680</c:v>
                      </c:pt>
                      <c:pt idx="3">
                        <c:v>700</c:v>
                      </c:pt>
                      <c:pt idx="4">
                        <c:v>720</c:v>
                      </c:pt>
                      <c:pt idx="5">
                        <c:v>740</c:v>
                      </c:pt>
                      <c:pt idx="6">
                        <c:v>760</c:v>
                      </c:pt>
                      <c:pt idx="7">
                        <c:v>800</c:v>
                      </c:pt>
                      <c:pt idx="8">
                        <c:v>840</c:v>
                      </c:pt>
                      <c:pt idx="9">
                        <c:v>900</c:v>
                      </c:pt>
                      <c:pt idx="10">
                        <c:v>960</c:v>
                      </c:pt>
                      <c:pt idx="1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D3-42CE-8EDF-D86690841D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Umsatzanalyse!$E$3</c15:sqref>
                        </c15:formulaRef>
                      </c:ext>
                    </c:extLst>
                    <c:strCache>
                      <c:ptCount val="1"/>
                      <c:pt idx="0">
                        <c:v>Menge (B)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Umsatzanalyse!$A$4:$A$15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400</c:v>
                      </c:pt>
                      <c:pt idx="1">
                        <c:v>420</c:v>
                      </c:pt>
                      <c:pt idx="2">
                        <c:v>440</c:v>
                      </c:pt>
                      <c:pt idx="3">
                        <c:v>480</c:v>
                      </c:pt>
                      <c:pt idx="4">
                        <c:v>500</c:v>
                      </c:pt>
                      <c:pt idx="5">
                        <c:v>520</c:v>
                      </c:pt>
                      <c:pt idx="6">
                        <c:v>560</c:v>
                      </c:pt>
                      <c:pt idx="7">
                        <c:v>600</c:v>
                      </c:pt>
                      <c:pt idx="8">
                        <c:v>640</c:v>
                      </c:pt>
                      <c:pt idx="9">
                        <c:v>680</c:v>
                      </c:pt>
                      <c:pt idx="10">
                        <c:v>720</c:v>
                      </c:pt>
                      <c:pt idx="11">
                        <c:v>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D3-42CE-8EDF-D86690841D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Umsatzanalyse!$G$3</c15:sqref>
                        </c15:formulaRef>
                      </c:ext>
                    </c:extLst>
                    <c:strCache>
                      <c:ptCount val="1"/>
                      <c:pt idx="0">
                        <c:v>Menge (C)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Umsatzanalyse!$A$4:$A$15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Umsatzanalyse!$G$4:$G$15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220</c:v>
                      </c:pt>
                      <c:pt idx="2">
                        <c:v>240</c:v>
                      </c:pt>
                      <c:pt idx="3">
                        <c:v>260</c:v>
                      </c:pt>
                      <c:pt idx="4">
                        <c:v>280</c:v>
                      </c:pt>
                      <c:pt idx="5">
                        <c:v>300</c:v>
                      </c:pt>
                      <c:pt idx="6">
                        <c:v>320</c:v>
                      </c:pt>
                      <c:pt idx="7">
                        <c:v>340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D3-42CE-8EDF-D86690841DCB}"/>
                  </c:ext>
                </c:extLst>
              </c15:ser>
            </c15:filteredLineSeries>
          </c:ext>
        </c:extLst>
      </c:lineChart>
      <c:catAx>
        <c:axId val="14527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755439"/>
        <c:crosses val="autoZero"/>
        <c:auto val="1"/>
        <c:lblAlgn val="ctr"/>
        <c:lblOffset val="100"/>
        <c:noMultiLvlLbl val="0"/>
      </c:catAx>
      <c:valAx>
        <c:axId val="14527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7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Absatzentwicklung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Umsatzanalyse!$C$3</c:f>
              <c:strCache>
                <c:ptCount val="1"/>
                <c:pt idx="0">
                  <c:v>Menge(A)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Umsatzanalyse!$A$4:$A$15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Umsatzanalyse!$C$4:$C$15</c:f>
              <c:numCache>
                <c:formatCode>General</c:formatCode>
                <c:ptCount val="12"/>
                <c:pt idx="0">
                  <c:v>600</c:v>
                </c:pt>
                <c:pt idx="1">
                  <c:v>640</c:v>
                </c:pt>
                <c:pt idx="2">
                  <c:v>680</c:v>
                </c:pt>
                <c:pt idx="3">
                  <c:v>700</c:v>
                </c:pt>
                <c:pt idx="4">
                  <c:v>720</c:v>
                </c:pt>
                <c:pt idx="5">
                  <c:v>740</c:v>
                </c:pt>
                <c:pt idx="6">
                  <c:v>760</c:v>
                </c:pt>
                <c:pt idx="7">
                  <c:v>800</c:v>
                </c:pt>
                <c:pt idx="8">
                  <c:v>840</c:v>
                </c:pt>
                <c:pt idx="9">
                  <c:v>900</c:v>
                </c:pt>
                <c:pt idx="10">
                  <c:v>960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1-4C14-BE98-6BFDB517D9AA}"/>
            </c:ext>
          </c:extLst>
        </c:ser>
        <c:ser>
          <c:idx val="3"/>
          <c:order val="3"/>
          <c:tx>
            <c:strRef>
              <c:f>Umsatzanalyse!$E$3</c:f>
              <c:strCache>
                <c:ptCount val="1"/>
                <c:pt idx="0">
                  <c:v>Menge (B)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Umsatzanalyse!$A$4:$A$15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Umsatzanalyse!$E$4:$E$15</c:f>
              <c:numCache>
                <c:formatCode>General</c:formatCode>
                <c:ptCount val="12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480</c:v>
                </c:pt>
                <c:pt idx="4">
                  <c:v>500</c:v>
                </c:pt>
                <c:pt idx="5">
                  <c:v>520</c:v>
                </c:pt>
                <c:pt idx="6">
                  <c:v>560</c:v>
                </c:pt>
                <c:pt idx="7">
                  <c:v>600</c:v>
                </c:pt>
                <c:pt idx="8">
                  <c:v>640</c:v>
                </c:pt>
                <c:pt idx="9">
                  <c:v>680</c:v>
                </c:pt>
                <c:pt idx="10">
                  <c:v>720</c:v>
                </c:pt>
                <c:pt idx="11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1-4C14-BE98-6BFDB517D9AA}"/>
            </c:ext>
          </c:extLst>
        </c:ser>
        <c:ser>
          <c:idx val="5"/>
          <c:order val="5"/>
          <c:tx>
            <c:strRef>
              <c:f>Umsatzanalyse!$G$3</c:f>
              <c:strCache>
                <c:ptCount val="1"/>
                <c:pt idx="0">
                  <c:v>Menge (C)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Umsatzanalyse!$A$4:$A$15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Umsatzanalyse!$G$4:$G$15</c:f>
              <c:numCache>
                <c:formatCode>General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1-4C14-BE98-6BFDB517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751359"/>
        <c:axId val="1460750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Umsatzanalyse!$B$3</c15:sqref>
                        </c15:formulaRef>
                      </c:ext>
                    </c:extLst>
                    <c:strCache>
                      <c:ptCount val="1"/>
                      <c:pt idx="0">
                        <c:v>Umsatz (A)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Umsatzanalyse!$A$4:$A$15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Umsatzanalyse!$B$4:$B$15</c15:sqref>
                        </c15:formulaRef>
                      </c:ext>
                    </c:extLst>
                    <c:numCache>
                      <c:formatCode>"€"#,##0_);[Red]\("€"#,##0\)</c:formatCode>
                      <c:ptCount val="12"/>
                      <c:pt idx="0">
                        <c:v>30000</c:v>
                      </c:pt>
                      <c:pt idx="1">
                        <c:v>32000</c:v>
                      </c:pt>
                      <c:pt idx="2">
                        <c:v>34000</c:v>
                      </c:pt>
                      <c:pt idx="3">
                        <c:v>35000</c:v>
                      </c:pt>
                      <c:pt idx="4">
                        <c:v>36000</c:v>
                      </c:pt>
                      <c:pt idx="5">
                        <c:v>37000</c:v>
                      </c:pt>
                      <c:pt idx="6">
                        <c:v>38000</c:v>
                      </c:pt>
                      <c:pt idx="7">
                        <c:v>40000</c:v>
                      </c:pt>
                      <c:pt idx="8">
                        <c:v>42000</c:v>
                      </c:pt>
                      <c:pt idx="9">
                        <c:v>45000</c:v>
                      </c:pt>
                      <c:pt idx="10">
                        <c:v>48000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81-4C14-BE98-6BFDB517D9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Umsatzanalyse!$D$3</c15:sqref>
                        </c15:formulaRef>
                      </c:ext>
                    </c:extLst>
                    <c:strCache>
                      <c:ptCount val="1"/>
                      <c:pt idx="0">
                        <c:v>Umsatz (B)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Umsatzanalyse!$A$4:$A$15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Umsatzanalyse!$D$4:$D$15</c15:sqref>
                        </c15:formulaRef>
                      </c:ext>
                    </c:extLst>
                    <c:numCache>
                      <c:formatCode>"€"#,##0_);[Red]\("€"#,##0\)</c:formatCode>
                      <c:ptCount val="12"/>
                      <c:pt idx="0">
                        <c:v>20000</c:v>
                      </c:pt>
                      <c:pt idx="1">
                        <c:v>21000</c:v>
                      </c:pt>
                      <c:pt idx="2">
                        <c:v>22000</c:v>
                      </c:pt>
                      <c:pt idx="3">
                        <c:v>24000</c:v>
                      </c:pt>
                      <c:pt idx="4">
                        <c:v>25000</c:v>
                      </c:pt>
                      <c:pt idx="5">
                        <c:v>26000</c:v>
                      </c:pt>
                      <c:pt idx="6">
                        <c:v>28000</c:v>
                      </c:pt>
                      <c:pt idx="7">
                        <c:v>30000</c:v>
                      </c:pt>
                      <c:pt idx="8">
                        <c:v>32000</c:v>
                      </c:pt>
                      <c:pt idx="9">
                        <c:v>34000</c:v>
                      </c:pt>
                      <c:pt idx="10">
                        <c:v>36000</c:v>
                      </c:pt>
                      <c:pt idx="11">
                        <c:v>38000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81-4C14-BE98-6BFDB517D9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Umsatzanalyse!$F$3</c15:sqref>
                        </c15:formulaRef>
                      </c:ext>
                    </c:extLst>
                    <c:strCache>
                      <c:ptCount val="1"/>
                      <c:pt idx="0">
                        <c:v>Umsatz (C)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Umsatzanalyse!$A$4:$A$15</c15:sqref>
                        </c15:formulaRef>
                      </c:ext>
                    </c:extLst>
                    <c:strCache>
                      <c:ptCount val="12"/>
                      <c:pt idx="0">
                        <c:v>Januar</c:v>
                      </c:pt>
                      <c:pt idx="1">
                        <c:v>Februar</c:v>
                      </c:pt>
                      <c:pt idx="2">
                        <c:v>März</c:v>
                      </c:pt>
                      <c:pt idx="3">
                        <c:v>April</c:v>
                      </c:pt>
                      <c:pt idx="4">
                        <c:v>Mai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Dezember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Umsatzanalyse!$F$4:$F$15</c15:sqref>
                        </c15:formulaRef>
                      </c:ext>
                    </c:extLst>
                    <c:numCache>
                      <c:formatCode>"€"#,##0_);[Red]\("€"#,##0\)</c:formatCode>
                      <c:ptCount val="12"/>
                      <c:pt idx="0">
                        <c:v>10000</c:v>
                      </c:pt>
                      <c:pt idx="1">
                        <c:v>11000</c:v>
                      </c:pt>
                      <c:pt idx="2">
                        <c:v>12000</c:v>
                      </c:pt>
                      <c:pt idx="3">
                        <c:v>13000</c:v>
                      </c:pt>
                      <c:pt idx="4">
                        <c:v>14000</c:v>
                      </c:pt>
                      <c:pt idx="5">
                        <c:v>15000</c:v>
                      </c:pt>
                      <c:pt idx="6">
                        <c:v>16000</c:v>
                      </c:pt>
                      <c:pt idx="7">
                        <c:v>17000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81-4C14-BE98-6BFDB517D9AA}"/>
                  </c:ext>
                </c:extLst>
              </c15:ser>
            </c15:filteredLineSeries>
          </c:ext>
        </c:extLst>
      </c:lineChart>
      <c:catAx>
        <c:axId val="1460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0750399"/>
        <c:crosses val="autoZero"/>
        <c:auto val="1"/>
        <c:lblAlgn val="ctr"/>
        <c:lblOffset val="100"/>
        <c:noMultiLvlLbl val="0"/>
      </c:catAx>
      <c:valAx>
        <c:axId val="14607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07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Anteil Absatzmenge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8303258967629046"/>
          <c:w val="0.93888888888888888"/>
          <c:h val="0.6601381598133566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281-4CAF-AC7E-334E760DA8C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281-4CAF-AC7E-334E760DA8C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281-4CAF-AC7E-334E760DA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Umsatzanalyse!$B$16:$G$16</c15:sqref>
                  </c15:fullRef>
                </c:ext>
              </c:extLst>
              <c:f>(Umsatzanalyse!$C$16,Umsatzanalyse!$E$16,Umsatzanalyse!$G$16)</c:f>
              <c:numCache>
                <c:formatCode>"€"#,##0_);[Red]\("€"#,##0\)</c:formatCode>
                <c:ptCount val="3"/>
                <c:pt idx="0">
                  <c:v>9340</c:v>
                </c:pt>
                <c:pt idx="1">
                  <c:v>6720</c:v>
                </c:pt>
                <c:pt idx="2">
                  <c:v>3860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309-4B25-BC0C-0EDBEA952E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Umsatzanteil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666666666666666E-2"/>
          <c:y val="0.17840296004666087"/>
          <c:w val="0.85277777777777786"/>
          <c:h val="0.6965970399533392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2-4F5C-9479-303E87AFC00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2-4F5C-9479-303E87AFC00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2-4F5C-9479-303E87AFC004}"/>
              </c:ext>
            </c:extLst>
          </c:dPt>
          <c:dLbls>
            <c:delete val="1"/>
          </c:dLbls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Umsatzanalyse!$B$16:$G$16</c15:sqref>
                  </c15:fullRef>
                </c:ext>
              </c:extLst>
              <c:f>(Umsatzanalyse!$B$16,Umsatzanalyse!$D$16,Umsatzanalyse!$F$16)</c:f>
              <c:numCache>
                <c:formatCode>"€"#,##0_);[Red]\("€"#,##0\)</c:formatCode>
                <c:ptCount val="3"/>
                <c:pt idx="0">
                  <c:v>467000</c:v>
                </c:pt>
                <c:pt idx="1">
                  <c:v>336000</c:v>
                </c:pt>
                <c:pt idx="2">
                  <c:v>193000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E22-4F5C-9479-303E87AFC00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52387</xdr:rowOff>
    </xdr:from>
    <xdr:to>
      <xdr:col>9</xdr:col>
      <xdr:colOff>171450</xdr:colOff>
      <xdr:row>31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CC9176-5C25-A50D-C825-0BB8159B2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0</xdr:row>
      <xdr:rowOff>0</xdr:rowOff>
    </xdr:from>
    <xdr:to>
      <xdr:col>14</xdr:col>
      <xdr:colOff>66676</xdr:colOff>
      <xdr:row>15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F88592-59FF-6F28-5C67-7C0DDDCD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0</xdr:rowOff>
    </xdr:from>
    <xdr:to>
      <xdr:col>7</xdr:col>
      <xdr:colOff>228600</xdr:colOff>
      <xdr:row>12</xdr:row>
      <xdr:rowOff>47623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1C9B38-D14C-4CBA-9758-D457C21B7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33337</xdr:rowOff>
    </xdr:from>
    <xdr:to>
      <xdr:col>7</xdr:col>
      <xdr:colOff>19050</xdr:colOff>
      <xdr:row>44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93453D-08CF-993D-9BB5-D95EB4F7F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90487</xdr:rowOff>
    </xdr:from>
    <xdr:to>
      <xdr:col>5</xdr:col>
      <xdr:colOff>704850</xdr:colOff>
      <xdr:row>30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285195-FDF7-96C2-D9EC-6FF8721D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80962</xdr:rowOff>
    </xdr:from>
    <xdr:to>
      <xdr:col>12</xdr:col>
      <xdr:colOff>4762</xdr:colOff>
      <xdr:row>30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F21A8A-C7D4-7D09-BB5D-6824B125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157162</xdr:rowOff>
    </xdr:from>
    <xdr:to>
      <xdr:col>5</xdr:col>
      <xdr:colOff>704850</xdr:colOff>
      <xdr:row>45</xdr:row>
      <xdr:rowOff>42862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176ED6-E101-E2E9-B675-3FE031971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30</xdr:row>
      <xdr:rowOff>157162</xdr:rowOff>
    </xdr:from>
    <xdr:to>
      <xdr:col>12</xdr:col>
      <xdr:colOff>4762</xdr:colOff>
      <xdr:row>45</xdr:row>
      <xdr:rowOff>42862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C70A4EF-1C93-4B78-8B9E-26A477A1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fael Wiedmann" refreshedDate="45524.568580439816" createdVersion="8" refreshedVersion="8" minRefreshableVersion="3" recordCount="7" xr:uid="{EFD3F399-B53F-4E62-AEF8-A74212CE5657}">
  <cacheSource type="worksheet">
    <worksheetSource ref="C3:G10" sheet="Tabellen für Diagramm"/>
  </cacheSource>
  <cacheFields count="5">
    <cacheField name="Menge" numFmtId="0">
      <sharedItems containsSemiMixedTypes="0" containsString="0" containsNumber="1" containsInteger="1" minValue="200" maxValue="1400" count="7">
        <n v="200"/>
        <n v="400"/>
        <n v="600"/>
        <n v="800"/>
        <n v="1000"/>
        <n v="1200"/>
        <n v="1400"/>
      </sharedItems>
    </cacheField>
    <cacheField name="Fixkosten" numFmtId="0">
      <sharedItems containsSemiMixedTypes="0" containsString="0" containsNumber="1" containsInteger="1" minValue="60000" maxValue="60000"/>
    </cacheField>
    <cacheField name="Umsatz" numFmtId="0">
      <sharedItems containsSemiMixedTypes="0" containsString="0" containsNumber="1" containsInteger="1" minValue="16000" maxValue="112000"/>
    </cacheField>
    <cacheField name="Variable Kosten" numFmtId="0">
      <sharedItems containsSemiMixedTypes="0" containsString="0" containsNumber="1" containsInteger="1" minValue="4000" maxValue="28000"/>
    </cacheField>
    <cacheField name="Kosten Gesamt" numFmtId="0">
      <sharedItems containsSemiMixedTypes="0" containsString="0" containsNumber="1" containsInteger="1" minValue="64000" maxValue="8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60000"/>
    <n v="16000"/>
    <n v="4000"/>
    <n v="64000"/>
  </r>
  <r>
    <x v="1"/>
    <n v="60000"/>
    <n v="32000"/>
    <n v="8000"/>
    <n v="68000"/>
  </r>
  <r>
    <x v="2"/>
    <n v="60000"/>
    <n v="48000"/>
    <n v="12000"/>
    <n v="72000"/>
  </r>
  <r>
    <x v="3"/>
    <n v="60000"/>
    <n v="64000"/>
    <n v="16000"/>
    <n v="76000"/>
  </r>
  <r>
    <x v="4"/>
    <n v="60000"/>
    <n v="80000"/>
    <n v="20000"/>
    <n v="80000"/>
  </r>
  <r>
    <x v="5"/>
    <n v="60000"/>
    <n v="96000"/>
    <n v="24000"/>
    <n v="84000"/>
  </r>
  <r>
    <x v="6"/>
    <n v="60000"/>
    <n v="112000"/>
    <n v="28000"/>
    <n v="8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0FDF4-481B-4AFD-9231-D25366A55CF5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7">
  <location ref="I3:L11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 von Fixkosten" fld="1" baseField="0" baseItem="0"/>
    <dataField name="Summe von Umsatz" fld="2" baseField="0" baseItem="0"/>
    <dataField name="Summe von Kosten Gesamt" fld="4" baseField="0" baseItem="0"/>
  </dataFields>
  <chartFormats count="3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F06B-A1C3-47A6-8067-2CE5EE437C27}">
  <dimension ref="A1:N15"/>
  <sheetViews>
    <sheetView showGridLines="0" tabSelected="1" workbookViewId="0">
      <selection activeCell="K21" sqref="K21"/>
    </sheetView>
  </sheetViews>
  <sheetFormatPr baseColWidth="10" defaultRowHeight="15" x14ac:dyDescent="0.25"/>
  <cols>
    <col min="2" max="2" width="14" customWidth="1"/>
    <col min="3" max="3" width="16.7109375" bestFit="1" customWidth="1"/>
    <col min="4" max="4" width="19" bestFit="1" customWidth="1"/>
    <col min="5" max="5" width="12.140625" bestFit="1" customWidth="1"/>
    <col min="6" max="6" width="14.42578125" bestFit="1" customWidth="1"/>
    <col min="7" max="7" width="13.140625" bestFit="1" customWidth="1"/>
    <col min="9" max="9" width="13.140625" bestFit="1" customWidth="1"/>
    <col min="10" max="10" width="14.5703125" bestFit="1" customWidth="1"/>
    <col min="11" max="11" width="22.140625" bestFit="1" customWidth="1"/>
    <col min="12" max="12" width="14.5703125" bestFit="1" customWidth="1"/>
    <col min="14" max="14" width="15.7109375" bestFit="1" customWidth="1"/>
  </cols>
  <sheetData>
    <row r="1" spans="1:14" ht="27" thickBot="1" x14ac:dyDescent="0.45">
      <c r="A1" s="108" t="s">
        <v>22</v>
      </c>
      <c r="B1" s="109"/>
      <c r="C1" s="109"/>
      <c r="D1" s="109"/>
      <c r="E1" s="109"/>
      <c r="F1" s="109"/>
      <c r="G1" s="110"/>
      <c r="K1" s="111" t="s">
        <v>25</v>
      </c>
      <c r="L1" s="112"/>
      <c r="M1" s="112"/>
      <c r="N1" s="113"/>
    </row>
    <row r="2" spans="1:14" ht="19.5" thickBot="1" x14ac:dyDescent="0.35">
      <c r="A2" s="4" t="s">
        <v>0</v>
      </c>
      <c r="B2" s="20" t="s">
        <v>1</v>
      </c>
      <c r="C2" s="18" t="s">
        <v>14</v>
      </c>
      <c r="D2" s="18" t="s">
        <v>18</v>
      </c>
      <c r="E2" s="18" t="s">
        <v>15</v>
      </c>
      <c r="F2" s="18" t="s">
        <v>19</v>
      </c>
      <c r="G2" s="19" t="s">
        <v>17</v>
      </c>
      <c r="K2" s="27" t="s">
        <v>41</v>
      </c>
      <c r="L2" s="28" t="s">
        <v>20</v>
      </c>
      <c r="M2" s="28" t="s">
        <v>15</v>
      </c>
      <c r="N2" s="29" t="s">
        <v>24</v>
      </c>
    </row>
    <row r="3" spans="1:14" ht="16.5" thickBot="1" x14ac:dyDescent="0.3">
      <c r="A3" s="25" t="s">
        <v>2</v>
      </c>
      <c r="B3" s="21">
        <f>C3*$K$3</f>
        <v>80000</v>
      </c>
      <c r="C3" s="16">
        <v>1000</v>
      </c>
      <c r="D3" s="15">
        <f t="shared" ref="D3:D14" si="0">C3*$L$3</f>
        <v>20000</v>
      </c>
      <c r="E3" s="15">
        <v>5000</v>
      </c>
      <c r="F3" s="15">
        <f>D3+E3</f>
        <v>25000</v>
      </c>
      <c r="G3" s="17">
        <f>B3-F3</f>
        <v>55000</v>
      </c>
      <c r="K3" s="10">
        <v>80</v>
      </c>
      <c r="L3" s="30">
        <v>20</v>
      </c>
      <c r="M3" s="11">
        <v>5000</v>
      </c>
      <c r="N3" s="12">
        <f>K3-L3</f>
        <v>60</v>
      </c>
    </row>
    <row r="4" spans="1:14" ht="15.75" x14ac:dyDescent="0.25">
      <c r="A4" s="24" t="s">
        <v>3</v>
      </c>
      <c r="B4" s="22">
        <f>C4*$K$3</f>
        <v>96000</v>
      </c>
      <c r="C4" s="7">
        <v>1200</v>
      </c>
      <c r="D4" s="6">
        <f t="shared" si="0"/>
        <v>24000</v>
      </c>
      <c r="E4" s="6">
        <v>5000</v>
      </c>
      <c r="F4" s="6">
        <f t="shared" ref="F4:F14" si="1">D4+E4</f>
        <v>29000</v>
      </c>
      <c r="G4" s="13">
        <f t="shared" ref="G4:G14" si="2">B4-F4</f>
        <v>67000</v>
      </c>
    </row>
    <row r="5" spans="1:14" ht="15.75" x14ac:dyDescent="0.25">
      <c r="A5" s="24" t="s">
        <v>4</v>
      </c>
      <c r="B5" s="22">
        <f t="shared" ref="B5:B14" si="3">C5*$K$3</f>
        <v>104000</v>
      </c>
      <c r="C5" s="7">
        <v>1300</v>
      </c>
      <c r="D5" s="6">
        <f t="shared" si="0"/>
        <v>26000</v>
      </c>
      <c r="E5" s="6">
        <v>5000</v>
      </c>
      <c r="F5" s="6">
        <f t="shared" si="1"/>
        <v>31000</v>
      </c>
      <c r="G5" s="13">
        <f t="shared" si="2"/>
        <v>73000</v>
      </c>
    </row>
    <row r="6" spans="1:14" ht="15.75" x14ac:dyDescent="0.25">
      <c r="A6" s="24" t="s">
        <v>5</v>
      </c>
      <c r="B6" s="22">
        <f t="shared" si="3"/>
        <v>108000</v>
      </c>
      <c r="C6" s="7">
        <v>1350</v>
      </c>
      <c r="D6" s="6">
        <f t="shared" si="0"/>
        <v>27000</v>
      </c>
      <c r="E6" s="6">
        <v>5000</v>
      </c>
      <c r="F6" s="6">
        <f t="shared" si="1"/>
        <v>32000</v>
      </c>
      <c r="G6" s="13">
        <f t="shared" si="2"/>
        <v>76000</v>
      </c>
    </row>
    <row r="7" spans="1:14" ht="15.75" x14ac:dyDescent="0.25">
      <c r="A7" s="24" t="s">
        <v>6</v>
      </c>
      <c r="B7" s="22">
        <f t="shared" si="3"/>
        <v>120000</v>
      </c>
      <c r="C7" s="7">
        <v>1500</v>
      </c>
      <c r="D7" s="6">
        <f t="shared" si="0"/>
        <v>30000</v>
      </c>
      <c r="E7" s="6">
        <v>5000</v>
      </c>
      <c r="F7" s="6">
        <f t="shared" si="1"/>
        <v>35000</v>
      </c>
      <c r="G7" s="13">
        <f t="shared" si="2"/>
        <v>85000</v>
      </c>
    </row>
    <row r="8" spans="1:14" ht="15.75" x14ac:dyDescent="0.25">
      <c r="A8" s="24" t="s">
        <v>7</v>
      </c>
      <c r="B8" s="22">
        <f t="shared" si="3"/>
        <v>116000</v>
      </c>
      <c r="C8" s="7">
        <v>1450</v>
      </c>
      <c r="D8" s="6">
        <f t="shared" si="0"/>
        <v>29000</v>
      </c>
      <c r="E8" s="6">
        <v>5000</v>
      </c>
      <c r="F8" s="6">
        <f t="shared" si="1"/>
        <v>34000</v>
      </c>
      <c r="G8" s="13">
        <f t="shared" si="2"/>
        <v>82000</v>
      </c>
    </row>
    <row r="9" spans="1:14" ht="15.75" x14ac:dyDescent="0.25">
      <c r="A9" s="24" t="s">
        <v>8</v>
      </c>
      <c r="B9" s="22">
        <f t="shared" si="3"/>
        <v>124000</v>
      </c>
      <c r="C9" s="7">
        <v>1550</v>
      </c>
      <c r="D9" s="6">
        <f t="shared" si="0"/>
        <v>31000</v>
      </c>
      <c r="E9" s="6">
        <v>5000</v>
      </c>
      <c r="F9" s="6">
        <f t="shared" si="1"/>
        <v>36000</v>
      </c>
      <c r="G9" s="13">
        <f t="shared" si="2"/>
        <v>88000</v>
      </c>
      <c r="K9" t="s">
        <v>23</v>
      </c>
    </row>
    <row r="10" spans="1:14" ht="15.75" x14ac:dyDescent="0.25">
      <c r="A10" s="24" t="s">
        <v>9</v>
      </c>
      <c r="B10" s="22">
        <f t="shared" si="3"/>
        <v>136000</v>
      </c>
      <c r="C10" s="7">
        <v>1700</v>
      </c>
      <c r="D10" s="6">
        <f t="shared" si="0"/>
        <v>34000</v>
      </c>
      <c r="E10" s="6">
        <v>5000</v>
      </c>
      <c r="F10" s="6">
        <f t="shared" si="1"/>
        <v>39000</v>
      </c>
      <c r="G10" s="13">
        <f t="shared" si="2"/>
        <v>97000</v>
      </c>
    </row>
    <row r="11" spans="1:14" ht="15.75" x14ac:dyDescent="0.25">
      <c r="A11" s="24" t="s">
        <v>10</v>
      </c>
      <c r="B11" s="22">
        <f t="shared" si="3"/>
        <v>144000</v>
      </c>
      <c r="C11" s="7">
        <v>1800</v>
      </c>
      <c r="D11" s="6">
        <f t="shared" si="0"/>
        <v>36000</v>
      </c>
      <c r="E11" s="6">
        <v>5000</v>
      </c>
      <c r="F11" s="6">
        <f t="shared" si="1"/>
        <v>41000</v>
      </c>
      <c r="G11" s="13">
        <f t="shared" si="2"/>
        <v>103000</v>
      </c>
    </row>
    <row r="12" spans="1:14" ht="15.75" x14ac:dyDescent="0.25">
      <c r="A12" s="24" t="s">
        <v>11</v>
      </c>
      <c r="B12" s="22">
        <f t="shared" si="3"/>
        <v>140000</v>
      </c>
      <c r="C12" s="7">
        <v>1750</v>
      </c>
      <c r="D12" s="6">
        <f t="shared" si="0"/>
        <v>35000</v>
      </c>
      <c r="E12" s="6">
        <v>5000</v>
      </c>
      <c r="F12" s="6">
        <f t="shared" si="1"/>
        <v>40000</v>
      </c>
      <c r="G12" s="13">
        <f t="shared" si="2"/>
        <v>100000</v>
      </c>
      <c r="H12" s="1"/>
    </row>
    <row r="13" spans="1:14" ht="15.75" x14ac:dyDescent="0.25">
      <c r="A13" s="24" t="s">
        <v>12</v>
      </c>
      <c r="B13" s="22">
        <f t="shared" si="3"/>
        <v>144000</v>
      </c>
      <c r="C13" s="7">
        <v>1800</v>
      </c>
      <c r="D13" s="6">
        <f t="shared" si="0"/>
        <v>36000</v>
      </c>
      <c r="E13" s="6">
        <v>5000</v>
      </c>
      <c r="F13" s="6">
        <f t="shared" si="1"/>
        <v>41000</v>
      </c>
      <c r="G13" s="13">
        <f t="shared" si="2"/>
        <v>103000</v>
      </c>
    </row>
    <row r="14" spans="1:14" ht="16.5" thickBot="1" x14ac:dyDescent="0.3">
      <c r="A14" s="26" t="s">
        <v>13</v>
      </c>
      <c r="B14" s="23">
        <f t="shared" si="3"/>
        <v>160000</v>
      </c>
      <c r="C14" s="9">
        <v>2000</v>
      </c>
      <c r="D14" s="8">
        <f t="shared" si="0"/>
        <v>40000</v>
      </c>
      <c r="E14" s="8">
        <v>5000</v>
      </c>
      <c r="F14" s="8">
        <f t="shared" si="1"/>
        <v>45000</v>
      </c>
      <c r="G14" s="14">
        <f t="shared" si="2"/>
        <v>115000</v>
      </c>
    </row>
    <row r="15" spans="1:14" ht="16.5" thickBot="1" x14ac:dyDescent="0.3">
      <c r="A15" s="2" t="s">
        <v>21</v>
      </c>
      <c r="B15" s="31">
        <f>SUM(B3:B14)</f>
        <v>1472000</v>
      </c>
      <c r="C15" s="32">
        <f t="shared" ref="C15:G15" si="4">SUM(C3:C14)</f>
        <v>18400</v>
      </c>
      <c r="D15" s="33">
        <f t="shared" si="4"/>
        <v>368000</v>
      </c>
      <c r="E15" s="33">
        <f t="shared" si="4"/>
        <v>60000</v>
      </c>
      <c r="F15" s="33">
        <f t="shared" si="4"/>
        <v>428000</v>
      </c>
      <c r="G15" s="34">
        <f t="shared" si="4"/>
        <v>1044000</v>
      </c>
      <c r="K15" t="s">
        <v>23</v>
      </c>
    </row>
  </sheetData>
  <mergeCells count="2">
    <mergeCell ref="A1:G1"/>
    <mergeCell ref="K1:N1"/>
  </mergeCells>
  <phoneticPr fontId="2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7733-2FDA-44ED-AB3F-37B0F6EFE33E}">
  <dimension ref="A1:E15"/>
  <sheetViews>
    <sheetView showGridLines="0" workbookViewId="0">
      <selection activeCell="O19" sqref="O19"/>
    </sheetView>
  </sheetViews>
  <sheetFormatPr baseColWidth="10" defaultRowHeight="15" x14ac:dyDescent="0.25"/>
  <sheetData>
    <row r="1" spans="1:5" ht="21.75" thickBot="1" x14ac:dyDescent="0.4">
      <c r="A1" s="114" t="s">
        <v>14</v>
      </c>
      <c r="B1" s="115"/>
      <c r="C1" s="115"/>
      <c r="D1" s="115"/>
      <c r="E1" s="116"/>
    </row>
    <row r="2" spans="1:5" ht="19.5" thickBot="1" x14ac:dyDescent="0.35">
      <c r="A2" s="3" t="s">
        <v>0</v>
      </c>
      <c r="B2" s="38" t="s">
        <v>26</v>
      </c>
      <c r="C2" s="18" t="s">
        <v>27</v>
      </c>
      <c r="D2" s="39" t="s">
        <v>28</v>
      </c>
      <c r="E2" s="4" t="s">
        <v>29</v>
      </c>
    </row>
    <row r="3" spans="1:5" ht="15.75" x14ac:dyDescent="0.25">
      <c r="A3" s="35" t="s">
        <v>2</v>
      </c>
      <c r="B3" s="74">
        <v>900</v>
      </c>
      <c r="C3" s="75">
        <v>1000</v>
      </c>
      <c r="D3" s="76">
        <f>C3-B3</f>
        <v>100</v>
      </c>
      <c r="E3" s="40">
        <f>(C3-B3)/B3</f>
        <v>0.1111111111111111</v>
      </c>
    </row>
    <row r="4" spans="1:5" ht="15.75" x14ac:dyDescent="0.25">
      <c r="A4" s="36" t="s">
        <v>3</v>
      </c>
      <c r="B4" s="77">
        <v>1000</v>
      </c>
      <c r="C4" s="78">
        <v>1200</v>
      </c>
      <c r="D4" s="79">
        <f t="shared" ref="D4:D14" si="0">C4-B4</f>
        <v>200</v>
      </c>
      <c r="E4" s="41">
        <f t="shared" ref="E4:E15" si="1">(C4-B4)/B4</f>
        <v>0.2</v>
      </c>
    </row>
    <row r="5" spans="1:5" ht="15.75" x14ac:dyDescent="0.25">
      <c r="A5" s="36" t="s">
        <v>4</v>
      </c>
      <c r="B5" s="77">
        <v>1050</v>
      </c>
      <c r="C5" s="78">
        <v>1300</v>
      </c>
      <c r="D5" s="79">
        <f t="shared" si="0"/>
        <v>250</v>
      </c>
      <c r="E5" s="41">
        <f t="shared" si="1"/>
        <v>0.23809523809523808</v>
      </c>
    </row>
    <row r="6" spans="1:5" ht="15.75" x14ac:dyDescent="0.25">
      <c r="A6" s="36" t="s">
        <v>5</v>
      </c>
      <c r="B6" s="77">
        <v>1100</v>
      </c>
      <c r="C6" s="78">
        <v>1350</v>
      </c>
      <c r="D6" s="79">
        <f t="shared" si="0"/>
        <v>250</v>
      </c>
      <c r="E6" s="41">
        <f t="shared" si="1"/>
        <v>0.22727272727272727</v>
      </c>
    </row>
    <row r="7" spans="1:5" ht="15.75" x14ac:dyDescent="0.25">
      <c r="A7" s="36" t="s">
        <v>6</v>
      </c>
      <c r="B7" s="77">
        <v>1120</v>
      </c>
      <c r="C7" s="78">
        <v>1500</v>
      </c>
      <c r="D7" s="79">
        <f t="shared" si="0"/>
        <v>380</v>
      </c>
      <c r="E7" s="41">
        <f t="shared" si="1"/>
        <v>0.3392857142857143</v>
      </c>
    </row>
    <row r="8" spans="1:5" ht="15.75" x14ac:dyDescent="0.25">
      <c r="A8" s="36" t="s">
        <v>7</v>
      </c>
      <c r="B8" s="77">
        <v>1300</v>
      </c>
      <c r="C8" s="78">
        <v>1450</v>
      </c>
      <c r="D8" s="79">
        <f t="shared" si="0"/>
        <v>150</v>
      </c>
      <c r="E8" s="41">
        <f t="shared" si="1"/>
        <v>0.11538461538461539</v>
      </c>
    </row>
    <row r="9" spans="1:5" ht="15.75" x14ac:dyDescent="0.25">
      <c r="A9" s="36" t="s">
        <v>8</v>
      </c>
      <c r="B9" s="77">
        <v>1600</v>
      </c>
      <c r="C9" s="78">
        <v>1550</v>
      </c>
      <c r="D9" s="79">
        <f t="shared" si="0"/>
        <v>-50</v>
      </c>
      <c r="E9" s="41">
        <f t="shared" si="1"/>
        <v>-3.125E-2</v>
      </c>
    </row>
    <row r="10" spans="1:5" ht="15.75" x14ac:dyDescent="0.25">
      <c r="A10" s="36" t="s">
        <v>9</v>
      </c>
      <c r="B10" s="77">
        <v>1620</v>
      </c>
      <c r="C10" s="78">
        <v>1700</v>
      </c>
      <c r="D10" s="79">
        <f t="shared" si="0"/>
        <v>80</v>
      </c>
      <c r="E10" s="41">
        <f t="shared" si="1"/>
        <v>4.9382716049382713E-2</v>
      </c>
    </row>
    <row r="11" spans="1:5" ht="15.75" x14ac:dyDescent="0.25">
      <c r="A11" s="36" t="s">
        <v>10</v>
      </c>
      <c r="B11" s="77">
        <v>1700</v>
      </c>
      <c r="C11" s="78">
        <v>1800</v>
      </c>
      <c r="D11" s="79">
        <f t="shared" si="0"/>
        <v>100</v>
      </c>
      <c r="E11" s="41">
        <f t="shared" si="1"/>
        <v>5.8823529411764705E-2</v>
      </c>
    </row>
    <row r="12" spans="1:5" ht="15.75" x14ac:dyDescent="0.25">
      <c r="A12" s="36" t="s">
        <v>11</v>
      </c>
      <c r="B12" s="77">
        <v>1730</v>
      </c>
      <c r="C12" s="78">
        <v>1750</v>
      </c>
      <c r="D12" s="79">
        <f t="shared" si="0"/>
        <v>20</v>
      </c>
      <c r="E12" s="41">
        <f t="shared" si="1"/>
        <v>1.1560693641618497E-2</v>
      </c>
    </row>
    <row r="13" spans="1:5" ht="15.75" x14ac:dyDescent="0.25">
      <c r="A13" s="36" t="s">
        <v>12</v>
      </c>
      <c r="B13" s="77">
        <v>1750</v>
      </c>
      <c r="C13" s="78">
        <v>1800</v>
      </c>
      <c r="D13" s="79">
        <f t="shared" si="0"/>
        <v>50</v>
      </c>
      <c r="E13" s="41">
        <f t="shared" si="1"/>
        <v>2.8571428571428571E-2</v>
      </c>
    </row>
    <row r="14" spans="1:5" ht="16.5" thickBot="1" x14ac:dyDescent="0.3">
      <c r="A14" s="37" t="s">
        <v>13</v>
      </c>
      <c r="B14" s="80">
        <v>1800</v>
      </c>
      <c r="C14" s="81">
        <v>2000</v>
      </c>
      <c r="D14" s="82">
        <f t="shared" si="0"/>
        <v>200</v>
      </c>
      <c r="E14" s="42">
        <f t="shared" si="1"/>
        <v>0.1111111111111111</v>
      </c>
    </row>
    <row r="15" spans="1:5" ht="16.5" thickBot="1" x14ac:dyDescent="0.3">
      <c r="A15" s="5" t="s">
        <v>21</v>
      </c>
      <c r="B15" s="83">
        <f>SUM(B3:B14)</f>
        <v>16670</v>
      </c>
      <c r="C15" s="84">
        <f t="shared" ref="C15:D15" si="2">SUM(C3:C14)</f>
        <v>18400</v>
      </c>
      <c r="D15" s="85">
        <f t="shared" si="2"/>
        <v>1730</v>
      </c>
      <c r="E15" s="43">
        <f t="shared" si="1"/>
        <v>0.10377924415116976</v>
      </c>
    </row>
  </sheetData>
  <mergeCells count="1">
    <mergeCell ref="A1:E1"/>
  </mergeCells>
  <conditionalFormatting sqref="E3:E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13ED-9331-4326-B5AF-574A7B777571}">
  <dimension ref="A1:N30"/>
  <sheetViews>
    <sheetView showGridLines="0" workbookViewId="0">
      <selection activeCell="N25" sqref="N25:N26"/>
    </sheetView>
  </sheetViews>
  <sheetFormatPr baseColWidth="10" defaultRowHeight="15" x14ac:dyDescent="0.25"/>
  <cols>
    <col min="1" max="1" width="17.28515625" bestFit="1" customWidth="1"/>
    <col min="2" max="2" width="17.140625" customWidth="1"/>
    <col min="3" max="3" width="18" bestFit="1" customWidth="1"/>
    <col min="4" max="4" width="19" bestFit="1" customWidth="1"/>
    <col min="5" max="5" width="17" bestFit="1" customWidth="1"/>
    <col min="6" max="6" width="14.42578125" bestFit="1" customWidth="1"/>
    <col min="7" max="7" width="13.140625" bestFit="1" customWidth="1"/>
    <col min="11" max="11" width="13.42578125" bestFit="1" customWidth="1"/>
    <col min="12" max="12" width="14.85546875" bestFit="1" customWidth="1"/>
    <col min="14" max="14" width="16.28515625" bestFit="1" customWidth="1"/>
  </cols>
  <sheetData>
    <row r="1" spans="1:14" ht="19.5" thickBot="1" x14ac:dyDescent="0.35">
      <c r="A1" s="118" t="s">
        <v>30</v>
      </c>
      <c r="B1" s="119"/>
    </row>
    <row r="2" spans="1:14" x14ac:dyDescent="0.25">
      <c r="A2" s="50" t="s">
        <v>15</v>
      </c>
      <c r="B2" s="45">
        <f>Übersicht!E15</f>
        <v>60000</v>
      </c>
    </row>
    <row r="3" spans="1:14" x14ac:dyDescent="0.25">
      <c r="A3" s="51" t="s">
        <v>18</v>
      </c>
      <c r="B3" s="47">
        <v>20</v>
      </c>
    </row>
    <row r="4" spans="1:14" ht="15.75" thickBot="1" x14ac:dyDescent="0.3">
      <c r="A4" s="51" t="s">
        <v>16</v>
      </c>
      <c r="B4" s="47">
        <v>80</v>
      </c>
    </row>
    <row r="5" spans="1:14" ht="15.75" thickBot="1" x14ac:dyDescent="0.3">
      <c r="A5" s="53" t="s">
        <v>31</v>
      </c>
      <c r="B5" s="54">
        <f>B2/(B4-B3)</f>
        <v>1000</v>
      </c>
    </row>
    <row r="14" spans="1:14" s="73" customFormat="1" ht="4.5" customHeight="1" x14ac:dyDescent="0.25"/>
    <row r="15" spans="1:14" ht="27" thickBot="1" x14ac:dyDescent="0.45">
      <c r="A15" s="117" t="s">
        <v>39</v>
      </c>
      <c r="B15" s="117"/>
      <c r="C15" s="117"/>
      <c r="D15" s="117"/>
      <c r="E15" s="117"/>
      <c r="F15" s="117"/>
      <c r="G15" s="117"/>
    </row>
    <row r="16" spans="1:14" ht="27" thickBot="1" x14ac:dyDescent="0.45">
      <c r="A16" s="108" t="s">
        <v>22</v>
      </c>
      <c r="B16" s="109"/>
      <c r="C16" s="109"/>
      <c r="D16" s="109"/>
      <c r="E16" s="109"/>
      <c r="F16" s="109"/>
      <c r="G16" s="110"/>
      <c r="K16" s="111" t="s">
        <v>25</v>
      </c>
      <c r="L16" s="112"/>
      <c r="M16" s="112"/>
      <c r="N16" s="113"/>
    </row>
    <row r="17" spans="1:14" ht="19.5" thickBot="1" x14ac:dyDescent="0.35">
      <c r="A17" s="4" t="s">
        <v>0</v>
      </c>
      <c r="B17" s="20" t="s">
        <v>1</v>
      </c>
      <c r="C17" s="18" t="s">
        <v>14</v>
      </c>
      <c r="D17" s="18" t="s">
        <v>18</v>
      </c>
      <c r="E17" s="18" t="s">
        <v>15</v>
      </c>
      <c r="F17" s="18" t="s">
        <v>19</v>
      </c>
      <c r="G17" s="19" t="s">
        <v>17</v>
      </c>
      <c r="K17" s="27" t="s">
        <v>16</v>
      </c>
      <c r="L17" s="28" t="s">
        <v>20</v>
      </c>
      <c r="M17" s="28" t="s">
        <v>15</v>
      </c>
      <c r="N17" s="29" t="s">
        <v>24</v>
      </c>
    </row>
    <row r="18" spans="1:14" ht="16.5" thickBot="1" x14ac:dyDescent="0.3">
      <c r="A18" s="25" t="s">
        <v>2</v>
      </c>
      <c r="B18" s="21">
        <f>C18*$K$18</f>
        <v>80000</v>
      </c>
      <c r="C18" s="16">
        <v>1000</v>
      </c>
      <c r="D18" s="15">
        <f>C18*$L$18</f>
        <v>20000</v>
      </c>
      <c r="E18" s="15">
        <f>$M$18</f>
        <v>5000</v>
      </c>
      <c r="F18" s="15">
        <f>D18+E18</f>
        <v>25000</v>
      </c>
      <c r="G18" s="17">
        <f>B18-F18</f>
        <v>55000</v>
      </c>
      <c r="K18" s="10">
        <v>80</v>
      </c>
      <c r="L18" s="30">
        <v>20</v>
      </c>
      <c r="M18" s="11">
        <v>5000</v>
      </c>
      <c r="N18" s="12">
        <f>K18-L18</f>
        <v>60</v>
      </c>
    </row>
    <row r="19" spans="1:14" ht="15.75" x14ac:dyDescent="0.25">
      <c r="A19" s="24" t="s">
        <v>3</v>
      </c>
      <c r="B19" s="21">
        <f t="shared" ref="B19:B29" si="0">C19*$K$18</f>
        <v>96000</v>
      </c>
      <c r="C19" s="7">
        <v>1200</v>
      </c>
      <c r="D19" s="15">
        <f t="shared" ref="D19:D28" si="1">C19*$L$18</f>
        <v>24000</v>
      </c>
      <c r="E19" s="15">
        <f t="shared" ref="E19:E29" si="2">$M$18</f>
        <v>5000</v>
      </c>
      <c r="F19" s="6">
        <f t="shared" ref="F19:F29" si="3">D19+E19</f>
        <v>29000</v>
      </c>
      <c r="G19" s="13">
        <f t="shared" ref="G19:G29" si="4">B19-F19</f>
        <v>67000</v>
      </c>
    </row>
    <row r="20" spans="1:14" ht="15.75" x14ac:dyDescent="0.25">
      <c r="A20" s="24" t="s">
        <v>4</v>
      </c>
      <c r="B20" s="21">
        <f t="shared" si="0"/>
        <v>104000</v>
      </c>
      <c r="C20" s="7">
        <v>1300</v>
      </c>
      <c r="D20" s="15">
        <f t="shared" si="1"/>
        <v>26000</v>
      </c>
      <c r="E20" s="15">
        <f t="shared" si="2"/>
        <v>5000</v>
      </c>
      <c r="F20" s="6">
        <f t="shared" si="3"/>
        <v>31000</v>
      </c>
      <c r="G20" s="13">
        <f t="shared" si="4"/>
        <v>73000</v>
      </c>
    </row>
    <row r="21" spans="1:14" ht="15.75" x14ac:dyDescent="0.25">
      <c r="A21" s="24" t="s">
        <v>5</v>
      </c>
      <c r="B21" s="21">
        <f t="shared" si="0"/>
        <v>108000</v>
      </c>
      <c r="C21" s="7">
        <v>1350</v>
      </c>
      <c r="D21" s="15">
        <f t="shared" si="1"/>
        <v>27000</v>
      </c>
      <c r="E21" s="15">
        <f t="shared" si="2"/>
        <v>5000</v>
      </c>
      <c r="F21" s="6">
        <f t="shared" si="3"/>
        <v>32000</v>
      </c>
      <c r="G21" s="13">
        <f t="shared" si="4"/>
        <v>76000</v>
      </c>
    </row>
    <row r="22" spans="1:14" ht="15.75" x14ac:dyDescent="0.25">
      <c r="A22" s="24" t="s">
        <v>6</v>
      </c>
      <c r="B22" s="21">
        <f t="shared" si="0"/>
        <v>120000</v>
      </c>
      <c r="C22" s="7">
        <v>1500</v>
      </c>
      <c r="D22" s="15">
        <f t="shared" si="1"/>
        <v>30000</v>
      </c>
      <c r="E22" s="15">
        <f t="shared" si="2"/>
        <v>5000</v>
      </c>
      <c r="F22" s="6">
        <f t="shared" si="3"/>
        <v>35000</v>
      </c>
      <c r="G22" s="13">
        <f t="shared" si="4"/>
        <v>85000</v>
      </c>
    </row>
    <row r="23" spans="1:14" ht="15.75" x14ac:dyDescent="0.25">
      <c r="A23" s="24" t="s">
        <v>7</v>
      </c>
      <c r="B23" s="21">
        <f t="shared" si="0"/>
        <v>116000</v>
      </c>
      <c r="C23" s="7">
        <v>1450</v>
      </c>
      <c r="D23" s="15">
        <f t="shared" si="1"/>
        <v>29000</v>
      </c>
      <c r="E23" s="15">
        <f t="shared" si="2"/>
        <v>5000</v>
      </c>
      <c r="F23" s="6">
        <f t="shared" si="3"/>
        <v>34000</v>
      </c>
      <c r="G23" s="13">
        <f t="shared" si="4"/>
        <v>82000</v>
      </c>
    </row>
    <row r="24" spans="1:14" ht="15.75" x14ac:dyDescent="0.25">
      <c r="A24" s="24" t="s">
        <v>8</v>
      </c>
      <c r="B24" s="21">
        <f t="shared" si="0"/>
        <v>124000</v>
      </c>
      <c r="C24" s="7">
        <v>1550</v>
      </c>
      <c r="D24" s="15">
        <f t="shared" si="1"/>
        <v>31000</v>
      </c>
      <c r="E24" s="15">
        <f t="shared" si="2"/>
        <v>5000</v>
      </c>
      <c r="F24" s="6">
        <f t="shared" si="3"/>
        <v>36000</v>
      </c>
      <c r="G24" s="13">
        <f t="shared" si="4"/>
        <v>88000</v>
      </c>
    </row>
    <row r="25" spans="1:14" ht="15.75" x14ac:dyDescent="0.25">
      <c r="A25" s="24" t="s">
        <v>9</v>
      </c>
      <c r="B25" s="21">
        <f t="shared" si="0"/>
        <v>136000</v>
      </c>
      <c r="C25" s="7">
        <v>1700</v>
      </c>
      <c r="D25" s="15">
        <f t="shared" si="1"/>
        <v>34000</v>
      </c>
      <c r="E25" s="15">
        <f t="shared" si="2"/>
        <v>5000</v>
      </c>
      <c r="F25" s="6">
        <f t="shared" si="3"/>
        <v>39000</v>
      </c>
      <c r="G25" s="13">
        <f t="shared" si="4"/>
        <v>97000</v>
      </c>
    </row>
    <row r="26" spans="1:14" ht="15.75" x14ac:dyDescent="0.25">
      <c r="A26" s="24" t="s">
        <v>10</v>
      </c>
      <c r="B26" s="21">
        <f t="shared" si="0"/>
        <v>144000</v>
      </c>
      <c r="C26" s="7">
        <v>1800</v>
      </c>
      <c r="D26" s="15">
        <f t="shared" si="1"/>
        <v>36000</v>
      </c>
      <c r="E26" s="15">
        <f t="shared" si="2"/>
        <v>5000</v>
      </c>
      <c r="F26" s="6">
        <f t="shared" si="3"/>
        <v>41000</v>
      </c>
      <c r="G26" s="13">
        <f t="shared" si="4"/>
        <v>103000</v>
      </c>
    </row>
    <row r="27" spans="1:14" ht="15.75" x14ac:dyDescent="0.25">
      <c r="A27" s="24" t="s">
        <v>11</v>
      </c>
      <c r="B27" s="21">
        <f t="shared" si="0"/>
        <v>140000</v>
      </c>
      <c r="C27" s="7">
        <v>1750</v>
      </c>
      <c r="D27" s="15">
        <f t="shared" si="1"/>
        <v>35000</v>
      </c>
      <c r="E27" s="15">
        <f t="shared" si="2"/>
        <v>5000</v>
      </c>
      <c r="F27" s="6">
        <f t="shared" si="3"/>
        <v>40000</v>
      </c>
      <c r="G27" s="13">
        <f t="shared" si="4"/>
        <v>100000</v>
      </c>
    </row>
    <row r="28" spans="1:14" ht="15.75" x14ac:dyDescent="0.25">
      <c r="A28" s="24" t="s">
        <v>12</v>
      </c>
      <c r="B28" s="21">
        <f t="shared" si="0"/>
        <v>144000</v>
      </c>
      <c r="C28" s="7">
        <v>1800</v>
      </c>
      <c r="D28" s="15">
        <f t="shared" si="1"/>
        <v>36000</v>
      </c>
      <c r="E28" s="15">
        <f t="shared" si="2"/>
        <v>5000</v>
      </c>
      <c r="F28" s="6">
        <f t="shared" si="3"/>
        <v>41000</v>
      </c>
      <c r="G28" s="13">
        <f t="shared" si="4"/>
        <v>103000</v>
      </c>
    </row>
    <row r="29" spans="1:14" ht="16.5" thickBot="1" x14ac:dyDescent="0.3">
      <c r="A29" s="26" t="s">
        <v>13</v>
      </c>
      <c r="B29" s="21">
        <f t="shared" si="0"/>
        <v>160000</v>
      </c>
      <c r="C29" s="9">
        <v>2000</v>
      </c>
      <c r="D29" s="8">
        <f>C29*$L$18</f>
        <v>40000</v>
      </c>
      <c r="E29" s="15">
        <f t="shared" si="2"/>
        <v>5000</v>
      </c>
      <c r="F29" s="8">
        <f t="shared" si="3"/>
        <v>45000</v>
      </c>
      <c r="G29" s="14">
        <f t="shared" si="4"/>
        <v>115000</v>
      </c>
    </row>
    <row r="30" spans="1:14" ht="16.5" thickBot="1" x14ac:dyDescent="0.3">
      <c r="A30" s="2" t="s">
        <v>21</v>
      </c>
      <c r="B30" s="31">
        <f>SUM(B18:B29)</f>
        <v>1472000</v>
      </c>
      <c r="C30" s="32">
        <f t="shared" ref="C30:G30" si="5">SUM(C18:C29)</f>
        <v>18400</v>
      </c>
      <c r="D30" s="33">
        <f t="shared" si="5"/>
        <v>368000</v>
      </c>
      <c r="E30" s="33">
        <f t="shared" si="5"/>
        <v>60000</v>
      </c>
      <c r="F30" s="33">
        <f t="shared" si="5"/>
        <v>428000</v>
      </c>
      <c r="G30" s="34">
        <f t="shared" si="5"/>
        <v>1044000</v>
      </c>
    </row>
  </sheetData>
  <mergeCells count="4">
    <mergeCell ref="A16:G16"/>
    <mergeCell ref="K16:N16"/>
    <mergeCell ref="A15:G15"/>
    <mergeCell ref="A1:B1"/>
  </mergeCells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BDA899-1C33-4F83-BDA4-BC6DC65F6B2F}">
          <x14:formula1>
            <xm:f>'Tabellen für Diagramm'!$D$16:$D$20</xm:f>
          </x14:formula1>
          <xm:sqref>K18</xm:sqref>
        </x14:dataValidation>
        <x14:dataValidation type="list" allowBlank="1" showInputMessage="1" showErrorMessage="1" xr:uid="{51E5286A-2E8C-4854-9BBB-89E745C36EAB}">
          <x14:formula1>
            <xm:f>'Tabellen für Diagramm'!$E$16:$E$20</xm:f>
          </x14:formula1>
          <xm:sqref>L18</xm:sqref>
        </x14:dataValidation>
        <x14:dataValidation type="list" allowBlank="1" showInputMessage="1" showErrorMessage="1" xr:uid="{4CD59068-D4B3-4689-BA4E-04DE281366E0}">
          <x14:formula1>
            <xm:f>'Tabellen für Diagramm'!$F$16:$F$20</xm:f>
          </x14:formula1>
          <xm:sqref>M18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F36F-D68F-45CC-86F0-0C78A77A7606}">
  <dimension ref="A1:P20"/>
  <sheetViews>
    <sheetView showGridLines="0" topLeftCell="A8" workbookViewId="0">
      <selection activeCell="O34" sqref="O34"/>
    </sheetView>
  </sheetViews>
  <sheetFormatPr baseColWidth="10" defaultRowHeight="15" x14ac:dyDescent="0.25"/>
  <cols>
    <col min="1" max="1" width="11" bestFit="1" customWidth="1"/>
    <col min="3" max="3" width="12.7109375" customWidth="1"/>
  </cols>
  <sheetData>
    <row r="1" spans="1:16" ht="21.75" thickBot="1" x14ac:dyDescent="0.4">
      <c r="A1" s="122"/>
      <c r="B1" s="114" t="s">
        <v>45</v>
      </c>
      <c r="C1" s="115"/>
      <c r="D1" s="115"/>
      <c r="E1" s="115"/>
      <c r="F1" s="115"/>
      <c r="G1" s="116"/>
      <c r="K1" s="107" t="s">
        <v>52</v>
      </c>
      <c r="L1" s="32" t="s">
        <v>0</v>
      </c>
      <c r="M1" s="105" t="s">
        <v>46</v>
      </c>
    </row>
    <row r="2" spans="1:16" ht="19.5" thickBot="1" x14ac:dyDescent="0.35">
      <c r="A2" s="123"/>
      <c r="B2" s="120" t="s">
        <v>42</v>
      </c>
      <c r="C2" s="121"/>
      <c r="D2" s="120" t="s">
        <v>43</v>
      </c>
      <c r="E2" s="121"/>
      <c r="F2" s="120" t="s">
        <v>44</v>
      </c>
      <c r="G2" s="121"/>
      <c r="H2" s="86"/>
      <c r="K2" s="16"/>
      <c r="L2" s="16" t="s">
        <v>2</v>
      </c>
      <c r="M2" s="106">
        <f>VLOOKUP(L2,$A$3:$G$15,2,FALSE)</f>
        <v>30000</v>
      </c>
      <c r="N2" s="87"/>
      <c r="O2" s="87"/>
    </row>
    <row r="3" spans="1:16" x14ac:dyDescent="0.25">
      <c r="A3" s="92" t="s">
        <v>0</v>
      </c>
      <c r="B3" s="102" t="s">
        <v>46</v>
      </c>
      <c r="C3" s="103" t="s">
        <v>48</v>
      </c>
      <c r="D3" s="103" t="s">
        <v>47</v>
      </c>
      <c r="E3" s="103" t="s">
        <v>49</v>
      </c>
      <c r="F3" s="103" t="s">
        <v>50</v>
      </c>
      <c r="G3" s="104" t="s">
        <v>51</v>
      </c>
      <c r="H3" s="89"/>
      <c r="J3" s="86"/>
      <c r="K3" s="86"/>
      <c r="L3" s="86"/>
      <c r="M3" s="86"/>
      <c r="N3" s="87"/>
      <c r="O3" s="87"/>
      <c r="P3" s="87"/>
    </row>
    <row r="4" spans="1:16" x14ac:dyDescent="0.25">
      <c r="A4" s="96" t="s">
        <v>2</v>
      </c>
      <c r="B4" s="91">
        <v>30000</v>
      </c>
      <c r="C4" s="7">
        <v>600</v>
      </c>
      <c r="D4" s="90">
        <v>20000</v>
      </c>
      <c r="E4" s="7">
        <v>400</v>
      </c>
      <c r="F4" s="90">
        <v>10000</v>
      </c>
      <c r="G4" s="69">
        <v>200</v>
      </c>
      <c r="H4" s="89"/>
      <c r="J4" s="87"/>
      <c r="K4" s="87"/>
      <c r="L4" s="87"/>
      <c r="M4" s="87"/>
      <c r="N4" s="87"/>
      <c r="O4" s="87"/>
      <c r="P4" s="87"/>
    </row>
    <row r="5" spans="1:16" x14ac:dyDescent="0.25">
      <c r="A5" s="96" t="s">
        <v>3</v>
      </c>
      <c r="B5" s="91">
        <v>32000</v>
      </c>
      <c r="C5" s="7">
        <v>640</v>
      </c>
      <c r="D5" s="90">
        <v>21000</v>
      </c>
      <c r="E5" s="7">
        <v>420</v>
      </c>
      <c r="F5" s="90">
        <v>11000</v>
      </c>
      <c r="G5" s="69">
        <v>220</v>
      </c>
      <c r="H5" s="89"/>
      <c r="J5" s="87"/>
      <c r="K5" s="87"/>
      <c r="L5" s="87"/>
      <c r="M5" s="87"/>
      <c r="N5" s="87"/>
      <c r="O5" s="87"/>
      <c r="P5" s="87"/>
    </row>
    <row r="6" spans="1:16" x14ac:dyDescent="0.25">
      <c r="A6" s="96" t="s">
        <v>4</v>
      </c>
      <c r="B6" s="91">
        <v>34000</v>
      </c>
      <c r="C6" s="7">
        <v>680</v>
      </c>
      <c r="D6" s="90">
        <v>22000</v>
      </c>
      <c r="E6" s="7">
        <v>440</v>
      </c>
      <c r="F6" s="90">
        <v>12000</v>
      </c>
      <c r="G6" s="69">
        <v>240</v>
      </c>
      <c r="H6" s="89"/>
      <c r="J6" s="87"/>
      <c r="K6" s="87"/>
      <c r="L6" s="87"/>
      <c r="M6" s="87"/>
      <c r="N6" s="87"/>
      <c r="O6" s="87"/>
      <c r="P6" s="87"/>
    </row>
    <row r="7" spans="1:16" x14ac:dyDescent="0.25">
      <c r="A7" s="96" t="s">
        <v>5</v>
      </c>
      <c r="B7" s="91">
        <v>35000</v>
      </c>
      <c r="C7" s="7">
        <v>700</v>
      </c>
      <c r="D7" s="90">
        <v>24000</v>
      </c>
      <c r="E7" s="7">
        <v>480</v>
      </c>
      <c r="F7" s="90">
        <v>13000</v>
      </c>
      <c r="G7" s="69">
        <v>260</v>
      </c>
      <c r="H7" s="89"/>
      <c r="J7" s="87"/>
      <c r="K7" s="87"/>
      <c r="L7" s="87"/>
      <c r="M7" s="87"/>
      <c r="N7" s="87"/>
      <c r="O7" s="87"/>
      <c r="P7" s="87"/>
    </row>
    <row r="8" spans="1:16" x14ac:dyDescent="0.25">
      <c r="A8" s="96" t="s">
        <v>6</v>
      </c>
      <c r="B8" s="91">
        <v>36000</v>
      </c>
      <c r="C8" s="7">
        <v>720</v>
      </c>
      <c r="D8" s="90">
        <v>25000</v>
      </c>
      <c r="E8" s="7">
        <v>500</v>
      </c>
      <c r="F8" s="90">
        <v>14000</v>
      </c>
      <c r="G8" s="69">
        <v>280</v>
      </c>
      <c r="H8" s="89"/>
      <c r="J8" s="87"/>
      <c r="K8" s="87"/>
      <c r="L8" s="87"/>
      <c r="M8" s="87"/>
      <c r="N8" s="87"/>
      <c r="O8" s="87"/>
      <c r="P8" s="87"/>
    </row>
    <row r="9" spans="1:16" x14ac:dyDescent="0.25">
      <c r="A9" s="96" t="s">
        <v>7</v>
      </c>
      <c r="B9" s="91">
        <v>37000</v>
      </c>
      <c r="C9" s="7">
        <v>740</v>
      </c>
      <c r="D9" s="90">
        <v>26000</v>
      </c>
      <c r="E9" s="7">
        <v>520</v>
      </c>
      <c r="F9" s="90">
        <v>15000</v>
      </c>
      <c r="G9" s="69">
        <v>300</v>
      </c>
      <c r="H9" s="89"/>
      <c r="J9" s="87"/>
      <c r="K9" s="87"/>
      <c r="L9" s="87"/>
      <c r="M9" s="87"/>
      <c r="N9" s="87"/>
      <c r="O9" s="87"/>
      <c r="P9" s="87"/>
    </row>
    <row r="10" spans="1:16" x14ac:dyDescent="0.25">
      <c r="A10" s="96" t="s">
        <v>8</v>
      </c>
      <c r="B10" s="91">
        <v>38000</v>
      </c>
      <c r="C10" s="7">
        <v>760</v>
      </c>
      <c r="D10" s="90">
        <v>28000</v>
      </c>
      <c r="E10" s="7">
        <v>560</v>
      </c>
      <c r="F10" s="90">
        <v>16000</v>
      </c>
      <c r="G10" s="69">
        <v>320</v>
      </c>
      <c r="H10" s="89"/>
      <c r="J10" s="87"/>
      <c r="K10" s="87"/>
      <c r="L10" s="87"/>
      <c r="M10" s="87"/>
      <c r="N10" s="87"/>
      <c r="O10" s="87"/>
      <c r="P10" s="87"/>
    </row>
    <row r="11" spans="1:16" x14ac:dyDescent="0.25">
      <c r="A11" s="96" t="s">
        <v>9</v>
      </c>
      <c r="B11" s="91">
        <v>40000</v>
      </c>
      <c r="C11" s="7">
        <v>800</v>
      </c>
      <c r="D11" s="90">
        <v>30000</v>
      </c>
      <c r="E11" s="7">
        <v>600</v>
      </c>
      <c r="F11" s="90">
        <v>17000</v>
      </c>
      <c r="G11" s="69">
        <v>340</v>
      </c>
      <c r="H11" s="89"/>
      <c r="J11" s="87"/>
      <c r="K11" s="87"/>
      <c r="L11" s="87"/>
      <c r="M11" s="87"/>
      <c r="N11" s="87"/>
      <c r="O11" s="87"/>
      <c r="P11" s="87"/>
    </row>
    <row r="12" spans="1:16" x14ac:dyDescent="0.25">
      <c r="A12" s="96" t="s">
        <v>10</v>
      </c>
      <c r="B12" s="91">
        <v>42000</v>
      </c>
      <c r="C12" s="7">
        <v>840</v>
      </c>
      <c r="D12" s="90">
        <v>32000</v>
      </c>
      <c r="E12" s="7">
        <v>640</v>
      </c>
      <c r="F12" s="90">
        <v>18000</v>
      </c>
      <c r="G12" s="69">
        <v>360</v>
      </c>
      <c r="H12" s="89"/>
      <c r="J12" s="87"/>
      <c r="K12" s="87"/>
      <c r="L12" s="87"/>
      <c r="M12" s="87"/>
      <c r="N12" s="87"/>
      <c r="O12" s="87"/>
      <c r="P12" s="87"/>
    </row>
    <row r="13" spans="1:16" x14ac:dyDescent="0.25">
      <c r="A13" s="96" t="s">
        <v>11</v>
      </c>
      <c r="B13" s="91">
        <v>45000</v>
      </c>
      <c r="C13" s="7">
        <v>900</v>
      </c>
      <c r="D13" s="90">
        <v>34000</v>
      </c>
      <c r="E13" s="7">
        <v>680</v>
      </c>
      <c r="F13" s="90">
        <v>20000</v>
      </c>
      <c r="G13" s="69">
        <v>400</v>
      </c>
      <c r="H13" s="89"/>
      <c r="J13" s="87"/>
      <c r="K13" s="87"/>
      <c r="L13" s="87"/>
      <c r="M13" s="87"/>
      <c r="N13" s="87"/>
      <c r="O13" s="87"/>
      <c r="P13" s="87"/>
    </row>
    <row r="14" spans="1:16" x14ac:dyDescent="0.25">
      <c r="A14" s="96" t="s">
        <v>12</v>
      </c>
      <c r="B14" s="91">
        <v>48000</v>
      </c>
      <c r="C14" s="7">
        <v>960</v>
      </c>
      <c r="D14" s="90">
        <v>36000</v>
      </c>
      <c r="E14" s="7">
        <v>720</v>
      </c>
      <c r="F14" s="90">
        <v>22000</v>
      </c>
      <c r="G14" s="69">
        <v>440</v>
      </c>
      <c r="H14" s="89"/>
      <c r="J14" s="87"/>
      <c r="K14" s="87"/>
      <c r="L14" s="87"/>
      <c r="M14" s="87"/>
    </row>
    <row r="15" spans="1:16" ht="15.75" thickBot="1" x14ac:dyDescent="0.3">
      <c r="A15" s="97" t="s">
        <v>13</v>
      </c>
      <c r="B15" s="93">
        <v>50000</v>
      </c>
      <c r="C15" s="9">
        <v>1000</v>
      </c>
      <c r="D15" s="94">
        <v>38000</v>
      </c>
      <c r="E15" s="9">
        <v>760</v>
      </c>
      <c r="F15" s="94">
        <v>25000</v>
      </c>
      <c r="G15" s="95">
        <v>500</v>
      </c>
      <c r="J15" s="87"/>
      <c r="K15" s="87"/>
      <c r="L15" s="87"/>
      <c r="M15" s="87"/>
    </row>
    <row r="16" spans="1:16" ht="15.75" thickBot="1" x14ac:dyDescent="0.3">
      <c r="A16" s="98" t="s">
        <v>21</v>
      </c>
      <c r="B16" s="99">
        <f>SUM(B4:B15)</f>
        <v>467000</v>
      </c>
      <c r="C16" s="99">
        <f t="shared" ref="C16:G16" si="0">SUM(C4:C15)</f>
        <v>9340</v>
      </c>
      <c r="D16" s="99">
        <f t="shared" si="0"/>
        <v>336000</v>
      </c>
      <c r="E16" s="99">
        <f t="shared" si="0"/>
        <v>6720</v>
      </c>
      <c r="F16" s="99">
        <f t="shared" si="0"/>
        <v>193000</v>
      </c>
      <c r="G16" s="100">
        <f t="shared" si="0"/>
        <v>3860</v>
      </c>
    </row>
    <row r="18" spans="1:4" ht="19.5" customHeight="1" x14ac:dyDescent="0.25">
      <c r="A18" s="101"/>
      <c r="D18" s="88"/>
    </row>
    <row r="19" spans="1:4" x14ac:dyDescent="0.25">
      <c r="D19" s="88"/>
    </row>
    <row r="20" spans="1:4" x14ac:dyDescent="0.25">
      <c r="D20" s="88"/>
    </row>
  </sheetData>
  <mergeCells count="5">
    <mergeCell ref="B2:C2"/>
    <mergeCell ref="D2:E2"/>
    <mergeCell ref="F2:G2"/>
    <mergeCell ref="B1:G1"/>
    <mergeCell ref="A1:A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2E7C-F39F-4839-8813-552FE370D780}">
  <dimension ref="C1:M22"/>
  <sheetViews>
    <sheetView showGridLines="0" topLeftCell="A8" workbookViewId="0">
      <selection activeCell="N30" sqref="N30"/>
    </sheetView>
  </sheetViews>
  <sheetFormatPr baseColWidth="10" defaultRowHeight="15" x14ac:dyDescent="0.25"/>
  <cols>
    <col min="1" max="1" width="13.140625" bestFit="1" customWidth="1"/>
    <col min="2" max="2" width="14.5703125" bestFit="1" customWidth="1"/>
    <col min="3" max="3" width="9.28515625" bestFit="1" customWidth="1"/>
    <col min="4" max="4" width="13.140625" bestFit="1" customWidth="1"/>
    <col min="5" max="6" width="14.85546875" bestFit="1" customWidth="1"/>
    <col min="7" max="7" width="14.7109375" bestFit="1" customWidth="1"/>
    <col min="11" max="11" width="26" bestFit="1" customWidth="1"/>
    <col min="15" max="15" width="22.7109375" bestFit="1" customWidth="1"/>
    <col min="16" max="16" width="20.85546875" bestFit="1" customWidth="1"/>
    <col min="17" max="17" width="18.7109375" bestFit="1" customWidth="1"/>
    <col min="18" max="18" width="26" bestFit="1" customWidth="1"/>
  </cols>
  <sheetData>
    <row r="1" spans="3:13" ht="19.5" thickBot="1" x14ac:dyDescent="0.35">
      <c r="C1" s="124" t="s">
        <v>40</v>
      </c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3:13" ht="15.75" thickBot="1" x14ac:dyDescent="0.3"/>
    <row r="3" spans="3:13" ht="15.75" thickBot="1" x14ac:dyDescent="0.3">
      <c r="C3" s="63" t="s">
        <v>32</v>
      </c>
      <c r="D3" s="64" t="s">
        <v>15</v>
      </c>
      <c r="E3" s="64" t="s">
        <v>1</v>
      </c>
      <c r="F3" s="64" t="s">
        <v>18</v>
      </c>
      <c r="G3" s="65" t="s">
        <v>33</v>
      </c>
      <c r="I3" s="55" t="s">
        <v>34</v>
      </c>
      <c r="J3" t="s">
        <v>36</v>
      </c>
      <c r="K3" t="s">
        <v>37</v>
      </c>
      <c r="L3" t="s">
        <v>38</v>
      </c>
    </row>
    <row r="4" spans="3:13" x14ac:dyDescent="0.25">
      <c r="C4" s="66">
        <v>200</v>
      </c>
      <c r="D4" s="16">
        <v>60000</v>
      </c>
      <c r="E4" s="16">
        <f>C4*Berechnungen!$B$4</f>
        <v>16000</v>
      </c>
      <c r="F4" s="16">
        <f>C4*Berechnungen!$B$3</f>
        <v>4000</v>
      </c>
      <c r="G4" s="67">
        <f>D4+F4</f>
        <v>64000</v>
      </c>
      <c r="I4" s="56">
        <v>200</v>
      </c>
      <c r="J4">
        <v>60000</v>
      </c>
      <c r="K4">
        <v>16000</v>
      </c>
      <c r="L4">
        <v>64000</v>
      </c>
    </row>
    <row r="5" spans="3:13" x14ac:dyDescent="0.25">
      <c r="C5" s="68">
        <v>400</v>
      </c>
      <c r="D5" s="7">
        <v>60000</v>
      </c>
      <c r="E5" s="7">
        <f>C5*Berechnungen!$B$4</f>
        <v>32000</v>
      </c>
      <c r="F5" s="7">
        <f>C5*Berechnungen!$B$3</f>
        <v>8000</v>
      </c>
      <c r="G5" s="69">
        <f t="shared" ref="G5:G10" si="0">D5+F5</f>
        <v>68000</v>
      </c>
      <c r="I5" s="56">
        <v>400</v>
      </c>
      <c r="J5">
        <v>60000</v>
      </c>
      <c r="K5">
        <v>32000</v>
      </c>
      <c r="L5">
        <v>68000</v>
      </c>
    </row>
    <row r="6" spans="3:13" x14ac:dyDescent="0.25">
      <c r="C6" s="68">
        <v>600</v>
      </c>
      <c r="D6" s="7">
        <v>60000</v>
      </c>
      <c r="E6" s="7">
        <f>C6*Berechnungen!$B$4</f>
        <v>48000</v>
      </c>
      <c r="F6" s="7">
        <f>C6*Berechnungen!$B$3</f>
        <v>12000</v>
      </c>
      <c r="G6" s="69">
        <f t="shared" si="0"/>
        <v>72000</v>
      </c>
      <c r="I6" s="56">
        <v>600</v>
      </c>
      <c r="J6">
        <v>60000</v>
      </c>
      <c r="K6">
        <v>48000</v>
      </c>
      <c r="L6">
        <v>72000</v>
      </c>
    </row>
    <row r="7" spans="3:13" x14ac:dyDescent="0.25">
      <c r="C7" s="68">
        <v>800</v>
      </c>
      <c r="D7" s="7">
        <v>60000</v>
      </c>
      <c r="E7" s="7">
        <f>C7*Berechnungen!$B$4</f>
        <v>64000</v>
      </c>
      <c r="F7" s="7">
        <f>C7*Berechnungen!$B$3</f>
        <v>16000</v>
      </c>
      <c r="G7" s="69">
        <f t="shared" si="0"/>
        <v>76000</v>
      </c>
      <c r="I7" s="56">
        <v>800</v>
      </c>
      <c r="J7">
        <v>60000</v>
      </c>
      <c r="K7">
        <v>64000</v>
      </c>
      <c r="L7">
        <v>76000</v>
      </c>
    </row>
    <row r="8" spans="3:13" x14ac:dyDescent="0.25">
      <c r="C8" s="68">
        <v>1000</v>
      </c>
      <c r="D8" s="7">
        <v>60000</v>
      </c>
      <c r="E8" s="7">
        <f>C8*Berechnungen!$B$4</f>
        <v>80000</v>
      </c>
      <c r="F8" s="7">
        <f>C8*Berechnungen!$B$3</f>
        <v>20000</v>
      </c>
      <c r="G8" s="69">
        <f t="shared" si="0"/>
        <v>80000</v>
      </c>
      <c r="I8" s="56">
        <v>1000</v>
      </c>
      <c r="J8">
        <v>60000</v>
      </c>
      <c r="K8">
        <v>80000</v>
      </c>
      <c r="L8">
        <v>80000</v>
      </c>
    </row>
    <row r="9" spans="3:13" x14ac:dyDescent="0.25">
      <c r="C9" s="68">
        <v>1200</v>
      </c>
      <c r="D9" s="7">
        <v>60000</v>
      </c>
      <c r="E9" s="7">
        <f>C9*Berechnungen!$B$4</f>
        <v>96000</v>
      </c>
      <c r="F9" s="7">
        <f>C9*Berechnungen!$B$3</f>
        <v>24000</v>
      </c>
      <c r="G9" s="69">
        <f t="shared" si="0"/>
        <v>84000</v>
      </c>
      <c r="I9" s="56">
        <v>1200</v>
      </c>
      <c r="J9">
        <v>60000</v>
      </c>
      <c r="K9">
        <v>96000</v>
      </c>
      <c r="L9">
        <v>84000</v>
      </c>
    </row>
    <row r="10" spans="3:13" ht="15.75" thickBot="1" x14ac:dyDescent="0.3">
      <c r="C10" s="70">
        <v>1400</v>
      </c>
      <c r="D10" s="71">
        <v>60000</v>
      </c>
      <c r="E10" s="71">
        <f>C10*Berechnungen!$B$4</f>
        <v>112000</v>
      </c>
      <c r="F10" s="71">
        <f>C10*Berechnungen!$B$3</f>
        <v>28000</v>
      </c>
      <c r="G10" s="72">
        <f t="shared" si="0"/>
        <v>88000</v>
      </c>
      <c r="I10" s="56">
        <v>1400</v>
      </c>
      <c r="J10">
        <v>60000</v>
      </c>
      <c r="K10">
        <v>112000</v>
      </c>
      <c r="L10">
        <v>88000</v>
      </c>
    </row>
    <row r="11" spans="3:13" ht="22.5" customHeight="1" x14ac:dyDescent="0.25">
      <c r="I11" s="56" t="s">
        <v>35</v>
      </c>
      <c r="J11">
        <v>420000</v>
      </c>
      <c r="K11">
        <v>448000</v>
      </c>
      <c r="L11">
        <v>532000</v>
      </c>
    </row>
    <row r="12" spans="3:13" s="73" customFormat="1" x14ac:dyDescent="0.25"/>
    <row r="13" spans="3:13" ht="15.75" thickBot="1" x14ac:dyDescent="0.3"/>
    <row r="14" spans="3:13" ht="27" thickBot="1" x14ac:dyDescent="0.45">
      <c r="D14" s="127" t="s">
        <v>39</v>
      </c>
      <c r="E14" s="128"/>
      <c r="F14" s="129"/>
    </row>
    <row r="15" spans="3:13" ht="15.75" thickBot="1" x14ac:dyDescent="0.3">
      <c r="D15" s="61" t="s">
        <v>16</v>
      </c>
      <c r="E15" s="62" t="s">
        <v>20</v>
      </c>
      <c r="F15" s="52" t="s">
        <v>15</v>
      </c>
    </row>
    <row r="16" spans="3:13" x14ac:dyDescent="0.25">
      <c r="D16" s="44">
        <v>70</v>
      </c>
      <c r="E16" s="57">
        <v>15</v>
      </c>
      <c r="F16" s="58">
        <v>3000</v>
      </c>
    </row>
    <row r="17" spans="4:6" x14ac:dyDescent="0.25">
      <c r="D17" s="46">
        <v>75</v>
      </c>
      <c r="E17">
        <v>17</v>
      </c>
      <c r="F17" s="59">
        <v>4000</v>
      </c>
    </row>
    <row r="18" spans="4:6" x14ac:dyDescent="0.25">
      <c r="D18" s="46">
        <v>80</v>
      </c>
      <c r="E18">
        <v>20</v>
      </c>
      <c r="F18" s="59">
        <v>5000</v>
      </c>
    </row>
    <row r="19" spans="4:6" x14ac:dyDescent="0.25">
      <c r="D19" s="46">
        <v>85</v>
      </c>
      <c r="E19">
        <v>22</v>
      </c>
      <c r="F19" s="59">
        <v>6000</v>
      </c>
    </row>
    <row r="20" spans="4:6" ht="15.75" thickBot="1" x14ac:dyDescent="0.3">
      <c r="D20" s="48">
        <v>90</v>
      </c>
      <c r="E20" s="60">
        <v>25</v>
      </c>
      <c r="F20" s="49">
        <v>7000</v>
      </c>
    </row>
    <row r="22" spans="4:6" s="73" customFormat="1" x14ac:dyDescent="0.25"/>
  </sheetData>
  <mergeCells count="2">
    <mergeCell ref="C1:M1"/>
    <mergeCell ref="D14:F1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F810-A820-465F-B6EE-86A945E1EFFD}">
  <dimension ref="A1:H13"/>
  <sheetViews>
    <sheetView workbookViewId="0">
      <selection activeCell="P13" sqref="P13"/>
    </sheetView>
  </sheetViews>
  <sheetFormatPr baseColWidth="10" defaultRowHeight="15" x14ac:dyDescent="0.25"/>
  <sheetData>
    <row r="1" spans="1:8" x14ac:dyDescent="0.25">
      <c r="A1" s="86"/>
      <c r="B1" s="86"/>
      <c r="C1" s="86"/>
      <c r="D1" s="86"/>
      <c r="E1" s="86"/>
      <c r="F1" s="86"/>
      <c r="G1" s="86"/>
      <c r="H1" s="86"/>
    </row>
    <row r="2" spans="1:8" x14ac:dyDescent="0.25">
      <c r="A2" s="87"/>
      <c r="B2" s="89"/>
      <c r="C2" s="89"/>
      <c r="D2" s="89"/>
      <c r="E2" s="89"/>
      <c r="F2" s="89"/>
      <c r="G2" s="89"/>
      <c r="H2" s="89"/>
    </row>
    <row r="3" spans="1:8" x14ac:dyDescent="0.25">
      <c r="A3" s="87"/>
      <c r="B3" s="89"/>
      <c r="C3" s="89"/>
      <c r="D3" s="89"/>
      <c r="E3" s="89"/>
      <c r="F3" s="89"/>
      <c r="G3" s="89"/>
      <c r="H3" s="89"/>
    </row>
    <row r="4" spans="1:8" x14ac:dyDescent="0.25">
      <c r="A4" s="87"/>
      <c r="B4" s="89"/>
      <c r="C4" s="89"/>
      <c r="D4" s="89"/>
      <c r="E4" s="89"/>
      <c r="F4" s="89"/>
      <c r="G4" s="89"/>
      <c r="H4" s="89"/>
    </row>
    <row r="5" spans="1:8" x14ac:dyDescent="0.25">
      <c r="A5" s="87"/>
      <c r="B5" s="89"/>
      <c r="C5" s="89"/>
      <c r="D5" s="89"/>
      <c r="E5" s="89"/>
      <c r="F5" s="89"/>
      <c r="G5" s="89"/>
      <c r="H5" s="89"/>
    </row>
    <row r="6" spans="1:8" x14ac:dyDescent="0.25">
      <c r="A6" s="87"/>
      <c r="B6" s="89"/>
      <c r="C6" s="89"/>
      <c r="D6" s="89"/>
      <c r="E6" s="89"/>
      <c r="F6" s="89"/>
      <c r="G6" s="89"/>
      <c r="H6" s="89"/>
    </row>
    <row r="7" spans="1:8" x14ac:dyDescent="0.25">
      <c r="A7" s="87"/>
      <c r="B7" s="89"/>
      <c r="C7" s="89"/>
      <c r="D7" s="89"/>
      <c r="E7" s="89"/>
      <c r="F7" s="89"/>
      <c r="G7" s="89"/>
      <c r="H7" s="89"/>
    </row>
    <row r="8" spans="1:8" x14ac:dyDescent="0.25">
      <c r="A8" s="87"/>
      <c r="B8" s="89"/>
      <c r="C8" s="89"/>
      <c r="D8" s="89"/>
      <c r="E8" s="89"/>
      <c r="F8" s="89"/>
      <c r="G8" s="89"/>
      <c r="H8" s="89"/>
    </row>
    <row r="9" spans="1:8" x14ac:dyDescent="0.25">
      <c r="A9" s="87"/>
      <c r="B9" s="89"/>
      <c r="C9" s="89"/>
      <c r="D9" s="89"/>
      <c r="E9" s="89"/>
      <c r="F9" s="89"/>
      <c r="G9" s="89"/>
      <c r="H9" s="89"/>
    </row>
    <row r="10" spans="1:8" x14ac:dyDescent="0.25">
      <c r="A10" s="87"/>
      <c r="B10" s="89"/>
      <c r="C10" s="89"/>
      <c r="D10" s="89"/>
      <c r="E10" s="89"/>
      <c r="F10" s="89"/>
      <c r="G10" s="89"/>
      <c r="H10" s="89"/>
    </row>
    <row r="11" spans="1:8" x14ac:dyDescent="0.25">
      <c r="A11" s="87"/>
      <c r="B11" s="89"/>
      <c r="C11" s="89"/>
      <c r="D11" s="89"/>
      <c r="E11" s="89"/>
      <c r="F11" s="89"/>
      <c r="G11" s="89"/>
      <c r="H11" s="89"/>
    </row>
    <row r="12" spans="1:8" x14ac:dyDescent="0.25">
      <c r="A12" s="87"/>
      <c r="B12" s="89"/>
      <c r="C12" s="89"/>
      <c r="D12" s="89"/>
      <c r="E12" s="89"/>
      <c r="F12" s="89"/>
      <c r="G12" s="89"/>
      <c r="H12" s="89"/>
    </row>
    <row r="13" spans="1:8" x14ac:dyDescent="0.25">
      <c r="A13" s="87"/>
      <c r="B13" s="89"/>
      <c r="C13" s="89"/>
      <c r="D13" s="89"/>
      <c r="E13" s="89"/>
      <c r="F13" s="89"/>
      <c r="G13" s="89"/>
      <c r="H13" s="8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SOLL-IST</vt:lpstr>
      <vt:lpstr>Berechnungen</vt:lpstr>
      <vt:lpstr>Umsatzanalyse</vt:lpstr>
      <vt:lpstr>Tabellen für Diagramm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Wiedmann</dc:creator>
  <cp:lastModifiedBy>Raffael Wiedmann</cp:lastModifiedBy>
  <dcterms:created xsi:type="dcterms:W3CDTF">2024-08-18T13:13:41Z</dcterms:created>
  <dcterms:modified xsi:type="dcterms:W3CDTF">2024-08-25T19:22:46Z</dcterms:modified>
</cp:coreProperties>
</file>