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ffov/Boolean Coding/BackEnd/GIT REPO/db-university/"/>
    </mc:Choice>
  </mc:AlternateContent>
  <xr:revisionPtr revIDLastSave="0" documentId="13_ncr:11_{F1CC897D-9285-DF4C-AEA7-B0607FD80C7D}" xr6:coauthVersionLast="47" xr6:coauthVersionMax="47" xr10:uidLastSave="{00000000-0000-0000-0000-000000000000}"/>
  <bookViews>
    <workbookView xWindow="-38400" yWindow="-2300" windowWidth="38400" windowHeight="21100" xr2:uid="{00000000-000D-0000-FFFF-FFFF00000000}"/>
  </bookViews>
  <sheets>
    <sheet name="SEMESTRE" sheetId="1" r:id="rId1"/>
    <sheet name="CREDITI" sheetId="2" r:id="rId2"/>
    <sheet name="BUDGET" sheetId="3" r:id="rId3"/>
    <sheet name="LIBRI" sheetId="4" r:id="rId4"/>
  </sheets>
  <definedNames>
    <definedName name="IntervalloTempo">SEMESTRE!$H$9</definedName>
    <definedName name="OraInizio">SEMESTRE!$E$9</definedName>
    <definedName name="Requisito">CREDITI!$B$12:$B$15</definedName>
    <definedName name="_xlnm.Print_Titles" localSheetId="2">BUDGET!$16:$17</definedName>
    <definedName name="_xlnm.Print_Titles" localSheetId="1">CREDITI!$19:$19</definedName>
    <definedName name="_xlnm.Print_Titles" localSheetId="3">LIBRI!$9:$9</definedName>
    <definedName name="_xlnm.Print_Titles" localSheetId="0">SEMESTRE!$13:$13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C9" i="2"/>
  <c r="D15" i="2" l="1"/>
  <c r="D14" i="2"/>
  <c r="D13" i="2"/>
  <c r="D12" i="2"/>
  <c r="D9" i="2" l="1"/>
  <c r="B9" i="2" l="1"/>
  <c r="D16" i="2" l="1"/>
  <c r="E13" i="2"/>
  <c r="E14" i="2"/>
  <c r="E15" i="2"/>
  <c r="E12" i="2"/>
  <c r="E16" i="2" l="1"/>
  <c r="C13" i="2"/>
  <c r="C14" i="2"/>
  <c r="C15" i="2"/>
  <c r="C12" i="2"/>
  <c r="C16" i="2" l="1"/>
  <c r="J19" i="3"/>
  <c r="J20" i="3"/>
  <c r="J21" i="3"/>
  <c r="J22" i="3"/>
  <c r="J23" i="3"/>
  <c r="J18" i="3"/>
  <c r="J16" i="3" s="1"/>
  <c r="I16" i="3"/>
  <c r="F16" i="3"/>
  <c r="C16" i="3"/>
  <c r="G5" i="2"/>
  <c r="I5" i="3"/>
  <c r="F5" i="4"/>
  <c r="B13" i="3" l="1"/>
  <c r="E13" i="3" l="1"/>
  <c r="H13" i="3" l="1"/>
  <c r="B9" i="3"/>
  <c r="B10" i="3" s="1"/>
</calcChain>
</file>

<file path=xl/sharedStrings.xml><?xml version="1.0" encoding="utf-8"?>
<sst xmlns="http://schemas.openxmlformats.org/spreadsheetml/2006/main" count="252" uniqueCount="122">
  <si>
    <t xml:space="preserve"> </t>
  </si>
  <si>
    <t>UNIVERSITÀ</t>
  </si>
  <si>
    <t>PIANO CREDITI</t>
  </si>
  <si>
    <t>Titolo di studio</t>
  </si>
  <si>
    <t>AVANZAMENTO COMPLESSIVO</t>
  </si>
  <si>
    <t>Nota: il seguente riepilogo dei crediti viene automaticamente compilato con le voci immesse nella tabella Corsi universitari</t>
  </si>
  <si>
    <t>REQUISITO</t>
  </si>
  <si>
    <t>Specializzazione principale</t>
  </si>
  <si>
    <t>Specializzazione secondaria</t>
  </si>
  <si>
    <t>Corso scelto</t>
  </si>
  <si>
    <t>Studio generale</t>
  </si>
  <si>
    <t>TOTALE</t>
  </si>
  <si>
    <t>Corsi universitari</t>
  </si>
  <si>
    <t>TITOLO CORSO</t>
  </si>
  <si>
    <t>[Corso 1]</t>
  </si>
  <si>
    <t>[Corso 2]</t>
  </si>
  <si>
    <t>[Corso 3]</t>
  </si>
  <si>
    <t>TOTALE CREDITI</t>
  </si>
  <si>
    <t>N. CORSO</t>
  </si>
  <si>
    <t>[Numero]</t>
  </si>
  <si>
    <t>REALIZZATO</t>
  </si>
  <si>
    <t>NECESSARIO</t>
  </si>
  <si>
    <t>CREDITI</t>
  </si>
  <si>
    <t>COMPLETATO</t>
  </si>
  <si>
    <t>Sì</t>
  </si>
  <si>
    <t>No</t>
  </si>
  <si>
    <t>VOTO</t>
  </si>
  <si>
    <t>SEMESTRE</t>
  </si>
  <si>
    <t>Semestre 1</t>
  </si>
  <si>
    <t>REGISTRAZIONE BUDGET</t>
  </si>
  <si>
    <t>Budget personale</t>
  </si>
  <si>
    <t>PERCENTUALE DI ENTRATE SPESE</t>
  </si>
  <si>
    <t>ENTRATE MENSILI NETTE</t>
  </si>
  <si>
    <t>ENTRATE MENSILI</t>
  </si>
  <si>
    <t>VOCE</t>
  </si>
  <si>
    <t>Entrate fisse</t>
  </si>
  <si>
    <t>Sovvenzioni</t>
  </si>
  <si>
    <t>Prestiti</t>
  </si>
  <si>
    <t>Altre entrate</t>
  </si>
  <si>
    <t>IMPORTO</t>
  </si>
  <si>
    <t>SPESE MENSILI NETTE</t>
  </si>
  <si>
    <t>SPESE MENSILI</t>
  </si>
  <si>
    <t>Affitto</t>
  </si>
  <si>
    <t>Utenze</t>
  </si>
  <si>
    <t>Cellulare</t>
  </si>
  <si>
    <t>Generi alimentari</t>
  </si>
  <si>
    <t>Spese auto</t>
  </si>
  <si>
    <t>Finanziamenti</t>
  </si>
  <si>
    <t>Carte di credito</t>
  </si>
  <si>
    <t>Assicurazione</t>
  </si>
  <si>
    <t>Svago</t>
  </si>
  <si>
    <t>Varie</t>
  </si>
  <si>
    <t>SALDO</t>
  </si>
  <si>
    <t>SPESE SEMESTRALI</t>
  </si>
  <si>
    <t>Retta</t>
  </si>
  <si>
    <t>Spese laboratorio</t>
  </si>
  <si>
    <t>Libri</t>
  </si>
  <si>
    <t>Depositi</t>
  </si>
  <si>
    <t>Trasporti</t>
  </si>
  <si>
    <t>Altre imposte</t>
  </si>
  <si>
    <t>Mesi nel semestre</t>
  </si>
  <si>
    <t>AL MESE</t>
  </si>
  <si>
    <t>REGISTRAZIONE LIBRI</t>
  </si>
  <si>
    <t>Elenco libri</t>
  </si>
  <si>
    <t>TITOLO</t>
  </si>
  <si>
    <t>[Titolo libro]</t>
  </si>
  <si>
    <t>AUTORE</t>
  </si>
  <si>
    <t>[Autore]</t>
  </si>
  <si>
    <t>CORSO</t>
  </si>
  <si>
    <t>[Corso]</t>
  </si>
  <si>
    <t>DOVE ACQUISTARE</t>
  </si>
  <si>
    <t>[Località]</t>
  </si>
  <si>
    <t>ISBN</t>
  </si>
  <si>
    <t>NOTE</t>
  </si>
  <si>
    <t>db_University</t>
  </si>
  <si>
    <t>NOME</t>
  </si>
  <si>
    <t>TIPO</t>
  </si>
  <si>
    <t>ATTRIBUTI</t>
  </si>
  <si>
    <t>INDICI</t>
  </si>
  <si>
    <t>Dipartimento</t>
  </si>
  <si>
    <t>Corso_Laurea</t>
  </si>
  <si>
    <t>COLONNA</t>
  </si>
  <si>
    <t>Nome</t>
  </si>
  <si>
    <t>Sede</t>
  </si>
  <si>
    <t>Id_Dipartimento</t>
  </si>
  <si>
    <t>Corsi</t>
  </si>
  <si>
    <t>Insegnanti</t>
  </si>
  <si>
    <t>Id_Corsi</t>
  </si>
  <si>
    <t>Id_Corso_di_Laurea</t>
  </si>
  <si>
    <t>Id_Corso_Di_Laurea</t>
  </si>
  <si>
    <t>Id_Appelli_Esame</t>
  </si>
  <si>
    <t>Numero_Studenti</t>
  </si>
  <si>
    <t>Id_Insegnante</t>
  </si>
  <si>
    <t>Cognome</t>
  </si>
  <si>
    <t>Data_Nascita</t>
  </si>
  <si>
    <t>Indirizzo</t>
  </si>
  <si>
    <t>Codice_Fiscale</t>
  </si>
  <si>
    <t>Emaill</t>
  </si>
  <si>
    <t>Matricola</t>
  </si>
  <si>
    <t>Studente</t>
  </si>
  <si>
    <t>Email</t>
  </si>
  <si>
    <t>Esami</t>
  </si>
  <si>
    <t>Appelli_Di_Esame</t>
  </si>
  <si>
    <t>CFU</t>
  </si>
  <si>
    <t>Data_Appello</t>
  </si>
  <si>
    <t>Voto_Esame</t>
  </si>
  <si>
    <t>Nome_Dipartimento</t>
  </si>
  <si>
    <t>Nome_CDL</t>
  </si>
  <si>
    <t>Nome_Corso</t>
  </si>
  <si>
    <t>varchar(50)</t>
  </si>
  <si>
    <t>int</t>
  </si>
  <si>
    <t>PK</t>
  </si>
  <si>
    <t>not null</t>
  </si>
  <si>
    <t>FK</t>
  </si>
  <si>
    <t>varchar(30)</t>
  </si>
  <si>
    <t>varchar(100)</t>
  </si>
  <si>
    <t>varchar(16)</t>
  </si>
  <si>
    <t>varchar(60)</t>
  </si>
  <si>
    <t>varchar(20</t>
  </si>
  <si>
    <t>Id_Studente</t>
  </si>
  <si>
    <t>varcjar(20)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</si>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</sst>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€&quot;\ #,##0;[Red]\-&quot;€&quot;\ #,##0"/>
    <numFmt numFmtId="165" formatCode="0.0"/>
    <numFmt numFmtId="166" formatCode="&quot;€&quot;\ #,##0"/>
    <numFmt numFmtId="167" formatCode="h:mm;@"/>
  </numFmts>
  <fonts count="28" x14ac:knownFonts="1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2"/>
      <color theme="0" tint="-4.9989318521683403E-2"/>
      <name val="Arial"/>
      <family val="2"/>
      <scheme val="minor"/>
    </font>
    <font>
      <sz val="12"/>
      <color theme="4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12"/>
      <color theme="0" tint="-0.34998626667073579"/>
      <name val="Arial"/>
      <family val="2"/>
      <scheme val="minor"/>
    </font>
    <font>
      <sz val="16"/>
      <color theme="0" tint="-0.34998626667073579"/>
      <name val="Arial"/>
      <family val="2"/>
      <scheme val="minor"/>
    </font>
    <font>
      <sz val="16"/>
      <color theme="0" tint="-4.9989318521683403E-2"/>
      <name val="Arial"/>
      <family val="2"/>
      <scheme val="minor"/>
    </font>
    <font>
      <sz val="16"/>
      <color theme="4"/>
      <name val="Arial"/>
      <family val="2"/>
      <scheme val="minor"/>
    </font>
    <font>
      <b/>
      <sz val="18"/>
      <color theme="6" tint="-0.249977111117893"/>
      <name val="Helvetica"/>
      <family val="2"/>
    </font>
    <font>
      <sz val="16"/>
      <color theme="0" tint="-0.34998626667073579"/>
      <name val="Helvetica"/>
      <family val="2"/>
    </font>
    <font>
      <sz val="20"/>
      <color rgb="FFA6A6A6"/>
      <name val="Helvetica"/>
      <family val="2"/>
    </font>
    <font>
      <sz val="20"/>
      <color theme="0" tint="-0.34998626667073579"/>
      <name val="Helvetica"/>
      <family val="2"/>
    </font>
    <font>
      <sz val="16"/>
      <color theme="6" tint="-0.249977111117893"/>
      <name val="Helvetica"/>
      <family val="2"/>
    </font>
    <font>
      <sz val="12"/>
      <color theme="0" tint="-0.34998626667073579"/>
      <name val="Helvetica"/>
      <family val="2"/>
    </font>
    <font>
      <sz val="12"/>
      <color theme="0" tint="-4.9989318521683403E-2"/>
      <name val="Helvetica"/>
      <family val="2"/>
    </font>
    <font>
      <sz val="16"/>
      <color theme="0"/>
      <name val="Helvetica"/>
      <family val="2"/>
    </font>
    <font>
      <sz val="9"/>
      <color theme="0" tint="-0.34998626667073579"/>
      <name val="Helvetica"/>
      <family val="2"/>
    </font>
    <font>
      <sz val="16"/>
      <color rgb="FFFFFFFF"/>
      <name val="Helvetica"/>
      <family val="2"/>
    </font>
    <font>
      <sz val="12"/>
      <color theme="4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theme="1" tint="0.2499465926084170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266066"/>
        <bgColor rgb="FF000000"/>
      </patternFill>
    </fill>
    <fill>
      <patternFill patternType="solid">
        <fgColor rgb="FF262626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5" borderId="0">
      <alignment horizontal="left" vertical="center"/>
    </xf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</cellStyleXfs>
  <cellXfs count="106">
    <xf numFmtId="0" fontId="0" fillId="5" borderId="0" xfId="0">
      <alignment horizontal="left" vertical="center"/>
    </xf>
    <xf numFmtId="0" fontId="4" fillId="2" borderId="0" xfId="0" applyFont="1" applyFill="1">
      <alignment horizontal="left" vertical="center"/>
    </xf>
    <xf numFmtId="0" fontId="5" fillId="2" borderId="0" xfId="2" applyFont="1" applyAlignment="1">
      <alignment horizontal="left"/>
    </xf>
    <xf numFmtId="0" fontId="4" fillId="5" borderId="0" xfId="0" applyFont="1">
      <alignment horizontal="left" vertical="center"/>
    </xf>
    <xf numFmtId="0" fontId="6" fillId="5" borderId="0" xfId="0" applyFont="1">
      <alignment horizontal="left" vertical="center"/>
    </xf>
    <xf numFmtId="0" fontId="6" fillId="5" borderId="0" xfId="0" applyFont="1" applyAlignment="1">
      <alignment wrapText="1"/>
    </xf>
    <xf numFmtId="0" fontId="7" fillId="7" borderId="0" xfId="3" applyFont="1" applyFill="1" applyAlignment="1">
      <alignment horizontal="left" vertical="center"/>
    </xf>
    <xf numFmtId="2" fontId="4" fillId="3" borderId="4" xfId="0" applyNumberFormat="1" applyFont="1" applyFill="1" applyBorder="1">
      <alignment horizontal="left" vertical="center"/>
    </xf>
    <xf numFmtId="0" fontId="4" fillId="6" borderId="0" xfId="0" applyFont="1" applyFill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4" fillId="6" borderId="2" xfId="0" applyFont="1" applyFill="1" applyBorder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0" xfId="0" applyFont="1" applyFill="1">
      <alignment horizontal="left" vertical="center"/>
    </xf>
    <xf numFmtId="0" fontId="4" fillId="5" borderId="0" xfId="0" applyFont="1" applyAlignment="1">
      <alignment vertical="center"/>
    </xf>
    <xf numFmtId="1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center" vertical="center"/>
    </xf>
    <xf numFmtId="165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left"/>
    </xf>
    <xf numFmtId="0" fontId="4" fillId="5" borderId="0" xfId="0" applyFont="1" applyAlignment="1">
      <alignment horizontal="right" vertical="center"/>
    </xf>
    <xf numFmtId="0" fontId="4" fillId="5" borderId="0" xfId="0" applyFont="1" applyAlignment="1">
      <alignment horizontal="left" vertical="center" wrapText="1"/>
    </xf>
    <xf numFmtId="9" fontId="8" fillId="7" borderId="0" xfId="5" applyNumberFormat="1" applyFont="1" applyFill="1" applyAlignment="1">
      <alignment horizontal="left" vertical="top"/>
    </xf>
    <xf numFmtId="0" fontId="8" fillId="5" borderId="0" xfId="5" applyFont="1" applyFill="1" applyAlignment="1">
      <alignment horizontal="left" vertical="center"/>
    </xf>
    <xf numFmtId="0" fontId="9" fillId="2" borderId="0" xfId="0" applyFont="1" applyFill="1">
      <alignment horizontal="left" vertical="center"/>
    </xf>
    <xf numFmtId="0" fontId="9" fillId="2" borderId="0" xfId="0" applyFont="1" applyFill="1" applyAlignment="1">
      <alignment horizontal="right" vertical="center"/>
    </xf>
    <xf numFmtId="0" fontId="9" fillId="5" borderId="0" xfId="0" applyFont="1">
      <alignment horizontal="left" vertical="center"/>
    </xf>
    <xf numFmtId="0" fontId="9" fillId="3" borderId="0" xfId="0" applyFont="1" applyFill="1" applyAlignment="1">
      <alignment horizontal="right" vertical="center"/>
    </xf>
    <xf numFmtId="0" fontId="7" fillId="5" borderId="0" xfId="3" applyFont="1" applyFill="1" applyAlignment="1">
      <alignment horizontal="left" vertical="center"/>
    </xf>
    <xf numFmtId="0" fontId="9" fillId="5" borderId="1" xfId="0" applyFont="1" applyBorder="1" applyAlignment="1">
      <alignment vertical="center" wrapText="1"/>
    </xf>
    <xf numFmtId="0" fontId="10" fillId="2" borderId="0" xfId="1" applyAlignment="1">
      <alignment horizontal="left"/>
    </xf>
    <xf numFmtId="0" fontId="10" fillId="2" borderId="0" xfId="1" applyAlignment="1">
      <alignment horizontal="left" vertical="center"/>
    </xf>
    <xf numFmtId="0" fontId="11" fillId="7" borderId="0" xfId="3" applyFill="1" applyAlignment="1"/>
    <xf numFmtId="2" fontId="0" fillId="5" borderId="0" xfId="0" applyNumberFormat="1">
      <alignment horizontal="left" vertical="center"/>
    </xf>
    <xf numFmtId="0" fontId="11" fillId="7" borderId="0" xfId="3" applyFill="1" applyAlignment="1">
      <alignment horizontal="left"/>
    </xf>
    <xf numFmtId="0" fontId="11" fillId="5" borderId="0" xfId="3" applyFill="1" applyAlignment="1">
      <alignment horizontal="left" vertical="center"/>
    </xf>
    <xf numFmtId="0" fontId="11" fillId="7" borderId="0" xfId="3" applyFill="1" applyAlignment="1">
      <alignment horizontal="left" vertical="center"/>
    </xf>
    <xf numFmtId="0" fontId="11" fillId="5" borderId="0" xfId="3" applyFill="1" applyAlignment="1">
      <alignment horizontal="left"/>
    </xf>
    <xf numFmtId="0" fontId="1" fillId="2" borderId="0" xfId="2" applyAlignment="1">
      <alignment horizontal="left"/>
    </xf>
    <xf numFmtId="18" fontId="3" fillId="7" borderId="0" xfId="5" applyNumberFormat="1" applyFill="1">
      <alignment vertical="center"/>
    </xf>
    <xf numFmtId="0" fontId="3" fillId="7" borderId="0" xfId="5" applyFill="1">
      <alignment vertical="center"/>
    </xf>
    <xf numFmtId="0" fontId="3" fillId="5" borderId="0" xfId="5" applyFill="1">
      <alignment vertical="center"/>
    </xf>
    <xf numFmtId="0" fontId="0" fillId="2" borderId="0" xfId="0" applyFill="1">
      <alignment horizontal="left" vertical="center"/>
    </xf>
    <xf numFmtId="0" fontId="0" fillId="5" borderId="0" xfId="0" applyAlignment="1">
      <alignment horizontal="left"/>
    </xf>
    <xf numFmtId="0" fontId="11" fillId="6" borderId="0" xfId="3" applyFill="1" applyBorder="1" applyAlignment="1">
      <alignment horizontal="left"/>
    </xf>
    <xf numFmtId="0" fontId="11" fillId="6" borderId="0" xfId="3" applyFill="1" applyBorder="1" applyAlignment="1">
      <alignment horizontal="center" wrapText="1"/>
    </xf>
    <xf numFmtId="0" fontId="11" fillId="6" borderId="0" xfId="3" applyFill="1" applyBorder="1" applyAlignment="1">
      <alignment horizontal="center"/>
    </xf>
    <xf numFmtId="164" fontId="8" fillId="7" borderId="0" xfId="5" applyNumberFormat="1" applyFont="1" applyFill="1" applyAlignment="1">
      <alignment horizontal="left" vertical="top"/>
    </xf>
    <xf numFmtId="166" fontId="11" fillId="7" borderId="0" xfId="3" applyNumberFormat="1" applyFill="1" applyAlignment="1">
      <alignment vertical="center"/>
    </xf>
    <xf numFmtId="166" fontId="4" fillId="5" borderId="0" xfId="0" applyNumberFormat="1" applyFont="1" applyAlignment="1">
      <alignment horizontal="right" vertical="center"/>
    </xf>
    <xf numFmtId="166" fontId="4" fillId="5" borderId="0" xfId="0" applyNumberFormat="1" applyFont="1">
      <alignment horizontal="left" vertical="center"/>
    </xf>
    <xf numFmtId="166" fontId="4" fillId="5" borderId="0" xfId="0" applyNumberFormat="1" applyFont="1" applyAlignment="1">
      <alignment vertical="center"/>
    </xf>
    <xf numFmtId="20" fontId="3" fillId="7" borderId="0" xfId="5" applyNumberFormat="1" applyFill="1">
      <alignment vertical="center"/>
    </xf>
    <xf numFmtId="20" fontId="8" fillId="7" borderId="0" xfId="5" applyNumberFormat="1" applyFont="1" applyFill="1" applyAlignment="1"/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" xfId="4" applyNumberFormat="1" applyFont="1" applyFill="1" applyBorder="1" applyAlignment="1">
      <alignment horizontal="center" vertical="center"/>
    </xf>
    <xf numFmtId="0" fontId="4" fillId="6" borderId="0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2" fillId="5" borderId="0" xfId="0" applyFont="1" applyAlignment="1">
      <alignment horizontal="right" wrapText="1"/>
    </xf>
    <xf numFmtId="9" fontId="4" fillId="4" borderId="5" xfId="0" applyNumberFormat="1" applyFont="1" applyFill="1" applyBorder="1" applyAlignment="1">
      <alignment vertical="center"/>
    </xf>
    <xf numFmtId="9" fontId="4" fillId="4" borderId="6" xfId="0" applyNumberFormat="1" applyFont="1" applyFill="1" applyBorder="1" applyAlignment="1">
      <alignment vertical="center"/>
    </xf>
    <xf numFmtId="0" fontId="13" fillId="5" borderId="0" xfId="0" applyFont="1">
      <alignment horizontal="left" vertical="center"/>
    </xf>
    <xf numFmtId="0" fontId="13" fillId="5" borderId="3" xfId="0" applyFont="1" applyBorder="1" applyAlignment="1">
      <alignment vertical="center" wrapText="1"/>
    </xf>
    <xf numFmtId="0" fontId="13" fillId="5" borderId="1" xfId="0" applyFont="1" applyBorder="1" applyAlignment="1">
      <alignment vertical="center" wrapText="1"/>
    </xf>
    <xf numFmtId="0" fontId="14" fillId="3" borderId="0" xfId="0" applyFont="1" applyFill="1" applyAlignment="1">
      <alignment horizontal="right" vertical="center"/>
    </xf>
    <xf numFmtId="0" fontId="14" fillId="5" borderId="0" xfId="0" applyFont="1">
      <alignment horizontal="left" vertical="center"/>
    </xf>
    <xf numFmtId="0" fontId="15" fillId="5" borderId="0" xfId="0" applyFont="1" applyAlignment="1">
      <alignment horizontal="right" wrapText="1"/>
    </xf>
    <xf numFmtId="0" fontId="16" fillId="5" borderId="0" xfId="3" applyFont="1" applyFill="1" applyAlignment="1">
      <alignment horizontal="left" vertical="center"/>
    </xf>
    <xf numFmtId="0" fontId="14" fillId="5" borderId="3" xfId="0" applyFont="1" applyBorder="1" applyAlignment="1">
      <alignment vertical="center" wrapText="1"/>
    </xf>
    <xf numFmtId="0" fontId="14" fillId="5" borderId="1" xfId="0" applyFont="1" applyBorder="1" applyAlignment="1">
      <alignment vertical="center" wrapText="1"/>
    </xf>
    <xf numFmtId="0" fontId="17" fillId="3" borderId="0" xfId="0" applyFont="1" applyFill="1" applyAlignment="1">
      <alignment horizontal="center" vertical="center"/>
    </xf>
    <xf numFmtId="0" fontId="17" fillId="5" borderId="0" xfId="0" applyFont="1" applyAlignment="1">
      <alignment horizontal="center" vertical="center"/>
    </xf>
    <xf numFmtId="0" fontId="10" fillId="2" borderId="0" xfId="1" applyFont="1" applyAlignment="1">
      <alignment horizontal="left"/>
    </xf>
    <xf numFmtId="0" fontId="18" fillId="5" borderId="1" xfId="0" applyFont="1" applyBorder="1" applyAlignment="1">
      <alignment horizontal="right" vertical="center" wrapText="1"/>
    </xf>
    <xf numFmtId="0" fontId="18" fillId="3" borderId="0" xfId="0" applyFont="1" applyFill="1" applyAlignment="1">
      <alignment horizontal="right" vertical="center"/>
    </xf>
    <xf numFmtId="0" fontId="19" fillId="9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5" borderId="0" xfId="0" applyFont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18" fillId="5" borderId="0" xfId="0" applyFont="1">
      <alignment horizontal="left" vertical="center"/>
    </xf>
    <xf numFmtId="0" fontId="21" fillId="5" borderId="0" xfId="0" applyFont="1" applyAlignment="1">
      <alignment horizontal="left"/>
    </xf>
    <xf numFmtId="0" fontId="22" fillId="3" borderId="0" xfId="0" applyFont="1" applyFill="1" applyAlignment="1">
      <alignment horizontal="right" vertical="center"/>
    </xf>
    <xf numFmtId="0" fontId="22" fillId="5" borderId="0" xfId="0" applyFont="1" applyAlignment="1">
      <alignment wrapText="1"/>
    </xf>
    <xf numFmtId="167" fontId="23" fillId="5" borderId="0" xfId="0" applyNumberFormat="1" applyFont="1" applyAlignment="1">
      <alignment horizontal="left" wrapText="1"/>
    </xf>
    <xf numFmtId="0" fontId="23" fillId="5" borderId="0" xfId="0" applyFont="1" applyAlignment="1">
      <alignment horizontal="right" wrapText="1"/>
    </xf>
    <xf numFmtId="0" fontId="23" fillId="5" borderId="0" xfId="0" applyFont="1" applyAlignment="1">
      <alignment horizontal="left"/>
    </xf>
    <xf numFmtId="0" fontId="24" fillId="3" borderId="0" xfId="0" applyFont="1" applyFill="1" applyAlignment="1">
      <alignment horizontal="right" vertical="center"/>
    </xf>
    <xf numFmtId="0" fontId="24" fillId="5" borderId="0" xfId="0" applyFont="1" applyAlignment="1">
      <alignment horizontal="right" wrapText="1"/>
    </xf>
    <xf numFmtId="167" fontId="24" fillId="5" borderId="0" xfId="0" applyNumberFormat="1" applyFont="1" applyAlignment="1">
      <alignment horizontal="right" wrapText="1"/>
    </xf>
    <xf numFmtId="0" fontId="24" fillId="5" borderId="0" xfId="0" applyFont="1" applyAlignment="1">
      <alignment horizontal="right"/>
    </xf>
    <xf numFmtId="0" fontId="24" fillId="3" borderId="0" xfId="3" applyFont="1" applyFill="1" applyAlignment="1">
      <alignment horizontal="right" vertical="center"/>
    </xf>
    <xf numFmtId="0" fontId="24" fillId="5" borderId="0" xfId="0" applyFont="1" applyAlignment="1">
      <alignment horizontal="right" vertical="center"/>
    </xf>
    <xf numFmtId="0" fontId="25" fillId="3" borderId="0" xfId="0" applyFont="1" applyFill="1" applyAlignment="1">
      <alignment horizontal="right" vertical="center"/>
    </xf>
    <xf numFmtId="0" fontId="24" fillId="5" borderId="0" xfId="3" applyFont="1" applyFill="1" applyAlignment="1">
      <alignment horizontal="right" vertical="center"/>
    </xf>
    <xf numFmtId="0" fontId="26" fillId="10" borderId="0" xfId="0" applyFont="1" applyFill="1" applyAlignment="1">
      <alignment horizontal="right" wrapText="1"/>
    </xf>
    <xf numFmtId="167" fontId="24" fillId="3" borderId="0" xfId="3" applyNumberFormat="1" applyFont="1" applyFill="1" applyAlignment="1">
      <alignment horizontal="right" vertical="center"/>
    </xf>
    <xf numFmtId="167" fontId="24" fillId="3" borderId="0" xfId="3" applyNumberFormat="1" applyFont="1" applyFill="1" applyAlignment="1">
      <alignment horizontal="right" vertical="center"/>
    </xf>
    <xf numFmtId="0" fontId="24" fillId="5" borderId="3" xfId="0" applyFont="1" applyBorder="1" applyAlignment="1">
      <alignment horizontal="right" vertical="center" wrapText="1"/>
    </xf>
    <xf numFmtId="0" fontId="24" fillId="5" borderId="1" xfId="0" applyFont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0" fontId="20" fillId="5" borderId="0" xfId="0" applyFont="1" applyAlignment="1">
      <alignment horizontal="center" vertical="center"/>
    </xf>
    <xf numFmtId="167" fontId="27" fillId="3" borderId="0" xfId="3" applyNumberFormat="1" applyFont="1" applyFill="1" applyAlignment="1">
      <alignment horizontal="right" vertical="center"/>
    </xf>
    <xf numFmtId="167" fontId="27" fillId="3" borderId="0" xfId="3" applyNumberFormat="1" applyFont="1" applyFill="1" applyAlignment="1">
      <alignment horizontal="right" vertical="center"/>
    </xf>
    <xf numFmtId="0" fontId="25" fillId="5" borderId="0" xfId="0" applyFont="1">
      <alignment horizontal="left" vertical="center"/>
    </xf>
    <xf numFmtId="0" fontId="25" fillId="5" borderId="1" xfId="0" applyFont="1" applyBorder="1" applyAlignment="1">
      <alignment vertical="center" wrapText="1"/>
    </xf>
    <xf numFmtId="167" fontId="23" fillId="5" borderId="0" xfId="0" applyNumberFormat="1" applyFont="1" applyAlignment="1">
      <alignment horizontal="left" wrapText="1"/>
    </xf>
    <xf numFmtId="0" fontId="24" fillId="3" borderId="0" xfId="0" applyFont="1" applyFill="1" applyAlignment="1">
      <alignment horizontal="right" vertical="center" wrapText="1"/>
    </xf>
  </cellXfs>
  <cellStyles count="6">
    <cellStyle name="Normale" xfId="0" builtinId="0" customBuiltin="1"/>
    <cellStyle name="Percentuale" xfId="4" builtinId="5"/>
    <cellStyle name="Titolo" xfId="1" builtinId="15" customBuiltin="1"/>
    <cellStyle name="Titolo 1" xfId="2" builtinId="16" customBuiltin="1"/>
    <cellStyle name="Titolo 2" xfId="3" builtinId="17" customBuiltin="1"/>
    <cellStyle name="Titolo 3" xfId="5" builtinId="18" customBuiltin="1"/>
  </cellStyles>
  <dxfs count="42"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alignment horizontal="left" vertical="bottom" textRotation="0" wrapText="0" indent="0" justifyLastLine="0" shrinkToFit="0" readingOrder="0"/>
    </dxf>
    <dxf>
      <font>
        <name val="Arial"/>
        <scheme val="minor"/>
      </font>
      <numFmt numFmtId="166" formatCode="&quot;€&quot;\ #,##0"/>
      <alignment horizontal="general" vertical="center" textRotation="0" wrapText="0" indent="0" justifyLastLine="0" shrinkToFit="0" readingOrder="0"/>
    </dxf>
    <dxf>
      <font>
        <name val="Arial"/>
        <scheme val="minor"/>
      </font>
      <numFmt numFmtId="166" formatCode="&quot;€&quot;\ 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  <numFmt numFmtId="166" formatCode="&quot;€&quot;\ 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numFmt numFmtId="168" formatCode="&quot;$&quot;#,##0.00"/>
    </dxf>
    <dxf>
      <font>
        <name val="Arial"/>
        <scheme val="minor"/>
      </font>
      <numFmt numFmtId="166" formatCode="&quot;€&quot;\ #,##0"/>
      <alignment horizontal="right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</dxf>
    <dxf>
      <font>
        <sz val="10"/>
        <name val="Arial"/>
        <scheme val="minor"/>
      </font>
      <numFmt numFmtId="165" formatCode="0.0"/>
      <fill>
        <patternFill patternType="solid">
          <fgColor indexed="64"/>
          <bgColor theme="1" tint="0.14996795556505021"/>
        </patternFill>
      </fill>
      <alignment horizontal="center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Stile tabella responsabili corsi universitari" defaultPivotStyle="PivotStyleLight16">
    <tableStyle name="Stile tabella responsabili corsi universitari" pivot="0" count="5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</tableStyle>
    <tableStyle name="Stile tabella responsabili corsi universitari 2" pivot="0" count="5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rsi" displayName="Corsi" ref="B19:H22" totalsRowShown="0" headerRowDxfId="31" dataDxfId="30">
  <autoFilter ref="B19:H22" xr:uid="{00000000-0009-0000-0100-000001000000}"/>
  <tableColumns count="7">
    <tableColumn id="1" xr3:uid="{00000000-0010-0000-0000-000001000000}" name="TITOLO CORSO" dataDxfId="29"/>
    <tableColumn id="2" xr3:uid="{00000000-0010-0000-0000-000002000000}" name="N. CORSO" dataDxfId="28"/>
    <tableColumn id="3" xr3:uid="{00000000-0010-0000-0000-000003000000}" name="REQUISITO" dataDxfId="27"/>
    <tableColumn id="4" xr3:uid="{00000000-0010-0000-0000-000004000000}" name="CREDITI" dataDxfId="26"/>
    <tableColumn id="5" xr3:uid="{00000000-0010-0000-0000-000005000000}" name="COMPLETATO" dataDxfId="25"/>
    <tableColumn id="6" xr3:uid="{00000000-0010-0000-0000-000006000000}" name="VOTO" dataDxfId="24"/>
    <tableColumn id="7" xr3:uid="{00000000-0010-0000-0000-000007000000}" name="SEMESTRE" dataDxfId="23"/>
  </tableColumns>
  <tableStyleInfo name="Stile tabella responsabili corsi universitari" showFirstColumn="0" showLastColumn="0" showRowStripes="0" showColumnStripes="0"/>
  <extLst>
    <ext xmlns:x14="http://schemas.microsoft.com/office/spreadsheetml/2009/9/main" uri="{504A1905-F514-4f6f-8877-14C23A59335A}">
      <x14:table altText="Tabella Corsi universitari" altTextSummary="Immettere i dettagli specifici sui corsi, tra cui titolo, numero del corso, titolo di studio richiesto, numero di crediti, stato di completamento, voto e semestr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ntrateMensili" displayName="EntrateMensili" ref="B17:C21" headerRowDxfId="22" dataDxfId="21" totalsRowDxfId="20">
  <autoFilter ref="B17:C21" xr:uid="{00000000-0009-0000-0100-000003000000}"/>
  <tableColumns count="2">
    <tableColumn id="1" xr3:uid="{00000000-0010-0000-0100-000001000000}" name="VOCE" totalsRowLabel="Total" dataDxfId="19"/>
    <tableColumn id="2" xr3:uid="{00000000-0010-0000-0100-000002000000}" name="IMPORTO" totalsRowFunction="sum" dataDxfId="18" totalsRowDxfId="17"/>
  </tableColumns>
  <tableStyleInfo name="Stile tabella responsabili corsi universitari 2" showFirstColumn="0" showLastColumn="0" showRowStripes="1" showColumnStripes="0"/>
  <extLst>
    <ext xmlns:x14="http://schemas.microsoft.com/office/spreadsheetml/2009/9/main" uri="{504A1905-F514-4f6f-8877-14C23A59335A}">
      <x14:table altText="Tabella Entrate mensili" altTextSummary="Immettere i dettagli delle entrate mensili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SpeseMensili" displayName="SpeseMensili" ref="E17:F27" totalsRowShown="0" headerRowDxfId="16" dataDxfId="15">
  <autoFilter ref="E17:F27" xr:uid="{00000000-0009-0000-0100-000004000000}"/>
  <tableColumns count="2">
    <tableColumn id="1" xr3:uid="{00000000-0010-0000-0200-000001000000}" name="VOCE" dataDxfId="14"/>
    <tableColumn id="2" xr3:uid="{00000000-0010-0000-0200-000002000000}" name="IMPORTO" dataDxfId="13"/>
  </tableColumns>
  <tableStyleInfo name="Stile tabella responsabili corsi universitari 2" showFirstColumn="0" showLastColumn="0" showRowStripes="1" showColumnStripes="0"/>
  <extLst>
    <ext xmlns:x14="http://schemas.microsoft.com/office/spreadsheetml/2009/9/main" uri="{504A1905-F514-4f6f-8877-14C23A59335A}">
      <x14:table altText="Tabella Spese mensili" altTextSummary="Immettere i dettagli delle spese mensili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SpeseSemestre" displayName="SpeseSemestre" ref="H17:J23" totalsRowShown="0" headerRowDxfId="12" dataDxfId="11">
  <autoFilter ref="H17:J23" xr:uid="{00000000-0009-0000-0100-000005000000}"/>
  <tableColumns count="3">
    <tableColumn id="1" xr3:uid="{00000000-0010-0000-0300-000001000000}" name="VOCE" dataDxfId="10"/>
    <tableColumn id="2" xr3:uid="{00000000-0010-0000-0300-000002000000}" name="IMPORTO" dataDxfId="9"/>
    <tableColumn id="3" xr3:uid="{00000000-0010-0000-0300-000003000000}" name="AL MESE" dataDxfId="8">
      <calculatedColumnFormula>SpeseSemestre[[#This Row],[IMPORTO]]/$J$15</calculatedColumnFormula>
    </tableColumn>
  </tableColumns>
  <tableStyleInfo name="Stile tabella responsabili corsi universitari 2" showFirstColumn="0" showLastColumn="0" showRowStripes="1" showColumnStripes="0"/>
  <extLst>
    <ext xmlns:x14="http://schemas.microsoft.com/office/spreadsheetml/2009/9/main" uri="{504A1905-F514-4f6f-8877-14C23A59335A}">
      <x14:table altText="Tabella Spese semestre" altTextSummary="Immettere i dettagli delle spese del semestre. I relativi importi e il valore mensile verranno calcolati automaticamente (in base a un semestre di 4 mesi)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ElencoLibri" displayName="ElencoLibri" ref="B9:G12" totalsRowShown="0" headerRowDxfId="7" dataDxfId="6">
  <autoFilter ref="B9:G12" xr:uid="{00000000-0009-0000-0100-000006000000}"/>
  <tableColumns count="6">
    <tableColumn id="1" xr3:uid="{00000000-0010-0000-0400-000001000000}" name="TITOLO" dataDxfId="5"/>
    <tableColumn id="3" xr3:uid="{00000000-0010-0000-0400-000003000000}" name="AUTORE" dataDxfId="4"/>
    <tableColumn id="4" xr3:uid="{00000000-0010-0000-0400-000004000000}" name="CORSO" dataDxfId="3"/>
    <tableColumn id="5" xr3:uid="{00000000-0010-0000-0400-000005000000}" name="DOVE ACQUISTARE" dataDxfId="2"/>
    <tableColumn id="6" xr3:uid="{00000000-0010-0000-0400-000006000000}" name="ISBN" dataDxfId="1"/>
    <tableColumn id="7" xr3:uid="{00000000-0010-0000-0400-000007000000}" name="NOTE" dataDxfId="0"/>
  </tableColumns>
  <tableStyleInfo name="Stile tabella responsabili corsi universitari" showFirstColumn="0" showLastColumn="0" showRowStripes="1" showColumnStripes="0"/>
  <extLst>
    <ext xmlns:x14="http://schemas.microsoft.com/office/spreadsheetml/2009/9/main" uri="{504A1905-F514-4f6f-8877-14C23A59335A}">
      <x14:table altText="Tabella Elenco libri" altTextSummary="Immettere i libri universitari, includendo titolo, edizione, autore, corso, luogo di acquisto, ISBN ed eventuali note."/>
    </ext>
  </extLst>
</table>
</file>

<file path=xl/theme/theme1.xml><?xml version="1.0" encoding="utf-8"?>
<a:theme xmlns:a="http://schemas.openxmlformats.org/drawingml/2006/main" name="Office Theme">
  <a:themeElements>
    <a:clrScheme name="Blu verde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A1:L54"/>
  <sheetViews>
    <sheetView showGridLines="0" tabSelected="1" topLeftCell="A34" zoomScale="135" zoomScaleNormal="125" workbookViewId="0">
      <selection activeCell="H45" sqref="H45"/>
    </sheetView>
  </sheetViews>
  <sheetFormatPr baseColWidth="10" defaultColWidth="9.19921875" defaultRowHeight="31.5" customHeight="1" x14ac:dyDescent="0.15"/>
  <cols>
    <col min="1" max="1" width="32.59765625" style="25" customWidth="1"/>
    <col min="2" max="2" width="31.59765625" style="25" customWidth="1"/>
    <col min="3" max="3" width="32.796875" style="25" customWidth="1"/>
    <col min="4" max="4" width="19.19921875" style="24" customWidth="1"/>
    <col min="5" max="5" width="30.3984375" style="24" customWidth="1"/>
    <col min="6" max="6" width="32.19921875" style="24" customWidth="1"/>
    <col min="7" max="7" width="31" style="24" customWidth="1"/>
    <col min="8" max="8" width="25.59765625" style="24" customWidth="1"/>
    <col min="9" max="9" width="20.59765625" style="24" customWidth="1"/>
    <col min="10" max="11" width="22.19921875" style="24" customWidth="1"/>
    <col min="12" max="12" width="3.59765625" style="24" customWidth="1"/>
    <col min="13" max="16384" width="9.19921875" style="24"/>
  </cols>
  <sheetData>
    <row r="1" spans="1:12" s="22" customFormat="1" ht="6" customHeight="1" x14ac:dyDescent="0.15">
      <c r="A1" s="56"/>
      <c r="B1" s="23"/>
      <c r="C1" s="23"/>
      <c r="L1" s="40" t="s">
        <v>0</v>
      </c>
    </row>
    <row r="2" spans="1:12" s="22" customFormat="1" ht="16" x14ac:dyDescent="0.2">
      <c r="A2" s="2"/>
      <c r="B2" s="2"/>
      <c r="C2" s="2"/>
    </row>
    <row r="3" spans="1:12" s="29" customFormat="1" ht="31.5" customHeight="1" x14ac:dyDescent="0.35">
      <c r="C3" s="28"/>
      <c r="D3" s="28"/>
      <c r="E3" s="71" t="s">
        <v>74</v>
      </c>
    </row>
    <row r="4" spans="1:12" s="22" customFormat="1" ht="20" customHeight="1" x14ac:dyDescent="0.15">
      <c r="A4" s="23"/>
      <c r="B4" s="23"/>
      <c r="C4" s="23"/>
    </row>
    <row r="5" spans="1:12" ht="35" customHeight="1" x14ac:dyDescent="0.15">
      <c r="A5" s="63"/>
      <c r="B5" s="63"/>
      <c r="C5" s="63"/>
      <c r="D5" s="64"/>
      <c r="E5" s="64"/>
      <c r="F5" s="64"/>
      <c r="G5" s="64"/>
      <c r="H5" s="64"/>
      <c r="I5" s="64"/>
      <c r="J5" s="65"/>
      <c r="K5" s="65"/>
    </row>
    <row r="6" spans="1:12" ht="37" customHeight="1" x14ac:dyDescent="0.15">
      <c r="A6" s="73"/>
      <c r="B6" s="74" t="s">
        <v>79</v>
      </c>
      <c r="C6" s="75"/>
      <c r="D6" s="76"/>
      <c r="E6" s="76"/>
      <c r="F6" s="76"/>
      <c r="G6" s="77" t="s">
        <v>80</v>
      </c>
      <c r="H6" s="78"/>
      <c r="I6" s="78"/>
      <c r="J6" s="65"/>
      <c r="K6" s="65"/>
    </row>
    <row r="7" spans="1:12" ht="37" customHeight="1" x14ac:dyDescent="0.15">
      <c r="A7" s="73"/>
      <c r="B7" s="73"/>
      <c r="C7" s="73"/>
      <c r="D7" s="78"/>
      <c r="E7" s="78"/>
      <c r="F7" s="78"/>
      <c r="G7" s="78"/>
      <c r="H7" s="78"/>
      <c r="I7" s="78"/>
      <c r="J7" s="65"/>
      <c r="K7" s="65"/>
    </row>
    <row r="8" spans="1:12" ht="45" customHeight="1" x14ac:dyDescent="0.25">
      <c r="A8" s="69" t="s">
        <v>81</v>
      </c>
      <c r="B8" s="69" t="s">
        <v>76</v>
      </c>
      <c r="C8" s="69" t="s">
        <v>77</v>
      </c>
      <c r="D8" s="70" t="s">
        <v>78</v>
      </c>
      <c r="E8" s="79"/>
      <c r="F8" s="69" t="s">
        <v>75</v>
      </c>
      <c r="G8" s="69" t="s">
        <v>76</v>
      </c>
      <c r="H8" s="69" t="s">
        <v>77</v>
      </c>
      <c r="I8" s="70" t="s">
        <v>78</v>
      </c>
      <c r="J8" s="65"/>
      <c r="K8" s="65"/>
    </row>
    <row r="9" spans="1:12" ht="20" x14ac:dyDescent="0.2">
      <c r="A9" s="80"/>
      <c r="B9" s="80"/>
      <c r="C9" s="80"/>
      <c r="D9" s="81"/>
      <c r="E9" s="82"/>
      <c r="F9" s="82"/>
      <c r="G9" s="81"/>
      <c r="H9" s="83"/>
      <c r="I9" s="84"/>
      <c r="J9" s="60"/>
      <c r="K9" s="64"/>
    </row>
    <row r="10" spans="1:12" ht="26" customHeight="1" x14ac:dyDescent="0.25">
      <c r="A10" s="85" t="s">
        <v>84</v>
      </c>
      <c r="B10" s="85" t="s">
        <v>110</v>
      </c>
      <c r="C10" s="85"/>
      <c r="D10" s="86" t="s">
        <v>111</v>
      </c>
      <c r="E10" s="87"/>
      <c r="F10" s="87" t="s">
        <v>89</v>
      </c>
      <c r="G10" s="86" t="s">
        <v>110</v>
      </c>
      <c r="H10" s="86"/>
      <c r="I10" s="88" t="s">
        <v>111</v>
      </c>
      <c r="J10" s="60"/>
      <c r="K10" s="64"/>
    </row>
    <row r="11" spans="1:12" ht="26" customHeight="1" x14ac:dyDescent="0.25">
      <c r="A11" s="85" t="s">
        <v>106</v>
      </c>
      <c r="B11" s="85" t="s">
        <v>109</v>
      </c>
      <c r="C11" s="85" t="s">
        <v>112</v>
      </c>
      <c r="D11" s="86"/>
      <c r="E11" s="87"/>
      <c r="F11" s="87" t="s">
        <v>107</v>
      </c>
      <c r="G11" s="86" t="s">
        <v>109</v>
      </c>
      <c r="H11" s="86" t="s">
        <v>112</v>
      </c>
      <c r="I11" s="88"/>
      <c r="J11" s="60"/>
      <c r="K11" s="64"/>
    </row>
    <row r="12" spans="1:12" ht="32" customHeight="1" x14ac:dyDescent="0.25">
      <c r="A12" s="89" t="s">
        <v>83</v>
      </c>
      <c r="B12" s="85" t="s">
        <v>109</v>
      </c>
      <c r="C12" s="85" t="s">
        <v>112</v>
      </c>
      <c r="D12" s="90"/>
      <c r="E12" s="90"/>
      <c r="F12" s="90" t="s">
        <v>84</v>
      </c>
      <c r="G12" s="86" t="s">
        <v>110</v>
      </c>
      <c r="H12" s="90" t="s">
        <v>112</v>
      </c>
      <c r="I12" s="90" t="s">
        <v>113</v>
      </c>
      <c r="J12" s="60"/>
      <c r="K12" s="64"/>
    </row>
    <row r="13" spans="1:12" ht="33" customHeight="1" x14ac:dyDescent="0.25">
      <c r="A13" s="91"/>
      <c r="B13" s="89"/>
      <c r="C13" s="89"/>
      <c r="D13" s="92"/>
      <c r="E13" s="92"/>
      <c r="F13" s="92" t="s">
        <v>85</v>
      </c>
      <c r="G13" s="93" t="s">
        <v>109</v>
      </c>
      <c r="H13" s="92" t="s">
        <v>112</v>
      </c>
      <c r="I13" s="92"/>
      <c r="J13" s="26"/>
      <c r="K13" s="66"/>
    </row>
    <row r="14" spans="1:12" ht="31.5" customHeight="1" x14ac:dyDescent="0.15">
      <c r="A14" s="94"/>
      <c r="B14" s="94"/>
      <c r="C14" s="95"/>
      <c r="D14" s="90"/>
      <c r="E14" s="96"/>
      <c r="F14" s="96"/>
      <c r="G14" s="96"/>
      <c r="H14" s="96"/>
      <c r="I14" s="96"/>
      <c r="J14" s="61"/>
      <c r="K14" s="67"/>
    </row>
    <row r="15" spans="1:12" ht="31.5" customHeight="1" x14ac:dyDescent="0.15">
      <c r="A15" s="94"/>
      <c r="B15" s="94"/>
      <c r="C15" s="95"/>
      <c r="D15" s="90"/>
      <c r="E15" s="97"/>
      <c r="F15" s="97"/>
      <c r="G15" s="97"/>
      <c r="H15" s="97"/>
      <c r="I15" s="97"/>
      <c r="J15" s="62"/>
      <c r="K15" s="68"/>
    </row>
    <row r="16" spans="1:12" ht="31.5" customHeight="1" x14ac:dyDescent="0.15">
      <c r="A16" s="94"/>
      <c r="B16" s="94"/>
      <c r="C16" s="95"/>
      <c r="D16" s="90"/>
      <c r="E16" s="97"/>
      <c r="F16" s="97"/>
      <c r="G16" s="97"/>
      <c r="H16" s="97"/>
      <c r="I16" s="97"/>
      <c r="J16" s="62"/>
      <c r="K16" s="68"/>
    </row>
    <row r="17" spans="1:11" ht="31.5" customHeight="1" x14ac:dyDescent="0.15">
      <c r="A17" s="94"/>
      <c r="B17" s="94"/>
      <c r="C17" s="95"/>
      <c r="D17" s="90"/>
      <c r="E17" s="97"/>
      <c r="F17" s="97"/>
      <c r="G17" s="97"/>
      <c r="H17" s="97"/>
      <c r="I17" s="97"/>
      <c r="J17" s="62"/>
      <c r="K17" s="68"/>
    </row>
    <row r="18" spans="1:11" ht="31.5" customHeight="1" x14ac:dyDescent="0.15">
      <c r="A18" s="94"/>
      <c r="B18" s="94"/>
      <c r="C18" s="95"/>
      <c r="D18" s="90"/>
      <c r="E18" s="97"/>
      <c r="F18" s="97"/>
      <c r="G18" s="97"/>
      <c r="H18" s="97"/>
      <c r="I18" s="97"/>
      <c r="J18" s="62"/>
      <c r="K18" s="68"/>
    </row>
    <row r="19" spans="1:11" ht="38" customHeight="1" x14ac:dyDescent="0.15">
      <c r="A19" s="73"/>
      <c r="B19" s="77" t="s">
        <v>85</v>
      </c>
      <c r="C19" s="98"/>
      <c r="D19" s="99"/>
      <c r="E19" s="99"/>
      <c r="F19" s="99"/>
      <c r="G19" s="77" t="s">
        <v>86</v>
      </c>
      <c r="H19" s="78"/>
      <c r="I19" s="78"/>
      <c r="J19" s="62"/>
      <c r="K19" s="68"/>
    </row>
    <row r="20" spans="1:11" ht="31.5" customHeight="1" x14ac:dyDescent="0.15">
      <c r="A20" s="73"/>
      <c r="B20" s="73"/>
      <c r="C20" s="73"/>
      <c r="D20" s="78"/>
      <c r="E20" s="78"/>
      <c r="F20" s="78"/>
      <c r="G20" s="78"/>
      <c r="H20" s="78"/>
      <c r="I20" s="78"/>
      <c r="J20" s="62"/>
      <c r="K20" s="68"/>
    </row>
    <row r="21" spans="1:11" ht="31.5" customHeight="1" x14ac:dyDescent="0.25">
      <c r="A21" s="69" t="s">
        <v>81</v>
      </c>
      <c r="B21" s="69" t="s">
        <v>76</v>
      </c>
      <c r="C21" s="69" t="s">
        <v>77</v>
      </c>
      <c r="D21" s="70" t="s">
        <v>78</v>
      </c>
      <c r="E21" s="79"/>
      <c r="F21" s="69" t="s">
        <v>75</v>
      </c>
      <c r="G21" s="69" t="s">
        <v>76</v>
      </c>
      <c r="H21" s="69" t="s">
        <v>77</v>
      </c>
      <c r="I21" s="70" t="s">
        <v>78</v>
      </c>
      <c r="J21" s="62"/>
      <c r="K21" s="68"/>
    </row>
    <row r="22" spans="1:11" ht="31.5" customHeight="1" x14ac:dyDescent="0.2">
      <c r="A22" s="80"/>
      <c r="B22" s="80"/>
      <c r="C22" s="80"/>
      <c r="D22" s="81"/>
      <c r="E22" s="82"/>
      <c r="F22" s="82"/>
      <c r="G22" s="81"/>
      <c r="H22" s="83"/>
      <c r="I22" s="84"/>
      <c r="J22" s="62"/>
      <c r="K22" s="68"/>
    </row>
    <row r="23" spans="1:11" ht="31.5" customHeight="1" x14ac:dyDescent="0.25">
      <c r="A23" s="85" t="s">
        <v>87</v>
      </c>
      <c r="B23" s="85" t="s">
        <v>110</v>
      </c>
      <c r="C23" s="85"/>
      <c r="D23" s="86" t="s">
        <v>111</v>
      </c>
      <c r="E23" s="87"/>
      <c r="F23" s="87" t="s">
        <v>92</v>
      </c>
      <c r="G23" s="86" t="s">
        <v>110</v>
      </c>
      <c r="H23" s="86"/>
      <c r="I23" s="88" t="s">
        <v>111</v>
      </c>
      <c r="J23" s="62"/>
      <c r="K23" s="68"/>
    </row>
    <row r="24" spans="1:11" ht="31.5" customHeight="1" x14ac:dyDescent="0.25">
      <c r="A24" s="85" t="s">
        <v>108</v>
      </c>
      <c r="B24" s="85" t="s">
        <v>109</v>
      </c>
      <c r="C24" s="85" t="s">
        <v>112</v>
      </c>
      <c r="D24" s="86"/>
      <c r="E24" s="87"/>
      <c r="F24" s="90" t="s">
        <v>82</v>
      </c>
      <c r="G24" s="86" t="s">
        <v>114</v>
      </c>
      <c r="H24" s="86" t="s">
        <v>112</v>
      </c>
      <c r="I24" s="88"/>
      <c r="J24" s="62"/>
      <c r="K24" s="68"/>
    </row>
    <row r="25" spans="1:11" ht="31.5" customHeight="1" x14ac:dyDescent="0.25">
      <c r="A25" s="85" t="s">
        <v>88</v>
      </c>
      <c r="B25" s="85" t="s">
        <v>110</v>
      </c>
      <c r="C25" s="85" t="s">
        <v>112</v>
      </c>
      <c r="D25" s="90" t="s">
        <v>113</v>
      </c>
      <c r="E25" s="90"/>
      <c r="F25" s="92" t="s">
        <v>93</v>
      </c>
      <c r="G25" s="93" t="s">
        <v>114</v>
      </c>
      <c r="H25" s="90" t="s">
        <v>112</v>
      </c>
      <c r="I25" s="90"/>
      <c r="J25" s="62"/>
      <c r="K25" s="27"/>
    </row>
    <row r="26" spans="1:11" ht="31.5" customHeight="1" x14ac:dyDescent="0.15">
      <c r="A26" s="89" t="s">
        <v>90</v>
      </c>
      <c r="B26" s="89" t="s">
        <v>110</v>
      </c>
      <c r="C26" s="89" t="s">
        <v>112</v>
      </c>
      <c r="D26" s="92" t="s">
        <v>113</v>
      </c>
      <c r="E26" s="92"/>
      <c r="F26" s="96" t="s">
        <v>94</v>
      </c>
      <c r="G26" s="92" t="s">
        <v>121</v>
      </c>
      <c r="H26" s="92" t="s">
        <v>112</v>
      </c>
      <c r="I26" s="92"/>
      <c r="J26" s="62"/>
      <c r="K26" s="27"/>
    </row>
    <row r="27" spans="1:11" ht="31.5" customHeight="1" x14ac:dyDescent="0.15">
      <c r="A27" s="85" t="s">
        <v>91</v>
      </c>
      <c r="B27" s="85" t="s">
        <v>110</v>
      </c>
      <c r="C27" s="95" t="s">
        <v>112</v>
      </c>
      <c r="D27" s="90"/>
      <c r="E27" s="96"/>
      <c r="F27" s="97" t="s">
        <v>95</v>
      </c>
      <c r="G27" s="96" t="s">
        <v>115</v>
      </c>
      <c r="H27" s="96" t="s">
        <v>112</v>
      </c>
      <c r="I27" s="96"/>
      <c r="J27" s="62"/>
      <c r="K27" s="27"/>
    </row>
    <row r="28" spans="1:11" ht="31.5" customHeight="1" x14ac:dyDescent="0.15">
      <c r="A28" s="85"/>
      <c r="B28" s="85"/>
      <c r="C28" s="95"/>
      <c r="D28" s="90"/>
      <c r="E28" s="97"/>
      <c r="F28" s="97" t="s">
        <v>96</v>
      </c>
      <c r="G28" s="97" t="s">
        <v>116</v>
      </c>
      <c r="H28" s="97" t="s">
        <v>112</v>
      </c>
      <c r="I28" s="97"/>
      <c r="J28" s="62"/>
      <c r="K28" s="27"/>
    </row>
    <row r="29" spans="1:11" ht="31.5" customHeight="1" x14ac:dyDescent="0.15">
      <c r="A29" s="89"/>
      <c r="B29" s="89"/>
      <c r="C29" s="95"/>
      <c r="D29" s="90"/>
      <c r="E29" s="97"/>
      <c r="F29" s="97" t="s">
        <v>97</v>
      </c>
      <c r="G29" s="97" t="s">
        <v>117</v>
      </c>
      <c r="H29" s="97" t="s">
        <v>112</v>
      </c>
      <c r="I29" s="97"/>
      <c r="J29" s="62"/>
      <c r="K29" s="27"/>
    </row>
    <row r="30" spans="1:11" ht="31.5" customHeight="1" x14ac:dyDescent="0.15">
      <c r="A30" s="100"/>
      <c r="B30" s="100"/>
      <c r="C30" s="95"/>
      <c r="D30" s="90"/>
      <c r="E30" s="97"/>
      <c r="F30" s="92" t="s">
        <v>89</v>
      </c>
      <c r="G30" s="97" t="s">
        <v>110</v>
      </c>
      <c r="H30" s="97" t="s">
        <v>112</v>
      </c>
      <c r="I30" s="97" t="s">
        <v>113</v>
      </c>
      <c r="J30" s="62"/>
      <c r="K30" s="27"/>
    </row>
    <row r="31" spans="1:11" ht="31.5" customHeight="1" x14ac:dyDescent="0.15">
      <c r="A31" s="100"/>
      <c r="B31" s="100"/>
      <c r="C31" s="101"/>
      <c r="D31" s="102"/>
      <c r="E31" s="103"/>
      <c r="F31" s="96" t="s">
        <v>98</v>
      </c>
      <c r="G31" s="72" t="s">
        <v>118</v>
      </c>
      <c r="H31" s="72" t="s">
        <v>112</v>
      </c>
      <c r="I31" s="72"/>
      <c r="J31" s="72"/>
      <c r="K31" s="27"/>
    </row>
    <row r="32" spans="1:11" ht="31.5" customHeight="1" x14ac:dyDescent="0.15">
      <c r="A32" s="100"/>
      <c r="B32" s="100"/>
      <c r="C32" s="101"/>
      <c r="D32" s="102"/>
      <c r="E32" s="103"/>
      <c r="F32" s="97" t="s">
        <v>87</v>
      </c>
      <c r="G32" s="72" t="s">
        <v>110</v>
      </c>
      <c r="H32" s="72" t="s">
        <v>112</v>
      </c>
      <c r="I32" s="72" t="s">
        <v>113</v>
      </c>
      <c r="J32" s="72"/>
      <c r="K32" s="27"/>
    </row>
    <row r="33" spans="1:11" ht="31.5" customHeight="1" x14ac:dyDescent="0.15">
      <c r="A33" s="100"/>
      <c r="B33" s="100"/>
      <c r="C33" s="101"/>
      <c r="D33" s="102"/>
      <c r="E33" s="103"/>
      <c r="F33" s="97"/>
      <c r="G33" s="103"/>
      <c r="H33" s="103"/>
      <c r="I33" s="103"/>
      <c r="J33" s="27"/>
      <c r="K33" s="27"/>
    </row>
    <row r="34" spans="1:11" ht="31.5" customHeight="1" x14ac:dyDescent="0.15">
      <c r="A34" s="100"/>
      <c r="B34" s="100"/>
      <c r="C34" s="101"/>
      <c r="D34" s="102"/>
      <c r="E34" s="103"/>
      <c r="F34" s="97"/>
      <c r="G34" s="103"/>
      <c r="H34" s="103"/>
      <c r="I34" s="103"/>
      <c r="J34" s="27"/>
      <c r="K34" s="27"/>
    </row>
    <row r="35" spans="1:11" ht="31.5" customHeight="1" x14ac:dyDescent="0.15">
      <c r="A35" s="100"/>
      <c r="B35" s="100"/>
      <c r="C35" s="101"/>
      <c r="D35" s="102"/>
      <c r="E35" s="103"/>
      <c r="F35" s="103"/>
      <c r="G35" s="103"/>
      <c r="H35" s="103"/>
      <c r="I35" s="103"/>
      <c r="J35" s="27"/>
      <c r="K35" s="27"/>
    </row>
    <row r="36" spans="1:11" ht="31.5" customHeight="1" x14ac:dyDescent="0.15">
      <c r="A36" s="100"/>
      <c r="B36" s="100"/>
      <c r="C36" s="101"/>
      <c r="D36" s="102"/>
      <c r="E36" s="103"/>
      <c r="F36" s="103"/>
      <c r="G36" s="103"/>
      <c r="H36" s="103"/>
      <c r="I36" s="103"/>
      <c r="J36" s="27"/>
      <c r="K36" s="27"/>
    </row>
    <row r="37" spans="1:11" ht="31.5" customHeight="1" x14ac:dyDescent="0.15">
      <c r="A37" s="100"/>
      <c r="B37" s="100"/>
      <c r="C37" s="101"/>
      <c r="D37" s="102"/>
      <c r="E37" s="103"/>
      <c r="F37" s="99"/>
      <c r="G37" s="103"/>
      <c r="H37" s="103"/>
      <c r="I37" s="103"/>
      <c r="J37" s="27"/>
      <c r="K37" s="27"/>
    </row>
    <row r="38" spans="1:11" ht="31.5" customHeight="1" x14ac:dyDescent="0.15">
      <c r="A38" s="73"/>
      <c r="B38" s="74" t="s">
        <v>99</v>
      </c>
      <c r="C38" s="98"/>
      <c r="D38" s="99"/>
      <c r="E38" s="99"/>
      <c r="F38" s="78"/>
      <c r="G38" s="77" t="s">
        <v>102</v>
      </c>
      <c r="H38" s="78"/>
      <c r="I38" s="78"/>
      <c r="J38" s="62"/>
      <c r="K38" s="27"/>
    </row>
    <row r="39" spans="1:11" ht="31.5" customHeight="1" x14ac:dyDescent="0.15">
      <c r="A39" s="73"/>
      <c r="B39" s="73"/>
      <c r="C39" s="73"/>
      <c r="D39" s="78"/>
      <c r="E39" s="78"/>
      <c r="F39" s="69" t="s">
        <v>75</v>
      </c>
      <c r="G39" s="78"/>
      <c r="H39" s="78"/>
      <c r="I39" s="78"/>
      <c r="J39" s="62"/>
    </row>
    <row r="40" spans="1:11" ht="31.5" customHeight="1" x14ac:dyDescent="0.25">
      <c r="A40" s="69" t="s">
        <v>81</v>
      </c>
      <c r="B40" s="69" t="s">
        <v>76</v>
      </c>
      <c r="C40" s="69" t="s">
        <v>77</v>
      </c>
      <c r="D40" s="70" t="s">
        <v>78</v>
      </c>
      <c r="E40" s="79"/>
      <c r="F40" s="104"/>
      <c r="G40" s="69" t="s">
        <v>76</v>
      </c>
      <c r="H40" s="69" t="s">
        <v>77</v>
      </c>
      <c r="I40" s="70" t="s">
        <v>78</v>
      </c>
      <c r="J40" s="62"/>
    </row>
    <row r="41" spans="1:11" ht="31.5" customHeight="1" x14ac:dyDescent="0.25">
      <c r="A41" s="80"/>
      <c r="B41" s="80"/>
      <c r="C41" s="80"/>
      <c r="D41" s="81"/>
      <c r="E41" s="104"/>
      <c r="F41" s="87" t="s">
        <v>90</v>
      </c>
      <c r="G41" s="86" t="s">
        <v>110</v>
      </c>
      <c r="H41" s="86"/>
      <c r="I41" s="88" t="s">
        <v>111</v>
      </c>
      <c r="J41" s="62"/>
    </row>
    <row r="42" spans="1:11" ht="31.5" customHeight="1" x14ac:dyDescent="0.25">
      <c r="A42" s="85" t="s">
        <v>119</v>
      </c>
      <c r="B42" s="85" t="s">
        <v>110</v>
      </c>
      <c r="C42" s="85"/>
      <c r="D42" s="86" t="s">
        <v>111</v>
      </c>
      <c r="E42" s="87"/>
      <c r="F42" s="90" t="s">
        <v>82</v>
      </c>
      <c r="G42" s="86" t="s">
        <v>109</v>
      </c>
      <c r="H42" s="86" t="s">
        <v>112</v>
      </c>
      <c r="I42" s="88"/>
      <c r="J42" s="62"/>
    </row>
    <row r="43" spans="1:11" ht="31.5" customHeight="1" x14ac:dyDescent="0.25">
      <c r="A43" s="85" t="s">
        <v>82</v>
      </c>
      <c r="B43" s="86" t="s">
        <v>114</v>
      </c>
      <c r="C43" s="86" t="s">
        <v>112</v>
      </c>
      <c r="D43" s="88"/>
      <c r="E43" s="90"/>
      <c r="F43" s="92" t="s">
        <v>103</v>
      </c>
      <c r="G43" s="90" t="s">
        <v>110</v>
      </c>
      <c r="H43" s="90" t="s">
        <v>112</v>
      </c>
      <c r="I43" s="90"/>
      <c r="J43" s="62"/>
    </row>
    <row r="44" spans="1:11" ht="31.5" customHeight="1" x14ac:dyDescent="0.25">
      <c r="A44" s="92" t="s">
        <v>93</v>
      </c>
      <c r="B44" s="93" t="s">
        <v>114</v>
      </c>
      <c r="C44" s="90" t="s">
        <v>112</v>
      </c>
      <c r="D44" s="90"/>
      <c r="E44" s="92"/>
      <c r="F44" s="96" t="s">
        <v>104</v>
      </c>
      <c r="G44" s="92" t="s">
        <v>121</v>
      </c>
      <c r="H44" s="92" t="s">
        <v>112</v>
      </c>
      <c r="I44" s="92"/>
      <c r="J44" s="62"/>
    </row>
    <row r="45" spans="1:11" ht="31.5" customHeight="1" x14ac:dyDescent="0.15">
      <c r="A45" s="85" t="s">
        <v>94</v>
      </c>
      <c r="B45" s="92" t="s">
        <v>121</v>
      </c>
      <c r="C45" s="92" t="s">
        <v>112</v>
      </c>
      <c r="D45" s="92"/>
      <c r="E45" s="96"/>
      <c r="F45" s="97" t="s">
        <v>105</v>
      </c>
      <c r="G45" s="96" t="s">
        <v>110</v>
      </c>
      <c r="H45" s="96" t="s">
        <v>112</v>
      </c>
      <c r="I45" s="96"/>
      <c r="J45" s="62"/>
    </row>
    <row r="46" spans="1:11" ht="31.5" customHeight="1" x14ac:dyDescent="0.15">
      <c r="A46" s="105" t="s">
        <v>95</v>
      </c>
      <c r="B46" s="96" t="s">
        <v>115</v>
      </c>
      <c r="C46" s="96" t="s">
        <v>112</v>
      </c>
      <c r="D46" s="96"/>
      <c r="E46" s="97"/>
      <c r="F46" s="97"/>
      <c r="G46" s="97"/>
      <c r="H46" s="97"/>
      <c r="I46" s="97"/>
      <c r="J46" s="62"/>
    </row>
    <row r="47" spans="1:11" ht="31.5" customHeight="1" x14ac:dyDescent="0.15">
      <c r="A47" s="89" t="s">
        <v>96</v>
      </c>
      <c r="B47" s="97" t="s">
        <v>116</v>
      </c>
      <c r="C47" s="97" t="s">
        <v>112</v>
      </c>
      <c r="D47" s="97"/>
      <c r="E47" s="97"/>
      <c r="F47" s="97"/>
      <c r="G47" s="97"/>
      <c r="H47" s="97"/>
      <c r="I47" s="97"/>
      <c r="J47" s="62"/>
    </row>
    <row r="48" spans="1:11" ht="31.5" customHeight="1" x14ac:dyDescent="0.15">
      <c r="A48" s="85" t="s">
        <v>100</v>
      </c>
      <c r="B48" s="97" t="s">
        <v>117</v>
      </c>
      <c r="C48" s="97" t="s">
        <v>112</v>
      </c>
      <c r="D48" s="97"/>
      <c r="E48" s="97"/>
      <c r="F48" s="92"/>
      <c r="G48" s="97"/>
      <c r="H48" s="97"/>
      <c r="I48" s="97"/>
      <c r="J48" s="62"/>
    </row>
    <row r="49" spans="1:10" ht="31.5" customHeight="1" x14ac:dyDescent="0.15">
      <c r="A49" s="85" t="s">
        <v>89</v>
      </c>
      <c r="B49" s="97" t="s">
        <v>110</v>
      </c>
      <c r="C49" s="97" t="s">
        <v>112</v>
      </c>
      <c r="D49" s="97" t="s">
        <v>113</v>
      </c>
      <c r="E49" s="103"/>
      <c r="F49" s="96"/>
      <c r="G49" s="103"/>
      <c r="H49" s="103"/>
      <c r="I49" s="103"/>
      <c r="J49" s="27"/>
    </row>
    <row r="50" spans="1:10" ht="31.5" customHeight="1" x14ac:dyDescent="0.15">
      <c r="A50" s="92" t="s">
        <v>98</v>
      </c>
      <c r="B50" s="92" t="s">
        <v>120</v>
      </c>
      <c r="C50" s="95" t="s">
        <v>112</v>
      </c>
      <c r="D50" s="102"/>
      <c r="E50" s="103"/>
      <c r="F50" s="97"/>
      <c r="G50" s="103"/>
      <c r="H50" s="103"/>
      <c r="I50" s="103"/>
      <c r="J50" s="27"/>
    </row>
    <row r="51" spans="1:10" ht="31.5" customHeight="1" x14ac:dyDescent="0.15">
      <c r="A51" s="85" t="s">
        <v>101</v>
      </c>
      <c r="B51" s="85" t="s">
        <v>110</v>
      </c>
      <c r="C51" s="95" t="s">
        <v>112</v>
      </c>
      <c r="D51" s="102"/>
      <c r="E51" s="103"/>
      <c r="F51" s="97"/>
      <c r="G51" s="103"/>
      <c r="H51" s="103"/>
      <c r="I51" s="103"/>
      <c r="J51" s="27"/>
    </row>
    <row r="52" spans="1:10" ht="31.5" customHeight="1" x14ac:dyDescent="0.15">
      <c r="A52" s="105"/>
      <c r="B52" s="105"/>
      <c r="C52" s="101"/>
      <c r="D52" s="102"/>
      <c r="E52" s="103"/>
      <c r="F52" s="97"/>
      <c r="G52" s="103"/>
      <c r="H52" s="103"/>
      <c r="I52" s="103"/>
      <c r="J52" s="27"/>
    </row>
    <row r="53" spans="1:10" ht="31.5" customHeight="1" x14ac:dyDescent="0.15">
      <c r="A53" s="89"/>
      <c r="B53" s="89"/>
      <c r="C53" s="101"/>
      <c r="D53" s="102"/>
      <c r="E53" s="103"/>
      <c r="F53" s="103"/>
      <c r="G53" s="103"/>
      <c r="H53" s="103"/>
      <c r="I53" s="103"/>
      <c r="J53" s="27"/>
    </row>
    <row r="54" spans="1:10" ht="31.5" customHeight="1" x14ac:dyDescent="0.15">
      <c r="A54" s="100"/>
      <c r="B54" s="100"/>
      <c r="C54" s="101"/>
      <c r="D54" s="102"/>
      <c r="E54" s="103"/>
      <c r="F54" s="102"/>
      <c r="G54" s="103"/>
      <c r="H54" s="103"/>
      <c r="I54" s="103"/>
      <c r="J54" s="27"/>
    </row>
  </sheetData>
  <mergeCells count="17">
    <mergeCell ref="A14:B14"/>
    <mergeCell ref="A54:B54"/>
    <mergeCell ref="A15:B15"/>
    <mergeCell ref="E22:F22"/>
    <mergeCell ref="A31:B31"/>
    <mergeCell ref="A32:B32"/>
    <mergeCell ref="A30:B30"/>
    <mergeCell ref="A16:B16"/>
    <mergeCell ref="A17:B17"/>
    <mergeCell ref="A18:B18"/>
    <mergeCell ref="E9:F9"/>
    <mergeCell ref="J5:K8"/>
    <mergeCell ref="A33:B33"/>
    <mergeCell ref="A34:B34"/>
    <mergeCell ref="A35:B35"/>
    <mergeCell ref="A36:B36"/>
    <mergeCell ref="A37:B37"/>
  </mergeCell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A1:I22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3" customWidth="1"/>
    <col min="2" max="2" width="42.59765625" style="3" customWidth="1"/>
    <col min="3" max="3" width="19.796875" style="3" customWidth="1"/>
    <col min="4" max="4" width="42.3984375" style="3" customWidth="1"/>
    <col min="5" max="5" width="16.796875" style="14" customWidth="1"/>
    <col min="6" max="6" width="18.59765625" style="15" customWidth="1"/>
    <col min="7" max="7" width="16.796875" style="16" customWidth="1"/>
    <col min="8" max="8" width="16.796875" style="3" customWidth="1"/>
    <col min="9" max="9" width="3.59765625" style="3" customWidth="1"/>
    <col min="10" max="16384" width="9.19921875" style="3"/>
  </cols>
  <sheetData>
    <row r="1" spans="1:9" s="1" customFormat="1" ht="6" customHeight="1" x14ac:dyDescent="0.15">
      <c r="I1" s="1" t="s">
        <v>0</v>
      </c>
    </row>
    <row r="2" spans="1:9" s="1" customFormat="1" ht="16" x14ac:dyDescent="0.2">
      <c r="A2" s="2"/>
      <c r="B2" s="2" t="s">
        <v>1</v>
      </c>
    </row>
    <row r="3" spans="1:9" s="29" customFormat="1" ht="31.5" customHeight="1" x14ac:dyDescent="0.35">
      <c r="A3" s="28"/>
      <c r="B3" s="28" t="s">
        <v>2</v>
      </c>
    </row>
    <row r="4" spans="1:9" s="1" customFormat="1" ht="6" customHeight="1" x14ac:dyDescent="0.15"/>
    <row r="5" spans="1:9" ht="6" customHeight="1" x14ac:dyDescent="0.15">
      <c r="E5" s="3"/>
      <c r="F5" s="3"/>
      <c r="G5" s="57">
        <f>SEMESTRE!J5</f>
        <v>0</v>
      </c>
      <c r="H5" s="57"/>
    </row>
    <row r="6" spans="1:9" ht="33" customHeight="1" x14ac:dyDescent="0.2">
      <c r="B6" s="4"/>
      <c r="E6" s="5"/>
      <c r="F6" s="5"/>
      <c r="G6" s="57"/>
      <c r="H6" s="57"/>
    </row>
    <row r="7" spans="1:9" s="39" customFormat="1" ht="39.75" customHeight="1" x14ac:dyDescent="0.15">
      <c r="A7" s="37"/>
      <c r="B7" s="50" t="s">
        <v>3</v>
      </c>
      <c r="C7" s="37"/>
      <c r="D7" s="38"/>
    </row>
    <row r="8" spans="1:9" ht="17" thickBot="1" x14ac:dyDescent="0.2">
      <c r="B8" s="30" t="s">
        <v>4</v>
      </c>
      <c r="C8" s="6"/>
      <c r="D8" s="30" t="s">
        <v>4</v>
      </c>
      <c r="E8" s="3"/>
      <c r="F8" s="3"/>
      <c r="G8" s="3"/>
    </row>
    <row r="9" spans="1:9" ht="25.5" customHeight="1" thickBot="1" x14ac:dyDescent="0.2">
      <c r="B9" s="7">
        <f>AVERAGE(Corsi[VOTO])</f>
        <v>3.5</v>
      </c>
      <c r="C9" s="31" t="str">
        <f>"Media voti attuale "&amp;TEXT(AVERAGEIF(Corsi[COMPLETATO],"Sì",Corsi[VOTO]),"0,00")</f>
        <v>Media voti attuale 3,50</v>
      </c>
      <c r="D9" s="7">
        <f>COUNTIF(Corsi[COMPLETATO],"Sì")/COUNTA(Corsi[TITOLO CORSO])</f>
        <v>0.66666666666666663</v>
      </c>
      <c r="E9" s="31" t="str">
        <f>TEXT(COUNTIF(Corsi[COMPLETATO],"Sì")/COUNTA(Corsi[TITOLO CORSO]),"0%")&amp;" completato"</f>
        <v>67% completato</v>
      </c>
      <c r="F9" s="3"/>
      <c r="G9" s="3"/>
    </row>
    <row r="10" spans="1:9" ht="37.5" customHeight="1" x14ac:dyDescent="0.15">
      <c r="B10" s="41" t="s">
        <v>5</v>
      </c>
      <c r="E10" s="3"/>
      <c r="F10" s="3"/>
      <c r="G10" s="3"/>
    </row>
    <row r="11" spans="1:9" ht="33" customHeight="1" x14ac:dyDescent="0.15">
      <c r="B11" s="42" t="s">
        <v>6</v>
      </c>
      <c r="C11" s="43" t="s">
        <v>17</v>
      </c>
      <c r="D11" s="44" t="s">
        <v>20</v>
      </c>
      <c r="E11" s="44" t="s">
        <v>21</v>
      </c>
      <c r="F11" s="3"/>
      <c r="G11" s="3"/>
    </row>
    <row r="12" spans="1:9" ht="33" customHeight="1" x14ac:dyDescent="0.15">
      <c r="B12" s="8" t="s">
        <v>7</v>
      </c>
      <c r="C12" s="52">
        <f>IF(SUMIF(Corsi[REQUISITO],CREDITI!$B12,Corsi[CREDITI])=0,"0",SUMIF(Corsi[REQUISITO],CREDITI!$B12,Corsi[CREDITI]))</f>
        <v>4</v>
      </c>
      <c r="D12" s="55">
        <f>SUMIFS(Corsi[CREDITI],Corsi[REQUISITO],CREDITI!$B12,Corsi[COMPLETATO],"Sì")</f>
        <v>4</v>
      </c>
      <c r="E12" s="9">
        <f>SUMIF(Corsi[REQUISITO],CREDITI!$B12,Corsi[CREDITI])-SUMIFS(Corsi[CREDITI],Corsi[REQUISITO],CREDITI!$B12,Corsi[COMPLETATO],"Sì")</f>
        <v>0</v>
      </c>
      <c r="F12" s="3"/>
      <c r="G12" s="3"/>
    </row>
    <row r="13" spans="1:9" ht="33" customHeight="1" x14ac:dyDescent="0.15">
      <c r="B13" s="10" t="s">
        <v>8</v>
      </c>
      <c r="C13" s="53">
        <f>IF(SUMIF(Corsi[REQUISITO],CREDITI!$B13,Corsi[CREDITI])=0,"0",SUMIF(Corsi[REQUISITO],CREDITI!$B13,Corsi[CREDITI]))</f>
        <v>3</v>
      </c>
      <c r="D13" s="54">
        <f>SUMIFS(Corsi[CREDITI],Corsi[REQUISITO],CREDITI!$B13,Corsi[COMPLETATO],"Sì")</f>
        <v>0</v>
      </c>
      <c r="E13" s="9">
        <f>SUMIF(Corsi[REQUISITO],CREDITI!$B13,Corsi[CREDITI])-SUMIFS(Corsi[CREDITI],Corsi[REQUISITO],CREDITI!$B13,Corsi[COMPLETATO],"Sì")</f>
        <v>3</v>
      </c>
      <c r="F13" s="3"/>
      <c r="G13" s="3"/>
    </row>
    <row r="14" spans="1:9" ht="33" customHeight="1" x14ac:dyDescent="0.15">
      <c r="B14" s="10" t="s">
        <v>9</v>
      </c>
      <c r="C14" s="53">
        <f>IF(SUMIF(Corsi[REQUISITO],CREDITI!$B14,Corsi[CREDITI])=0,"0",SUMIF(Corsi[REQUISITO],CREDITI!$B14,Corsi[CREDITI]))</f>
        <v>2</v>
      </c>
      <c r="D14" s="54">
        <f>SUMIFS(Corsi[CREDITI],Corsi[REQUISITO],CREDITI!$B14,Corsi[COMPLETATO],"Sì")</f>
        <v>2</v>
      </c>
      <c r="E14" s="9">
        <f>SUMIF(Corsi[REQUISITO],CREDITI!$B14,Corsi[CREDITI])-SUMIFS(Corsi[CREDITI],Corsi[REQUISITO],CREDITI!$B14,Corsi[COMPLETATO],"Sì")</f>
        <v>0</v>
      </c>
      <c r="F14" s="3"/>
      <c r="G14" s="3"/>
    </row>
    <row r="15" spans="1:9" ht="33" customHeight="1" x14ac:dyDescent="0.15">
      <c r="B15" s="10" t="s">
        <v>10</v>
      </c>
      <c r="C15" s="9" t="str">
        <f>IF(SUMIF(Corsi[REQUISITO],CREDITI!$B15,Corsi[CREDITI])=0,"0",SUMIF(Corsi[REQUISITO],CREDITI!$B15,Corsi[CREDITI]))</f>
        <v>0</v>
      </c>
      <c r="D15" s="54">
        <f>SUMIFS(Corsi[CREDITI],Corsi[REQUISITO],CREDITI!$B15,Corsi[COMPLETATO],"Sì")</f>
        <v>0</v>
      </c>
      <c r="E15" s="9">
        <f>SUMIF(Corsi[REQUISITO],CREDITI!$B15,Corsi[CREDITI])-SUMIFS(Corsi[CREDITI],Corsi[REQUISITO],CREDITI!$B15,Corsi[COMPLETATO],"Sì")</f>
        <v>0</v>
      </c>
      <c r="F15" s="3"/>
      <c r="G15" s="3"/>
    </row>
    <row r="16" spans="1:9" ht="33" customHeight="1" x14ac:dyDescent="0.15">
      <c r="B16" s="10" t="s">
        <v>11</v>
      </c>
      <c r="C16" s="11">
        <f>SUBTOTAL(109,CREDITI!$C$12:$C$15)</f>
        <v>9</v>
      </c>
      <c r="D16" s="11">
        <f>SUBTOTAL(109,CREDITI!$D$12:$D$15)</f>
        <v>6</v>
      </c>
      <c r="E16" s="11">
        <f>SUBTOTAL(109,CREDITI!$E$12:$E$15)</f>
        <v>3</v>
      </c>
      <c r="F16" s="3"/>
      <c r="G16" s="3"/>
    </row>
    <row r="17" spans="2:8" ht="33" customHeight="1" x14ac:dyDescent="0.15">
      <c r="B17" s="12"/>
      <c r="C17" s="12"/>
      <c r="D17" s="12"/>
      <c r="E17" s="12"/>
      <c r="F17" s="3"/>
      <c r="G17" s="3"/>
    </row>
    <row r="18" spans="2:8" ht="33" customHeight="1" x14ac:dyDescent="0.3">
      <c r="B18" s="51" t="s">
        <v>12</v>
      </c>
      <c r="C18" s="12"/>
      <c r="D18" s="12"/>
      <c r="E18" s="12"/>
      <c r="F18" s="3"/>
      <c r="G18" s="3"/>
    </row>
    <row r="19" spans="2:8" ht="33" customHeight="1" x14ac:dyDescent="0.15">
      <c r="B19" s="13" t="s">
        <v>13</v>
      </c>
      <c r="C19" s="3" t="s">
        <v>18</v>
      </c>
      <c r="D19" s="3" t="s">
        <v>6</v>
      </c>
      <c r="E19" s="3" t="s">
        <v>22</v>
      </c>
      <c r="F19" s="3" t="s">
        <v>23</v>
      </c>
      <c r="G19" s="3" t="s">
        <v>26</v>
      </c>
      <c r="H19" s="3" t="s">
        <v>27</v>
      </c>
    </row>
    <row r="20" spans="2:8" ht="33" customHeight="1" x14ac:dyDescent="0.15">
      <c r="B20" s="3" t="s">
        <v>14</v>
      </c>
      <c r="C20" s="3" t="s">
        <v>19</v>
      </c>
      <c r="D20" s="3" t="s">
        <v>7</v>
      </c>
      <c r="E20" s="14">
        <v>4</v>
      </c>
      <c r="F20" s="15" t="s">
        <v>24</v>
      </c>
      <c r="G20" s="16">
        <v>4</v>
      </c>
      <c r="H20" s="3" t="s">
        <v>28</v>
      </c>
    </row>
    <row r="21" spans="2:8" ht="33" customHeight="1" x14ac:dyDescent="0.15">
      <c r="B21" s="3" t="s">
        <v>15</v>
      </c>
      <c r="C21" s="3" t="s">
        <v>19</v>
      </c>
      <c r="D21" s="3" t="s">
        <v>8</v>
      </c>
      <c r="E21" s="14">
        <v>3</v>
      </c>
      <c r="F21" s="15" t="s">
        <v>25</v>
      </c>
      <c r="H21" s="3" t="s">
        <v>28</v>
      </c>
    </row>
    <row r="22" spans="2:8" ht="33" customHeight="1" x14ac:dyDescent="0.15">
      <c r="B22" s="3" t="s">
        <v>16</v>
      </c>
      <c r="C22" s="3" t="s">
        <v>19</v>
      </c>
      <c r="D22" s="3" t="s">
        <v>9</v>
      </c>
      <c r="E22" s="14">
        <v>2</v>
      </c>
      <c r="F22" s="15" t="s">
        <v>24</v>
      </c>
      <c r="G22" s="16">
        <v>3</v>
      </c>
      <c r="H22" s="3" t="s">
        <v>28</v>
      </c>
    </row>
  </sheetData>
  <dataConsolidate/>
  <mergeCells count="1">
    <mergeCell ref="G5:H6"/>
  </mergeCells>
  <conditionalFormatting sqref="B9">
    <cfRule type="dataBar" priority="19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9">
    <cfRule type="dataBar" priority="18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conditionalFormatting sqref="D12">
    <cfRule type="dataBar" priority="1">
      <dataBar>
        <cfvo type="num" val="0"/>
        <cfvo type="num" val="$C$12"/>
        <color theme="1" tint="0.249977111117893"/>
      </dataBar>
      <extLst>
        <ext xmlns:x14="http://schemas.microsoft.com/office/spreadsheetml/2009/9/main" uri="{B025F937-C7B1-47D3-B67F-A62EFF666E3E}">
          <x14:id>{1F2DFCD1-38F1-418D-ACED-43978D153B12}</x14:id>
        </ext>
      </extLst>
    </cfRule>
  </conditionalFormatting>
  <conditionalFormatting sqref="D13">
    <cfRule type="dataBar" priority="2">
      <dataBar>
        <cfvo type="min"/>
        <cfvo type="num" val="$C$13"/>
        <color theme="1" tint="0.249977111117893"/>
      </dataBar>
      <extLst>
        <ext xmlns:x14="http://schemas.microsoft.com/office/spreadsheetml/2009/9/main" uri="{B025F937-C7B1-47D3-B67F-A62EFF666E3E}">
          <x14:id>{628E183D-6767-4D1C-8C17-4518425120A2}</x14:id>
        </ext>
      </extLst>
    </cfRule>
  </conditionalFormatting>
  <conditionalFormatting sqref="D14">
    <cfRule type="dataBar" priority="3">
      <dataBar>
        <cfvo type="min"/>
        <cfvo type="num" val="$C$14"/>
        <color theme="1" tint="0.249977111117893"/>
      </dataBar>
      <extLst>
        <ext xmlns:x14="http://schemas.microsoft.com/office/spreadsheetml/2009/9/main" uri="{B025F937-C7B1-47D3-B67F-A62EFF666E3E}">
          <x14:id>{AE6B8129-2375-42A6-8375-385207DB0EAC}</x14:id>
        </ext>
      </extLst>
    </cfRule>
  </conditionalFormatting>
  <conditionalFormatting sqref="D15">
    <cfRule type="dataBar" priority="4">
      <dataBar>
        <cfvo type="min"/>
        <cfvo type="num" val="$C$15"/>
        <color theme="1" tint="0.249977111117893"/>
      </dataBar>
      <extLst>
        <ext xmlns:x14="http://schemas.microsoft.com/office/spreadsheetml/2009/9/main" uri="{B025F937-C7B1-47D3-B67F-A62EFF666E3E}">
          <x14:id>{DC74B28D-1583-4AA8-9BA8-DEBD54F81726}</x14:id>
        </ext>
      </extLst>
    </cfRule>
  </conditionalFormatting>
  <dataValidations count="3">
    <dataValidation allowBlank="1" showErrorMessage="1" errorTitle="Erroneous completed value" error="Please pick one of the listed values." sqref="F19" xr:uid="{00000000-0002-0000-0100-000000000000}"/>
    <dataValidation type="list" allowBlank="1" showErrorMessage="1" errorTitle="Questo valore non è presente nell'elenco." error="Scegliere un valore nell'elenco." sqref="F20:F22" xr:uid="{00000000-0002-0000-0100-000001000000}">
      <formula1>"Sì,No"</formula1>
    </dataValidation>
    <dataValidation type="decimal" errorStyle="warning" allowBlank="1" showInputMessage="1" showErrorMessage="1" errorTitle="Errore." error="Il voto viene calcolato come media (non ponderata) e deve essere compreso tra 0 e 4." sqref="G20:G1048576" xr:uid="{00000000-0002-0000-0100-000002000000}">
      <formula1>0</formula1>
      <formula2>4</formula2>
    </dataValidation>
  </dataValidation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B9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D9</xm:sqref>
        </x14:conditionalFormatting>
        <x14:conditionalFormatting xmlns:xm="http://schemas.microsoft.com/office/excel/2006/main">
          <x14:cfRule type="dataBar" id="{1F2DFCD1-38F1-418D-ACED-43978D153B12}">
            <x14:dataBar minLength="0" maxLength="100" gradient="0">
              <x14:cfvo type="num">
                <xm:f>0</xm:f>
              </x14:cfvo>
              <x14:cfvo type="num">
                <xm:f>$C$12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628E183D-6767-4D1C-8C17-4518425120A2}">
            <x14:dataBar minLength="0" maxLength="100" gradient="0">
              <x14:cfvo type="autoMin"/>
              <x14:cfvo type="num">
                <xm:f>$C$13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E6B8129-2375-42A6-8375-385207DB0EAC}">
            <x14:dataBar minLength="0" maxLength="100" gradient="0">
              <x14:cfvo type="autoMin"/>
              <x14:cfvo type="num">
                <xm:f>$C$14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DC74B28D-1583-4AA8-9BA8-DEBD54F81726}">
            <x14:dataBar minLength="0" maxLength="100" gradient="0">
              <x14:cfvo type="autoMin"/>
              <x14:cfvo type="num">
                <xm:f>$C$15</xm:f>
              </x14:cfvo>
              <x14:negativeFillColor rgb="FFFF0000"/>
              <x14:axisColor rgb="FF000000"/>
            </x14:dataBar>
          </x14:cfRule>
          <xm:sqref>D15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499984740745262"/>
    <pageSetUpPr autoPageBreaks="0" fitToPage="1"/>
  </sheetPr>
  <dimension ref="A1:K27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3" customWidth="1"/>
    <col min="2" max="2" width="28.796875" style="3" customWidth="1"/>
    <col min="3" max="3" width="16.796875" style="48" customWidth="1"/>
    <col min="4" max="4" width="9" style="3" customWidth="1"/>
    <col min="5" max="5" width="30.59765625" style="3" customWidth="1"/>
    <col min="6" max="6" width="16.796875" style="48" customWidth="1"/>
    <col min="7" max="7" width="9" style="3" customWidth="1"/>
    <col min="8" max="8" width="30.19921875" style="3" customWidth="1"/>
    <col min="9" max="9" width="16.19921875" style="48" customWidth="1"/>
    <col min="10" max="10" width="17.19921875" style="48" customWidth="1"/>
    <col min="11" max="11" width="3.59765625" style="3" customWidth="1"/>
    <col min="12" max="16384" width="9.19921875" style="3"/>
  </cols>
  <sheetData>
    <row r="1" spans="1:11" s="1" customFormat="1" ht="6" customHeight="1" x14ac:dyDescent="0.15">
      <c r="K1" s="1" t="s">
        <v>0</v>
      </c>
    </row>
    <row r="2" spans="1:11" s="1" customFormat="1" ht="16" x14ac:dyDescent="0.2">
      <c r="A2" s="2"/>
      <c r="B2" s="2" t="s">
        <v>1</v>
      </c>
    </row>
    <row r="3" spans="1:11" s="29" customFormat="1" ht="31.5" customHeight="1" x14ac:dyDescent="0.35">
      <c r="A3" s="28"/>
      <c r="B3" s="28" t="s">
        <v>29</v>
      </c>
    </row>
    <row r="4" spans="1:11" s="1" customFormat="1" ht="6" customHeight="1" x14ac:dyDescent="0.15"/>
    <row r="5" spans="1:11" ht="6" customHeight="1" x14ac:dyDescent="0.15">
      <c r="C5" s="3"/>
      <c r="F5" s="3"/>
      <c r="I5" s="57">
        <f>SEMESTRE!J5</f>
        <v>0</v>
      </c>
      <c r="J5" s="57"/>
    </row>
    <row r="6" spans="1:11" ht="33" customHeight="1" x14ac:dyDescent="0.15">
      <c r="C6" s="3"/>
      <c r="F6" s="3"/>
      <c r="I6" s="57"/>
      <c r="J6" s="57"/>
    </row>
    <row r="7" spans="1:11" s="39" customFormat="1" ht="39.75" customHeight="1" x14ac:dyDescent="0.15">
      <c r="B7" s="38" t="s">
        <v>30</v>
      </c>
    </row>
    <row r="8" spans="1:11" ht="13" x14ac:dyDescent="0.15">
      <c r="B8" s="32" t="s">
        <v>31</v>
      </c>
      <c r="C8" s="17"/>
      <c r="D8" s="17"/>
      <c r="E8" s="17"/>
      <c r="F8" s="17"/>
      <c r="G8" s="17"/>
      <c r="H8" s="17"/>
      <c r="I8" s="17"/>
      <c r="J8" s="17"/>
    </row>
    <row r="9" spans="1:11" ht="30" thickBot="1" x14ac:dyDescent="0.2">
      <c r="B9" s="20">
        <f>E13/B13</f>
        <v>0.74545454545454548</v>
      </c>
      <c r="C9" s="3"/>
      <c r="F9" s="3"/>
      <c r="I9" s="3"/>
      <c r="J9" s="3"/>
    </row>
    <row r="10" spans="1:11" ht="25.5" customHeight="1" thickTop="1" thickBot="1" x14ac:dyDescent="0.2">
      <c r="B10" s="58">
        <f>B9</f>
        <v>0.74545454545454548</v>
      </c>
      <c r="C10" s="59"/>
      <c r="F10" s="3"/>
      <c r="I10" s="3"/>
      <c r="J10" s="3"/>
    </row>
    <row r="11" spans="1:11" ht="16.5" customHeight="1" thickTop="1" x14ac:dyDescent="0.15">
      <c r="C11" s="3"/>
      <c r="F11" s="3"/>
      <c r="I11" s="3"/>
      <c r="J11" s="3"/>
    </row>
    <row r="12" spans="1:11" s="33" customFormat="1" ht="13" x14ac:dyDescent="0.15">
      <c r="B12" s="34" t="s">
        <v>32</v>
      </c>
      <c r="E12" s="34" t="s">
        <v>40</v>
      </c>
      <c r="H12" s="34" t="s">
        <v>52</v>
      </c>
    </row>
    <row r="13" spans="1:11" ht="29" x14ac:dyDescent="0.15">
      <c r="B13" s="45">
        <f>C16</f>
        <v>2750</v>
      </c>
      <c r="C13" s="3"/>
      <c r="E13" s="45">
        <f>F16+J16</f>
        <v>2050</v>
      </c>
      <c r="F13" s="3"/>
      <c r="H13" s="45">
        <f>B13-E13</f>
        <v>700</v>
      </c>
      <c r="I13" s="3"/>
      <c r="J13" s="3"/>
    </row>
    <row r="14" spans="1:11" ht="26.25" customHeight="1" x14ac:dyDescent="0.15">
      <c r="C14" s="3"/>
      <c r="F14" s="3"/>
      <c r="I14" s="3"/>
      <c r="J14" s="3"/>
    </row>
    <row r="15" spans="1:11" ht="13" x14ac:dyDescent="0.15">
      <c r="C15" s="3"/>
      <c r="F15" s="3"/>
      <c r="I15" s="18" t="s">
        <v>60</v>
      </c>
      <c r="J15" s="3">
        <v>4</v>
      </c>
    </row>
    <row r="16" spans="1:11" s="33" customFormat="1" ht="13" x14ac:dyDescent="0.15">
      <c r="B16" s="34" t="s">
        <v>33</v>
      </c>
      <c r="C16" s="46">
        <f>SUM(EntrateMensili[IMPORTO])</f>
        <v>2750</v>
      </c>
      <c r="D16" s="34"/>
      <c r="E16" s="34" t="s">
        <v>41</v>
      </c>
      <c r="F16" s="46">
        <f>SUM(SpeseMensili[IMPORTO])</f>
        <v>1675</v>
      </c>
      <c r="G16" s="34"/>
      <c r="H16" s="34" t="s">
        <v>53</v>
      </c>
      <c r="I16" s="46">
        <f>SUM(SpeseSemestre[IMPORTO])</f>
        <v>1500</v>
      </c>
      <c r="J16" s="46">
        <f>SUM(SpeseSemestre[AL MESE])</f>
        <v>375</v>
      </c>
    </row>
    <row r="17" spans="2:10" ht="48.75" customHeight="1" x14ac:dyDescent="0.15">
      <c r="B17" s="3" t="s">
        <v>34</v>
      </c>
      <c r="C17" s="18" t="s">
        <v>39</v>
      </c>
      <c r="E17" s="3" t="s">
        <v>34</v>
      </c>
      <c r="F17" s="18" t="s">
        <v>39</v>
      </c>
      <c r="H17" s="3" t="s">
        <v>34</v>
      </c>
      <c r="I17" s="18" t="s">
        <v>39</v>
      </c>
      <c r="J17" s="18" t="s">
        <v>61</v>
      </c>
    </row>
    <row r="18" spans="2:10" ht="33" customHeight="1" x14ac:dyDescent="0.15">
      <c r="B18" s="3" t="s">
        <v>35</v>
      </c>
      <c r="C18" s="47">
        <v>1500</v>
      </c>
      <c r="E18" s="3" t="s">
        <v>42</v>
      </c>
      <c r="F18" s="49">
        <v>300</v>
      </c>
      <c r="H18" s="3" t="s">
        <v>54</v>
      </c>
      <c r="I18" s="49">
        <v>750</v>
      </c>
      <c r="J18" s="49">
        <f>SpeseSemestre[[#This Row],[IMPORTO]]/$J$15</f>
        <v>187.5</v>
      </c>
    </row>
    <row r="19" spans="2:10" ht="33" customHeight="1" x14ac:dyDescent="0.15">
      <c r="B19" s="3" t="s">
        <v>36</v>
      </c>
      <c r="C19" s="47">
        <v>500</v>
      </c>
      <c r="E19" s="3" t="s">
        <v>43</v>
      </c>
      <c r="F19" s="49">
        <v>50</v>
      </c>
      <c r="H19" s="3" t="s">
        <v>55</v>
      </c>
      <c r="I19" s="49">
        <v>250</v>
      </c>
      <c r="J19" s="49">
        <f>SpeseSemestre[[#This Row],[IMPORTO]]/$J$15</f>
        <v>62.5</v>
      </c>
    </row>
    <row r="20" spans="2:10" ht="33" customHeight="1" x14ac:dyDescent="0.15">
      <c r="B20" s="3" t="s">
        <v>37</v>
      </c>
      <c r="C20" s="47">
        <v>500</v>
      </c>
      <c r="E20" s="3" t="s">
        <v>44</v>
      </c>
      <c r="F20" s="49">
        <v>75</v>
      </c>
      <c r="H20" s="3" t="s">
        <v>56</v>
      </c>
      <c r="I20" s="49">
        <v>500</v>
      </c>
      <c r="J20" s="49">
        <f>SpeseSemestre[[#This Row],[IMPORTO]]/$J$15</f>
        <v>125</v>
      </c>
    </row>
    <row r="21" spans="2:10" ht="33" customHeight="1" x14ac:dyDescent="0.15">
      <c r="B21" s="3" t="s">
        <v>38</v>
      </c>
      <c r="C21" s="47">
        <v>250</v>
      </c>
      <c r="E21" s="3" t="s">
        <v>45</v>
      </c>
      <c r="F21" s="49">
        <v>250</v>
      </c>
      <c r="H21" s="3" t="s">
        <v>57</v>
      </c>
      <c r="I21" s="49">
        <v>0</v>
      </c>
      <c r="J21" s="49">
        <f>SpeseSemestre[[#This Row],[IMPORTO]]/$J$15</f>
        <v>0</v>
      </c>
    </row>
    <row r="22" spans="2:10" ht="33" customHeight="1" x14ac:dyDescent="0.15">
      <c r="C22" s="47"/>
      <c r="E22" s="3" t="s">
        <v>46</v>
      </c>
      <c r="F22" s="49">
        <v>50</v>
      </c>
      <c r="H22" s="3" t="s">
        <v>58</v>
      </c>
      <c r="I22" s="49">
        <v>0</v>
      </c>
      <c r="J22" s="49">
        <f>SpeseSemestre[[#This Row],[IMPORTO]]/$J$15</f>
        <v>0</v>
      </c>
    </row>
    <row r="23" spans="2:10" ht="33" customHeight="1" x14ac:dyDescent="0.15">
      <c r="E23" s="3" t="s">
        <v>47</v>
      </c>
      <c r="F23" s="49">
        <v>500</v>
      </c>
      <c r="H23" s="3" t="s">
        <v>59</v>
      </c>
      <c r="I23" s="49">
        <v>0</v>
      </c>
      <c r="J23" s="49">
        <f>SpeseSemestre[[#This Row],[IMPORTO]]/$J$15</f>
        <v>0</v>
      </c>
    </row>
    <row r="24" spans="2:10" ht="33" customHeight="1" x14ac:dyDescent="0.15">
      <c r="E24" s="3" t="s">
        <v>48</v>
      </c>
      <c r="F24" s="49">
        <v>275</v>
      </c>
      <c r="I24" s="49"/>
      <c r="J24" s="49"/>
    </row>
    <row r="25" spans="2:10" ht="33" customHeight="1" x14ac:dyDescent="0.15">
      <c r="E25" s="3" t="s">
        <v>49</v>
      </c>
      <c r="F25" s="49">
        <v>125</v>
      </c>
    </row>
    <row r="26" spans="2:10" ht="33" customHeight="1" x14ac:dyDescent="0.15">
      <c r="E26" s="3" t="s">
        <v>50</v>
      </c>
      <c r="F26" s="49">
        <v>50</v>
      </c>
    </row>
    <row r="27" spans="2:10" ht="33" customHeight="1" x14ac:dyDescent="0.15">
      <c r="E27" s="3" t="s">
        <v>51</v>
      </c>
      <c r="F27" s="49">
        <v>0</v>
      </c>
    </row>
  </sheetData>
  <mergeCells count="2">
    <mergeCell ref="I5:J6"/>
    <mergeCell ref="B10:C10"/>
  </mergeCells>
  <conditionalFormatting sqref="B10">
    <cfRule type="dataBar" priority="1">
      <dataBar showValue="0"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{A28C4DE0-230B-4EE2-8AC6-4F6FC5D6A608}</x14:id>
        </ext>
      </extLst>
    </cfRule>
  </conditionalFormatting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C4DE0-230B-4EE2-8AC6-4F6FC5D6A6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autoPageBreaks="0" fitToPage="1"/>
  </sheetPr>
  <dimension ref="A1:H12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3" customWidth="1"/>
    <col min="2" max="2" width="34.19921875" style="3" customWidth="1"/>
    <col min="3" max="3" width="27.3984375" style="3" customWidth="1"/>
    <col min="4" max="4" width="29.59765625" style="3" customWidth="1"/>
    <col min="5" max="5" width="28.796875" style="3" customWidth="1"/>
    <col min="6" max="6" width="20.19921875" style="3" customWidth="1"/>
    <col min="7" max="7" width="62.796875" style="19" customWidth="1"/>
    <col min="8" max="8" width="3.59765625" style="3" customWidth="1"/>
    <col min="9" max="16384" width="9.19921875" style="3"/>
  </cols>
  <sheetData>
    <row r="1" spans="1:8" s="1" customFormat="1" ht="6" customHeight="1" x14ac:dyDescent="0.15">
      <c r="H1" s="1" t="s">
        <v>0</v>
      </c>
    </row>
    <row r="2" spans="1:8" s="1" customFormat="1" ht="16" x14ac:dyDescent="0.2">
      <c r="A2" s="2"/>
      <c r="B2" s="36" t="s">
        <v>1</v>
      </c>
    </row>
    <row r="3" spans="1:8" s="29" customFormat="1" ht="31.5" customHeight="1" x14ac:dyDescent="0.35">
      <c r="A3" s="28"/>
      <c r="B3" s="28" t="s">
        <v>62</v>
      </c>
    </row>
    <row r="4" spans="1:8" s="1" customFormat="1" ht="6" customHeight="1" x14ac:dyDescent="0.15"/>
    <row r="5" spans="1:8" ht="6" customHeight="1" x14ac:dyDescent="0.15">
      <c r="F5" s="57">
        <f>SEMESTRE!J5</f>
        <v>0</v>
      </c>
      <c r="G5" s="57"/>
    </row>
    <row r="6" spans="1:8" ht="33" customHeight="1" x14ac:dyDescent="0.15">
      <c r="F6" s="57"/>
      <c r="G6" s="57"/>
    </row>
    <row r="7" spans="1:8" s="39" customFormat="1" ht="39.75" customHeight="1" x14ac:dyDescent="0.15">
      <c r="B7" s="39" t="s">
        <v>63</v>
      </c>
    </row>
    <row r="8" spans="1:8" ht="29" x14ac:dyDescent="0.15">
      <c r="B8" s="21"/>
      <c r="G8" s="3"/>
    </row>
    <row r="9" spans="1:8" ht="13" x14ac:dyDescent="0.15">
      <c r="B9" s="35" t="s">
        <v>64</v>
      </c>
      <c r="C9" s="35" t="s">
        <v>66</v>
      </c>
      <c r="D9" s="35" t="s">
        <v>68</v>
      </c>
      <c r="E9" s="35" t="s">
        <v>70</v>
      </c>
      <c r="F9" s="35" t="s">
        <v>72</v>
      </c>
      <c r="G9" s="35" t="s">
        <v>73</v>
      </c>
    </row>
    <row r="10" spans="1:8" ht="33" customHeight="1" x14ac:dyDescent="0.15">
      <c r="B10" s="19" t="s">
        <v>65</v>
      </c>
      <c r="C10" s="19" t="s">
        <v>67</v>
      </c>
      <c r="D10" s="19" t="s">
        <v>69</v>
      </c>
      <c r="E10" s="19" t="s">
        <v>71</v>
      </c>
      <c r="F10" s="3" t="s">
        <v>19</v>
      </c>
    </row>
    <row r="11" spans="1:8" ht="33" customHeight="1" x14ac:dyDescent="0.15">
      <c r="B11" s="19" t="s">
        <v>65</v>
      </c>
      <c r="C11" s="19" t="s">
        <v>67</v>
      </c>
      <c r="D11" s="19" t="s">
        <v>69</v>
      </c>
      <c r="E11" s="19" t="s">
        <v>71</v>
      </c>
      <c r="F11" s="3" t="s">
        <v>19</v>
      </c>
    </row>
    <row r="12" spans="1:8" ht="33" customHeight="1" x14ac:dyDescent="0.15">
      <c r="B12" s="19" t="s">
        <v>65</v>
      </c>
      <c r="C12" s="19" t="s">
        <v>67</v>
      </c>
      <c r="D12" s="19" t="s">
        <v>69</v>
      </c>
      <c r="E12" s="19" t="s">
        <v>71</v>
      </c>
      <c r="F12" s="3" t="s">
        <v>19</v>
      </c>
    </row>
  </sheetData>
  <mergeCells count="1">
    <mergeCell ref="F5:G6"/>
  </mergeCell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TM10000052</Templat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SEMESTRE</vt:lpstr>
      <vt:lpstr>CREDITI</vt:lpstr>
      <vt:lpstr>BUDGET</vt:lpstr>
      <vt:lpstr>LIBRI</vt:lpstr>
      <vt:lpstr>IntervalloTempo</vt:lpstr>
      <vt:lpstr>OraInizio</vt:lpstr>
      <vt:lpstr>Requisito</vt:lpstr>
      <vt:lpstr>BUDGET!Titoli_stampa</vt:lpstr>
      <vt:lpstr>CREDITI!Titoli_stampa</vt:lpstr>
      <vt:lpstr>LIBRI!Titoli_stampa</vt:lpstr>
      <vt:lpstr>SEMESTRE!Titoli_stampa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</dc:creator>
  <cp:lastModifiedBy>RAff</cp:lastModifiedBy>
  <dcterms:created xsi:type="dcterms:W3CDTF">2014-09-11T17:19:09Z</dcterms:created>
  <dcterms:modified xsi:type="dcterms:W3CDTF">2024-06-03T14:50:07Z</dcterms:modified>
</cp:coreProperties>
</file>