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<sst xmlns="http://schemas.openxmlformats.org/spreadsheetml/2006/main" count="61" uniqueCount="48">
  <si>
    <t>X</t>
  </si>
  <si>
    <t>Y</t>
  </si>
  <si>
    <t>Matrix A</t>
  </si>
  <si>
    <t>Matrix b</t>
  </si>
  <si>
    <t>Matrix y</t>
  </si>
  <si>
    <t>A . b = y</t>
  </si>
  <si>
    <t>m</t>
  </si>
  <si>
    <t>c</t>
  </si>
  <si>
    <t>Slope</t>
  </si>
  <si>
    <t>Intercept</t>
  </si>
  <si>
    <t>Correlation</t>
  </si>
  <si>
    <t xml:space="preserve">Transpose of A (A^T) </t>
  </si>
  <si>
    <t>Multiplication of A^T and A (A^T.A)</t>
  </si>
  <si>
    <t>Inverse of (A^T.A) {(A^T.A)^-1}</t>
  </si>
  <si>
    <t>Multiplication of A^T and y (A^T.y)</t>
  </si>
  <si>
    <t>(A^T.A)^-1 . (A^T.y)</t>
  </si>
  <si>
    <t>b=</t>
  </si>
  <si>
    <t>y=mx+c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</si>
  <si>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</si>
  <si>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</si>
  <si>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</si>
  <si>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</si>
  <si>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</si>
  <si>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</si>
  <si>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</si>
  <si>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</si>
  <si>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R^2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</si>
  <si>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</si>
  <si>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</si>
  <si>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</si>
  <si>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</si>
  <si>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</si>
  <si>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</si>
  <si>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</si>
  <si>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</si>
  <si>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</si>
  <si>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</si>
  <si>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</si>
  <si>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</si>
  <si>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</si>
  <si>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X Variable 1</t>
  </si>
  <si>
    <t>RESIDUAL OUTPUT</t>
  </si>
  <si>
    <t>PROBABILITY OUTPUT</t>
  </si>
  <si>
    <t>Observation</t>
  </si>
  <si>
    <t>Predicted Y</t>
  </si>
  <si>
    <t>Residuals</t>
  </si>
  <si>
    <t>Standard Residuals</t>
  </si>
  <si>
    <t>Percentile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</si>
</sst>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theme="1"/>
      <name val="Arial"/>
    </font>
    <font>
      <b/>
      <sz val="11.0"/>
      <color rgb="FF000000"/>
      <name val="Arial"/>
    </font>
    <font>
      <sz val="11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i/>
      <color theme="1"/>
      <name val="Arial"/>
      <scheme val="minor"/>
    </font>
    <font>
      <i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21">
    <border/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9900FF"/>
      </left>
      <top style="thin">
        <color rgb="FF9900FF"/>
      </top>
    </border>
    <border>
      <right style="thin">
        <color rgb="FF9900FF"/>
      </right>
      <top style="thin">
        <color rgb="FF9900FF"/>
      </top>
    </border>
    <border>
      <left style="thin">
        <color rgb="FF9900FF"/>
      </left>
      <right style="thin">
        <color rgb="FF9900FF"/>
      </right>
      <top style="thin">
        <color rgb="FF9900FF"/>
      </top>
    </border>
    <border>
      <right style="thin">
        <color rgb="FF0000FF"/>
      </right>
    </border>
    <border>
      <left style="thin">
        <color rgb="FF0000FF"/>
      </left>
      <right style="thin">
        <color rgb="FF0000FF"/>
      </right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left style="thin">
        <color rgb="FF0000FF"/>
      </lef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3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4" fontId="4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10" fillId="2" fontId="2" numFmtId="0" xfId="0" applyAlignment="1" applyBorder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0" fontId="3" numFmtId="0" xfId="0" applyBorder="1" applyFont="1"/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5" fillId="0" fontId="3" numFmtId="0" xfId="0" applyBorder="1" applyFont="1"/>
    <xf borderId="8" fillId="0" fontId="3" numFmtId="0" xfId="0" applyBorder="1" applyFont="1"/>
    <xf borderId="0" fillId="5" fontId="5" numFmtId="0" xfId="0" applyAlignment="1" applyFill="1" applyFont="1">
      <alignment horizontal="center"/>
    </xf>
    <xf borderId="18" fillId="2" fontId="6" numFmtId="0" xfId="0" applyAlignment="1" applyBorder="1" applyFont="1">
      <alignment horizontal="center" readingOrder="0"/>
    </xf>
    <xf borderId="0" fillId="0" fontId="7" numFmtId="0" xfId="0" applyFont="1"/>
    <xf borderId="18" fillId="0" fontId="8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19" fillId="0" fontId="9" numFmtId="0" xfId="0" applyAlignment="1" applyBorder="1" applyFont="1">
      <alignment horizontal="center" readingOrder="0"/>
    </xf>
    <xf borderId="19" fillId="0" fontId="9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20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18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9" fillId="0" fontId="9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20" fillId="0" fontId="7" numFmtId="0" xfId="0" applyBorder="1" applyFont="1"/>
    <xf borderId="19" fillId="0" fontId="10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Variable 1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Sheet2!$B$3:$B$8</c:f>
            </c:numRef>
          </c:xVal>
          <c:yVal>
            <c:numRef>
              <c:f>Sheet2!$H$26:$H$32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Sheet2!$B$3:$B$8</c:f>
            </c:numRef>
          </c:xVal>
          <c:yVal>
            <c:numRef>
              <c:f>Sheet2!$C$3:$C$8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80538"/>
        <c:axId val="786395209"/>
      </c:scatterChart>
      <c:valAx>
        <c:axId val="3059805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Variable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395209"/>
      </c:valAx>
      <c:valAx>
        <c:axId val="786395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5980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Probability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Sheet2!$L$27:$L$32</c:f>
            </c:numRef>
          </c:xVal>
          <c:yVal>
            <c:numRef>
              <c:f>Sheet2!$M$27:$M$32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177751"/>
        <c:axId val="3805062"/>
      </c:scatterChart>
      <c:valAx>
        <c:axId val="18031777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 Percentile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5062"/>
      </c:valAx>
      <c:valAx>
        <c:axId val="3805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3177751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Variable 1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Sheet2!$B$3:$B$8</c:f>
            </c:numRef>
          </c:xVal>
          <c:yVal>
            <c:numRef>
              <c:f>Sheet2!$I$26:$I$32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548631"/>
        <c:axId val="2096812556"/>
      </c:scatterChart>
      <c:valAx>
        <c:axId val="1236548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Variable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812556"/>
      </c:valAx>
      <c:valAx>
        <c:axId val="2096812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6548631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</xdr:colOff>
      <xdr:row>10</xdr:row>
      <xdr:rowOff>9525</xdr:rowOff>
    </xdr:from>
    <xdr:ext cx="5715000" cy="3533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9525</xdr:colOff>
      <xdr:row>18</xdr:row>
      <xdr:rowOff>9525</xdr:rowOff>
    </xdr:from>
    <xdr:ext cx="5715000" cy="3533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9525</xdr:colOff>
      <xdr:row>2</xdr:row>
      <xdr:rowOff>9525</xdr:rowOff>
    </xdr:from>
    <xdr:ext cx="5715000" cy="35337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.63"/>
    <col customWidth="1" min="5" max="5" width="15.25"/>
    <col customWidth="1" min="6" max="6" width="15.88"/>
    <col customWidth="1" min="7" max="7" width="13.25"/>
    <col customWidth="1" min="8" max="8" width="13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2" t="s">
        <v>1</v>
      </c>
      <c r="D2" s="3"/>
      <c r="E2" s="4" t="s">
        <v>2</v>
      </c>
      <c r="F2" s="5"/>
      <c r="G2" s="1"/>
      <c r="H2" s="6" t="s">
        <v>3</v>
      </c>
      <c r="I2" s="1"/>
      <c r="J2" s="6" t="s">
        <v>4</v>
      </c>
      <c r="K2" s="1"/>
      <c r="L2" s="7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>
        <v>4.0</v>
      </c>
      <c r="C3" s="9">
        <v>16.0</v>
      </c>
      <c r="D3" s="1"/>
      <c r="E3" s="9">
        <v>4.0</v>
      </c>
      <c r="F3" s="10">
        <v>1.0</v>
      </c>
      <c r="G3" s="1"/>
      <c r="H3" s="11" t="s">
        <v>6</v>
      </c>
      <c r="I3" s="1"/>
      <c r="J3" s="9">
        <v>16.0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8">
        <v>3.0</v>
      </c>
      <c r="C4" s="9">
        <v>12.0</v>
      </c>
      <c r="D4" s="1"/>
      <c r="E4" s="9">
        <v>3.0</v>
      </c>
      <c r="F4" s="9">
        <v>1.0</v>
      </c>
      <c r="G4" s="1"/>
      <c r="H4" s="11" t="s">
        <v>7</v>
      </c>
      <c r="I4" s="1"/>
      <c r="J4" s="9">
        <v>12.0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>
        <v>7.0</v>
      </c>
      <c r="C5" s="9">
        <v>20.0</v>
      </c>
      <c r="D5" s="1"/>
      <c r="E5" s="9">
        <v>7.0</v>
      </c>
      <c r="F5" s="9">
        <v>1.0</v>
      </c>
      <c r="G5" s="1"/>
      <c r="H5" s="1"/>
      <c r="I5" s="1"/>
      <c r="J5" s="9">
        <v>20.0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>
        <v>2.0</v>
      </c>
      <c r="C6" s="9">
        <v>17.0</v>
      </c>
      <c r="D6" s="1"/>
      <c r="E6" s="9">
        <v>2.0</v>
      </c>
      <c r="F6" s="9">
        <v>1.0</v>
      </c>
      <c r="G6" s="1"/>
      <c r="H6" s="1"/>
      <c r="I6" s="1"/>
      <c r="J6" s="9">
        <v>17.0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>
        <v>6.0</v>
      </c>
      <c r="C7" s="9">
        <v>18.0</v>
      </c>
      <c r="D7" s="1"/>
      <c r="E7" s="9">
        <v>6.0</v>
      </c>
      <c r="F7" s="9">
        <v>1.0</v>
      </c>
      <c r="G7" s="1"/>
      <c r="H7" s="1"/>
      <c r="I7" s="1"/>
      <c r="J7" s="9">
        <v>18.0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2">
        <v>8.0</v>
      </c>
      <c r="C8" s="13">
        <v>25.0</v>
      </c>
      <c r="D8" s="1"/>
      <c r="E8" s="13">
        <v>8.0</v>
      </c>
      <c r="F8" s="13">
        <v>1.0</v>
      </c>
      <c r="G8" s="1"/>
      <c r="H8" s="1"/>
      <c r="I8" s="1"/>
      <c r="J8" s="13">
        <v>25.0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4" t="s">
        <v>8</v>
      </c>
      <c r="C10" s="14">
        <f>SLOPE(C3:C8,B3:B8)</f>
        <v>1.5</v>
      </c>
      <c r="D10" s="1"/>
      <c r="E10" s="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4" t="s">
        <v>9</v>
      </c>
      <c r="C11" s="14">
        <f>INTERCEPT(C3:C8,B3:B8)</f>
        <v>10.5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4" t="s">
        <v>10</v>
      </c>
      <c r="C12" s="14">
        <f>CORREL(C3:C8,B3:B8)</f>
        <v>0.8186652344</v>
      </c>
      <c r="D12" s="16"/>
      <c r="E12" s="17" t="s">
        <v>11</v>
      </c>
      <c r="F12" s="18"/>
      <c r="G12" s="18"/>
      <c r="H12" s="18"/>
      <c r="I12" s="18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6"/>
      <c r="E13" s="20">
        <f t="array" ref="E13:J14">TRANSPOSE(E3:F8)</f>
        <v>4</v>
      </c>
      <c r="F13" s="21">
        <v>3.0</v>
      </c>
      <c r="G13" s="21">
        <v>7.0</v>
      </c>
      <c r="H13" s="21">
        <v>2.0</v>
      </c>
      <c r="I13" s="22">
        <v>6.0</v>
      </c>
      <c r="J13" s="12">
        <v>8.0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6"/>
      <c r="E14" s="20">
        <v>1.0</v>
      </c>
      <c r="F14" s="21">
        <v>1.0</v>
      </c>
      <c r="G14" s="21">
        <v>1.0</v>
      </c>
      <c r="H14" s="21">
        <v>1.0</v>
      </c>
      <c r="I14" s="21">
        <v>1.0</v>
      </c>
      <c r="J14" s="23">
        <v>1.0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6"/>
      <c r="E16" s="1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6"/>
      <c r="E17" s="24" t="s">
        <v>12</v>
      </c>
      <c r="F17" s="2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6"/>
      <c r="E18" s="26">
        <f t="array" ref="E18:F19">MMULT(E13:J14,E3:F8)</f>
        <v>178</v>
      </c>
      <c r="F18" s="8">
        <v>30.0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6"/>
      <c r="E19" s="27">
        <v>30.0</v>
      </c>
      <c r="F19" s="12">
        <v>6.0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6"/>
      <c r="E20" s="1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6"/>
      <c r="E21" s="24" t="s">
        <v>13</v>
      </c>
      <c r="F21" s="2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6"/>
      <c r="E22" s="26">
        <f t="array" ref="E22:F23">MINVERSE(E18:F19)</f>
        <v>0.03571428571</v>
      </c>
      <c r="F22" s="8">
        <v>-0.17857142857142846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6"/>
      <c r="E23" s="27">
        <v>-0.17857142857142846</v>
      </c>
      <c r="F23" s="12">
        <v>1.0595238095238089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6"/>
      <c r="E25" s="1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6"/>
      <c r="E26" s="24" t="s">
        <v>14</v>
      </c>
      <c r="F26" s="2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6"/>
      <c r="E27" s="26">
        <f t="array" ref="E27:E28">MMULT(E13:J14,J3:J8)</f>
        <v>582</v>
      </c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6"/>
      <c r="E28" s="27">
        <v>108.0</v>
      </c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24" t="s">
        <v>15</v>
      </c>
      <c r="F30" s="2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5" t="s">
        <v>16</v>
      </c>
      <c r="E31" s="26">
        <f t="array" ref="E31:E32">MMULT(E22:F23,E27:E28)</f>
        <v>1.5</v>
      </c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27">
        <v>10.5</v>
      </c>
      <c r="F32" s="2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30" t="s">
        <v>6</v>
      </c>
      <c r="F35" s="30">
        <v>1.5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30" t="s">
        <v>7</v>
      </c>
      <c r="F36" s="30">
        <v>10.5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E30:F30"/>
    <mergeCell ref="E31:F31"/>
    <mergeCell ref="E32:F32"/>
    <mergeCell ref="E2:F2"/>
    <mergeCell ref="E12:J12"/>
    <mergeCell ref="E17:F17"/>
    <mergeCell ref="E21:F21"/>
    <mergeCell ref="E26:F26"/>
    <mergeCell ref="E27:F27"/>
    <mergeCell ref="E28:F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.63"/>
    <col customWidth="1" min="5" max="5" width="15.25"/>
    <col customWidth="1" min="6" max="6" width="15.88"/>
    <col customWidth="1" min="7" max="7" width="13.25"/>
    <col customWidth="1" min="8" max="8" width="13.38"/>
  </cols>
  <sheetData>
    <row r="1" ht="15.75" customHeight="1">
      <c r="A1" s="1"/>
      <c r="B1" s="1"/>
      <c r="C1" s="1"/>
      <c r="D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2" t="s">
        <v>1</v>
      </c>
      <c r="D2" s="3"/>
      <c r="E2" s="31" t="s">
        <v>17</v>
      </c>
      <c r="F2" s="32"/>
      <c r="H2" s="32"/>
      <c r="J2" s="32"/>
      <c r="L2" s="3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>
        <v>4.0</v>
      </c>
      <c r="C3" s="9">
        <v>16.0</v>
      </c>
      <c r="D3" s="1"/>
      <c r="E3" s="33">
        <f t="shared" ref="E3:E8" si="1">1.5*B3+10.5</f>
        <v>16.5</v>
      </c>
      <c r="F3" s="32"/>
      <c r="G3" s="34" t="s">
        <v>18</v>
      </c>
      <c r="H3" s="32"/>
      <c r="J3" s="3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8">
        <v>3.0</v>
      </c>
      <c r="C4" s="9">
        <v>12.0</v>
      </c>
      <c r="D4" s="1"/>
      <c r="E4" s="33">
        <f t="shared" si="1"/>
        <v>15</v>
      </c>
      <c r="F4" s="32"/>
      <c r="H4" s="32"/>
      <c r="J4" s="3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>
        <v>7.0</v>
      </c>
      <c r="C5" s="9">
        <v>20.0</v>
      </c>
      <c r="D5" s="1"/>
      <c r="E5" s="33">
        <f t="shared" si="1"/>
        <v>21</v>
      </c>
      <c r="F5" s="32"/>
      <c r="G5" s="35" t="s">
        <v>19</v>
      </c>
      <c r="H5" s="36"/>
      <c r="J5" s="3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8">
        <v>2.0</v>
      </c>
      <c r="C6" s="9">
        <v>17.0</v>
      </c>
      <c r="D6" s="1"/>
      <c r="E6" s="33">
        <f t="shared" si="1"/>
        <v>13.5</v>
      </c>
      <c r="F6" s="32"/>
      <c r="G6" s="34" t="s">
        <v>20</v>
      </c>
      <c r="H6" s="37">
        <v>0.818665234364723</v>
      </c>
      <c r="J6" s="3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>
        <v>6.0</v>
      </c>
      <c r="C7" s="9">
        <v>18.0</v>
      </c>
      <c r="D7" s="1"/>
      <c r="E7" s="33">
        <f t="shared" si="1"/>
        <v>19.5</v>
      </c>
      <c r="F7" s="32"/>
      <c r="G7" s="34" t="s">
        <v>21</v>
      </c>
      <c r="H7" s="37">
        <v>0.6702127659574468</v>
      </c>
      <c r="J7" s="3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2">
        <v>8.0</v>
      </c>
      <c r="C8" s="13">
        <v>25.0</v>
      </c>
      <c r="D8" s="1"/>
      <c r="E8" s="33">
        <f t="shared" si="1"/>
        <v>22.5</v>
      </c>
      <c r="F8" s="32"/>
      <c r="G8" s="34" t="s">
        <v>22</v>
      </c>
      <c r="H8" s="37">
        <v>0.5877659574468086</v>
      </c>
      <c r="J8" s="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38"/>
      <c r="G9" s="34" t="s">
        <v>23</v>
      </c>
      <c r="H9" s="37">
        <v>2.7838821814150108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4" t="s">
        <v>8</v>
      </c>
      <c r="C10" s="14">
        <f>SLOPE(C3:C8,B3:B8)</f>
        <v>1.5</v>
      </c>
      <c r="D10" s="1"/>
      <c r="E10" s="31" t="s">
        <v>20</v>
      </c>
      <c r="F10" s="32"/>
      <c r="G10" s="39" t="s">
        <v>24</v>
      </c>
      <c r="H10" s="40">
        <v>6.0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4" t="s">
        <v>9</v>
      </c>
      <c r="C11" s="14">
        <f>INTERCEPT(C3:C8,B3:B8)</f>
        <v>10.5</v>
      </c>
      <c r="D11" s="16"/>
      <c r="E11" s="41">
        <f>CORREL(C3:C8,E3:E8)</f>
        <v>0.8186652344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4" t="s">
        <v>10</v>
      </c>
      <c r="C12" s="14">
        <f>CORREL(C3:C8,B3:B8)</f>
        <v>0.8186652344</v>
      </c>
      <c r="D12" s="16"/>
      <c r="E12" s="42"/>
      <c r="F12" s="32"/>
      <c r="G12" s="34" t="s">
        <v>25</v>
      </c>
      <c r="H12" s="32"/>
      <c r="I12" s="32"/>
      <c r="J12" s="3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6"/>
      <c r="E13" s="31" t="s">
        <v>26</v>
      </c>
      <c r="F13" s="32"/>
      <c r="G13" s="43"/>
      <c r="H13" s="35" t="s">
        <v>27</v>
      </c>
      <c r="I13" s="35" t="s">
        <v>28</v>
      </c>
      <c r="J13" s="35" t="s">
        <v>29</v>
      </c>
      <c r="K13" s="35" t="s">
        <v>30</v>
      </c>
      <c r="L13" s="35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6"/>
      <c r="E14" s="33">
        <f>E11*E11</f>
        <v>0.670212766</v>
      </c>
      <c r="F14" s="32"/>
      <c r="G14" s="34" t="s">
        <v>32</v>
      </c>
      <c r="H14" s="44">
        <v>1.0</v>
      </c>
      <c r="I14" s="44">
        <v>63.0</v>
      </c>
      <c r="J14" s="44">
        <v>63.0</v>
      </c>
      <c r="K14" s="37">
        <v>8.129032258064516</v>
      </c>
      <c r="L14" s="37">
        <v>0.04634209378243892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6"/>
      <c r="G15" s="34" t="s">
        <v>33</v>
      </c>
      <c r="H15" s="37">
        <v>4.0</v>
      </c>
      <c r="I15" s="37">
        <v>31.0</v>
      </c>
      <c r="J15" s="37">
        <v>7.75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6"/>
      <c r="F16" s="32"/>
      <c r="G16" s="39" t="s">
        <v>34</v>
      </c>
      <c r="H16" s="40">
        <v>5.0</v>
      </c>
      <c r="I16" s="40">
        <v>94.0</v>
      </c>
      <c r="J16" s="45"/>
      <c r="K16" s="45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6"/>
      <c r="E17" s="32"/>
      <c r="F17" s="3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6"/>
      <c r="E18" s="32"/>
      <c r="F18" s="32"/>
      <c r="G18" s="36"/>
      <c r="H18" s="35" t="s">
        <v>35</v>
      </c>
      <c r="I18" s="35" t="s">
        <v>23</v>
      </c>
      <c r="J18" s="35" t="s">
        <v>36</v>
      </c>
      <c r="K18" s="35" t="s">
        <v>37</v>
      </c>
      <c r="L18" s="35" t="s">
        <v>38</v>
      </c>
      <c r="M18" s="46" t="s">
        <v>39</v>
      </c>
      <c r="N18" s="46" t="s">
        <v>38</v>
      </c>
      <c r="O18" s="46" t="s">
        <v>39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6"/>
      <c r="E19" s="32"/>
      <c r="F19" s="32"/>
      <c r="G19" s="34" t="s">
        <v>9</v>
      </c>
      <c r="H19" s="37">
        <v>10.5</v>
      </c>
      <c r="I19" s="37">
        <v>2.8655382607477997</v>
      </c>
      <c r="J19" s="37">
        <v>3.664233049626037</v>
      </c>
      <c r="K19" s="37">
        <v>0.021499991773411664</v>
      </c>
      <c r="L19" s="37">
        <v>2.5439903419215435</v>
      </c>
      <c r="M19" s="47">
        <v>18.456009658078457</v>
      </c>
      <c r="N19" s="47">
        <v>2.5439903419215435</v>
      </c>
      <c r="O19" s="47">
        <v>18.456009658078457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6"/>
      <c r="F20" s="32"/>
      <c r="G20" s="39" t="s">
        <v>40</v>
      </c>
      <c r="H20" s="40">
        <v>1.5</v>
      </c>
      <c r="I20" s="40">
        <v>0.5261042808091512</v>
      </c>
      <c r="J20" s="40">
        <v>2.8511457798689492</v>
      </c>
      <c r="K20" s="40">
        <v>0.04634209401130676</v>
      </c>
      <c r="L20" s="40">
        <v>0.039300348346521075</v>
      </c>
      <c r="M20" s="48">
        <v>2.9606996516534787</v>
      </c>
      <c r="N20" s="48">
        <v>0.039300348346521075</v>
      </c>
      <c r="O20" s="48">
        <v>2.9606996516534787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6"/>
      <c r="E21" s="32"/>
      <c r="F21" s="3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6"/>
      <c r="E22" s="32"/>
      <c r="F22" s="3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6"/>
      <c r="E23" s="32"/>
      <c r="F23" s="3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32"/>
      <c r="G24" s="34" t="s">
        <v>41</v>
      </c>
      <c r="L24" s="34" t="s">
        <v>42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32"/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32"/>
      <c r="E26" s="32"/>
      <c r="F26" s="32"/>
      <c r="G26" s="46" t="s">
        <v>43</v>
      </c>
      <c r="H26" s="46" t="s">
        <v>44</v>
      </c>
      <c r="I26" s="46" t="s">
        <v>45</v>
      </c>
      <c r="J26" s="46" t="s">
        <v>46</v>
      </c>
      <c r="K26" s="1"/>
      <c r="L26" s="46" t="s">
        <v>47</v>
      </c>
      <c r="M26" s="46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32"/>
      <c r="E27" s="32"/>
      <c r="F27" s="32"/>
      <c r="G27" s="47">
        <v>1.0</v>
      </c>
      <c r="H27" s="47">
        <v>16.5</v>
      </c>
      <c r="I27" s="47">
        <v>-0.5</v>
      </c>
      <c r="J27" s="47">
        <v>-0.20080483222562473</v>
      </c>
      <c r="K27" s="1"/>
      <c r="L27" s="47">
        <v>8.333333333333334</v>
      </c>
      <c r="M27" s="47">
        <v>12.0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32"/>
      <c r="E28" s="32"/>
      <c r="F28" s="32"/>
      <c r="G28" s="47">
        <v>2.0</v>
      </c>
      <c r="H28" s="47">
        <v>15.0</v>
      </c>
      <c r="I28" s="47">
        <v>-3.0</v>
      </c>
      <c r="J28" s="47">
        <v>-1.2048289933537484</v>
      </c>
      <c r="K28" s="1"/>
      <c r="L28" s="47">
        <v>25.0</v>
      </c>
      <c r="M28" s="47">
        <v>16.0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G29" s="47">
        <v>3.0</v>
      </c>
      <c r="H29" s="47">
        <v>21.0</v>
      </c>
      <c r="I29" s="47">
        <v>-1.0</v>
      </c>
      <c r="J29" s="47">
        <v>-0.40160966445124946</v>
      </c>
      <c r="K29" s="1"/>
      <c r="L29" s="47">
        <v>41.66666666666667</v>
      </c>
      <c r="M29" s="47">
        <v>17.0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E30" s="32"/>
      <c r="F30" s="32"/>
      <c r="G30" s="47">
        <v>4.0</v>
      </c>
      <c r="H30" s="47">
        <v>13.5</v>
      </c>
      <c r="I30" s="47">
        <v>3.5</v>
      </c>
      <c r="J30" s="47">
        <v>1.405633825579373</v>
      </c>
      <c r="K30" s="1"/>
      <c r="L30" s="47">
        <v>58.333333333333336</v>
      </c>
      <c r="M30" s="47">
        <v>18.0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32"/>
      <c r="E31" s="32"/>
      <c r="F31" s="32"/>
      <c r="G31" s="47">
        <v>5.0</v>
      </c>
      <c r="H31" s="47">
        <v>19.5</v>
      </c>
      <c r="I31" s="47">
        <v>-1.5</v>
      </c>
      <c r="J31" s="47">
        <v>-0.6024144966768742</v>
      </c>
      <c r="K31" s="1"/>
      <c r="L31" s="47">
        <v>75.0</v>
      </c>
      <c r="M31" s="47">
        <v>20.0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E32" s="32"/>
      <c r="F32" s="32"/>
      <c r="G32" s="48">
        <v>6.0</v>
      </c>
      <c r="H32" s="48">
        <v>22.5</v>
      </c>
      <c r="I32" s="48">
        <v>2.5</v>
      </c>
      <c r="J32" s="48">
        <v>1.0040241611281235</v>
      </c>
      <c r="K32" s="1"/>
      <c r="L32" s="48">
        <v>91.66666666666667</v>
      </c>
      <c r="M32" s="48">
        <v>25.0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E35" s="32"/>
      <c r="F35" s="3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E36" s="32"/>
      <c r="F36" s="3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