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801"/>
  <workbookPr defaultThemeVersion="166925"/>
  <bookViews>
    <workbookView xWindow="-120" yWindow="-120" windowWidth="29040" windowHeight="16440" activeTab="4"/>
  </bookViews>
  <sheets>
    <sheet name="Summary" sheetId="1" r:id="rId1"/>
    <sheet name="Bag. 1" sheetId="2" r:id="rId2"/>
    <sheet name="Bag. 2" sheetId="3" r:id="rId3"/>
    <sheet name="Bag. 3" sheetId="4" r:id="rId4"/>
    <sheet name="Bag. 4" sheetId="5" r:id="rId5"/>
    <sheet name="Bag. 5" sheetId="6" r:id="rId6"/>
    <sheet name="Data Referensi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<sst xmlns="http://schemas.openxmlformats.org/spreadsheetml/2006/main" uniqueCount="134" count="134">
  <si>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</si>
  <si>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</si>
  <si>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</si>
  <si>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</si>
  <si>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</si>
  <si>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</si>
  <si>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</si>
  <si>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</si>
  <si>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</si>
  <si>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</si>
  <si>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</si>
  <si>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</si>
  <si>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</si>
  <si>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</si>
  <si>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</si>
  <si>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</si>
  <si>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</si>
  <si>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</si>
  <si>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</si>
  <si>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</si>
  <si>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</si>
  <si>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</si>
  <si>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</si>
  <si>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</si>
  <si>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</si>
  <si>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</si>
  <si>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</si>
  <si>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</si>
  <si>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</si>
  <si>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</si>
  <si>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</si>
  <si>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</si>
  <si>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</si>
  <si>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</si>
  <si>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</si>
  <si>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</si>
  <si>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</si>
  <si>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</si>
  <si>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</si>
  <si>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</si>
  <si>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</si>
  <si>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</si>
  <si>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</si>
  <si>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</si>
  <si>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</si>
  <si>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</si>
  <si>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</si>
  <si>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</si>
  <si>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</si>
  <si>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</si>
  <si>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</si>
  <si>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</si>
  <si>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</si>
  <si>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</si>
  <si>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</si>
  <si>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</si>
  <si>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</si>
  <si>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</si>
  <si>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</si>
  <si>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</si>
  <si>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</si>
  <si>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</si>
  <si>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</si>
  <si>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</si>
  <si>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</si>
  <si>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</si>
  <si>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</si>
  <si>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</si>
  <si>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</si>
  <si>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</si>
  <si>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</si>
  <si>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</si>
  <si>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</si>
  <si>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</si>
  <si>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</si>
  <si>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</si>
  <si>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</si>
  <si>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</si>
  <si>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</si>
  <si>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</si>
  <si>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</si>
  <si>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</si>
  <si>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</si>
  <si>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</si>
  <si>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</si>
  <si>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</si>
  <si>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</si>
  <si>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</si>
  <si>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</si>
  <si>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</si>
  <si>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</si>
  <si>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</si>
  <si>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</si>
  <si>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</si>
  <si>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</si>
  <si>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</si>
  <si>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</si>
  <si>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</si>
  <si>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</si>
  <si>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</si>
  <si>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</si>
  <si>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</si>
  <si>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</si>
  <si>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</si>
  <si>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</si>
  <si>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</si>
  <si>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</si>
  <si>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</si>
  <si>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</si>
  <si>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</si>
  <si>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</si>
  <si>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</si>
  <si>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</si>
  <si>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</si>
  <si>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</si>
  <si>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</si>
  <si>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</si>
  <si>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</si>
  <si>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</si>
  <si>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</si>
  <si>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</si>
  <si>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</si>
  <si>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</si>
  <si>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</si>
  <si>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</si>
  <si>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</si>
  <si>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</si>
  <si>
    <t>PT</t>
  </si>
  <si>
    <t>if(F2&gt;300000000</t>
  </si>
  <si>
    <t>if(F2&gt;=3000000</t>
  </si>
  <si>
    <t>IF(F2&gt;=3000000</t>
  </si>
  <si>
    <t>IF</t>
  </si>
  <si>
    <t>=</t>
  </si>
  <si>
    <t>ll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</si>
</sst>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_(* #,##0_);_(* \(#,##0\);_(* &quot;-&quot;??_);_(@_)"/>
    <numFmt numFmtId="165" formatCode="[$-409]d\-mmm\-yyyy;@"/>
    <numFmt numFmtId="166" formatCode="_(* #,##0.00_);_(* \(#,##0.00\);_(* &quot;-&quot;??_);_(@_)"/>
  </numFmts>
  <fonts count="4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B4C7E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66" fontId="3" fillId="0" borderId="0">
      <alignment vertical="bottom"/>
      <protection locked="0" hidden="0"/>
    </xf>
  </cellStyleXfs>
  <cellXfs count="32">
    <xf numFmtId="0" fontId="0" fillId="0" borderId="0" xfId="0">
      <alignment vertical="center"/>
    </xf>
    <xf numFmtId="0" fontId="1" fillId="0" borderId="0" xfId="0" applyAlignment="1">
      <alignment horizontal="center" vertical="bottom"/>
    </xf>
    <xf numFmtId="0" fontId="2" fillId="2" borderId="1" xfId="0" applyFont="1" applyFill="1" applyBorder="1" applyAlignment="1">
      <alignment horizontal="center" vertical="bottom"/>
    </xf>
    <xf numFmtId="0" fontId="1" fillId="0" borderId="1" xfId="0" applyBorder="1" applyAlignment="1">
      <alignment horizontal="center" vertical="bottom"/>
    </xf>
    <xf numFmtId="0" fontId="1" fillId="0" borderId="1" xfId="0" applyBorder="1" applyAlignment="1">
      <alignment horizontal="left" vertical="bottom"/>
    </xf>
    <xf numFmtId="0" fontId="1" fillId="0" borderId="1" xfId="0" applyBorder="1" applyAlignment="1">
      <alignment horizontal="center" vertical="center"/>
    </xf>
    <xf numFmtId="0" fontId="1" fillId="3" borderId="1" xfId="0" applyFill="1" applyBorder="1" applyAlignment="1">
      <alignment horizontal="center" vertical="bottom"/>
    </xf>
    <xf numFmtId="0" fontId="1" fillId="3" borderId="1" xfId="0" applyFill="1" applyBorder="1" applyAlignment="1">
      <alignment horizontal="left" vertical="bottom"/>
    </xf>
    <xf numFmtId="0" fontId="1" fillId="3" borderId="2" xfId="0" applyFill="1" applyBorder="1" applyAlignment="1">
      <alignment horizontal="center" vertical="center"/>
    </xf>
    <xf numFmtId="0" fontId="1" fillId="3" borderId="3" xfId="0" applyFill="1" applyBorder="1" applyAlignment="1">
      <alignment horizontal="center" vertical="center"/>
    </xf>
    <xf numFmtId="0" fontId="2" fillId="0" borderId="0" xfId="0" applyFont="1" applyAlignment="1">
      <alignment vertical="bottom"/>
    </xf>
    <xf numFmtId="0" fontId="1" fillId="3" borderId="4" xfId="0" applyFill="1" applyBorder="1" applyAlignment="1">
      <alignment horizontal="center" vertical="center"/>
    </xf>
    <xf numFmtId="0" fontId="1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bottom"/>
    </xf>
    <xf numFmtId="0" fontId="1" fillId="0" borderId="1" xfId="0" applyBorder="1" applyAlignment="1">
      <alignment vertical="bottom"/>
    </xf>
    <xf numFmtId="164" fontId="1" fillId="0" borderId="1" xfId="1" applyNumberFormat="1" applyFont="1" applyBorder="1" applyAlignment="1">
      <alignment vertical="bottom"/>
    </xf>
    <xf numFmtId="164" fontId="1" fillId="0" borderId="0" xfId="0" applyNumberFormat="1" applyAlignment="1">
      <alignment vertical="bottom"/>
    </xf>
    <xf numFmtId="164" fontId="1" fillId="0" borderId="0" xfId="1" applyNumberFormat="1" applyFont="1" applyAlignment="1">
      <alignment vertical="bottom"/>
    </xf>
    <xf numFmtId="0" fontId="1" fillId="4" borderId="1" xfId="0" applyFill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1" xfId="0" applyBorder="1" applyAlignment="1">
      <alignment vertical="bottom"/>
    </xf>
    <xf numFmtId="0" fontId="1" fillId="0" borderId="1" xfId="0" applyBorder="1" applyAlignment="1" quotePrefix="1">
      <alignment vertical="bottom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Border="1" applyAlignment="1">
      <alignment vertical="bottom" wrapText="1"/>
    </xf>
    <xf numFmtId="164" fontId="1" fillId="0" borderId="1" xfId="1" applyNumberFormat="1" applyFont="1" applyBorder="1" applyAlignment="1">
      <alignment vertical="bottom" wrapText="1"/>
    </xf>
    <xf numFmtId="0" fontId="1" fillId="0" borderId="0" xfId="0" applyAlignment="1">
      <alignment vertical="bottom" wrapText="1"/>
    </xf>
    <xf numFmtId="165" fontId="1" fillId="0" borderId="1" xfId="0" applyNumberFormat="1" applyBorder="1" applyAlignment="1">
      <alignment horizontal="center" vertical="center"/>
    </xf>
    <xf numFmtId="0" fontId="1" fillId="0" borderId="1" xfId="0" applyBorder="1" applyAlignment="1">
      <alignment horizontal="center" vertical="center"/>
    </xf>
    <xf numFmtId="0" fontId="1" fillId="0" borderId="1" xfId="0" applyBorder="1">
      <alignment vertical="center"/>
    </xf>
    <xf numFmtId="0" fontId="2" fillId="4" borderId="1" xfId="0" applyFont="1" applyFill="1" applyBorder="1" applyAlignment="1">
      <alignment vertical="bottom"/>
    </xf>
  </cellXfs>
  <cellStyles count="2">
    <cellStyle name="常规" xfId="0" builtinId="0"/>
    <cellStyle name="千位分隔" xfId="1" builtinId="3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www.wps.cn/officeDocument/2020/cellImage" Target="cellimages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R27"/>
  <sheetViews>
    <sheetView workbookViewId="0" zoomScale="140">
      <selection activeCell="F5" sqref="F5"/>
    </sheetView>
  </sheetViews>
  <sheetFormatPr defaultRowHeight="15.0" defaultColWidth="10"/>
  <cols>
    <col min="1" max="1" customWidth="1" width="4.7109375" style="1"/>
    <col min="2" max="2" customWidth="1" width="20.855469" style="0"/>
    <col min="3" max="3" customWidth="0" width="9.140625" style="1"/>
  </cols>
  <sheetData>
    <row r="1" spans="8:8">
      <c r="A1" s="2" t="s">
        <v>44</v>
      </c>
      <c r="B1" s="2" t="s">
        <v>43</v>
      </c>
      <c r="C1" s="2" t="s">
        <v>45</v>
      </c>
    </row>
    <row r="2" spans="8:8">
      <c r="A2" s="3">
        <v>1.0</v>
      </c>
      <c r="B2" s="4" t="s">
        <v>20</v>
      </c>
      <c r="C2" s="5" t="s">
        <v>40</v>
      </c>
    </row>
    <row r="3" spans="8:8">
      <c r="A3" s="3">
        <v>2.0</v>
      </c>
      <c r="B3" s="4" t="s">
        <v>21</v>
      </c>
      <c r="C3" s="5"/>
    </row>
    <row r="4" spans="8:8">
      <c r="A4" s="3">
        <v>3.0</v>
      </c>
      <c r="B4" s="4" t="s">
        <v>24</v>
      </c>
      <c r="C4" s="5"/>
    </row>
    <row r="5" spans="8:8">
      <c r="A5" s="3">
        <v>4.0</v>
      </c>
      <c r="B5" s="4" t="s">
        <v>28</v>
      </c>
      <c r="C5" s="5"/>
    </row>
    <row r="6" spans="8:8">
      <c r="A6" s="3">
        <v>5.0</v>
      </c>
      <c r="B6" s="4" t="s">
        <v>53</v>
      </c>
      <c r="C6" s="5"/>
    </row>
    <row r="7" spans="8:8">
      <c r="A7" s="3">
        <v>6.0</v>
      </c>
      <c r="B7" s="4" t="s">
        <v>54</v>
      </c>
      <c r="C7" s="5"/>
    </row>
    <row r="8" spans="8:8">
      <c r="A8" s="3">
        <v>7.0</v>
      </c>
      <c r="B8" s="4" t="s">
        <v>29</v>
      </c>
      <c r="C8" s="5"/>
    </row>
    <row r="9" spans="8:8">
      <c r="A9" s="3">
        <v>8.0</v>
      </c>
      <c r="B9" s="4" t="s">
        <v>30</v>
      </c>
      <c r="C9" s="5"/>
    </row>
    <row r="10" spans="8:8">
      <c r="A10" s="6">
        <v>9.0</v>
      </c>
      <c r="B10" s="7" t="s">
        <v>36</v>
      </c>
      <c r="C10" s="8" t="s">
        <v>41</v>
      </c>
    </row>
    <row r="11" spans="8:8">
      <c r="A11" s="6">
        <v>10.0</v>
      </c>
      <c r="B11" s="7" t="s">
        <v>38</v>
      </c>
      <c r="C11" s="9"/>
    </row>
    <row r="12" spans="8:8">
      <c r="A12" s="6">
        <v>11.0</v>
      </c>
      <c r="B12" s="7" t="s">
        <v>39</v>
      </c>
      <c r="C12" s="9"/>
      <c r="N12" s="10"/>
    </row>
    <row r="13" spans="8:8">
      <c r="A13" s="6">
        <v>12.0</v>
      </c>
      <c r="B13" s="7" t="s">
        <v>37</v>
      </c>
      <c r="C13" s="11"/>
    </row>
    <row r="14" spans="8:8">
      <c r="A14" s="3">
        <v>13.0</v>
      </c>
      <c r="B14" s="4" t="s">
        <v>64</v>
      </c>
      <c r="C14" s="5" t="s">
        <v>42</v>
      </c>
    </row>
    <row r="15" spans="8:8">
      <c r="A15" s="3">
        <v>14.0</v>
      </c>
      <c r="B15" s="4" t="s">
        <v>66</v>
      </c>
      <c r="C15" s="5"/>
    </row>
    <row r="16" spans="8:8">
      <c r="A16" s="3">
        <v>15.0</v>
      </c>
      <c r="B16" s="4" t="s">
        <v>93</v>
      </c>
      <c r="C16" s="5"/>
    </row>
    <row r="17" spans="8:8">
      <c r="A17" s="3">
        <v>16.0</v>
      </c>
      <c r="B17" s="4" t="s">
        <v>94</v>
      </c>
      <c r="C17" s="5"/>
    </row>
    <row r="18" spans="8:8">
      <c r="A18" s="3">
        <v>17.0</v>
      </c>
      <c r="B18" s="4" t="s">
        <v>95</v>
      </c>
      <c r="C18" s="5"/>
    </row>
    <row r="19" spans="8:8">
      <c r="A19" s="6">
        <v>18.0</v>
      </c>
      <c r="B19" s="7" t="s">
        <v>82</v>
      </c>
      <c r="C19" s="12" t="s">
        <v>46</v>
      </c>
    </row>
    <row r="20" spans="8:8">
      <c r="A20" s="6">
        <v>19.0</v>
      </c>
      <c r="B20" s="7" t="s">
        <v>83</v>
      </c>
      <c r="C20" s="12"/>
    </row>
    <row r="21" spans="8:8">
      <c r="A21" s="6">
        <v>20.0</v>
      </c>
      <c r="B21" s="7" t="s">
        <v>84</v>
      </c>
      <c r="C21" s="12"/>
    </row>
    <row r="22" spans="8:8">
      <c r="A22" s="6">
        <v>21.0</v>
      </c>
      <c r="B22" s="7" t="s">
        <v>80</v>
      </c>
      <c r="C22" s="12"/>
    </row>
    <row r="23" spans="8:8">
      <c r="A23" s="6">
        <v>22.0</v>
      </c>
      <c r="B23" s="7" t="s">
        <v>81</v>
      </c>
      <c r="C23" s="12"/>
    </row>
    <row r="24" spans="8:8">
      <c r="A24" s="6">
        <v>23.0</v>
      </c>
      <c r="B24" s="7" t="s">
        <v>85</v>
      </c>
      <c r="C24" s="12"/>
    </row>
    <row r="25" spans="8:8">
      <c r="A25" s="3">
        <v>24.0</v>
      </c>
      <c r="B25" s="4" t="s">
        <v>96</v>
      </c>
      <c r="C25" s="5" t="s">
        <v>47</v>
      </c>
    </row>
    <row r="26" spans="8:8">
      <c r="A26" s="3">
        <v>25.0</v>
      </c>
      <c r="B26" s="4" t="s">
        <v>97</v>
      </c>
      <c r="C26" s="5"/>
    </row>
    <row r="27" spans="8:8">
      <c r="A27" s="3">
        <v>26.0</v>
      </c>
      <c r="B27" s="4" t="s">
        <v>98</v>
      </c>
      <c r="C27" s="5"/>
    </row>
  </sheetData>
  <mergeCells count="5">
    <mergeCell ref="C14:C18"/>
    <mergeCell ref="C19:C24"/>
    <mergeCell ref="C25:C27"/>
    <mergeCell ref="C2:C9"/>
    <mergeCell ref="C10:C13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O14"/>
  <sheetViews>
    <sheetView workbookViewId="0" zoomScale="84">
      <selection activeCell="B26" sqref="B26"/>
    </sheetView>
  </sheetViews>
  <sheetFormatPr defaultRowHeight="15.0" defaultColWidth="10"/>
  <cols>
    <col min="1" max="1" customWidth="1" width="26.140625" style="0"/>
    <col min="2" max="2" customWidth="1" width="10.050781" style="1"/>
    <col min="3" max="5" customWidth="1" width="16.425781" style="0"/>
    <col min="6" max="6" customWidth="1" width="13.140625" style="0"/>
    <col min="7" max="7" customWidth="1" width="16.0" style="0"/>
    <col min="9" max="9" customWidth="1" width="11.285156" style="0"/>
  </cols>
  <sheetData>
    <row r="1" spans="8:8">
      <c r="A1" s="13" t="s">
        <v>23</v>
      </c>
      <c r="B1" s="13" t="s">
        <v>1</v>
      </c>
      <c r="C1" s="13" t="s">
        <v>17</v>
      </c>
      <c r="D1" s="13" t="s">
        <v>18</v>
      </c>
      <c r="E1" s="13" t="s">
        <v>19</v>
      </c>
      <c r="F1" s="13" t="s">
        <v>15</v>
      </c>
      <c r="G1" s="13" t="s">
        <v>16</v>
      </c>
      <c r="H1" s="13" t="s">
        <v>2</v>
      </c>
      <c r="I1" s="13" t="s">
        <v>26</v>
      </c>
      <c r="K1" s="10" t="s">
        <v>20</v>
      </c>
    </row>
    <row r="2" spans="8:8">
      <c r="A2" s="14" t="s">
        <v>116</v>
      </c>
      <c r="B2" s="3" t="s">
        <v>4</v>
      </c>
      <c r="C2" s="15">
        <v>1.0E7</v>
      </c>
      <c r="D2" s="15">
        <v>3500000.0</v>
      </c>
      <c r="E2" s="15">
        <v>1.15E7</v>
      </c>
      <c r="F2" s="15">
        <f>SUM(C2:E2)</f>
        <v>2.5E7</v>
      </c>
      <c r="G2" s="15">
        <f>AVERAGE(C2:E2)</f>
        <v>8333333.333333333</v>
      </c>
      <c r="H2" s="14" t="str">
        <f>IF(F2&gt;=30000000,"Bagus","Tidak Bagus")</f>
        <v>Tidak Bagus</v>
      </c>
      <c r="I2" s="14">
        <f>RANK(F2,F$2:F$6,0)</f>
        <v>4.0</v>
      </c>
      <c r="K2" s="10" t="s">
        <v>21</v>
      </c>
    </row>
    <row r="3" spans="8:8">
      <c r="A3" s="14" t="s">
        <v>117</v>
      </c>
      <c r="B3" s="3" t="s">
        <v>4</v>
      </c>
      <c r="C3" s="15">
        <v>1.2E7</v>
      </c>
      <c r="D3" s="15">
        <v>9000000.0</v>
      </c>
      <c r="E3" s="15">
        <v>1.2E7</v>
      </c>
      <c r="F3" s="15">
        <f>SUM(C3:E3)</f>
        <v>3.3E7</v>
      </c>
      <c r="G3" s="15">
        <f>AVERAGE(C3:F3)</f>
        <v>1.65E7</v>
      </c>
      <c r="H3" s="14" t="str">
        <f>IF(F3&gt;=30000000,"Bagus","Tidak bagus")</f>
        <v>Bagus</v>
      </c>
      <c r="I3" s="14">
        <f>RANK(F3,F$2:F$6,0)</f>
        <v>2.0</v>
      </c>
      <c r="K3" s="10" t="s">
        <v>24</v>
      </c>
    </row>
    <row r="4" spans="8:8">
      <c r="A4" s="14" t="s">
        <v>118</v>
      </c>
      <c r="B4" s="3" t="s">
        <v>7</v>
      </c>
      <c r="C4" s="15">
        <v>5000000.0</v>
      </c>
      <c r="D4" s="15">
        <v>1.0E7</v>
      </c>
      <c r="E4" s="15">
        <v>8000000.0</v>
      </c>
      <c r="F4" s="15">
        <f>SUM(C4:E4)</f>
        <v>2.3E7</v>
      </c>
      <c r="G4" s="15">
        <f>AVERAGE(C4:F4)</f>
        <v>1.15E7</v>
      </c>
      <c r="H4" s="14" t="str">
        <f>IF(F4&gt;=30000000,"bagus","Tidak bagus")</f>
        <v>Tidak bagus</v>
      </c>
      <c r="I4" s="14">
        <f>RANK(F4,F$4:F$6,0)</f>
        <v>3.0</v>
      </c>
      <c r="K4" s="10" t="s">
        <v>28</v>
      </c>
    </row>
    <row r="5" spans="8:8">
      <c r="A5" s="14" t="s">
        <v>119</v>
      </c>
      <c r="B5" s="3" t="s">
        <v>7</v>
      </c>
      <c r="C5" s="15">
        <v>7500000.0</v>
      </c>
      <c r="D5" s="15">
        <v>1.2E7</v>
      </c>
      <c r="E5" s="15">
        <v>9500000.0</v>
      </c>
      <c r="F5" s="15">
        <f>SUM(C5:E5)</f>
        <v>2.9E7</v>
      </c>
      <c r="G5" s="15">
        <f>AVERAGE(C5:F5)</f>
        <v>1.45E7</v>
      </c>
      <c r="H5" s="14" t="str">
        <f>IF(F5&gt;=30000000,"Bagus","tidak Bagus")</f>
        <v>tidak Bagus</v>
      </c>
      <c r="I5" s="14">
        <f>RANK(F5,F$5:F$6,0)</f>
        <v>2.0</v>
      </c>
      <c r="K5" s="10" t="s">
        <v>53</v>
      </c>
    </row>
    <row r="6" spans="8:8">
      <c r="A6" s="14" t="s">
        <v>120</v>
      </c>
      <c r="B6" s="3" t="s">
        <v>4</v>
      </c>
      <c r="C6" s="15">
        <v>1.1E7</v>
      </c>
      <c r="D6" s="15">
        <v>1.325E7</v>
      </c>
      <c r="E6" s="15">
        <v>1.5E7</v>
      </c>
      <c r="F6" s="15">
        <f>SUM(C6:E6)</f>
        <v>3.925E7</v>
      </c>
      <c r="G6" s="15">
        <f>AVERAGE(C6:F6)</f>
        <v>1.9625E7</v>
      </c>
      <c r="H6" s="14" t="str">
        <f>IF(F6&gt;3000000,"bagus","tidak Bagus")</f>
        <v>bagus</v>
      </c>
      <c r="I6" s="14">
        <f>RANK(F6,F$2:F$6,0)</f>
        <v>1.0</v>
      </c>
      <c r="K6" s="10" t="s">
        <v>54</v>
      </c>
    </row>
    <row r="7" spans="8:8">
      <c r="K7" s="10" t="s">
        <v>29</v>
      </c>
    </row>
    <row r="8" spans="8:8">
      <c r="K8" s="10" t="s">
        <v>30</v>
      </c>
    </row>
    <row r="9" spans="8:8" ht="28.55">
      <c r="A9" t="s">
        <v>25</v>
      </c>
      <c r="B9" s="1">
        <f>COUNT(F2:F6)</f>
        <v>5.0</v>
      </c>
      <c r="K9" s="10" t="s">
        <v>124</v>
      </c>
    </row>
    <row r="10" spans="8:8" ht="28.55">
      <c r="A10" t="s">
        <v>51</v>
      </c>
      <c r="B10" s="1">
        <f>MAX(F2:F6)</f>
        <v>3.925E7</v>
      </c>
      <c r="C10" s="16"/>
    </row>
    <row r="11" spans="8:8" ht="28.55">
      <c r="A11" t="s">
        <v>52</v>
      </c>
      <c r="B11" s="1">
        <f>MIN(F2:F6)</f>
        <v>2.3E7</v>
      </c>
      <c r="C11" s="16"/>
    </row>
    <row r="12" spans="8:8" ht="28.55">
      <c r="A12" t="s">
        <v>49</v>
      </c>
      <c r="B12" s="1">
        <f>SUMIF(B2:B6,"L",F2:F6)</f>
        <v>9.725E7</v>
      </c>
      <c r="C12" s="17"/>
    </row>
    <row r="13" spans="8:8" ht="28.55">
      <c r="A13" t="s">
        <v>50</v>
      </c>
      <c r="B13" s="1">
        <f>SUMIF(B2:B6,"P",F2:F6)</f>
        <v>5.2E7</v>
      </c>
      <c r="C13" s="17"/>
    </row>
    <row r="14" spans="8:8">
      <c r="A14" t="s">
        <v>27</v>
      </c>
      <c r="B14" s="1">
        <f>COUNTIF(H2:H6,"bagus")</f>
        <v>2.0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J5"/>
  <sheetViews>
    <sheetView workbookViewId="0" zoomScale="97">
      <selection activeCell="F22" sqref="F22"/>
    </sheetView>
  </sheetViews>
  <sheetFormatPr defaultRowHeight="15.0" defaultColWidth="10"/>
  <cols>
    <col min="2" max="2" customWidth="1" width="14.855469" style="0"/>
    <col min="4" max="4" customWidth="1" width="18.140625" style="0"/>
  </cols>
  <sheetData>
    <row r="1" spans="8:8" ht="37.7">
      <c r="A1" s="18" t="s">
        <v>31</v>
      </c>
      <c r="B1" s="18"/>
      <c r="C1" s="19" t="str">
        <f>TRIM(C1)</f>
        <v>NaMa KEPala SekOLAH</v>
      </c>
      <c r="D1" s="19"/>
      <c r="F1" s="10" t="s">
        <v>36</v>
      </c>
    </row>
    <row r="2" spans="8:8" ht="37.7">
      <c r="A2" s="18" t="s">
        <v>35</v>
      </c>
      <c r="B2" s="18"/>
      <c r="C2" s="20" t="str">
        <f>TRIM(C1)</f>
        <v>NaMa KEPala SekOLAH</v>
      </c>
      <c r="D2" s="20"/>
      <c r="F2" s="10" t="s">
        <v>38</v>
      </c>
    </row>
    <row r="3" spans="8:8" ht="37.7">
      <c r="A3" s="18" t="s">
        <v>32</v>
      </c>
      <c r="B3" s="18"/>
      <c r="C3" s="21" t="str">
        <f>LOWER(C1)</f>
        <v>nama kepala sekolah</v>
      </c>
      <c r="D3" s="21"/>
      <c r="F3" s="10" t="s">
        <v>39</v>
      </c>
    </row>
    <row r="4" spans="8:8" ht="37.7">
      <c r="A4" s="18" t="s">
        <v>33</v>
      </c>
      <c r="B4" s="18"/>
      <c r="C4" s="21" t="str">
        <f>UPPER(C1)</f>
        <v>NAMA KEPALA SEKOLAH</v>
      </c>
      <c r="D4" s="21"/>
      <c r="F4" s="10" t="s">
        <v>37</v>
      </c>
    </row>
    <row r="5" spans="8:8" ht="37.7">
      <c r="A5" s="18" t="s">
        <v>34</v>
      </c>
      <c r="B5" s="18"/>
      <c r="C5" s="21" t="str">
        <f>PROPER(C1)</f>
        <v>Nama Kepala Sekolah</v>
      </c>
      <c r="D5" s="21"/>
    </row>
  </sheetData>
  <mergeCells count="10">
    <mergeCell ref="A5:B5"/>
    <mergeCell ref="C5:D5"/>
    <mergeCell ref="A4:B4"/>
    <mergeCell ref="C4:D4"/>
    <mergeCell ref="A3:B3"/>
    <mergeCell ref="C3:D3"/>
    <mergeCell ref="A2:B2"/>
    <mergeCell ref="C2:D2"/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K16"/>
  <sheetViews>
    <sheetView workbookViewId="0" topLeftCell="B1" zoomScale="103">
      <selection activeCell="C20" sqref="C20"/>
    </sheetView>
  </sheetViews>
  <sheetFormatPr defaultRowHeight="15.0" defaultColWidth="10"/>
  <cols>
    <col min="1" max="1" customWidth="1" width="16.425781" style="0"/>
    <col min="2" max="2" customWidth="1" width="19.570312" style="0"/>
    <col min="3" max="5" customWidth="1" width="18.570312" style="0"/>
    <col min="7" max="7" customWidth="1" width="11.5703125" style="0"/>
  </cols>
  <sheetData>
    <row r="1" spans="8:8">
      <c r="A1" s="13" t="s">
        <v>55</v>
      </c>
      <c r="B1" s="13" t="s">
        <v>22</v>
      </c>
      <c r="C1" s="13" t="s">
        <v>56</v>
      </c>
      <c r="D1" s="13" t="s">
        <v>57</v>
      </c>
      <c r="E1" s="13" t="s">
        <v>65</v>
      </c>
      <c r="G1" s="10" t="s">
        <v>64</v>
      </c>
    </row>
    <row r="2" spans="8:8">
      <c r="A2" s="14" t="s">
        <v>58</v>
      </c>
      <c r="B2" s="14" t="s">
        <v>59</v>
      </c>
      <c r="C2" s="14">
        <v>1990.0</v>
      </c>
      <c r="D2" s="14"/>
      <c r="E2" s="14"/>
      <c r="G2" s="10" t="s">
        <v>66</v>
      </c>
    </row>
    <row r="3" spans="8:8">
      <c r="A3" s="14" t="s">
        <v>60</v>
      </c>
      <c r="B3" s="14" t="s">
        <v>61</v>
      </c>
      <c r="C3" s="14">
        <v>1994.0</v>
      </c>
      <c r="D3" s="14"/>
      <c r="E3" s="14"/>
      <c r="G3" s="10" t="s">
        <v>93</v>
      </c>
    </row>
    <row r="4" spans="8:8">
      <c r="A4" s="14" t="s">
        <v>62</v>
      </c>
      <c r="B4" s="14" t="s">
        <v>126</v>
      </c>
      <c r="C4" s="14">
        <v>1989.0</v>
      </c>
      <c r="D4" s="14"/>
      <c r="E4" s="14"/>
      <c r="G4" s="10" t="s">
        <v>94</v>
      </c>
    </row>
    <row r="5" spans="8:8">
      <c r="A5" s="14" t="s">
        <v>58</v>
      </c>
      <c r="B5" s="14" t="s">
        <v>63</v>
      </c>
      <c r="C5" s="14">
        <v>1997.0</v>
      </c>
      <c r="D5" s="14"/>
      <c r="E5" s="14"/>
      <c r="G5" s="10" t="s">
        <v>95</v>
      </c>
    </row>
    <row r="9" spans="8:8">
      <c r="A9" s="13" t="s">
        <v>22</v>
      </c>
      <c r="B9" s="13" t="s">
        <v>48</v>
      </c>
      <c r="C9" s="13" t="s">
        <v>88</v>
      </c>
      <c r="D9" s="13" t="s">
        <v>89</v>
      </c>
      <c r="E9" s="13" t="s">
        <v>92</v>
      </c>
    </row>
    <row r="10" spans="8:8">
      <c r="A10" s="14" t="s">
        <v>59</v>
      </c>
      <c r="B10" s="22" t="s">
        <v>86</v>
      </c>
      <c r="C10" s="14"/>
      <c r="D10" s="14"/>
      <c r="E10" s="14"/>
    </row>
    <row r="11" spans="8:8">
      <c r="A11" s="14" t="s">
        <v>61</v>
      </c>
      <c r="B11" s="22" t="s">
        <v>87</v>
      </c>
      <c r="C11" s="14"/>
      <c r="D11" s="14"/>
      <c r="E11" s="14"/>
    </row>
    <row r="12" spans="8:8">
      <c r="A12" s="14" t="s">
        <v>14</v>
      </c>
      <c r="B12" s="22" t="s">
        <v>90</v>
      </c>
      <c r="C12" s="14"/>
      <c r="D12" s="14"/>
      <c r="E12" s="14"/>
    </row>
    <row r="13" spans="8:8">
      <c r="A13" s="14" t="s">
        <v>63</v>
      </c>
      <c r="B13" s="22" t="s">
        <v>91</v>
      </c>
      <c r="C13" s="14"/>
      <c r="D13" s="14"/>
      <c r="E13" s="14"/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Q12"/>
  <sheetViews>
    <sheetView tabSelected="1" workbookViewId="0" topLeftCell="B1" zoomScale="87">
      <selection activeCell="D2" sqref="D2"/>
    </sheetView>
  </sheetViews>
  <sheetFormatPr defaultRowHeight="15.0" defaultColWidth="10"/>
  <cols>
    <col min="1" max="1" customWidth="1" width="13.855469" style="0"/>
    <col min="2" max="2" customWidth="1" width="9.425781" style="0"/>
    <col min="3" max="5" customWidth="1" width="12.285156" style="0"/>
    <col min="6" max="6" customWidth="1" width="6.4257812" style="0"/>
    <col min="7" max="7" customWidth="1" width="15.425781" style="0"/>
    <col min="8" max="8" customWidth="1" width="15.855469" style="0"/>
    <col min="9" max="11" customWidth="1" width="12.425781" style="0"/>
  </cols>
  <sheetData>
    <row r="1" spans="8:8" ht="30.0">
      <c r="A1" s="23" t="s">
        <v>0</v>
      </c>
      <c r="B1" s="23" t="s">
        <v>67</v>
      </c>
      <c r="C1" s="24" t="s">
        <v>68</v>
      </c>
      <c r="D1" s="24" t="s">
        <v>69</v>
      </c>
      <c r="E1" s="24" t="s">
        <v>70</v>
      </c>
      <c r="G1" s="23" t="s">
        <v>71</v>
      </c>
      <c r="H1" s="24" t="s">
        <v>72</v>
      </c>
      <c r="I1" s="24" t="s">
        <v>68</v>
      </c>
      <c r="J1" s="24" t="s">
        <v>69</v>
      </c>
      <c r="K1" s="24" t="s">
        <v>70</v>
      </c>
    </row>
    <row r="2" spans="8:8">
      <c r="A2" s="14" t="s">
        <v>3</v>
      </c>
      <c r="B2" s="14">
        <v>57.26</v>
      </c>
      <c r="C2" s="25">
        <f>ROUNDDOWN(B2,0)</f>
        <v>57.0</v>
      </c>
      <c r="D2" s="25">
        <f>ROUNDUP(B2,0)</f>
        <v>58.0</v>
      </c>
      <c r="E2" s="25">
        <f>ROUND(B2,0)</f>
        <v>57.0</v>
      </c>
      <c r="G2" s="14" t="s">
        <v>73</v>
      </c>
      <c r="H2" s="25">
        <v>1150.0</v>
      </c>
      <c r="I2" s="15">
        <f>FLOOR(H2,1)</f>
        <v>1150.0</v>
      </c>
      <c r="J2" s="26">
        <f>CEILING(H2,1)</f>
        <v>1150.0</v>
      </c>
      <c r="K2" s="26">
        <f>MROUND(H2,1)</f>
        <v>1150.0</v>
      </c>
      <c r="M2" s="10" t="s">
        <v>82</v>
      </c>
    </row>
    <row r="3" spans="8:8" ht="42.05">
      <c r="A3" s="14" t="s">
        <v>74</v>
      </c>
      <c r="B3" s="14">
        <v>84.15</v>
      </c>
      <c r="C3" s="25">
        <f>ROUNDDOWN(B3,0)</f>
        <v>84.0</v>
      </c>
      <c r="D3" s="25">
        <f>ROUNDUP(B3,0)</f>
        <v>85.0</v>
      </c>
      <c r="E3" s="25">
        <f>ROUND(B3,0)</f>
        <v>84.0</v>
      </c>
      <c r="G3" s="14" t="s">
        <v>75</v>
      </c>
      <c r="H3" s="25">
        <v>560.0</v>
      </c>
      <c r="I3" s="15">
        <f>FLOOR(H3,1)</f>
        <v>560.0</v>
      </c>
      <c r="J3" s="26">
        <f>CEILING(H3,1)</f>
        <v>560.0</v>
      </c>
      <c r="K3" s="26">
        <f>MROUND(H3,1)</f>
        <v>560.0</v>
      </c>
      <c r="M3" s="10" t="s">
        <v>83</v>
      </c>
    </row>
    <row r="4" spans="8:8" ht="42.05">
      <c r="A4" s="14" t="s">
        <v>6</v>
      </c>
      <c r="B4" s="14">
        <v>75.89</v>
      </c>
      <c r="C4" s="25">
        <f>ROUNDDOWN(B4,0)</f>
        <v>75.0</v>
      </c>
      <c r="D4" s="25">
        <f>ROUNDUP(B4,0)</f>
        <v>76.0</v>
      </c>
      <c r="E4" s="25">
        <f>ROUND(B4,0)</f>
        <v>76.0</v>
      </c>
      <c r="G4" s="14" t="s">
        <v>76</v>
      </c>
      <c r="H4" s="25">
        <v>86.0</v>
      </c>
      <c r="I4" s="15">
        <f>FLOOR(H4,1)</f>
        <v>86.0</v>
      </c>
      <c r="J4" s="26">
        <f>CEILING(H4,1)</f>
        <v>86.0</v>
      </c>
      <c r="K4" s="26">
        <f>MROUND(H4,1)</f>
        <v>86.0</v>
      </c>
      <c r="M4" s="10" t="s">
        <v>84</v>
      </c>
    </row>
    <row r="5" spans="8:8" ht="42.05">
      <c r="A5" s="14" t="s">
        <v>8</v>
      </c>
      <c r="B5" s="14">
        <v>91.29</v>
      </c>
      <c r="C5" s="25">
        <f>ROUNDDOWN(B5,0)</f>
        <v>91.0</v>
      </c>
      <c r="D5" s="25">
        <f>ROUNDUP(B5,0)</f>
        <v>92.0</v>
      </c>
      <c r="E5" s="25">
        <f>ROUND(B5,0)</f>
        <v>91.0</v>
      </c>
      <c r="G5" s="14" t="s">
        <v>77</v>
      </c>
      <c r="H5" s="25">
        <v>125.0</v>
      </c>
      <c r="I5" s="15">
        <f>FLOOR(H5,1)</f>
        <v>125.0</v>
      </c>
      <c r="J5" s="26">
        <f>CEILING(H5,1)</f>
        <v>125.0</v>
      </c>
      <c r="K5" s="26">
        <f>MROUND(H5,1)</f>
        <v>125.0</v>
      </c>
      <c r="M5" s="10" t="s">
        <v>80</v>
      </c>
    </row>
    <row r="6" spans="8:8" ht="42.05">
      <c r="A6" s="14" t="s">
        <v>9</v>
      </c>
      <c r="B6" s="14">
        <v>64.49</v>
      </c>
      <c r="C6" s="25">
        <f>ROUNDDOWN(B6,0)</f>
        <v>64.0</v>
      </c>
      <c r="D6" s="25">
        <f>ROUNDUP(B6,0)</f>
        <v>65.0</v>
      </c>
      <c r="E6" s="25">
        <f>ROUND(B6,0)</f>
        <v>64.0</v>
      </c>
      <c r="G6" s="14" t="s">
        <v>78</v>
      </c>
      <c r="H6" s="25">
        <v>968.0</v>
      </c>
      <c r="I6" s="15">
        <f>FLOOR(H6,1)</f>
        <v>968.0</v>
      </c>
      <c r="J6" s="26">
        <f>CEILING(H6,1)</f>
        <v>968.0</v>
      </c>
      <c r="K6" s="26">
        <f>MROUND(H6,1)</f>
        <v>968.0</v>
      </c>
      <c r="M6" s="10" t="s">
        <v>81</v>
      </c>
    </row>
    <row r="7" spans="8:8" ht="33.9">
      <c r="A7" s="14" t="s">
        <v>10</v>
      </c>
      <c r="B7" s="14">
        <v>59.55</v>
      </c>
      <c r="C7" s="25">
        <f>ROUNDDOWN(B7,0)</f>
        <v>59.0</v>
      </c>
      <c r="D7" s="25">
        <f>ROUNDUP(B7,0)</f>
        <v>60.0</v>
      </c>
      <c r="E7" s="25">
        <f>ROUND(B7,0)</f>
        <v>60.0</v>
      </c>
      <c r="H7" s="27"/>
      <c r="M7" s="10" t="s">
        <v>85</v>
      </c>
    </row>
    <row r="8" spans="8:8" ht="33.9">
      <c r="A8" s="14" t="s">
        <v>79</v>
      </c>
      <c r="B8" s="14">
        <v>67.42</v>
      </c>
      <c r="C8" s="25">
        <f>ROUNDDOWN(B8,0)</f>
        <v>67.0</v>
      </c>
      <c r="D8" s="25">
        <f>ROUNDUP(B8,0)</f>
        <v>68.0</v>
      </c>
      <c r="E8" s="25">
        <f>ROUND(B8,0)</f>
        <v>67.0</v>
      </c>
      <c r="H8" s="27"/>
    </row>
    <row r="9" spans="8:8" ht="33.9">
      <c r="A9" s="14" t="s">
        <v>12</v>
      </c>
      <c r="B9" s="14">
        <v>98.05</v>
      </c>
      <c r="C9" s="25">
        <f>ROUNDDOWN(B9,0)</f>
        <v>98.0</v>
      </c>
      <c r="D9" s="25">
        <f>ROUNDUP(B9,0)</f>
        <v>99.0</v>
      </c>
      <c r="E9" s="25">
        <f>ROUND(B9,0)</f>
        <v>98.0</v>
      </c>
      <c r="H9" s="27"/>
    </row>
    <row r="10" spans="8:8" ht="33.9">
      <c r="A10" s="14" t="s">
        <v>13</v>
      </c>
      <c r="B10" s="14">
        <v>63.45</v>
      </c>
      <c r="C10" s="25">
        <f>ROUNDDOWN(B10,0)</f>
        <v>63.0</v>
      </c>
      <c r="D10" s="25">
        <f>ROUNDUP(B10,0)</f>
        <v>64.0</v>
      </c>
      <c r="E10" s="25">
        <f>ROUND(B10,0)</f>
        <v>63.0</v>
      </c>
      <c r="H10" s="27"/>
    </row>
    <row r="11" spans="8:8" ht="33.9">
      <c r="A11" s="14" t="s">
        <v>14</v>
      </c>
      <c r="B11" s="14">
        <v>79.13</v>
      </c>
      <c r="C11" s="25">
        <f>ROUNDDOWN(B11,0)</f>
        <v>79.0</v>
      </c>
      <c r="D11" s="25">
        <f>ROUNDUP(B11,0)</f>
        <v>80.0</v>
      </c>
      <c r="E11" s="25">
        <f>ROUND(B11,0)</f>
        <v>79.0</v>
      </c>
      <c r="H11" s="27"/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L11"/>
  <sheetViews>
    <sheetView workbookViewId="0" zoomScale="93">
      <selection activeCell="D14" sqref="D11:H14"/>
    </sheetView>
  </sheetViews>
  <sheetFormatPr defaultRowHeight="15.0" defaultColWidth="10"/>
  <cols>
    <col min="1" max="1" customWidth="1" bestFit="1" width="18.710938" style="0"/>
    <col min="2" max="2" customWidth="1" bestFit="1" width="15.0" style="0"/>
    <col min="3" max="3" customWidth="1" bestFit="1" width="15.285156" style="0"/>
    <col min="4" max="4" customWidth="1" width="17.425781" style="0"/>
    <col min="5" max="5" customWidth="1" bestFit="1" width="16.285156" style="0"/>
  </cols>
  <sheetData>
    <row r="1" spans="8:8">
      <c r="A1" s="23" t="s">
        <v>99</v>
      </c>
      <c r="B1" s="23" t="s">
        <v>100</v>
      </c>
      <c r="C1" s="23" t="s">
        <v>101</v>
      </c>
      <c r="D1" s="23" t="s">
        <v>102</v>
      </c>
      <c r="E1" s="23" t="s">
        <v>103</v>
      </c>
    </row>
    <row r="2" spans="8:8">
      <c r="A2" s="28">
        <v>44261.0</v>
      </c>
      <c r="B2" s="29">
        <v>106.0</v>
      </c>
      <c r="C2" s="14"/>
      <c r="D2" s="14"/>
      <c r="E2" s="14"/>
      <c r="H2" s="10" t="s">
        <v>121</v>
      </c>
    </row>
    <row r="3" spans="8:8">
      <c r="A3" s="28">
        <v>44257.0</v>
      </c>
      <c r="B3" s="29">
        <v>102.0</v>
      </c>
      <c r="C3" s="14"/>
      <c r="D3" s="14"/>
      <c r="E3" s="14"/>
      <c r="H3" s="10" t="s">
        <v>122</v>
      </c>
    </row>
    <row r="4" spans="8:8">
      <c r="A4" s="28">
        <v>44259.0</v>
      </c>
      <c r="B4" s="29">
        <v>104.0</v>
      </c>
      <c r="C4" s="14"/>
      <c r="D4" s="14"/>
      <c r="E4" s="14"/>
      <c r="H4" s="10" t="s">
        <v>123</v>
      </c>
    </row>
    <row r="5" spans="8:8">
      <c r="A5" s="28">
        <v>44260.0</v>
      </c>
      <c r="B5" s="29">
        <v>105.0</v>
      </c>
      <c r="C5" s="14"/>
      <c r="D5" s="14"/>
      <c r="E5" s="14"/>
    </row>
    <row r="6" spans="8:8">
      <c r="A6" s="28">
        <v>44265.0</v>
      </c>
      <c r="B6" s="29">
        <v>110.0</v>
      </c>
      <c r="C6" s="14"/>
      <c r="D6" s="14"/>
      <c r="E6" s="14"/>
    </row>
    <row r="7" spans="8:8">
      <c r="A7" s="28">
        <v>44258.0</v>
      </c>
      <c r="B7" s="29">
        <v>103.0</v>
      </c>
      <c r="C7" s="14"/>
      <c r="D7" s="14"/>
      <c r="E7" s="14"/>
    </row>
    <row r="8" spans="8:8">
      <c r="A8" s="28">
        <v>44263.0</v>
      </c>
      <c r="B8" s="29">
        <v>108.0</v>
      </c>
      <c r="C8" s="14"/>
      <c r="D8" s="14"/>
      <c r="E8" s="14"/>
    </row>
    <row r="9" spans="8:8">
      <c r="A9" s="28">
        <v>44264.0</v>
      </c>
      <c r="B9" s="29">
        <v>109.0</v>
      </c>
      <c r="C9" s="14"/>
      <c r="D9" s="14"/>
      <c r="E9" s="14"/>
    </row>
    <row r="10" spans="8:8">
      <c r="A10" s="28">
        <v>44256.0</v>
      </c>
      <c r="B10" s="29">
        <v>101.0</v>
      </c>
      <c r="C10" s="14"/>
      <c r="D10" s="14"/>
      <c r="E10" s="14"/>
    </row>
    <row r="11" spans="8:8">
      <c r="A11" s="28">
        <v>44262.0</v>
      </c>
      <c r="B11" s="29">
        <v>112.0</v>
      </c>
      <c r="C11" s="14"/>
      <c r="D11" s="14"/>
      <c r="E11" s="14"/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I15"/>
  <sheetViews>
    <sheetView workbookViewId="0" zoomScale="190">
      <selection activeCell="A15" sqref="A15"/>
    </sheetView>
  </sheetViews>
  <sheetFormatPr defaultRowHeight="15.0" defaultColWidth="10"/>
  <cols>
    <col min="1" max="1" customWidth="1" bestFit="1" width="16.285156" style="0"/>
    <col min="2" max="5" customWidth="1" width="15.5703125" style="0"/>
  </cols>
  <sheetData>
    <row r="1" spans="8:8">
      <c r="A1" s="23" t="s">
        <v>100</v>
      </c>
      <c r="B1" s="23" t="s">
        <v>101</v>
      </c>
      <c r="C1" s="23" t="s">
        <v>104</v>
      </c>
      <c r="D1" s="23" t="s">
        <v>102</v>
      </c>
    </row>
    <row r="2" spans="8:8">
      <c r="A2" s="29">
        <v>101.0</v>
      </c>
      <c r="B2" s="30" t="s">
        <v>3</v>
      </c>
      <c r="C2" s="30" t="s">
        <v>105</v>
      </c>
      <c r="D2" s="30" t="s">
        <v>106</v>
      </c>
    </row>
    <row r="3" spans="8:8">
      <c r="A3" s="29">
        <v>102.0</v>
      </c>
      <c r="B3" s="30" t="s">
        <v>5</v>
      </c>
      <c r="C3" s="30" t="s">
        <v>105</v>
      </c>
      <c r="D3" s="30" t="s">
        <v>107</v>
      </c>
    </row>
    <row r="4" spans="8:8">
      <c r="A4" s="29">
        <v>103.0</v>
      </c>
      <c r="B4" s="30" t="s">
        <v>6</v>
      </c>
      <c r="C4" s="30" t="s">
        <v>108</v>
      </c>
      <c r="D4" s="30" t="s">
        <v>109</v>
      </c>
    </row>
    <row r="5" spans="8:8">
      <c r="A5" s="29">
        <v>104.0</v>
      </c>
      <c r="B5" s="30" t="s">
        <v>8</v>
      </c>
      <c r="C5" s="30" t="s">
        <v>108</v>
      </c>
      <c r="D5" s="30" t="s">
        <v>110</v>
      </c>
    </row>
    <row r="6" spans="8:8">
      <c r="A6" s="29">
        <v>105.0</v>
      </c>
      <c r="B6" s="30" t="s">
        <v>9</v>
      </c>
      <c r="C6" s="30" t="s">
        <v>105</v>
      </c>
      <c r="D6" s="30" t="s">
        <v>107</v>
      </c>
    </row>
    <row r="7" spans="8:8">
      <c r="A7" s="29">
        <v>106.0</v>
      </c>
      <c r="B7" s="30" t="s">
        <v>10</v>
      </c>
      <c r="C7" s="30" t="s">
        <v>108</v>
      </c>
      <c r="D7" s="30" t="s">
        <v>109</v>
      </c>
    </row>
    <row r="8" spans="8:8">
      <c r="A8" s="29">
        <v>107.0</v>
      </c>
      <c r="B8" s="30" t="s">
        <v>11</v>
      </c>
      <c r="C8" s="30" t="s">
        <v>108</v>
      </c>
      <c r="D8" s="30" t="s">
        <v>110</v>
      </c>
    </row>
    <row r="9" spans="8:8">
      <c r="A9" s="29">
        <v>108.0</v>
      </c>
      <c r="B9" s="30" t="s">
        <v>12</v>
      </c>
      <c r="C9" s="30" t="s">
        <v>108</v>
      </c>
      <c r="D9" s="30" t="s">
        <v>106</v>
      </c>
    </row>
    <row r="10" spans="8:8">
      <c r="A10" s="29">
        <v>109.0</v>
      </c>
      <c r="B10" s="30" t="s">
        <v>111</v>
      </c>
      <c r="C10" s="30" t="s">
        <v>105</v>
      </c>
      <c r="D10" s="30" t="s">
        <v>107</v>
      </c>
    </row>
    <row r="11" spans="8:8">
      <c r="A11" s="29">
        <v>110.0</v>
      </c>
      <c r="B11" s="30" t="s">
        <v>14</v>
      </c>
      <c r="C11" s="30" t="s">
        <v>105</v>
      </c>
      <c r="D11" s="30" t="s">
        <v>106</v>
      </c>
    </row>
    <row r="14" spans="8:8">
      <c r="A14" s="31" t="s">
        <v>112</v>
      </c>
      <c r="B14" s="14" t="s">
        <v>107</v>
      </c>
      <c r="C14" s="14" t="s">
        <v>106</v>
      </c>
      <c r="D14" s="14" t="s">
        <v>109</v>
      </c>
      <c r="E14" s="14" t="s">
        <v>110</v>
      </c>
    </row>
    <row r="15" spans="8:8">
      <c r="A15" s="31" t="s">
        <v>103</v>
      </c>
      <c r="B15" s="14" t="s">
        <v>113</v>
      </c>
      <c r="C15" s="14" t="s">
        <v>114</v>
      </c>
      <c r="D15" s="14" t="s">
        <v>114</v>
      </c>
      <c r="E15" s="1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2021-03-18T06:04:42Z</dcterms:created>
  <dcterms:modified xsi:type="dcterms:W3CDTF">2022-08-15T05:48:46Z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1fd954621b024b14b4c1e9c3093cbb0d</vt:lpwstr>
  </property>
</Properties>
</file>