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1944E3CE-62B3-E34A-8C54-12F18FA7AE25}" xr6:coauthVersionLast="47" xr6:coauthVersionMax="47" xr10:uidLastSave="{00000000-0000-0000-0000-000000000000}"/>
  <bookViews>
    <workbookView xWindow="6840" yWindow="760" windowWidth="23400" windowHeight="17420" xr2:uid="{C2DE81AA-19AB-3641-B567-292C68886DC7}"/>
  </bookViews>
  <sheets>
    <sheet name="Dashboard" sheetId="3" r:id="rId1"/>
    <sheet name="Workings" sheetId="4" r:id="rId2"/>
    <sheet name="Dataset" sheetId="1" r:id="rId3"/>
  </sheets>
  <externalReferences>
    <externalReference r:id="rId4"/>
  </externalReferences>
  <calcPr calcId="18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D3" i="4" l="1"/>
  <c r="C3" i="4"/>
  <c r="B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M3" i="4"/>
  <c r="E3" i="4" l="1"/>
  <c r="F3" i="4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<sst xmlns="http://schemas.openxmlformats.org/spreadsheetml/2006/main" count="237" uniqueCount="44">
  <si>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</si>
  <si>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</si>
  <si>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</si>
  <si>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</si>
  <si>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</si>
  <si>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</si>
  <si>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</si>
  <si>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</si>
  <si>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</si>
  <si>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</si>
  <si>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</si>
  <si>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</si>
  <si>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</si>
  <si>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</si>
  <si>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</si>
  <si>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</si>
  <si>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</si>
  <si>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</si>
  <si>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</si>
  <si>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</si>
  <si>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</si>
  <si>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</si>
  <si>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</si>
  <si>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</si>
  <si>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</si>
  <si>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</si>
  <si>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</si>
  <si>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</si>
  <si>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</si>
  <si>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</si>
  <si>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</si>
  <si>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</si>
  <si>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</si>
  <si>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</si>
  <si>
    <t>Sum of Duration</t>
  </si>
  <si>
    <t>Not Started</t>
  </si>
  <si>
    <t>In Progress</t>
  </si>
  <si>
    <t>Completed</t>
  </si>
  <si>
    <t>Remaining</t>
  </si>
  <si>
    <t>Total Tasks</t>
  </si>
  <si>
    <t>Sum of Days completed</t>
  </si>
  <si>
    <t>Values</t>
  </si>
  <si>
    <t>Days Completed</t>
  </si>
  <si>
    <t>Days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</si>
</sst>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</cellXfs>
  <cellStyles count="2">
    <cellStyle name="Normal" xfId="0" builtinId="0"/>
    <cellStyle name="Per cent" xfId="1" builtinId="5"/>
  </cellStyles>
  <dxfs count="10">
    <dxf>
      <numFmt numFmtId="3" formatCode="#,##0"/>
    </dxf>
    <dxf>
      <numFmt numFmtId="3" formatCode="#,##0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AU" sz="1600" b="1">
                <a:solidFill>
                  <a:schemeClr val="bg1"/>
                </a:solidFill>
                <a:latin typeface="Britannic Bold" panose="020B0903060703020204" pitchFamily="34" charset="77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4.6857976086322563E-2"/>
          <c:y val="0.111413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AB4A-B796-3BEC9AB06307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Workings!$C$3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AB4A-B796-3BEC9AB06307}"/>
            </c:ext>
          </c:extLst>
        </c:ser>
        <c:ser>
          <c:idx val="2"/>
          <c:order val="2"/>
          <c:tx>
            <c:strRef>
              <c:f>Workings!$D$2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AB4A-B796-3BEC9AB063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6358785822021117"/>
          <c:w val="0.73805683450224535"/>
          <c:h val="0.218132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36788776305544E-2"/>
          <c:y val="0.42448683138745585"/>
          <c:w val="0.74638489336073122"/>
          <c:h val="0.575513168612544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3-8743-9BB4-9C4833D942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3-8743-9BB4-9C4833D94213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0.42105263157894735</c:v>
                </c:pt>
                <c:pt idx="1">
                  <c:v>0.57894736842105265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3-8743-9BB4-9C4833D9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71671508538227"/>
          <c:y val="2.1427504751561233E-2"/>
          <c:w val="0.75540341880341877"/>
          <c:h val="0.30492552874590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12700</xdr:rowOff>
    </xdr:from>
    <xdr:to>
      <xdr:col>14</xdr:col>
      <xdr:colOff>241300</xdr:colOff>
      <xdr:row>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BC0FA-2194-A241-87B3-CB808DA9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76200</xdr:rowOff>
    </xdr:from>
    <xdr:to>
      <xdr:col>9</xdr:col>
      <xdr:colOff>458800</xdr:colOff>
      <xdr:row>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96A42-B55E-8B4F-9311-0D6F80F4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0.31121</cdr:x>
      <cdr:y>0.62949</cdr:y>
    </cdr:from>
    <cdr:to>
      <cdr:x>0.70198</cdr:x>
      <cdr:y>0.91322</cdr:y>
    </cdr:to>
    <cdr:sp macro="" textlink="Workings!$M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AF83B0-2627-A98E-7C1F-D4A34C2ED878}"/>
            </a:ext>
          </a:extLst>
        </cdr:cNvPr>
        <cdr:cNvSpPr txBox="1"/>
      </cdr:nvSpPr>
      <cdr:spPr>
        <a:xfrm xmlns:a="http://schemas.openxmlformats.org/drawingml/2006/main">
          <a:off x="439212" y="927370"/>
          <a:ext cx="551494" cy="417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FE2C2E2-BA6A-B74A-A06B-0163A021B10D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42%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4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10:J51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D054C-FC60-7949-A08A-A713A0535ED3}" name="PivotTable3" cacheId="1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4" firstHeaderRow="1" firstDataRow="1" firstDataCol="1"/>
  <pivotFields count="10">
    <pivotField showAll="0"/>
    <pivotField showAll="0"/>
    <pivotField showAll="0"/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Days completed" fld="6" baseField="0" baseItem="0"/>
    <dataField name="Sum of Dur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9"/>
    <tableColumn id="5" xr3:uid="{906D9425-A9AF-D946-BD7E-AABF37A5C06F}" name="Duration"/>
    <tableColumn id="9" xr3:uid="{49251E86-4677-9C41-8F83-14B60BE792A2}" name="End Date" dataDxfId="4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8"/>
    <tableColumn id="6" xr3:uid="{1E1A1903-5E63-2C42-A785-7622E4CE1FFD}" name="Progress" dataDxfId="7">
      <calculatedColumnFormula>Project_Data[[#This Row],[Days completed]]/Project_Data[[#This Row],[Duration]]</calculatedColumnFormula>
    </tableColumn>
    <tableColumn id="7" xr3:uid="{5529251C-746B-0F49-8B21-221411C8E693}" name="Budget" dataDxfId="6"/>
    <tableColumn id="8" xr3:uid="{2781FA1C-8107-3A45-8365-873CEB86F752}" name="Actual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51"/>
  <sheetViews>
    <sheetView showGridLines="0" tabSelected="1" topLeftCell="D1" workbookViewId="0">
      <selection activeCell="K16" sqref="K16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ht="16" customHeight="1" x14ac:dyDescent="0.2"/>
    <row r="10" spans="1:10" x14ac:dyDescent="0.2">
      <c r="A10" s="6" t="s">
        <v>0</v>
      </c>
      <c r="B10" s="6" t="s">
        <v>1</v>
      </c>
      <c r="C10" s="6" t="s">
        <v>2</v>
      </c>
      <c r="D10" s="6" t="s">
        <v>3</v>
      </c>
      <c r="E10" s="6" t="s">
        <v>5</v>
      </c>
      <c r="F10" s="6" t="s">
        <v>4</v>
      </c>
      <c r="G10" s="6" t="s">
        <v>6</v>
      </c>
      <c r="H10" s="6" t="s">
        <v>7</v>
      </c>
      <c r="I10" s="7" t="s">
        <v>31</v>
      </c>
      <c r="J10" s="7" t="s">
        <v>32</v>
      </c>
    </row>
    <row r="11" spans="1:10" x14ac:dyDescent="0.2">
      <c r="A11" t="s">
        <v>29</v>
      </c>
      <c r="B11" t="s">
        <v>11</v>
      </c>
      <c r="C11" t="s">
        <v>16</v>
      </c>
      <c r="D11" s="2">
        <v>44620</v>
      </c>
      <c r="E11" s="2">
        <v>44629</v>
      </c>
      <c r="F11">
        <v>8</v>
      </c>
      <c r="G11" s="3">
        <v>3</v>
      </c>
      <c r="H11" s="5">
        <v>0.375</v>
      </c>
      <c r="I11" s="3">
        <v>96000</v>
      </c>
      <c r="J11" s="3">
        <v>32256</v>
      </c>
    </row>
    <row r="12" spans="1:10" x14ac:dyDescent="0.2">
      <c r="B12" t="s">
        <v>13</v>
      </c>
      <c r="C12" t="s">
        <v>18</v>
      </c>
      <c r="D12" s="2">
        <v>44622</v>
      </c>
      <c r="E12" s="2">
        <v>44634</v>
      </c>
      <c r="F12">
        <v>9</v>
      </c>
      <c r="G12" s="3">
        <v>4</v>
      </c>
      <c r="H12" s="5">
        <v>0.44444444444444442</v>
      </c>
      <c r="I12" s="3">
        <v>513000</v>
      </c>
      <c r="J12" s="3">
        <v>226233</v>
      </c>
    </row>
    <row r="13" spans="1:10" x14ac:dyDescent="0.2">
      <c r="B13" t="s">
        <v>15</v>
      </c>
      <c r="C13" t="s">
        <v>20</v>
      </c>
      <c r="D13" s="2">
        <v>44612</v>
      </c>
      <c r="E13" s="2">
        <v>44616</v>
      </c>
      <c r="F13">
        <v>5</v>
      </c>
      <c r="G13" s="3">
        <v>3</v>
      </c>
      <c r="H13" s="5">
        <v>0.6</v>
      </c>
      <c r="I13" s="3">
        <v>616000</v>
      </c>
      <c r="J13" s="3">
        <v>401579</v>
      </c>
    </row>
    <row r="14" spans="1:10" x14ac:dyDescent="0.2">
      <c r="B14" t="s">
        <v>17</v>
      </c>
      <c r="C14" t="s">
        <v>12</v>
      </c>
      <c r="D14" s="2">
        <v>44611</v>
      </c>
      <c r="E14" s="2">
        <v>44614</v>
      </c>
      <c r="F14">
        <v>3</v>
      </c>
      <c r="G14" s="3">
        <v>3</v>
      </c>
      <c r="H14" s="5">
        <v>1</v>
      </c>
      <c r="I14" s="3">
        <v>817000</v>
      </c>
      <c r="J14" s="3">
        <v>807069</v>
      </c>
    </row>
    <row r="15" spans="1:10" x14ac:dyDescent="0.2">
      <c r="B15" t="s">
        <v>19</v>
      </c>
      <c r="C15" t="s">
        <v>14</v>
      </c>
      <c r="D15" s="2">
        <v>44613</v>
      </c>
      <c r="E15" s="2">
        <v>44621</v>
      </c>
      <c r="F15">
        <v>7</v>
      </c>
      <c r="G15" s="3">
        <v>3</v>
      </c>
      <c r="H15" s="5">
        <v>0.42857142857142855</v>
      </c>
      <c r="I15" s="3">
        <v>372000</v>
      </c>
      <c r="J15" s="3">
        <v>173166</v>
      </c>
    </row>
    <row r="16" spans="1:10" x14ac:dyDescent="0.2">
      <c r="B16" t="s">
        <v>21</v>
      </c>
      <c r="C16" t="s">
        <v>16</v>
      </c>
      <c r="D16" s="2">
        <v>44616</v>
      </c>
      <c r="E16" s="2">
        <v>44629</v>
      </c>
      <c r="F16">
        <v>10</v>
      </c>
      <c r="G16" s="3">
        <v>2</v>
      </c>
      <c r="H16" s="5">
        <v>0.2</v>
      </c>
      <c r="I16" s="3">
        <v>50000</v>
      </c>
      <c r="J16" s="3">
        <v>8400</v>
      </c>
    </row>
    <row r="17" spans="1:10" x14ac:dyDescent="0.2">
      <c r="B17" t="s">
        <v>22</v>
      </c>
      <c r="C17" t="s">
        <v>18</v>
      </c>
      <c r="D17" s="2">
        <v>44616</v>
      </c>
      <c r="E17" s="2">
        <v>44629</v>
      </c>
      <c r="F17">
        <v>10</v>
      </c>
      <c r="G17" s="3">
        <v>3</v>
      </c>
      <c r="H17" s="5">
        <v>0.3</v>
      </c>
      <c r="I17" s="3">
        <v>807000</v>
      </c>
      <c r="J17" s="3">
        <v>262679</v>
      </c>
    </row>
    <row r="18" spans="1:10" x14ac:dyDescent="0.2">
      <c r="B18" t="s">
        <v>23</v>
      </c>
      <c r="C18" t="s">
        <v>20</v>
      </c>
      <c r="D18" s="2">
        <v>44616</v>
      </c>
      <c r="E18" s="2">
        <v>44620</v>
      </c>
      <c r="F18">
        <v>3</v>
      </c>
      <c r="G18" s="3">
        <v>0</v>
      </c>
      <c r="H18" s="5">
        <v>0</v>
      </c>
      <c r="I18" s="3">
        <v>691000</v>
      </c>
      <c r="J18" s="3">
        <v>0</v>
      </c>
    </row>
    <row r="19" spans="1:10" x14ac:dyDescent="0.2">
      <c r="A19" t="s">
        <v>28</v>
      </c>
      <c r="B19" t="s">
        <v>11</v>
      </c>
      <c r="C19" t="s">
        <v>12</v>
      </c>
      <c r="D19" s="2">
        <v>44622</v>
      </c>
      <c r="E19" s="2">
        <v>44634</v>
      </c>
      <c r="F19">
        <v>9</v>
      </c>
      <c r="G19" s="3">
        <v>8</v>
      </c>
      <c r="H19" s="5">
        <v>0.88888888888888884</v>
      </c>
      <c r="I19" s="3">
        <v>787000</v>
      </c>
      <c r="J19" s="3">
        <v>727188</v>
      </c>
    </row>
    <row r="20" spans="1:10" x14ac:dyDescent="0.2">
      <c r="B20" t="s">
        <v>13</v>
      </c>
      <c r="C20" t="s">
        <v>14</v>
      </c>
      <c r="D20" s="2">
        <v>44622</v>
      </c>
      <c r="E20" s="2">
        <v>44635</v>
      </c>
      <c r="F20">
        <v>10</v>
      </c>
      <c r="G20" s="3">
        <v>2</v>
      </c>
      <c r="H20" s="5">
        <v>0.2</v>
      </c>
      <c r="I20" s="3">
        <v>228000</v>
      </c>
      <c r="J20" s="3">
        <v>47880</v>
      </c>
    </row>
    <row r="21" spans="1:10" x14ac:dyDescent="0.2">
      <c r="B21" t="s">
        <v>15</v>
      </c>
      <c r="C21" t="s">
        <v>16</v>
      </c>
      <c r="D21" s="2">
        <v>44609</v>
      </c>
      <c r="E21" s="2">
        <v>44614</v>
      </c>
      <c r="F21">
        <v>4</v>
      </c>
      <c r="G21" s="3">
        <v>0</v>
      </c>
      <c r="H21" s="5">
        <v>0</v>
      </c>
      <c r="I21" s="3">
        <v>147000</v>
      </c>
      <c r="J21" s="3">
        <v>0</v>
      </c>
    </row>
    <row r="22" spans="1:10" x14ac:dyDescent="0.2">
      <c r="B22" t="s">
        <v>17</v>
      </c>
      <c r="C22" t="s">
        <v>18</v>
      </c>
      <c r="D22" s="2">
        <v>44611</v>
      </c>
      <c r="E22" s="2">
        <v>44621</v>
      </c>
      <c r="F22">
        <v>8</v>
      </c>
      <c r="G22" s="3">
        <v>5</v>
      </c>
      <c r="H22" s="5">
        <v>0.625</v>
      </c>
      <c r="I22" s="3">
        <v>338000</v>
      </c>
      <c r="J22" s="3">
        <v>205123</v>
      </c>
    </row>
    <row r="23" spans="1:10" x14ac:dyDescent="0.2">
      <c r="B23" t="s">
        <v>19</v>
      </c>
      <c r="C23" t="s">
        <v>20</v>
      </c>
      <c r="D23" s="2">
        <v>44616</v>
      </c>
      <c r="E23" s="2">
        <v>44629</v>
      </c>
      <c r="F23">
        <v>10</v>
      </c>
      <c r="G23" s="3">
        <v>3</v>
      </c>
      <c r="H23" s="5">
        <v>0.3</v>
      </c>
      <c r="I23" s="3">
        <v>857000</v>
      </c>
      <c r="J23" s="3">
        <v>305949</v>
      </c>
    </row>
    <row r="24" spans="1:10" x14ac:dyDescent="0.2">
      <c r="B24" t="s">
        <v>21</v>
      </c>
      <c r="C24" t="s">
        <v>12</v>
      </c>
      <c r="D24" s="2">
        <v>44617</v>
      </c>
      <c r="E24" s="2">
        <v>44626</v>
      </c>
      <c r="F24">
        <v>6</v>
      </c>
      <c r="G24" s="3">
        <v>3</v>
      </c>
      <c r="H24" s="5">
        <v>0.5</v>
      </c>
      <c r="I24" s="3">
        <v>602000</v>
      </c>
      <c r="J24" s="3">
        <v>322371</v>
      </c>
    </row>
    <row r="25" spans="1:10" x14ac:dyDescent="0.2">
      <c r="B25" t="s">
        <v>22</v>
      </c>
      <c r="C25" t="s">
        <v>14</v>
      </c>
      <c r="D25" s="2">
        <v>44617</v>
      </c>
      <c r="E25" s="2">
        <v>44622</v>
      </c>
      <c r="F25">
        <v>4</v>
      </c>
      <c r="G25" s="3">
        <v>2</v>
      </c>
      <c r="H25" s="5">
        <v>0.5</v>
      </c>
      <c r="I25" s="3">
        <v>990000</v>
      </c>
      <c r="J25" s="3">
        <v>451440</v>
      </c>
    </row>
    <row r="26" spans="1:10" x14ac:dyDescent="0.2">
      <c r="A26" t="s">
        <v>10</v>
      </c>
      <c r="B26" t="s">
        <v>11</v>
      </c>
      <c r="C26" t="s">
        <v>12</v>
      </c>
      <c r="D26" s="2">
        <v>44609</v>
      </c>
      <c r="E26" s="2">
        <v>44615</v>
      </c>
      <c r="F26">
        <v>5</v>
      </c>
      <c r="G26" s="3">
        <v>2</v>
      </c>
      <c r="H26" s="5">
        <v>0.4</v>
      </c>
      <c r="I26" s="3">
        <v>218000</v>
      </c>
      <c r="J26" s="3">
        <v>97337</v>
      </c>
    </row>
    <row r="27" spans="1:10" x14ac:dyDescent="0.2">
      <c r="B27" t="s">
        <v>25</v>
      </c>
      <c r="C27" t="s">
        <v>20</v>
      </c>
      <c r="D27" s="2">
        <v>44616</v>
      </c>
      <c r="E27" s="2">
        <v>44623</v>
      </c>
      <c r="F27">
        <v>6</v>
      </c>
      <c r="G27" s="3">
        <v>3</v>
      </c>
      <c r="H27" s="5">
        <v>0.5</v>
      </c>
      <c r="I27" s="3">
        <v>416000</v>
      </c>
      <c r="J27" s="3">
        <v>175015</v>
      </c>
    </row>
    <row r="28" spans="1:10" x14ac:dyDescent="0.2">
      <c r="B28" t="s">
        <v>13</v>
      </c>
      <c r="C28" t="s">
        <v>14</v>
      </c>
      <c r="D28" s="2">
        <v>44609</v>
      </c>
      <c r="E28" s="2">
        <v>44616</v>
      </c>
      <c r="F28">
        <v>6</v>
      </c>
      <c r="G28" s="3">
        <v>3</v>
      </c>
      <c r="H28" s="5">
        <v>0.5</v>
      </c>
      <c r="I28" s="3">
        <v>393000</v>
      </c>
      <c r="J28" s="3">
        <v>177440</v>
      </c>
    </row>
    <row r="29" spans="1:10" x14ac:dyDescent="0.2">
      <c r="B29" t="s">
        <v>15</v>
      </c>
      <c r="C29" t="s">
        <v>16</v>
      </c>
      <c r="D29" s="2">
        <v>44610</v>
      </c>
      <c r="E29" s="2">
        <v>44623</v>
      </c>
      <c r="F29">
        <v>10</v>
      </c>
      <c r="G29" s="3">
        <v>4</v>
      </c>
      <c r="H29" s="5">
        <v>0.4</v>
      </c>
      <c r="I29" s="3">
        <v>86000</v>
      </c>
      <c r="J29" s="3">
        <v>31046</v>
      </c>
    </row>
    <row r="30" spans="1:10" x14ac:dyDescent="0.2">
      <c r="B30" t="s">
        <v>17</v>
      </c>
      <c r="C30" t="s">
        <v>18</v>
      </c>
      <c r="D30" s="2">
        <v>44613</v>
      </c>
      <c r="E30" s="2">
        <v>44623</v>
      </c>
      <c r="F30">
        <v>9</v>
      </c>
      <c r="G30" s="3">
        <v>3</v>
      </c>
      <c r="H30" s="5">
        <v>0.33333333333333331</v>
      </c>
      <c r="I30" s="3">
        <v>732000</v>
      </c>
      <c r="J30" s="3">
        <v>261324</v>
      </c>
    </row>
    <row r="31" spans="1:10" x14ac:dyDescent="0.2">
      <c r="B31" t="s">
        <v>19</v>
      </c>
      <c r="C31" t="s">
        <v>20</v>
      </c>
      <c r="D31" s="2">
        <v>44609</v>
      </c>
      <c r="E31" s="2">
        <v>44614</v>
      </c>
      <c r="F31">
        <v>4</v>
      </c>
      <c r="G31" s="3">
        <v>1</v>
      </c>
      <c r="H31" s="5">
        <v>0.25</v>
      </c>
      <c r="I31" s="3">
        <v>492000</v>
      </c>
      <c r="J31" s="3">
        <v>116850</v>
      </c>
    </row>
    <row r="32" spans="1:10" x14ac:dyDescent="0.2">
      <c r="B32" t="s">
        <v>21</v>
      </c>
      <c r="C32" t="s">
        <v>12</v>
      </c>
      <c r="D32" s="2">
        <v>44612</v>
      </c>
      <c r="E32" s="2">
        <v>44619</v>
      </c>
      <c r="F32">
        <v>6</v>
      </c>
      <c r="G32" s="3">
        <v>0</v>
      </c>
      <c r="H32" s="5">
        <v>0</v>
      </c>
      <c r="I32" s="3">
        <v>188000</v>
      </c>
      <c r="J32" s="3">
        <v>0</v>
      </c>
    </row>
    <row r="33" spans="1:10" x14ac:dyDescent="0.2">
      <c r="B33" t="s">
        <v>22</v>
      </c>
      <c r="C33" t="s">
        <v>14</v>
      </c>
      <c r="D33" s="2">
        <v>44612</v>
      </c>
      <c r="E33" s="2">
        <v>44620</v>
      </c>
      <c r="F33">
        <v>7</v>
      </c>
      <c r="G33" s="3">
        <v>3</v>
      </c>
      <c r="H33" s="5">
        <v>0.42857142857142855</v>
      </c>
      <c r="I33" s="3">
        <v>180000</v>
      </c>
      <c r="J33" s="3">
        <v>79380</v>
      </c>
    </row>
    <row r="34" spans="1:10" x14ac:dyDescent="0.2">
      <c r="B34" t="s">
        <v>23</v>
      </c>
      <c r="C34" t="s">
        <v>16</v>
      </c>
      <c r="D34" s="2">
        <v>44616</v>
      </c>
      <c r="E34" s="2">
        <v>44622</v>
      </c>
      <c r="F34">
        <v>5</v>
      </c>
      <c r="G34" s="3">
        <v>2</v>
      </c>
      <c r="H34" s="5">
        <v>0.4</v>
      </c>
      <c r="I34" s="3">
        <v>582000</v>
      </c>
      <c r="J34" s="3">
        <v>195231</v>
      </c>
    </row>
    <row r="35" spans="1:10" x14ac:dyDescent="0.2">
      <c r="B35" t="s">
        <v>24</v>
      </c>
      <c r="C35" t="s">
        <v>18</v>
      </c>
      <c r="D35" s="2">
        <v>44616</v>
      </c>
      <c r="E35" s="2">
        <v>44628</v>
      </c>
      <c r="F35">
        <v>9</v>
      </c>
      <c r="G35" s="3">
        <v>1</v>
      </c>
      <c r="H35" s="5">
        <v>0.1111111111111111</v>
      </c>
      <c r="I35" s="3">
        <v>562000</v>
      </c>
      <c r="J35" s="3">
        <v>74746</v>
      </c>
    </row>
    <row r="36" spans="1:10" x14ac:dyDescent="0.2">
      <c r="A36" t="s">
        <v>26</v>
      </c>
      <c r="B36" t="s">
        <v>11</v>
      </c>
      <c r="C36" t="s">
        <v>12</v>
      </c>
      <c r="D36" s="2">
        <v>44610</v>
      </c>
      <c r="E36" s="2">
        <v>44620</v>
      </c>
      <c r="F36">
        <v>7</v>
      </c>
      <c r="G36" s="3">
        <v>7</v>
      </c>
      <c r="H36" s="5">
        <v>1</v>
      </c>
      <c r="I36" s="3">
        <v>293000</v>
      </c>
      <c r="J36" s="3">
        <v>273001</v>
      </c>
    </row>
    <row r="37" spans="1:10" x14ac:dyDescent="0.2">
      <c r="B37" t="s">
        <v>25</v>
      </c>
      <c r="C37" t="s">
        <v>20</v>
      </c>
      <c r="D37" s="2">
        <v>44609</v>
      </c>
      <c r="E37" s="2">
        <v>44613</v>
      </c>
      <c r="F37">
        <v>3</v>
      </c>
      <c r="G37" s="3">
        <v>3</v>
      </c>
      <c r="H37" s="5">
        <v>1</v>
      </c>
      <c r="I37" s="3">
        <v>68000</v>
      </c>
      <c r="J37" s="3">
        <v>64987</v>
      </c>
    </row>
    <row r="38" spans="1:10" x14ac:dyDescent="0.2">
      <c r="B38" t="s">
        <v>13</v>
      </c>
      <c r="C38" t="s">
        <v>14</v>
      </c>
      <c r="D38" s="2">
        <v>44609</v>
      </c>
      <c r="E38" s="2">
        <v>44621</v>
      </c>
      <c r="F38">
        <v>9</v>
      </c>
      <c r="G38" s="3">
        <v>4</v>
      </c>
      <c r="H38" s="5">
        <v>0.44444444444444442</v>
      </c>
      <c r="I38" s="3">
        <v>224000</v>
      </c>
      <c r="J38" s="3">
        <v>57910</v>
      </c>
    </row>
    <row r="39" spans="1:10" x14ac:dyDescent="0.2">
      <c r="B39" t="s">
        <v>15</v>
      </c>
      <c r="C39" t="s">
        <v>16</v>
      </c>
      <c r="D39" s="2">
        <v>44610</v>
      </c>
      <c r="E39" s="2">
        <v>44621</v>
      </c>
      <c r="F39">
        <v>8</v>
      </c>
      <c r="G39" s="3">
        <v>0</v>
      </c>
      <c r="H39" s="5">
        <v>0</v>
      </c>
      <c r="I39" s="3">
        <v>978000</v>
      </c>
      <c r="J39" s="3">
        <v>0</v>
      </c>
    </row>
    <row r="40" spans="1:10" x14ac:dyDescent="0.2">
      <c r="B40" t="s">
        <v>17</v>
      </c>
      <c r="C40" t="s">
        <v>18</v>
      </c>
      <c r="D40" s="2">
        <v>44612</v>
      </c>
      <c r="E40" s="2">
        <v>44620</v>
      </c>
      <c r="F40">
        <v>7</v>
      </c>
      <c r="G40" s="3">
        <v>3</v>
      </c>
      <c r="H40" s="5">
        <v>0.42857142857142855</v>
      </c>
      <c r="I40" s="3">
        <v>932000</v>
      </c>
      <c r="J40" s="3">
        <v>379157</v>
      </c>
    </row>
    <row r="41" spans="1:10" x14ac:dyDescent="0.2">
      <c r="B41" t="s">
        <v>19</v>
      </c>
      <c r="C41" t="s">
        <v>20</v>
      </c>
      <c r="D41" s="2">
        <v>44613</v>
      </c>
      <c r="E41" s="2">
        <v>44616</v>
      </c>
      <c r="F41">
        <v>4</v>
      </c>
      <c r="G41" s="3">
        <v>1</v>
      </c>
      <c r="H41" s="5">
        <v>0.25</v>
      </c>
      <c r="I41" s="3">
        <v>854000</v>
      </c>
      <c r="J41" s="3">
        <v>322812</v>
      </c>
    </row>
    <row r="42" spans="1:10" x14ac:dyDescent="0.2">
      <c r="B42" t="s">
        <v>21</v>
      </c>
      <c r="C42" t="s">
        <v>12</v>
      </c>
      <c r="D42" s="2">
        <v>44613</v>
      </c>
      <c r="E42" s="2">
        <v>44620</v>
      </c>
      <c r="F42">
        <v>6</v>
      </c>
      <c r="G42" s="3">
        <v>3</v>
      </c>
      <c r="H42" s="5">
        <v>0.5</v>
      </c>
      <c r="I42" s="3">
        <v>81000</v>
      </c>
      <c r="J42" s="3">
        <v>38461</v>
      </c>
    </row>
    <row r="43" spans="1:10" x14ac:dyDescent="0.2">
      <c r="B43" t="s">
        <v>22</v>
      </c>
      <c r="C43" t="s">
        <v>14</v>
      </c>
      <c r="D43" s="2">
        <v>44616</v>
      </c>
      <c r="E43" s="2">
        <v>44623</v>
      </c>
      <c r="F43">
        <v>6</v>
      </c>
      <c r="G43" s="3">
        <v>5</v>
      </c>
      <c r="H43" s="5">
        <v>0.83333333333333337</v>
      </c>
      <c r="I43" s="3">
        <v>169000</v>
      </c>
      <c r="J43" s="3">
        <v>136468</v>
      </c>
    </row>
    <row r="44" spans="1:10" x14ac:dyDescent="0.2">
      <c r="B44" t="s">
        <v>23</v>
      </c>
      <c r="C44" t="s">
        <v>16</v>
      </c>
      <c r="D44" s="2">
        <v>44617</v>
      </c>
      <c r="E44" s="2">
        <v>44622</v>
      </c>
      <c r="F44">
        <v>4</v>
      </c>
      <c r="G44" s="3">
        <v>1</v>
      </c>
      <c r="H44" s="5">
        <v>0.25</v>
      </c>
      <c r="I44" s="3">
        <v>61000</v>
      </c>
      <c r="J44" s="3">
        <v>12078</v>
      </c>
    </row>
    <row r="45" spans="1:10" x14ac:dyDescent="0.2">
      <c r="B45" t="s">
        <v>24</v>
      </c>
      <c r="C45" t="s">
        <v>18</v>
      </c>
      <c r="D45" s="2">
        <v>44619</v>
      </c>
      <c r="E45" s="2">
        <v>44627</v>
      </c>
      <c r="F45">
        <v>7</v>
      </c>
      <c r="G45" s="3">
        <v>3</v>
      </c>
      <c r="H45" s="5">
        <v>0.42857142857142855</v>
      </c>
      <c r="I45" s="3">
        <v>645000</v>
      </c>
      <c r="J45" s="3">
        <v>273048</v>
      </c>
    </row>
    <row r="46" spans="1:10" x14ac:dyDescent="0.2">
      <c r="A46" t="s">
        <v>27</v>
      </c>
      <c r="B46" t="s">
        <v>11</v>
      </c>
      <c r="C46" t="s">
        <v>12</v>
      </c>
      <c r="D46" s="2">
        <v>44609</v>
      </c>
      <c r="E46" s="2">
        <v>44622</v>
      </c>
      <c r="F46">
        <v>10</v>
      </c>
      <c r="G46" s="3">
        <v>5</v>
      </c>
      <c r="H46" s="5">
        <v>0.5</v>
      </c>
      <c r="I46" s="3">
        <v>839000</v>
      </c>
      <c r="J46" s="3">
        <v>406974</v>
      </c>
    </row>
    <row r="47" spans="1:10" x14ac:dyDescent="0.2">
      <c r="B47" t="s">
        <v>13</v>
      </c>
      <c r="C47" t="s">
        <v>14</v>
      </c>
      <c r="D47" s="2">
        <v>44613</v>
      </c>
      <c r="E47" s="2">
        <v>44619</v>
      </c>
      <c r="F47">
        <v>5</v>
      </c>
      <c r="G47" s="3">
        <v>4</v>
      </c>
      <c r="H47" s="5">
        <v>0.8</v>
      </c>
      <c r="I47" s="3">
        <v>729000</v>
      </c>
      <c r="J47" s="3">
        <v>487139</v>
      </c>
    </row>
    <row r="48" spans="1:10" x14ac:dyDescent="0.2">
      <c r="B48" t="s">
        <v>15</v>
      </c>
      <c r="C48" t="s">
        <v>16</v>
      </c>
      <c r="D48" s="2">
        <v>44616</v>
      </c>
      <c r="E48" s="2">
        <v>44626</v>
      </c>
      <c r="F48">
        <v>7</v>
      </c>
      <c r="G48" s="3">
        <v>3</v>
      </c>
      <c r="H48" s="5">
        <v>0.42857142857142855</v>
      </c>
      <c r="I48" s="3">
        <v>826000</v>
      </c>
      <c r="J48" s="3">
        <v>298186</v>
      </c>
    </row>
    <row r="49" spans="1:10" x14ac:dyDescent="0.2">
      <c r="B49" t="s">
        <v>17</v>
      </c>
      <c r="C49" t="s">
        <v>18</v>
      </c>
      <c r="D49" s="2">
        <v>44618</v>
      </c>
      <c r="E49" s="2">
        <v>44627</v>
      </c>
      <c r="F49">
        <v>7</v>
      </c>
      <c r="G49" s="3">
        <v>2</v>
      </c>
      <c r="H49" s="5">
        <v>0.2857142857142857</v>
      </c>
      <c r="I49" s="3">
        <v>895000</v>
      </c>
      <c r="J49" s="3">
        <v>280583</v>
      </c>
    </row>
    <row r="50" spans="1:10" x14ac:dyDescent="0.2">
      <c r="B50" t="s">
        <v>19</v>
      </c>
      <c r="C50" t="s">
        <v>20</v>
      </c>
      <c r="D50" s="2">
        <v>44620</v>
      </c>
      <c r="E50" s="2">
        <v>44622</v>
      </c>
      <c r="F50">
        <v>3</v>
      </c>
      <c r="G50" s="3">
        <v>2</v>
      </c>
      <c r="H50" s="5">
        <v>0.66666666666666663</v>
      </c>
      <c r="I50" s="3">
        <v>341000</v>
      </c>
      <c r="J50" s="3">
        <v>129785</v>
      </c>
    </row>
    <row r="51" spans="1:10" x14ac:dyDescent="0.2">
      <c r="A51" t="s">
        <v>33</v>
      </c>
      <c r="I51" s="3">
        <v>19695000</v>
      </c>
      <c r="J51" s="3">
        <v>8340291</v>
      </c>
    </row>
  </sheetData>
  <mergeCells count="1">
    <mergeCell ref="A1:XFD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449-19E8-9241-BC9F-FCB0CCBB3CD8}">
  <dimension ref="B2:M6"/>
  <sheetViews>
    <sheetView topLeftCell="I1" workbookViewId="0">
      <selection activeCell="P17" sqref="P17"/>
    </sheetView>
  </sheetViews>
  <sheetFormatPr baseColWidth="10" defaultRowHeight="16" x14ac:dyDescent="0.2"/>
  <cols>
    <col min="1" max="1" width="19.1640625" customWidth="1"/>
    <col min="9" max="9" width="20.6640625" bestFit="1" customWidth="1"/>
    <col min="10" max="10" width="4.1640625" bestFit="1" customWidth="1"/>
    <col min="12" max="12" width="17.6640625" customWidth="1"/>
  </cols>
  <sheetData>
    <row r="2" spans="2:13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  <c r="I2" s="6" t="s">
        <v>41</v>
      </c>
    </row>
    <row r="3" spans="2:13" x14ac:dyDescent="0.2">
      <c r="B3">
        <f>COUNTIF(Dashboard!H11:H55, "="&amp;0)</f>
        <v>4</v>
      </c>
      <c r="C3">
        <f>COUNTIFS(Dashboard!H11:H55, "&lt;&gt;"&amp;0,Dashboard!H11:H55, "&lt;"&amp;1)</f>
        <v>33</v>
      </c>
      <c r="D3">
        <f>COUNTIF(Dashboard!H11:H55, "="&amp;1)</f>
        <v>3</v>
      </c>
      <c r="E3">
        <f>SUM(B3:C3)</f>
        <v>37</v>
      </c>
      <c r="F3">
        <f>SUM(D3:E3)</f>
        <v>40</v>
      </c>
      <c r="I3" s="10" t="s">
        <v>40</v>
      </c>
      <c r="J3" s="9">
        <v>112</v>
      </c>
      <c r="L3" t="s">
        <v>42</v>
      </c>
      <c r="M3" s="4">
        <f>GETPIVOTDATA("Sum of Days completed",$I$2)/GETPIVOTDATA("Sum of Duration",$I$2)</f>
        <v>0.42105263157894735</v>
      </c>
    </row>
    <row r="4" spans="2:13" x14ac:dyDescent="0.2">
      <c r="I4" s="10" t="s">
        <v>34</v>
      </c>
      <c r="J4" s="9">
        <v>266</v>
      </c>
      <c r="L4" t="s">
        <v>43</v>
      </c>
      <c r="M4" s="4">
        <f>1-M3</f>
        <v>0.57894736842105265</v>
      </c>
    </row>
    <row r="6" spans="2:13" x14ac:dyDescent="0.2"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Workings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2022-12-13T18:28:55Z</dcterms:modified>
</cp:coreProperties>
</file>