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9"/>
  <workbookPr codeName="ThisWorkbook"/>
  <mc:AlternateContent xmlns:mc="http://schemas.openxmlformats.org/markup-compatibility/2006">
    <mc:Choice Requires="x15">
      <x15ac:absPath xmlns:x15ac="http://schemas.microsoft.com/office/spreadsheetml/2010/11/ac" url="https://365moth-my.sharepoint.com/personal/website_myonlinetraininghub_com/Documents/Blog Posts/Excel Dashboard Share Portfolio/"/>
    </mc:Choice>
  </mc:AlternateContent>
  <xr:revisionPtr revIDLastSave="1438" documentId="8_{0E7F9F21-639E-4990-8086-6C6B77713B52}" xr6:coauthVersionLast="47" xr6:coauthVersionMax="47" xr10:uidLastSave="{50C5E554-3FB8-47FE-834E-1110FD72A3A6}"/>
  <bookViews>
    <workbookView xWindow="28680" yWindow="-120" windowWidth="29040" windowHeight="16440" activeTab="1" xr2:uid="{599CBDBA-6DCB-491A-8F55-440439BE8440}"/>
  </bookViews>
  <sheets>
    <sheet name="Copyright" sheetId="13" r:id="rId1"/>
    <sheet name="Dashboard" sheetId="11" r:id="rId2"/>
    <sheet name="Ledger" sheetId="2" r:id="rId3"/>
    <sheet name="Watch List" sheetId="4" r:id="rId4"/>
    <sheet name="ASB" sheetId="8" r:id="rId5"/>
    <sheet name="BLD" sheetId="7" r:id="rId6"/>
    <sheet name="More Resources" sheetId="14" r:id="rId7"/>
  </sheets>
  <definedNames>
    <definedName name="_xlcn.WorksheetConnection_InfoB6B7" hidden="1">#REF!</definedName>
    <definedName name="stock_chart_data">_xlfn.STOCKHISTORY('Watch List'!$J$5&amp;":"&amp;'Watch List'!$K$5,TODAY()-30,TODAY(),0,1,0,5,2,3,4,1)</definedName>
  </definedNames>
  <calcPr calcId="191029"/>
  <pivotCaches>
    <pivotCache cacheId="1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1" l="1" a="1"/>
  <c r="J2" i="11" s="1"/>
  <c r="B6" i="11" a="1"/>
  <c r="B6" i="11" s="1"/>
  <c r="L5" i="11" a="1"/>
  <c r="L5" i="11" l="1"/>
  <c r="M2" i="11" s="1"/>
  <c r="E6" i="11" a="1"/>
  <c r="E6" i="11" s="1"/>
  <c r="C6" i="11" a="1"/>
  <c r="C6" i="11" s="1"/>
  <c r="B15" i="11" s="1" a="1"/>
  <c r="B15" i="11" s="1"/>
  <c r="D6" i="11" a="1"/>
  <c r="D6" i="11" s="1"/>
  <c r="G6" i="11" l="1" a="1"/>
  <c r="G6" i="11" s="1"/>
  <c r="F6" i="11" a="1"/>
  <c r="F6" i="11" s="1"/>
  <c r="L7" i="11" a="1"/>
  <c r="G2" i="11" l="1"/>
  <c r="H6" i="11" a="1"/>
  <c r="H6" i="11" s="1"/>
  <c r="F2" i="11"/>
  <c r="L7" i="11"/>
  <c r="L8" i="11" a="1"/>
  <c r="H2" i="11" l="1"/>
  <c r="L8" i="11"/>
  <c r="L9" i="11" a="1"/>
  <c r="L9" i="11" l="1"/>
  <c r="L10" i="11" a="1"/>
  <c r="L10" i="11" l="1"/>
  <c r="L11" i="11" a="1"/>
  <c r="L11" i="11" l="1"/>
  <c r="C15" i="11" a="1"/>
  <c r="C15" i="11" s="1"/>
  <c r="A6" i="8" a="1"/>
  <c r="C3" i="8" a="1"/>
  <c r="C3" i="7" a="1"/>
  <c r="A6" i="7" a="1"/>
  <c r="A6" i="8" l="1"/>
  <c r="A6" i="7"/>
  <c r="C3" i="8"/>
  <c r="C3" i="7"/>
  <c r="B3" i="4" a="1"/>
  <c r="B3" i="4" s="1"/>
  <c r="B4" i="4" a="1"/>
  <c r="B4" i="4" s="1"/>
  <c r="C3" i="4" a="1"/>
  <c r="C3" i="4" s="1"/>
  <c r="C4" i="4" a="1"/>
  <c r="C4" i="4" s="1"/>
  <c r="H4" i="4" l="1" a="1"/>
  <c r="H4" i="4" s="1"/>
  <c r="H3" i="4" a="1"/>
  <c r="H3" i="4" s="1"/>
  <c r="G4" i="4" a="1"/>
  <c r="G4" i="4" s="1"/>
  <c r="G3" i="4" a="1"/>
  <c r="G3" i="4" s="1"/>
  <c r="F4" i="4" a="1"/>
  <c r="F4" i="4" s="1"/>
  <c r="F3" i="4" a="1"/>
  <c r="F3" i="4" s="1"/>
  <c r="E4" i="4" a="1"/>
  <c r="E4" i="4" s="1"/>
  <c r="E3" i="4" a="1"/>
  <c r="E3" i="4" s="1"/>
  <c r="D4" i="4" a="1"/>
  <c r="D4" i="4" s="1"/>
  <c r="D3" i="4" a="1"/>
  <c r="D3" i="4" s="1"/>
  <c r="C25" i="2" a="1"/>
  <c r="C25" i="2" s="1"/>
  <c r="H25" i="2"/>
  <c r="C24" i="2" a="1"/>
  <c r="C24" i="2" s="1"/>
  <c r="H24" i="2"/>
  <c r="C23" i="2" a="1"/>
  <c r="C23" i="2" s="1"/>
  <c r="H23" i="2"/>
  <c r="H4" i="2"/>
  <c r="I6" i="11" s="1" a="1"/>
  <c r="I6" i="11" s="1"/>
  <c r="I2" i="11" s="1"/>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tc={B734B965-24A6-479B-9B64-AC439E271E9A}</author>
  </authors>
  <commentList>
    <comment ref="D3" authorId="0" shapeId="0" xr:uid="{B734B965-24A6-479B-9B64-AC439E271E9A}">
      <text>
        <t>[Threaded comment]
Your version of Excel allows you to read this threaded comment; however, any edits to it will get removed if the file is opened in a newer version of Excel. Learn more: https://go.microsoft.com/fwlink/?linkid=870924
Comment:
    Buy, Sell, DRIP</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44">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4"/>
        </ext>
      </extLst>
    </bk>
    <bk>
      <extLst>
        <ext uri="{3e2802c4-a4d2-4d8b-9148-e3be6c30e623}">
          <xlrd:rvb i="1267"/>
        </ext>
      </extLst>
    </bk>
    <bk>
      <extLst>
        <ext uri="{3e2802c4-a4d2-4d8b-9148-e3be6c30e623}">
          <xlrd:rvb i="1270"/>
        </ext>
      </extLst>
    </bk>
    <bk>
      <extLst>
        <ext uri="{3e2802c4-a4d2-4d8b-9148-e3be6c30e623}">
          <xlrd:rvb i="1273"/>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futureMetadata>
  <cellMetadata count="1">
    <bk>
      <rc t="1" v="0"/>
    </bk>
  </cellMetadata>
  <valueMetadata count="14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valueMetadata>
</metadata>
</file>

<file path=xl/sharedStrings.xml><?xml version="1.0" encoding="utf-8"?>
<sst xmlns="http://schemas.openxmlformats.org/spreadsheetml/2006/main" count="165" uniqueCount="104">
  <si>
    <t>XASX</t>
  </si>
  <si>
    <t>Ticker</t>
  </si>
  <si>
    <t>Date</t>
  </si>
  <si>
    <t>Transaction</t>
  </si>
  <si>
    <t>Units</t>
  </si>
  <si>
    <t>Price</t>
  </si>
  <si>
    <t>Stock</t>
  </si>
  <si>
    <t>Buy</t>
  </si>
  <si>
    <t>DRIP</t>
  </si>
  <si>
    <t>Sell</t>
  </si>
  <si>
    <t>Currency</t>
  </si>
  <si>
    <t>AUD</t>
  </si>
  <si>
    <t>Current Price</t>
  </si>
  <si>
    <t>Last 12 Months</t>
  </si>
  <si>
    <t>Current Holdings</t>
  </si>
  <si>
    <t>Industry</t>
  </si>
  <si>
    <t>Portfolio by Industry</t>
  </si>
  <si>
    <t>52wk High</t>
  </si>
  <si>
    <t>52wk Low</t>
  </si>
  <si>
    <t>P/E</t>
  </si>
  <si>
    <t>Change</t>
  </si>
  <si>
    <t>AUSTAL LIMITED (XASX:ASB)</t>
  </si>
  <si>
    <t>BORAL LIMITED (XASX:BLD)</t>
  </si>
  <si>
    <t>Exchange</t>
  </si>
  <si>
    <t>ASB</t>
  </si>
  <si>
    <t>BLD</t>
  </si>
  <si>
    <t>(All)</t>
  </si>
  <si>
    <t>Market Value</t>
  </si>
  <si>
    <t>Transaction Amount</t>
  </si>
  <si>
    <t>Today's Change</t>
  </si>
  <si>
    <t>Total Holding Market Value</t>
  </si>
  <si>
    <t>Personal Stock Portfolio Dashboard</t>
  </si>
  <si>
    <t>Gain/(Loss)</t>
  </si>
  <si>
    <t>Total Gain/(Loss)</t>
  </si>
  <si>
    <t>Stock (Exchange:Ticker)</t>
  </si>
  <si>
    <t>WATCH LIST</t>
  </si>
  <si>
    <t>Latest Date</t>
  </si>
  <si>
    <t xml:space="preserve">                                                                        </t>
  </si>
  <si>
    <t>Copyright Notice</t>
  </si>
  <si>
    <t>- The Dashboard in this file and data was created by Mynda Treacy from My Online Training Hub.</t>
  </si>
  <si>
    <r>
      <t xml:space="preserve">- Individual users are permitted to recreate the dashboard for </t>
    </r>
    <r>
      <rPr>
        <b/>
        <sz val="14"/>
        <rFont val="Calibri"/>
        <family val="2"/>
        <scheme val="minor"/>
      </rPr>
      <t>personal practice only.</t>
    </r>
  </si>
  <si>
    <r>
      <t xml:space="preserve">- Recreating the dashboard for </t>
    </r>
    <r>
      <rPr>
        <b/>
        <sz val="14"/>
        <rFont val="Calibri"/>
        <family val="2"/>
        <scheme val="minor"/>
      </rPr>
      <t>training of others</t>
    </r>
    <r>
      <rPr>
        <sz val="14"/>
        <rFont val="Calibri"/>
        <family val="2"/>
        <scheme val="minor"/>
      </rPr>
      <t xml:space="preserve"> is </t>
    </r>
    <r>
      <rPr>
        <b/>
        <sz val="14"/>
        <rFont val="Calibri"/>
        <family val="2"/>
        <scheme val="minor"/>
      </rPr>
      <t>not permitted</t>
    </r>
    <r>
      <rPr>
        <sz val="14"/>
        <rFont val="Calibri"/>
        <family val="2"/>
        <scheme val="minor"/>
      </rPr>
      <t>, unless written consent is granted by Mynda Treacy.</t>
    </r>
  </si>
  <si>
    <r>
      <t xml:space="preserve">- </t>
    </r>
    <r>
      <rPr>
        <b/>
        <sz val="14"/>
        <rFont val="Calibri"/>
        <family val="2"/>
        <scheme val="minor"/>
      </rPr>
      <t>Sharing</t>
    </r>
    <r>
      <rPr>
        <sz val="14"/>
        <rFont val="Calibri"/>
        <family val="2"/>
        <scheme val="minor"/>
      </rPr>
      <t xml:space="preserve"> </t>
    </r>
    <r>
      <rPr>
        <b/>
        <sz val="14"/>
        <rFont val="Calibri"/>
        <family val="2"/>
        <scheme val="minor"/>
      </rPr>
      <t>images</t>
    </r>
    <r>
      <rPr>
        <sz val="14"/>
        <rFont val="Calibri"/>
        <family val="2"/>
        <scheme val="minor"/>
      </rPr>
      <t xml:space="preserve"> of dashboards you build based on this data and or dashboard </t>
    </r>
    <r>
      <rPr>
        <b/>
        <sz val="14"/>
        <rFont val="Calibri"/>
        <family val="2"/>
        <scheme val="minor"/>
      </rPr>
      <t>on social media must be accompanied by the following</t>
    </r>
    <r>
      <rPr>
        <sz val="14"/>
        <rFont val="Calibri"/>
        <family val="2"/>
        <scheme val="minor"/>
      </rPr>
      <t>:</t>
    </r>
  </si>
  <si>
    <r>
      <t xml:space="preserve">- </t>
    </r>
    <r>
      <rPr>
        <b/>
        <sz val="14"/>
        <rFont val="Calibri"/>
        <family val="2"/>
        <scheme val="minor"/>
      </rPr>
      <t>Sharing</t>
    </r>
    <r>
      <rPr>
        <sz val="14"/>
        <rFont val="Calibri"/>
        <family val="2"/>
        <scheme val="minor"/>
      </rPr>
      <t xml:space="preserve"> </t>
    </r>
    <r>
      <rPr>
        <b/>
        <sz val="14"/>
        <rFont val="Calibri"/>
        <family val="2"/>
        <scheme val="minor"/>
      </rPr>
      <t>Excel files</t>
    </r>
    <r>
      <rPr>
        <sz val="14"/>
        <rFont val="Calibri"/>
        <family val="2"/>
        <scheme val="minor"/>
      </rPr>
      <t xml:space="preserve"> containing dashboards you build based on this data and or dashboard </t>
    </r>
    <r>
      <rPr>
        <b/>
        <sz val="14"/>
        <rFont val="Calibri"/>
        <family val="2"/>
        <scheme val="minor"/>
      </rPr>
      <t>on social media is not permitted*</t>
    </r>
    <r>
      <rPr>
        <sz val="14"/>
        <rFont val="Calibri"/>
        <family val="2"/>
        <scheme val="minor"/>
      </rPr>
      <t>.</t>
    </r>
  </si>
  <si>
    <t>*Please direct people to download the original file from the link in the video description on YouTube.</t>
  </si>
  <si>
    <t>- The workbook and any visualization pages must be accompanied by the following copyright notice: My Online Training Hub ©.</t>
  </si>
  <si>
    <t>- This sheet must remain in any file that uses this data and or these Dashboard techniques.</t>
  </si>
  <si>
    <t>- Any uses of this workbook and/or data must include the above attribution.</t>
  </si>
  <si>
    <t>More Resources</t>
  </si>
  <si>
    <t>Courses</t>
  </si>
  <si>
    <t>Excel Dashboards</t>
  </si>
  <si>
    <t>Advanced Excel</t>
  </si>
  <si>
    <t>https://www.myonlinetraininghub.com/excel-expert-upgrade</t>
  </si>
  <si>
    <t>Advanced Excel Formulas</t>
  </si>
  <si>
    <t>https://www.myonlinetraininghub.com/advanced-excel-formulas-course</t>
  </si>
  <si>
    <t>Power Query</t>
  </si>
  <si>
    <t>https://www.myonlinetraininghub.com/excel-power-query-course</t>
  </si>
  <si>
    <t>PivotTable Quick Start</t>
  </si>
  <si>
    <t>https://www.myonlinetraininghub.com/excel-pivottable-course-quick-start</t>
  </si>
  <si>
    <t>Xtreme PivotTables</t>
  </si>
  <si>
    <t>https://www.myonlinetraininghub.com/excel-pivottable-course</t>
  </si>
  <si>
    <t>Power Pivot</t>
  </si>
  <si>
    <t>https://www.myonlinetraininghub.com/power-pivot-course</t>
  </si>
  <si>
    <t>Power BI</t>
  </si>
  <si>
    <t>Excel for Decision Making Under Uncertainty</t>
  </si>
  <si>
    <t>https://www.myonlinetraininghub.com/excel-for-decision-making-course</t>
  </si>
  <si>
    <t>Excel for Finance Professionals</t>
  </si>
  <si>
    <t>https://www.myonlinetraininghub.com/excel-for-finance-course</t>
  </si>
  <si>
    <t>Excel Analysis ToolPak</t>
  </si>
  <si>
    <t>https://www.myonlinetraininghub.com/excel-analysis-toolpak-course</t>
  </si>
  <si>
    <t>Excel for Customer Service Professionals</t>
  </si>
  <si>
    <t>https://www.myonlinetraininghub.com/excel-for-customer-service-professionals</t>
  </si>
  <si>
    <t>Excel for Operations Management</t>
  </si>
  <si>
    <t>https://www.myonlinetraininghub.com/excel-operations-management-course</t>
  </si>
  <si>
    <t>Financial Modelling</t>
  </si>
  <si>
    <t>https://www.myonlinetraininghub.com/financial-modelling-course</t>
  </si>
  <si>
    <t>Tutorials</t>
  </si>
  <si>
    <t>Excel Functions</t>
  </si>
  <si>
    <t>https://www.myonlinetraininghub.com/excel-functions</t>
  </si>
  <si>
    <t>Charting Blog Posts</t>
  </si>
  <si>
    <t>Excel Dashboard Blog Posts</t>
  </si>
  <si>
    <t>Webinars</t>
  </si>
  <si>
    <t>Excel Dashboards &amp; Power BI</t>
  </si>
  <si>
    <t>Support</t>
  </si>
  <si>
    <t>Excel Forum</t>
  </si>
  <si>
    <t>https://www.myonlinetraininghub.com/excel-forum</t>
  </si>
  <si>
    <r>
      <rPr>
        <b/>
        <sz val="14"/>
        <color rgb="FFFF0000"/>
        <rFont val="Calibri"/>
        <family val="2"/>
        <scheme val="minor"/>
      </rPr>
      <t>Note:</t>
    </r>
    <r>
      <rPr>
        <sz val="14"/>
        <rFont val="Calibri"/>
        <family val="2"/>
        <scheme val="minor"/>
      </rPr>
      <t xml:space="preserve"> the functions in this workbook are not compatible with Excel 2019 or Earlier.</t>
    </r>
  </si>
  <si>
    <t>I used several techniques to build this personal stock portfolio dashboard and you’ll find the links to individual tutorials on these topics below:</t>
  </si>
  <si>
    <t>1. Excel Tables – format your source data in Tables to make it easy to reference in formulas using the Structured Referencing that comes automatically when you insert the Table.</t>
  </si>
  <si>
    <t>2. Excel Data Types – connect your files to rich live online data with updates at the click of a button. Available for stocks, currency and much more.</t>
  </si>
  <si>
    <t>3. PivotTables – extract subsets of your data quickly and easily with PivotTable Report Filter Pages.</t>
  </si>
  <si>
    <t>4. STOCKHISTORY Function – get historical price data about financial instruments.</t>
  </si>
  <si>
    <t>5. UNIQUE Function – extract a list of unique or distinct values from a range or array.</t>
  </si>
  <si>
    <t>6. SORT Function – sort cells or arrays in ascending or descending order.</t>
  </si>
  <si>
    <t>7. SUMIF Function – sum a range of cells based on a condition.</t>
  </si>
  <si>
    <t>8. TEXT function – apply custom formats to numbers in a formula.</t>
  </si>
  <si>
    <t>9. Conditional Formatting – make it quick and easy for users to interpret reports with visual indicators.</t>
  </si>
  <si>
    <t>10. Custom Number Formats – change the appearance of numbers to suit your needs. Rounding to millions or billions, leading zeros, color coding, symbols and more.</t>
  </si>
  <si>
    <t>11. Sparklines – create cell sized charts to illustrate trends and patterns in your data.</t>
  </si>
  <si>
    <t>https://www.myonlinetraininghub.com/excel-dashboard-course</t>
  </si>
  <si>
    <t>https://www.myonlinetraininghub.com/power-bi-course</t>
  </si>
  <si>
    <t>https://www.myonlinetraininghub.com/category/excel-charts</t>
  </si>
  <si>
    <t>https://www.myonlinetraininghub.com/category/excel-dashboard</t>
  </si>
  <si>
    <t>https://www.myonlinetraininghub.com/excel-webinars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</si>
</sst>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5" formatCode="_-[$$-C09]* #,##0.00_-;\-[$$-C09]* #,##0.00_-;_-[$$-C09]* &quot;-&quot;??_-;_-@_-"/>
    <numFmt numFmtId="166" formatCode="[$-409]dd\-mmm\-yy;@"/>
    <numFmt numFmtId="167" formatCode="#,##0.0000"/>
    <numFmt numFmtId="168" formatCode="[$-409]d\-mmm\-yy;@"/>
    <numFmt numFmtId="169" formatCode="0.00%;\(0.00%\)"/>
    <numFmt numFmtId="170" formatCode="&quot;$&quot;#,##0.00"/>
    <numFmt numFmtId="171" formatCode="&quot;$&quot;#,##0.00;\(&quot;$&quot;#,##0.00\)"/>
    <numFmt numFmtId="172" formatCode="&quot;$&quot;#,##0.00;[Red]\(&quot;$&quot;#,##0.00\)"/>
    <numFmt numFmtId="173" formatCode="0.00%;[Red]\(0.00%\)"/>
    <numFmt numFmtId="174" formatCode="&quot;$&quot;#,##0.0000;\(&quot;$&quot;#,##0.0000\)"/>
    <numFmt numFmtId="175" formatCode="_-[$$-C09]* #,##0.0000_-;\-[$$-C09]* #,##0.0000_-;_-[$$-C09]* &quot;-&quot;??_-;_-@_-"/>
    <numFmt numFmtId="176" formatCode="@*."/>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0"/>
      <name val="Calibri"/>
      <family val="2"/>
      <scheme val="minor"/>
    </font>
    <font>
      <sz val="14"/>
      <color theme="0"/>
      <name val="Calibri"/>
      <family val="2"/>
      <scheme val="minor"/>
    </font>
    <font>
      <sz val="26"/>
      <color theme="0"/>
      <name val="Calibri"/>
      <family val="2"/>
      <scheme val="minor"/>
    </font>
    <font>
      <b/>
      <sz val="11"/>
      <color theme="8" tint="-0.499984740745262"/>
      <name val="Calibri"/>
      <family val="2"/>
      <scheme val="minor"/>
    </font>
    <font>
      <sz val="11"/>
      <color theme="8" tint="-0.499984740745262"/>
      <name val="Calibri"/>
      <family val="2"/>
      <scheme val="minor"/>
    </font>
    <font>
      <sz val="11"/>
      <color theme="1"/>
      <name val="Arial"/>
      <family val="2"/>
    </font>
    <font>
      <u/>
      <sz val="11"/>
      <color theme="10"/>
      <name val="Calibri"/>
      <family val="2"/>
      <scheme val="minor"/>
    </font>
    <font>
      <sz val="20"/>
      <color theme="0"/>
      <name val="Segoe UI"/>
      <family val="2"/>
    </font>
    <font>
      <sz val="14"/>
      <name val="Calibri"/>
      <family val="2"/>
      <scheme val="minor"/>
    </font>
    <font>
      <b/>
      <sz val="14"/>
      <name val="Calibri"/>
      <family val="2"/>
      <scheme val="minor"/>
    </font>
    <font>
      <sz val="24"/>
      <color theme="0"/>
      <name val="Segoe UI Light"/>
      <family val="2"/>
    </font>
    <font>
      <b/>
      <sz val="14"/>
      <color rgb="FFFF0000"/>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336600"/>
        <bgColor indexed="64"/>
      </patternFill>
    </fill>
    <fill>
      <patternFill patternType="solid">
        <fgColor rgb="FF445B1A"/>
        <bgColor indexed="64"/>
      </patternFill>
    </fill>
  </fills>
  <borders count="3">
    <border>
      <left/>
      <right/>
      <top/>
      <bottom/>
      <diagonal/>
    </border>
    <border>
      <left/>
      <right/>
      <top/>
      <bottom style="thick">
        <color theme="8" tint="0.59996337778862885"/>
      </bottom>
      <diagonal/>
    </border>
    <border>
      <left/>
      <right/>
      <top/>
      <bottom style="thin">
        <color theme="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61">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0" fontId="0" fillId="0" borderId="0" xfId="0" pivotButton="1"/>
    <xf numFmtId="0" fontId="0" fillId="0" borderId="0" xfId="0" applyNumberFormat="1"/>
    <xf numFmtId="165" fontId="0" fillId="0" borderId="0" xfId="0" applyNumberFormat="1"/>
    <xf numFmtId="167" fontId="0" fillId="0" borderId="0" xfId="0" applyNumberFormat="1" applyAlignment="1">
      <alignment horizontal="center"/>
    </xf>
    <xf numFmtId="4" fontId="0" fillId="0" borderId="0" xfId="0" applyNumberFormat="1" applyAlignment="1">
      <alignment horizontal="center"/>
    </xf>
    <xf numFmtId="0" fontId="2" fillId="0" borderId="0" xfId="0" applyFont="1"/>
    <xf numFmtId="10" fontId="0" fillId="0" borderId="0" xfId="0" applyNumberFormat="1"/>
    <xf numFmtId="168" fontId="0" fillId="0" borderId="0" xfId="0" applyNumberFormat="1"/>
    <xf numFmtId="170" fontId="0" fillId="0" borderId="0" xfId="0" applyNumberFormat="1" applyAlignment="1">
      <alignment vertical="center"/>
    </xf>
    <xf numFmtId="0" fontId="3" fillId="2" borderId="0" xfId="0" applyFont="1" applyFill="1"/>
    <xf numFmtId="0" fontId="3" fillId="2" borderId="1" xfId="0" applyFont="1" applyFill="1" applyBorder="1"/>
    <xf numFmtId="170" fontId="5" fillId="2" borderId="1" xfId="0" applyNumberFormat="1" applyFont="1" applyFill="1" applyBorder="1" applyAlignment="1">
      <alignment horizontal="center" vertical="center"/>
    </xf>
    <xf numFmtId="169" fontId="5" fillId="2" borderId="1" xfId="2" applyNumberFormat="1" applyFont="1" applyFill="1" applyBorder="1" applyAlignment="1">
      <alignment vertical="center"/>
    </xf>
    <xf numFmtId="171" fontId="5" fillId="2" borderId="1" xfId="0" applyNumberFormat="1" applyFont="1" applyFill="1" applyBorder="1" applyAlignment="1">
      <alignment horizontal="center" vertical="center"/>
    </xf>
    <xf numFmtId="0" fontId="4" fillId="2" borderId="0" xfId="0" applyFont="1" applyFill="1" applyAlignment="1">
      <alignment horizontal="center" wrapText="1"/>
    </xf>
    <xf numFmtId="0" fontId="4" fillId="2" borderId="0" xfId="0" applyFont="1" applyFill="1" applyAlignment="1">
      <alignment horizontal="centerContinuous" vertical="center"/>
    </xf>
    <xf numFmtId="0" fontId="4" fillId="2" borderId="0" xfId="0" applyFont="1" applyFill="1" applyAlignment="1">
      <alignment horizontal="centerContinuous"/>
    </xf>
    <xf numFmtId="0" fontId="4" fillId="2" borderId="0" xfId="0" applyFont="1" applyFill="1" applyAlignment="1">
      <alignment horizontal="center" vertical="center" wrapText="1"/>
    </xf>
    <xf numFmtId="0" fontId="0" fillId="3" borderId="0" xfId="0" applyFill="1"/>
    <xf numFmtId="0" fontId="7" fillId="3" borderId="0" xfId="0" applyFont="1" applyFill="1"/>
    <xf numFmtId="0" fontId="7" fillId="0" borderId="2" xfId="0" applyFont="1" applyBorder="1"/>
    <xf numFmtId="0" fontId="7" fillId="0" borderId="2" xfId="0" applyFont="1" applyBorder="1" applyAlignment="1">
      <alignment horizontal="right"/>
    </xf>
    <xf numFmtId="0" fontId="7" fillId="0" borderId="2" xfId="0" applyFont="1" applyBorder="1" applyAlignment="1">
      <alignment horizontal="centerContinuous"/>
    </xf>
    <xf numFmtId="0" fontId="7" fillId="0" borderId="2" xfId="0" applyFont="1" applyFill="1" applyBorder="1" applyAlignment="1">
      <alignment horizontal="center"/>
    </xf>
    <xf numFmtId="3" fontId="7" fillId="0" borderId="2" xfId="0" applyNumberFormat="1" applyFont="1" applyBorder="1"/>
    <xf numFmtId="0" fontId="8" fillId="0" borderId="0" xfId="0" applyFont="1"/>
    <xf numFmtId="0" fontId="7" fillId="0" borderId="0" xfId="0" applyFont="1" applyBorder="1"/>
    <xf numFmtId="0" fontId="8" fillId="0" borderId="0" xfId="0" applyFont="1" applyBorder="1"/>
    <xf numFmtId="0" fontId="0" fillId="0" borderId="0" xfId="0" applyAlignment="1">
      <alignment vertical="center"/>
    </xf>
    <xf numFmtId="3" fontId="0" fillId="0" borderId="0" xfId="0" applyNumberFormat="1" applyAlignment="1">
      <alignment vertical="center"/>
    </xf>
    <xf numFmtId="172" fontId="0" fillId="0" borderId="0" xfId="0" applyNumberFormat="1" applyAlignment="1">
      <alignment vertical="center"/>
    </xf>
    <xf numFmtId="0" fontId="7" fillId="3" borderId="0" xfId="0" applyFont="1" applyFill="1" applyAlignment="1">
      <alignment horizontal="centerContinuous"/>
    </xf>
    <xf numFmtId="0" fontId="0" fillId="3" borderId="0" xfId="0" applyNumberFormat="1" applyFill="1" applyAlignment="1">
      <alignment horizontal="centerContinuous"/>
    </xf>
    <xf numFmtId="0" fontId="0" fillId="3" borderId="0" xfId="0" applyFill="1" applyAlignment="1">
      <alignment horizontal="centerContinuous"/>
    </xf>
    <xf numFmtId="172" fontId="0" fillId="0" borderId="0" xfId="1" applyNumberFormat="1" applyFont="1" applyAlignment="1">
      <alignment vertical="center"/>
    </xf>
    <xf numFmtId="173" fontId="0" fillId="0" borderId="0" xfId="2" applyNumberFormat="1" applyFont="1" applyAlignment="1">
      <alignment vertical="center"/>
    </xf>
    <xf numFmtId="14" fontId="0" fillId="0" borderId="0" xfId="0" applyNumberFormat="1"/>
    <xf numFmtId="0" fontId="3" fillId="2" borderId="0" xfId="0" applyFont="1" applyFill="1" applyAlignment="1">
      <alignment horizontal="center"/>
    </xf>
    <xf numFmtId="174" fontId="5" fillId="2" borderId="1" xfId="0" applyNumberFormat="1" applyFont="1" applyFill="1" applyBorder="1" applyAlignment="1">
      <alignment horizontal="center" vertical="center"/>
    </xf>
    <xf numFmtId="175" fontId="0" fillId="0" borderId="0" xfId="0" applyNumberFormat="1"/>
    <xf numFmtId="10" fontId="0" fillId="0" borderId="0" xfId="2" applyNumberFormat="1" applyFont="1"/>
    <xf numFmtId="0" fontId="9" fillId="0" borderId="0" xfId="0" applyFont="1"/>
    <xf numFmtId="0" fontId="11" fillId="4" borderId="0" xfId="0" applyFont="1" applyFill="1" applyAlignment="1">
      <alignment vertical="center"/>
    </xf>
    <xf numFmtId="0" fontId="12" fillId="0" borderId="0" xfId="0" applyFont="1"/>
    <xf numFmtId="0" fontId="12" fillId="0" borderId="0" xfId="0" quotePrefix="1" applyFont="1" applyAlignment="1">
      <alignment vertical="center"/>
    </xf>
    <xf numFmtId="0" fontId="12" fillId="0" borderId="0" xfId="0" quotePrefix="1" applyFont="1"/>
    <xf numFmtId="0" fontId="14" fillId="5" borderId="0" xfId="0" applyFont="1" applyFill="1" applyAlignment="1">
      <alignment vertical="center"/>
    </xf>
    <xf numFmtId="0" fontId="0" fillId="5" borderId="0" xfId="0" applyFill="1"/>
    <xf numFmtId="176" fontId="2" fillId="0" borderId="0" xfId="0" applyNumberFormat="1" applyFont="1" applyAlignment="1">
      <alignment horizontal="left" indent="1"/>
    </xf>
    <xf numFmtId="0" fontId="10" fillId="0" borderId="0" xfId="3"/>
    <xf numFmtId="176" fontId="0" fillId="0" borderId="0" xfId="0" applyNumberFormat="1" applyAlignment="1">
      <alignment horizontal="left" indent="1"/>
    </xf>
    <xf numFmtId="0" fontId="0" fillId="0" borderId="0" xfId="0" applyAlignment="1"/>
    <xf numFmtId="0" fontId="12" fillId="0" borderId="0" xfId="0" quotePrefix="1" applyFont="1" applyAlignment="1"/>
    <xf numFmtId="0" fontId="10" fillId="0" borderId="0" xfId="3" applyAlignment="1">
      <alignment horizontal="left" vertical="center"/>
    </xf>
    <xf numFmtId="0" fontId="6" fillId="2" borderId="0" xfId="0" applyFont="1" applyFill="1" applyAlignment="1">
      <alignment horizontal="left" vertical="center"/>
    </xf>
    <xf numFmtId="0" fontId="6" fillId="2" borderId="1" xfId="0" applyFont="1" applyFill="1" applyBorder="1" applyAlignment="1">
      <alignment horizontal="left" vertical="center"/>
    </xf>
  </cellXfs>
  <cellStyles count="4">
    <cellStyle name="Comma" xfId="1" builtinId="3"/>
    <cellStyle name="Hyperlink" xfId="3" builtinId="8"/>
    <cellStyle name="Normal" xfId="0" builtinId="0"/>
    <cellStyle name="Percent" xfId="2" builtinId="5"/>
  </cellStyles>
  <dxfs count="13">
    <dxf>
      <numFmt numFmtId="14" formatCode="0.00%"/>
    </dxf>
    <dxf>
      <numFmt numFmtId="4" formatCode="#,##0.00"/>
    </dxf>
    <dxf>
      <numFmt numFmtId="165" formatCode="_-[$$-C09]* #,##0.00_-;\-[$$-C09]* #,##0.00_-;_-[$$-C09]* &quot;-&quot;??_-;_-@_-"/>
    </dxf>
    <dxf>
      <numFmt numFmtId="165" formatCode="_-[$$-C09]* #,##0.00_-;\-[$$-C09]* #,##0.00_-;_-[$$-C09]* &quot;-&quot;??_-;_-@_-"/>
    </dxf>
    <dxf>
      <numFmt numFmtId="165" formatCode="_-[$$-C09]* #,##0.00_-;\-[$$-C09]* #,##0.00_-;_-[$$-C09]* &quot;-&quot;??_-;_-@_-"/>
    </dxf>
    <dxf>
      <numFmt numFmtId="0" formatCode="General"/>
    </dxf>
    <dxf>
      <numFmt numFmtId="0" formatCode="General"/>
    </dxf>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a:t>
            </a:r>
            <a:r>
              <a:rPr lang="en-US"/>
              <a:t>Market Value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232897749483447"/>
          <c:y val="0.22009686085849139"/>
          <c:w val="0.48598034288267156"/>
          <c:h val="0.6090951499229571"/>
        </c:manualLayout>
      </c:layout>
      <c:pieChart>
        <c:varyColors val="1"/>
        <c:ser>
          <c:idx val="0"/>
          <c:order val="0"/>
          <c:tx>
            <c:strRef>
              <c:f>Dashboard!$C$14</c:f>
              <c:strCache>
                <c:ptCount val="1"/>
                <c:pt idx="0">
                  <c:v>Market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19-4482-8EBD-1D3B01507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19-4482-8EBD-1D3B01507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F19-4482-8EBD-1D3B01507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F19-4482-8EBD-1D3B01507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F19-4482-8EBD-1D3B01507F9F}"/>
              </c:ext>
            </c:extLst>
          </c:dPt>
          <c:dLbls>
            <c:dLbl>
              <c:idx val="4"/>
              <c:layout>
                <c:manualLayout>
                  <c:x val="4.2553191489361639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F19-4482-8EBD-1D3B01507F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Dashboard!$B$15:$B$19</c:f>
              <c:strCache>
                <c:ptCount val="5"/>
                <c:pt idx="0">
                  <c:v>Investment Banking &amp; Investment Services</c:v>
                </c:pt>
                <c:pt idx="1">
                  <c:v>Electronic Equipment &amp; Parts</c:v>
                </c:pt>
                <c:pt idx="2">
                  <c:v>Banking Services</c:v>
                </c:pt>
                <c:pt idx="3">
                  <c:v>Aerospace &amp; Defense</c:v>
                </c:pt>
                <c:pt idx="4">
                  <c:v>Software &amp; IT Services</c:v>
                </c:pt>
              </c:strCache>
            </c:strRef>
          </c:cat>
          <c:val>
            <c:numRef>
              <c:f>Dashboard!$C$15:$C$19</c:f>
              <c:numCache>
                <c:formatCode>#,##0</c:formatCode>
                <c:ptCount val="5"/>
                <c:pt idx="0">
                  <c:v>14727.42</c:v>
                </c:pt>
                <c:pt idx="1">
                  <c:v>6284.25</c:v>
                </c:pt>
                <c:pt idx="2">
                  <c:v>6586.0899999999992</c:v>
                </c:pt>
                <c:pt idx="3">
                  <c:v>1626.3</c:v>
                </c:pt>
                <c:pt idx="4">
                  <c:v>2125.92</c:v>
                </c:pt>
              </c:numCache>
            </c:numRef>
          </c:val>
          <c:extLst>
            <c:ext xmlns:c16="http://schemas.microsoft.com/office/drawing/2014/chart" uri="{C3380CC4-5D6E-409C-BE32-E72D297353CC}">
              <c16:uniqueId val="{0000000A-BF19-4482-8EBD-1D3B01507F9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Close Last 12 Months</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ASB!$C$3:$IV$3</c:f>
              <c:numCache>
                <c:formatCode>m/d/yyyy</c:formatCode>
                <c:ptCount val="254"/>
                <c:pt idx="0">
                  <c:v>44187</c:v>
                </c:pt>
                <c:pt idx="1">
                  <c:v>44188</c:v>
                </c:pt>
                <c:pt idx="2">
                  <c:v>44189</c:v>
                </c:pt>
                <c:pt idx="3">
                  <c:v>44194</c:v>
                </c:pt>
                <c:pt idx="4">
                  <c:v>44195</c:v>
                </c:pt>
                <c:pt idx="5">
                  <c:v>44196</c:v>
                </c:pt>
                <c:pt idx="6">
                  <c:v>44200</c:v>
                </c:pt>
                <c:pt idx="7">
                  <c:v>44201</c:v>
                </c:pt>
                <c:pt idx="8">
                  <c:v>44202</c:v>
                </c:pt>
                <c:pt idx="9">
                  <c:v>44203</c:v>
                </c:pt>
                <c:pt idx="10">
                  <c:v>44204</c:v>
                </c:pt>
                <c:pt idx="11">
                  <c:v>44207</c:v>
                </c:pt>
                <c:pt idx="12">
                  <c:v>44208</c:v>
                </c:pt>
                <c:pt idx="13">
                  <c:v>44209</c:v>
                </c:pt>
                <c:pt idx="14">
                  <c:v>44210</c:v>
                </c:pt>
                <c:pt idx="15">
                  <c:v>44211</c:v>
                </c:pt>
                <c:pt idx="16">
                  <c:v>44214</c:v>
                </c:pt>
                <c:pt idx="17">
                  <c:v>44215</c:v>
                </c:pt>
                <c:pt idx="18">
                  <c:v>44216</c:v>
                </c:pt>
                <c:pt idx="19">
                  <c:v>44217</c:v>
                </c:pt>
                <c:pt idx="20">
                  <c:v>44218</c:v>
                </c:pt>
                <c:pt idx="21">
                  <c:v>44221</c:v>
                </c:pt>
                <c:pt idx="22">
                  <c:v>44223</c:v>
                </c:pt>
                <c:pt idx="23">
                  <c:v>44224</c:v>
                </c:pt>
                <c:pt idx="24">
                  <c:v>44225</c:v>
                </c:pt>
                <c:pt idx="25">
                  <c:v>44228</c:v>
                </c:pt>
                <c:pt idx="26">
                  <c:v>44229</c:v>
                </c:pt>
                <c:pt idx="27">
                  <c:v>44230</c:v>
                </c:pt>
                <c:pt idx="28">
                  <c:v>44231</c:v>
                </c:pt>
                <c:pt idx="29">
                  <c:v>44232</c:v>
                </c:pt>
                <c:pt idx="30">
                  <c:v>44235</c:v>
                </c:pt>
                <c:pt idx="31">
                  <c:v>44236</c:v>
                </c:pt>
                <c:pt idx="32">
                  <c:v>44237</c:v>
                </c:pt>
                <c:pt idx="33">
                  <c:v>44238</c:v>
                </c:pt>
                <c:pt idx="34">
                  <c:v>44239</c:v>
                </c:pt>
                <c:pt idx="35">
                  <c:v>44242</c:v>
                </c:pt>
                <c:pt idx="36">
                  <c:v>44243</c:v>
                </c:pt>
                <c:pt idx="37">
                  <c:v>44244</c:v>
                </c:pt>
                <c:pt idx="38">
                  <c:v>44245</c:v>
                </c:pt>
                <c:pt idx="39">
                  <c:v>44246</c:v>
                </c:pt>
                <c:pt idx="40">
                  <c:v>44249</c:v>
                </c:pt>
                <c:pt idx="41">
                  <c:v>44250</c:v>
                </c:pt>
                <c:pt idx="42">
                  <c:v>44251</c:v>
                </c:pt>
                <c:pt idx="43">
                  <c:v>44252</c:v>
                </c:pt>
                <c:pt idx="44">
                  <c:v>44253</c:v>
                </c:pt>
                <c:pt idx="45">
                  <c:v>44256</c:v>
                </c:pt>
                <c:pt idx="46">
                  <c:v>44257</c:v>
                </c:pt>
                <c:pt idx="47">
                  <c:v>44258</c:v>
                </c:pt>
                <c:pt idx="48">
                  <c:v>44259</c:v>
                </c:pt>
                <c:pt idx="49">
                  <c:v>44260</c:v>
                </c:pt>
                <c:pt idx="50">
                  <c:v>44263</c:v>
                </c:pt>
                <c:pt idx="51">
                  <c:v>44264</c:v>
                </c:pt>
                <c:pt idx="52">
                  <c:v>44265</c:v>
                </c:pt>
                <c:pt idx="53">
                  <c:v>44266</c:v>
                </c:pt>
                <c:pt idx="54">
                  <c:v>44267</c:v>
                </c:pt>
                <c:pt idx="55">
                  <c:v>44270</c:v>
                </c:pt>
                <c:pt idx="56">
                  <c:v>44271</c:v>
                </c:pt>
                <c:pt idx="57">
                  <c:v>44272</c:v>
                </c:pt>
                <c:pt idx="58">
                  <c:v>44273</c:v>
                </c:pt>
                <c:pt idx="59">
                  <c:v>44274</c:v>
                </c:pt>
                <c:pt idx="60">
                  <c:v>44277</c:v>
                </c:pt>
                <c:pt idx="61">
                  <c:v>44278</c:v>
                </c:pt>
                <c:pt idx="62">
                  <c:v>44279</c:v>
                </c:pt>
                <c:pt idx="63">
                  <c:v>44280</c:v>
                </c:pt>
                <c:pt idx="64">
                  <c:v>44281</c:v>
                </c:pt>
                <c:pt idx="65">
                  <c:v>44284</c:v>
                </c:pt>
                <c:pt idx="66">
                  <c:v>44285</c:v>
                </c:pt>
                <c:pt idx="67">
                  <c:v>44286</c:v>
                </c:pt>
                <c:pt idx="68">
                  <c:v>44287</c:v>
                </c:pt>
                <c:pt idx="69">
                  <c:v>44292</c:v>
                </c:pt>
                <c:pt idx="70">
                  <c:v>44293</c:v>
                </c:pt>
                <c:pt idx="71">
                  <c:v>44294</c:v>
                </c:pt>
                <c:pt idx="72">
                  <c:v>44295</c:v>
                </c:pt>
                <c:pt idx="73">
                  <c:v>44298</c:v>
                </c:pt>
                <c:pt idx="74">
                  <c:v>44299</c:v>
                </c:pt>
                <c:pt idx="75">
                  <c:v>44300</c:v>
                </c:pt>
                <c:pt idx="76">
                  <c:v>44301</c:v>
                </c:pt>
                <c:pt idx="77">
                  <c:v>44302</c:v>
                </c:pt>
                <c:pt idx="78">
                  <c:v>44305</c:v>
                </c:pt>
                <c:pt idx="79">
                  <c:v>44306</c:v>
                </c:pt>
                <c:pt idx="80">
                  <c:v>44307</c:v>
                </c:pt>
                <c:pt idx="81">
                  <c:v>44308</c:v>
                </c:pt>
                <c:pt idx="82">
                  <c:v>44309</c:v>
                </c:pt>
                <c:pt idx="83">
                  <c:v>44312</c:v>
                </c:pt>
                <c:pt idx="84">
                  <c:v>44313</c:v>
                </c:pt>
                <c:pt idx="85">
                  <c:v>44314</c:v>
                </c:pt>
                <c:pt idx="86">
                  <c:v>44315</c:v>
                </c:pt>
                <c:pt idx="87">
                  <c:v>44316</c:v>
                </c:pt>
                <c:pt idx="88">
                  <c:v>44319</c:v>
                </c:pt>
                <c:pt idx="89">
                  <c:v>44320</c:v>
                </c:pt>
                <c:pt idx="90">
                  <c:v>44321</c:v>
                </c:pt>
                <c:pt idx="91">
                  <c:v>44322</c:v>
                </c:pt>
                <c:pt idx="92">
                  <c:v>44323</c:v>
                </c:pt>
                <c:pt idx="93">
                  <c:v>44326</c:v>
                </c:pt>
                <c:pt idx="94">
                  <c:v>44327</c:v>
                </c:pt>
                <c:pt idx="95">
                  <c:v>44328</c:v>
                </c:pt>
                <c:pt idx="96">
                  <c:v>44329</c:v>
                </c:pt>
                <c:pt idx="97">
                  <c:v>44330</c:v>
                </c:pt>
                <c:pt idx="98">
                  <c:v>44333</c:v>
                </c:pt>
                <c:pt idx="99">
                  <c:v>44334</c:v>
                </c:pt>
                <c:pt idx="100">
                  <c:v>44335</c:v>
                </c:pt>
                <c:pt idx="101">
                  <c:v>44336</c:v>
                </c:pt>
                <c:pt idx="102">
                  <c:v>44337</c:v>
                </c:pt>
                <c:pt idx="103">
                  <c:v>44340</c:v>
                </c:pt>
                <c:pt idx="104">
                  <c:v>44341</c:v>
                </c:pt>
                <c:pt idx="105">
                  <c:v>44342</c:v>
                </c:pt>
                <c:pt idx="106">
                  <c:v>44343</c:v>
                </c:pt>
                <c:pt idx="107">
                  <c:v>44344</c:v>
                </c:pt>
                <c:pt idx="108">
                  <c:v>44347</c:v>
                </c:pt>
                <c:pt idx="109">
                  <c:v>44348</c:v>
                </c:pt>
                <c:pt idx="110">
                  <c:v>44349</c:v>
                </c:pt>
                <c:pt idx="111">
                  <c:v>44350</c:v>
                </c:pt>
                <c:pt idx="112">
                  <c:v>44351</c:v>
                </c:pt>
                <c:pt idx="113">
                  <c:v>44354</c:v>
                </c:pt>
                <c:pt idx="114">
                  <c:v>44355</c:v>
                </c:pt>
                <c:pt idx="115">
                  <c:v>44356</c:v>
                </c:pt>
                <c:pt idx="116">
                  <c:v>44357</c:v>
                </c:pt>
                <c:pt idx="117">
                  <c:v>44358</c:v>
                </c:pt>
                <c:pt idx="118">
                  <c:v>44362</c:v>
                </c:pt>
                <c:pt idx="119">
                  <c:v>44363</c:v>
                </c:pt>
                <c:pt idx="120">
                  <c:v>44364</c:v>
                </c:pt>
                <c:pt idx="121">
                  <c:v>44365</c:v>
                </c:pt>
                <c:pt idx="122">
                  <c:v>44368</c:v>
                </c:pt>
                <c:pt idx="123">
                  <c:v>44369</c:v>
                </c:pt>
                <c:pt idx="124">
                  <c:v>44370</c:v>
                </c:pt>
                <c:pt idx="125">
                  <c:v>44371</c:v>
                </c:pt>
                <c:pt idx="126">
                  <c:v>44372</c:v>
                </c:pt>
                <c:pt idx="127">
                  <c:v>44375</c:v>
                </c:pt>
                <c:pt idx="128">
                  <c:v>44376</c:v>
                </c:pt>
                <c:pt idx="129">
                  <c:v>44377</c:v>
                </c:pt>
                <c:pt idx="130">
                  <c:v>44378</c:v>
                </c:pt>
                <c:pt idx="131">
                  <c:v>44379</c:v>
                </c:pt>
                <c:pt idx="132">
                  <c:v>44382</c:v>
                </c:pt>
                <c:pt idx="133">
                  <c:v>44383</c:v>
                </c:pt>
                <c:pt idx="134">
                  <c:v>44384</c:v>
                </c:pt>
                <c:pt idx="135">
                  <c:v>44385</c:v>
                </c:pt>
                <c:pt idx="136">
                  <c:v>44386</c:v>
                </c:pt>
                <c:pt idx="137">
                  <c:v>44389</c:v>
                </c:pt>
                <c:pt idx="138">
                  <c:v>44390</c:v>
                </c:pt>
                <c:pt idx="139">
                  <c:v>44391</c:v>
                </c:pt>
                <c:pt idx="140">
                  <c:v>44392</c:v>
                </c:pt>
                <c:pt idx="141">
                  <c:v>44393</c:v>
                </c:pt>
                <c:pt idx="142">
                  <c:v>44396</c:v>
                </c:pt>
                <c:pt idx="143">
                  <c:v>44397</c:v>
                </c:pt>
                <c:pt idx="144">
                  <c:v>44398</c:v>
                </c:pt>
                <c:pt idx="145">
                  <c:v>44399</c:v>
                </c:pt>
                <c:pt idx="146">
                  <c:v>44400</c:v>
                </c:pt>
                <c:pt idx="147">
                  <c:v>44403</c:v>
                </c:pt>
                <c:pt idx="148">
                  <c:v>44404</c:v>
                </c:pt>
                <c:pt idx="149">
                  <c:v>44405</c:v>
                </c:pt>
                <c:pt idx="150">
                  <c:v>44406</c:v>
                </c:pt>
                <c:pt idx="151">
                  <c:v>44407</c:v>
                </c:pt>
                <c:pt idx="152">
                  <c:v>44410</c:v>
                </c:pt>
                <c:pt idx="153">
                  <c:v>44411</c:v>
                </c:pt>
                <c:pt idx="154">
                  <c:v>44412</c:v>
                </c:pt>
                <c:pt idx="155">
                  <c:v>44413</c:v>
                </c:pt>
                <c:pt idx="156">
                  <c:v>44414</c:v>
                </c:pt>
                <c:pt idx="157">
                  <c:v>44417</c:v>
                </c:pt>
                <c:pt idx="158">
                  <c:v>44418</c:v>
                </c:pt>
                <c:pt idx="159">
                  <c:v>44419</c:v>
                </c:pt>
                <c:pt idx="160">
                  <c:v>44420</c:v>
                </c:pt>
                <c:pt idx="161">
                  <c:v>44421</c:v>
                </c:pt>
                <c:pt idx="162">
                  <c:v>44424</c:v>
                </c:pt>
                <c:pt idx="163">
                  <c:v>44425</c:v>
                </c:pt>
                <c:pt idx="164">
                  <c:v>44426</c:v>
                </c:pt>
                <c:pt idx="165">
                  <c:v>44427</c:v>
                </c:pt>
                <c:pt idx="166">
                  <c:v>44428</c:v>
                </c:pt>
                <c:pt idx="167">
                  <c:v>44431</c:v>
                </c:pt>
                <c:pt idx="168">
                  <c:v>44432</c:v>
                </c:pt>
                <c:pt idx="169">
                  <c:v>44433</c:v>
                </c:pt>
                <c:pt idx="170">
                  <c:v>44434</c:v>
                </c:pt>
                <c:pt idx="171">
                  <c:v>44435</c:v>
                </c:pt>
                <c:pt idx="172">
                  <c:v>44438</c:v>
                </c:pt>
                <c:pt idx="173">
                  <c:v>44439</c:v>
                </c:pt>
                <c:pt idx="174">
                  <c:v>44440</c:v>
                </c:pt>
                <c:pt idx="175">
                  <c:v>44441</c:v>
                </c:pt>
                <c:pt idx="176">
                  <c:v>44442</c:v>
                </c:pt>
                <c:pt idx="177">
                  <c:v>44445</c:v>
                </c:pt>
                <c:pt idx="178">
                  <c:v>44446</c:v>
                </c:pt>
                <c:pt idx="179">
                  <c:v>44447</c:v>
                </c:pt>
                <c:pt idx="180">
                  <c:v>44448</c:v>
                </c:pt>
                <c:pt idx="181">
                  <c:v>44449</c:v>
                </c:pt>
                <c:pt idx="182">
                  <c:v>44452</c:v>
                </c:pt>
                <c:pt idx="183">
                  <c:v>44453</c:v>
                </c:pt>
                <c:pt idx="184">
                  <c:v>44454</c:v>
                </c:pt>
                <c:pt idx="185">
                  <c:v>44455</c:v>
                </c:pt>
                <c:pt idx="186">
                  <c:v>44456</c:v>
                </c:pt>
                <c:pt idx="187">
                  <c:v>44459</c:v>
                </c:pt>
                <c:pt idx="188">
                  <c:v>44460</c:v>
                </c:pt>
                <c:pt idx="189">
                  <c:v>44461</c:v>
                </c:pt>
                <c:pt idx="190">
                  <c:v>44462</c:v>
                </c:pt>
                <c:pt idx="191">
                  <c:v>44463</c:v>
                </c:pt>
                <c:pt idx="192">
                  <c:v>44466</c:v>
                </c:pt>
                <c:pt idx="193">
                  <c:v>44467</c:v>
                </c:pt>
                <c:pt idx="194">
                  <c:v>44468</c:v>
                </c:pt>
                <c:pt idx="195">
                  <c:v>44469</c:v>
                </c:pt>
                <c:pt idx="196">
                  <c:v>44470</c:v>
                </c:pt>
                <c:pt idx="197">
                  <c:v>44473</c:v>
                </c:pt>
                <c:pt idx="198">
                  <c:v>44474</c:v>
                </c:pt>
                <c:pt idx="199">
                  <c:v>44475</c:v>
                </c:pt>
                <c:pt idx="200">
                  <c:v>44476</c:v>
                </c:pt>
                <c:pt idx="201">
                  <c:v>44477</c:v>
                </c:pt>
                <c:pt idx="202">
                  <c:v>44480</c:v>
                </c:pt>
                <c:pt idx="203">
                  <c:v>44481</c:v>
                </c:pt>
                <c:pt idx="204">
                  <c:v>44482</c:v>
                </c:pt>
                <c:pt idx="205">
                  <c:v>44483</c:v>
                </c:pt>
                <c:pt idx="206">
                  <c:v>44484</c:v>
                </c:pt>
                <c:pt idx="207">
                  <c:v>44487</c:v>
                </c:pt>
                <c:pt idx="208">
                  <c:v>44488</c:v>
                </c:pt>
                <c:pt idx="209">
                  <c:v>44489</c:v>
                </c:pt>
                <c:pt idx="210">
                  <c:v>44490</c:v>
                </c:pt>
                <c:pt idx="211">
                  <c:v>44491</c:v>
                </c:pt>
                <c:pt idx="212">
                  <c:v>44494</c:v>
                </c:pt>
                <c:pt idx="213">
                  <c:v>44495</c:v>
                </c:pt>
                <c:pt idx="214">
                  <c:v>44496</c:v>
                </c:pt>
                <c:pt idx="215">
                  <c:v>44497</c:v>
                </c:pt>
                <c:pt idx="216">
                  <c:v>44498</c:v>
                </c:pt>
                <c:pt idx="217">
                  <c:v>44501</c:v>
                </c:pt>
                <c:pt idx="218">
                  <c:v>44502</c:v>
                </c:pt>
                <c:pt idx="219">
                  <c:v>44503</c:v>
                </c:pt>
                <c:pt idx="220">
                  <c:v>44504</c:v>
                </c:pt>
                <c:pt idx="221">
                  <c:v>44505</c:v>
                </c:pt>
                <c:pt idx="222">
                  <c:v>44508</c:v>
                </c:pt>
                <c:pt idx="223">
                  <c:v>44509</c:v>
                </c:pt>
                <c:pt idx="224">
                  <c:v>44510</c:v>
                </c:pt>
                <c:pt idx="225">
                  <c:v>44511</c:v>
                </c:pt>
                <c:pt idx="226">
                  <c:v>44512</c:v>
                </c:pt>
                <c:pt idx="227">
                  <c:v>44515</c:v>
                </c:pt>
                <c:pt idx="228">
                  <c:v>44516</c:v>
                </c:pt>
                <c:pt idx="229">
                  <c:v>44517</c:v>
                </c:pt>
                <c:pt idx="230">
                  <c:v>44518</c:v>
                </c:pt>
                <c:pt idx="231">
                  <c:v>44519</c:v>
                </c:pt>
                <c:pt idx="232">
                  <c:v>44522</c:v>
                </c:pt>
                <c:pt idx="233">
                  <c:v>44523</c:v>
                </c:pt>
                <c:pt idx="234">
                  <c:v>44524</c:v>
                </c:pt>
                <c:pt idx="235">
                  <c:v>44525</c:v>
                </c:pt>
                <c:pt idx="236">
                  <c:v>44526</c:v>
                </c:pt>
                <c:pt idx="237">
                  <c:v>44529</c:v>
                </c:pt>
                <c:pt idx="238">
                  <c:v>44530</c:v>
                </c:pt>
                <c:pt idx="239">
                  <c:v>44531</c:v>
                </c:pt>
                <c:pt idx="240">
                  <c:v>44532</c:v>
                </c:pt>
                <c:pt idx="241">
                  <c:v>44533</c:v>
                </c:pt>
                <c:pt idx="242">
                  <c:v>44536</c:v>
                </c:pt>
                <c:pt idx="243">
                  <c:v>44537</c:v>
                </c:pt>
                <c:pt idx="244">
                  <c:v>44538</c:v>
                </c:pt>
                <c:pt idx="245">
                  <c:v>44539</c:v>
                </c:pt>
                <c:pt idx="246">
                  <c:v>44540</c:v>
                </c:pt>
                <c:pt idx="247">
                  <c:v>44543</c:v>
                </c:pt>
                <c:pt idx="248">
                  <c:v>44544</c:v>
                </c:pt>
                <c:pt idx="249">
                  <c:v>44545</c:v>
                </c:pt>
                <c:pt idx="250">
                  <c:v>44546</c:v>
                </c:pt>
                <c:pt idx="251">
                  <c:v>44547</c:v>
                </c:pt>
                <c:pt idx="252">
                  <c:v>44550</c:v>
                </c:pt>
                <c:pt idx="253">
                  <c:v>44551</c:v>
                </c:pt>
              </c:numCache>
            </c:numRef>
          </c:cat>
          <c:val>
            <c:numRef>
              <c:f>ASB!$C$4:$IV$4</c:f>
              <c:numCache>
                <c:formatCode>_-[$$-C09]* #,##0.00_-;\-[$$-C09]* #,##0.00_-;_-[$$-C09]* "-"??_-;_-@_-</c:formatCode>
                <c:ptCount val="254"/>
                <c:pt idx="0">
                  <c:v>2.65</c:v>
                </c:pt>
                <c:pt idx="1">
                  <c:v>2.68</c:v>
                </c:pt>
                <c:pt idx="2">
                  <c:v>2.69</c:v>
                </c:pt>
                <c:pt idx="3">
                  <c:v>2.71</c:v>
                </c:pt>
                <c:pt idx="4">
                  <c:v>2.69</c:v>
                </c:pt>
                <c:pt idx="5">
                  <c:v>2.67</c:v>
                </c:pt>
                <c:pt idx="6">
                  <c:v>2.69</c:v>
                </c:pt>
                <c:pt idx="7">
                  <c:v>2.67</c:v>
                </c:pt>
                <c:pt idx="8">
                  <c:v>2.67</c:v>
                </c:pt>
                <c:pt idx="9">
                  <c:v>2.66</c:v>
                </c:pt>
                <c:pt idx="10">
                  <c:v>2.64</c:v>
                </c:pt>
                <c:pt idx="11">
                  <c:v>2.5299999999999998</c:v>
                </c:pt>
                <c:pt idx="12">
                  <c:v>2.58</c:v>
                </c:pt>
                <c:pt idx="13">
                  <c:v>2.58</c:v>
                </c:pt>
                <c:pt idx="14">
                  <c:v>2.5499999999999998</c:v>
                </c:pt>
                <c:pt idx="15">
                  <c:v>2.52</c:v>
                </c:pt>
                <c:pt idx="16">
                  <c:v>2.4500000000000002</c:v>
                </c:pt>
                <c:pt idx="17">
                  <c:v>2.5</c:v>
                </c:pt>
                <c:pt idx="18">
                  <c:v>2.56</c:v>
                </c:pt>
                <c:pt idx="19">
                  <c:v>2.4900000000000002</c:v>
                </c:pt>
                <c:pt idx="20">
                  <c:v>2.5</c:v>
                </c:pt>
                <c:pt idx="21">
                  <c:v>2.5099999999999998</c:v>
                </c:pt>
                <c:pt idx="22">
                  <c:v>2.59</c:v>
                </c:pt>
                <c:pt idx="23">
                  <c:v>2.5099999999999998</c:v>
                </c:pt>
                <c:pt idx="24">
                  <c:v>2.57</c:v>
                </c:pt>
                <c:pt idx="25">
                  <c:v>2.52</c:v>
                </c:pt>
                <c:pt idx="26">
                  <c:v>2.5299999999999998</c:v>
                </c:pt>
                <c:pt idx="27">
                  <c:v>2.5099999999999998</c:v>
                </c:pt>
                <c:pt idx="28">
                  <c:v>2.4700000000000002</c:v>
                </c:pt>
                <c:pt idx="29">
                  <c:v>2.52</c:v>
                </c:pt>
                <c:pt idx="30">
                  <c:v>2.5099999999999998</c:v>
                </c:pt>
                <c:pt idx="31">
                  <c:v>2.48</c:v>
                </c:pt>
                <c:pt idx="32">
                  <c:v>2.5499999999999998</c:v>
                </c:pt>
                <c:pt idx="33">
                  <c:v>2.5099999999999998</c:v>
                </c:pt>
                <c:pt idx="34">
                  <c:v>2.5</c:v>
                </c:pt>
                <c:pt idx="35">
                  <c:v>2.5099999999999998</c:v>
                </c:pt>
                <c:pt idx="36">
                  <c:v>2.58</c:v>
                </c:pt>
                <c:pt idx="37">
                  <c:v>2.5</c:v>
                </c:pt>
                <c:pt idx="38">
                  <c:v>2.5099999999999998</c:v>
                </c:pt>
                <c:pt idx="39">
                  <c:v>2.5</c:v>
                </c:pt>
                <c:pt idx="40">
                  <c:v>2.4700000000000002</c:v>
                </c:pt>
                <c:pt idx="41">
                  <c:v>2.2000000000000002</c:v>
                </c:pt>
                <c:pt idx="42">
                  <c:v>2.21</c:v>
                </c:pt>
                <c:pt idx="43">
                  <c:v>2.2999999999999998</c:v>
                </c:pt>
                <c:pt idx="44">
                  <c:v>2.37</c:v>
                </c:pt>
                <c:pt idx="45">
                  <c:v>2.57</c:v>
                </c:pt>
                <c:pt idx="46">
                  <c:v>2.5499999999999998</c:v>
                </c:pt>
                <c:pt idx="47">
                  <c:v>2.4700000000000002</c:v>
                </c:pt>
                <c:pt idx="48">
                  <c:v>2.46</c:v>
                </c:pt>
                <c:pt idx="49">
                  <c:v>2.4500000000000002</c:v>
                </c:pt>
                <c:pt idx="50">
                  <c:v>2.41</c:v>
                </c:pt>
                <c:pt idx="51">
                  <c:v>2.39</c:v>
                </c:pt>
                <c:pt idx="52">
                  <c:v>2.4900000000000002</c:v>
                </c:pt>
                <c:pt idx="53">
                  <c:v>2.4700000000000002</c:v>
                </c:pt>
                <c:pt idx="54">
                  <c:v>2.4500000000000002</c:v>
                </c:pt>
                <c:pt idx="55">
                  <c:v>2.4500000000000002</c:v>
                </c:pt>
                <c:pt idx="56">
                  <c:v>2.4500000000000002</c:v>
                </c:pt>
                <c:pt idx="57">
                  <c:v>2.41</c:v>
                </c:pt>
                <c:pt idx="58">
                  <c:v>2.34</c:v>
                </c:pt>
                <c:pt idx="59">
                  <c:v>2.2599999999999998</c:v>
                </c:pt>
                <c:pt idx="60">
                  <c:v>2.21</c:v>
                </c:pt>
                <c:pt idx="61">
                  <c:v>2.2000000000000002</c:v>
                </c:pt>
                <c:pt idx="62">
                  <c:v>2.1800000000000002</c:v>
                </c:pt>
                <c:pt idx="63">
                  <c:v>2.16</c:v>
                </c:pt>
                <c:pt idx="64">
                  <c:v>2.3199999999999998</c:v>
                </c:pt>
                <c:pt idx="65">
                  <c:v>2.21</c:v>
                </c:pt>
                <c:pt idx="66">
                  <c:v>2.2000000000000002</c:v>
                </c:pt>
                <c:pt idx="67">
                  <c:v>2.2400000000000002</c:v>
                </c:pt>
                <c:pt idx="68">
                  <c:v>2.35</c:v>
                </c:pt>
                <c:pt idx="69">
                  <c:v>2.41</c:v>
                </c:pt>
                <c:pt idx="70">
                  <c:v>2.41</c:v>
                </c:pt>
                <c:pt idx="71">
                  <c:v>2.4300000000000002</c:v>
                </c:pt>
                <c:pt idx="72">
                  <c:v>2.44</c:v>
                </c:pt>
                <c:pt idx="73">
                  <c:v>2.4300000000000002</c:v>
                </c:pt>
                <c:pt idx="74">
                  <c:v>2.38</c:v>
                </c:pt>
                <c:pt idx="75">
                  <c:v>2.4700000000000002</c:v>
                </c:pt>
                <c:pt idx="76">
                  <c:v>2.5499999999999998</c:v>
                </c:pt>
                <c:pt idx="77">
                  <c:v>2.56</c:v>
                </c:pt>
                <c:pt idx="78">
                  <c:v>2.4900000000000002</c:v>
                </c:pt>
                <c:pt idx="79">
                  <c:v>2.5</c:v>
                </c:pt>
                <c:pt idx="80">
                  <c:v>2.46</c:v>
                </c:pt>
                <c:pt idx="81">
                  <c:v>2.48</c:v>
                </c:pt>
                <c:pt idx="82">
                  <c:v>2.5099999999999998</c:v>
                </c:pt>
                <c:pt idx="83">
                  <c:v>2.48</c:v>
                </c:pt>
                <c:pt idx="84">
                  <c:v>2.4900000000000002</c:v>
                </c:pt>
                <c:pt idx="85">
                  <c:v>2.4500000000000002</c:v>
                </c:pt>
                <c:pt idx="86">
                  <c:v>2.4700000000000002</c:v>
                </c:pt>
                <c:pt idx="87">
                  <c:v>2.41</c:v>
                </c:pt>
                <c:pt idx="88">
                  <c:v>2.39</c:v>
                </c:pt>
                <c:pt idx="89">
                  <c:v>2.37</c:v>
                </c:pt>
                <c:pt idx="90">
                  <c:v>2.33</c:v>
                </c:pt>
                <c:pt idx="91">
                  <c:v>2.37</c:v>
                </c:pt>
                <c:pt idx="92">
                  <c:v>2.39</c:v>
                </c:pt>
                <c:pt idx="93">
                  <c:v>2.44</c:v>
                </c:pt>
                <c:pt idx="94">
                  <c:v>2.37</c:v>
                </c:pt>
                <c:pt idx="95">
                  <c:v>2.33</c:v>
                </c:pt>
                <c:pt idx="96">
                  <c:v>2.2599999999999998</c:v>
                </c:pt>
                <c:pt idx="97">
                  <c:v>2.25</c:v>
                </c:pt>
                <c:pt idx="98">
                  <c:v>2.27</c:v>
                </c:pt>
                <c:pt idx="99">
                  <c:v>2.25</c:v>
                </c:pt>
                <c:pt idx="100">
                  <c:v>2.25</c:v>
                </c:pt>
                <c:pt idx="101">
                  <c:v>2.2400000000000002</c:v>
                </c:pt>
                <c:pt idx="102">
                  <c:v>2.2799999999999998</c:v>
                </c:pt>
                <c:pt idx="103">
                  <c:v>2.2999999999999998</c:v>
                </c:pt>
                <c:pt idx="104">
                  <c:v>2.34</c:v>
                </c:pt>
                <c:pt idx="105">
                  <c:v>2.34</c:v>
                </c:pt>
                <c:pt idx="106">
                  <c:v>2.35</c:v>
                </c:pt>
                <c:pt idx="107">
                  <c:v>2.38</c:v>
                </c:pt>
                <c:pt idx="108">
                  <c:v>2.2599999999999998</c:v>
                </c:pt>
                <c:pt idx="109">
                  <c:v>2.2200000000000002</c:v>
                </c:pt>
                <c:pt idx="110">
                  <c:v>2.2200000000000002</c:v>
                </c:pt>
                <c:pt idx="111">
                  <c:v>2.23</c:v>
                </c:pt>
                <c:pt idx="112">
                  <c:v>2.2400000000000002</c:v>
                </c:pt>
                <c:pt idx="113">
                  <c:v>2.33</c:v>
                </c:pt>
                <c:pt idx="114">
                  <c:v>2.31</c:v>
                </c:pt>
                <c:pt idx="115">
                  <c:v>2.3199999999999998</c:v>
                </c:pt>
                <c:pt idx="116">
                  <c:v>2.27</c:v>
                </c:pt>
                <c:pt idx="117">
                  <c:v>2.33</c:v>
                </c:pt>
                <c:pt idx="118">
                  <c:v>2.12</c:v>
                </c:pt>
                <c:pt idx="119">
                  <c:v>2</c:v>
                </c:pt>
                <c:pt idx="120">
                  <c:v>2.09</c:v>
                </c:pt>
                <c:pt idx="121">
                  <c:v>2.14</c:v>
                </c:pt>
                <c:pt idx="122">
                  <c:v>2.09</c:v>
                </c:pt>
                <c:pt idx="123">
                  <c:v>2.09</c:v>
                </c:pt>
                <c:pt idx="124">
                  <c:v>2.04</c:v>
                </c:pt>
                <c:pt idx="125">
                  <c:v>2.06</c:v>
                </c:pt>
                <c:pt idx="126">
                  <c:v>2.06</c:v>
                </c:pt>
                <c:pt idx="127">
                  <c:v>2.06</c:v>
                </c:pt>
                <c:pt idx="128">
                  <c:v>2.09</c:v>
                </c:pt>
                <c:pt idx="129">
                  <c:v>2.0499999999999998</c:v>
                </c:pt>
                <c:pt idx="130">
                  <c:v>2.08</c:v>
                </c:pt>
                <c:pt idx="131">
                  <c:v>2.06</c:v>
                </c:pt>
                <c:pt idx="132">
                  <c:v>2.08</c:v>
                </c:pt>
                <c:pt idx="133">
                  <c:v>2.09</c:v>
                </c:pt>
                <c:pt idx="134">
                  <c:v>2.09</c:v>
                </c:pt>
                <c:pt idx="135">
                  <c:v>2.11</c:v>
                </c:pt>
                <c:pt idx="136">
                  <c:v>2.0499999999999998</c:v>
                </c:pt>
                <c:pt idx="137">
                  <c:v>2.04</c:v>
                </c:pt>
                <c:pt idx="138">
                  <c:v>2.0499999999999998</c:v>
                </c:pt>
                <c:pt idx="139">
                  <c:v>2.11</c:v>
                </c:pt>
                <c:pt idx="140">
                  <c:v>2.1</c:v>
                </c:pt>
                <c:pt idx="141">
                  <c:v>2.19</c:v>
                </c:pt>
                <c:pt idx="142">
                  <c:v>2.17</c:v>
                </c:pt>
                <c:pt idx="143">
                  <c:v>2.17</c:v>
                </c:pt>
                <c:pt idx="144">
                  <c:v>2.17</c:v>
                </c:pt>
                <c:pt idx="145">
                  <c:v>2.16</c:v>
                </c:pt>
                <c:pt idx="146">
                  <c:v>2.2000000000000002</c:v>
                </c:pt>
                <c:pt idx="147">
                  <c:v>2.17</c:v>
                </c:pt>
                <c:pt idx="148">
                  <c:v>2.16</c:v>
                </c:pt>
                <c:pt idx="149">
                  <c:v>2.12</c:v>
                </c:pt>
                <c:pt idx="150">
                  <c:v>2.16</c:v>
                </c:pt>
                <c:pt idx="151">
                  <c:v>2.16</c:v>
                </c:pt>
                <c:pt idx="152">
                  <c:v>2.1800000000000002</c:v>
                </c:pt>
                <c:pt idx="153">
                  <c:v>2.21</c:v>
                </c:pt>
                <c:pt idx="154">
                  <c:v>2.1800000000000002</c:v>
                </c:pt>
                <c:pt idx="155">
                  <c:v>2.2000000000000002</c:v>
                </c:pt>
                <c:pt idx="156">
                  <c:v>2.25</c:v>
                </c:pt>
                <c:pt idx="157">
                  <c:v>2.27</c:v>
                </c:pt>
                <c:pt idx="158">
                  <c:v>2.3199999999999998</c:v>
                </c:pt>
                <c:pt idx="159">
                  <c:v>2.29</c:v>
                </c:pt>
                <c:pt idx="160">
                  <c:v>2.3199999999999998</c:v>
                </c:pt>
                <c:pt idx="161">
                  <c:v>2.4</c:v>
                </c:pt>
                <c:pt idx="162">
                  <c:v>2.48</c:v>
                </c:pt>
                <c:pt idx="163">
                  <c:v>2.46</c:v>
                </c:pt>
                <c:pt idx="164">
                  <c:v>2.4</c:v>
                </c:pt>
                <c:pt idx="165">
                  <c:v>2.46</c:v>
                </c:pt>
                <c:pt idx="166">
                  <c:v>2.42</c:v>
                </c:pt>
                <c:pt idx="167">
                  <c:v>2.5099999999999998</c:v>
                </c:pt>
                <c:pt idx="168">
                  <c:v>2.1800000000000002</c:v>
                </c:pt>
                <c:pt idx="169">
                  <c:v>2.08</c:v>
                </c:pt>
                <c:pt idx="170">
                  <c:v>1.95</c:v>
                </c:pt>
                <c:pt idx="171">
                  <c:v>1.95</c:v>
                </c:pt>
                <c:pt idx="172">
                  <c:v>1.9650000000000001</c:v>
                </c:pt>
                <c:pt idx="173">
                  <c:v>1.9550000000000001</c:v>
                </c:pt>
                <c:pt idx="174">
                  <c:v>1.9750000000000001</c:v>
                </c:pt>
                <c:pt idx="175">
                  <c:v>1.915</c:v>
                </c:pt>
                <c:pt idx="176">
                  <c:v>1.915</c:v>
                </c:pt>
                <c:pt idx="177">
                  <c:v>1.905</c:v>
                </c:pt>
                <c:pt idx="178">
                  <c:v>1.855</c:v>
                </c:pt>
                <c:pt idx="179">
                  <c:v>1.81</c:v>
                </c:pt>
                <c:pt idx="180">
                  <c:v>1.7450000000000001</c:v>
                </c:pt>
                <c:pt idx="181">
                  <c:v>1.76</c:v>
                </c:pt>
                <c:pt idx="182">
                  <c:v>1.73</c:v>
                </c:pt>
                <c:pt idx="183">
                  <c:v>1.72</c:v>
                </c:pt>
                <c:pt idx="184">
                  <c:v>1.6850000000000001</c:v>
                </c:pt>
                <c:pt idx="185">
                  <c:v>1.73</c:v>
                </c:pt>
                <c:pt idx="186">
                  <c:v>1.7150000000000001</c:v>
                </c:pt>
                <c:pt idx="187">
                  <c:v>1.68</c:v>
                </c:pt>
                <c:pt idx="188">
                  <c:v>1.675</c:v>
                </c:pt>
                <c:pt idx="189">
                  <c:v>1.76</c:v>
                </c:pt>
                <c:pt idx="190">
                  <c:v>1.845</c:v>
                </c:pt>
                <c:pt idx="191">
                  <c:v>1.85</c:v>
                </c:pt>
                <c:pt idx="192">
                  <c:v>1.845</c:v>
                </c:pt>
                <c:pt idx="193">
                  <c:v>1.86</c:v>
                </c:pt>
                <c:pt idx="194">
                  <c:v>1.86</c:v>
                </c:pt>
                <c:pt idx="195">
                  <c:v>1.88</c:v>
                </c:pt>
                <c:pt idx="196">
                  <c:v>1.87</c:v>
                </c:pt>
                <c:pt idx="197">
                  <c:v>1.89</c:v>
                </c:pt>
                <c:pt idx="198">
                  <c:v>1.87</c:v>
                </c:pt>
                <c:pt idx="199">
                  <c:v>1.93</c:v>
                </c:pt>
                <c:pt idx="200">
                  <c:v>1.9</c:v>
                </c:pt>
                <c:pt idx="201">
                  <c:v>1.93</c:v>
                </c:pt>
                <c:pt idx="202">
                  <c:v>1.905</c:v>
                </c:pt>
                <c:pt idx="203">
                  <c:v>1.895</c:v>
                </c:pt>
                <c:pt idx="204">
                  <c:v>1.9</c:v>
                </c:pt>
                <c:pt idx="205">
                  <c:v>1.875</c:v>
                </c:pt>
                <c:pt idx="206">
                  <c:v>1.88</c:v>
                </c:pt>
                <c:pt idx="207">
                  <c:v>1.895</c:v>
                </c:pt>
                <c:pt idx="208">
                  <c:v>1.885</c:v>
                </c:pt>
                <c:pt idx="209">
                  <c:v>1.9</c:v>
                </c:pt>
                <c:pt idx="210">
                  <c:v>1.88</c:v>
                </c:pt>
                <c:pt idx="211">
                  <c:v>1.895</c:v>
                </c:pt>
                <c:pt idx="212">
                  <c:v>1.895</c:v>
                </c:pt>
                <c:pt idx="213">
                  <c:v>1.895</c:v>
                </c:pt>
                <c:pt idx="214">
                  <c:v>1.895</c:v>
                </c:pt>
                <c:pt idx="215">
                  <c:v>1.875</c:v>
                </c:pt>
                <c:pt idx="216">
                  <c:v>1.88</c:v>
                </c:pt>
                <c:pt idx="217">
                  <c:v>1.9</c:v>
                </c:pt>
                <c:pt idx="218">
                  <c:v>1.9</c:v>
                </c:pt>
                <c:pt idx="219">
                  <c:v>1.87</c:v>
                </c:pt>
                <c:pt idx="220">
                  <c:v>1.89</c:v>
                </c:pt>
                <c:pt idx="221">
                  <c:v>1.895</c:v>
                </c:pt>
                <c:pt idx="222">
                  <c:v>1.89</c:v>
                </c:pt>
                <c:pt idx="223">
                  <c:v>1.7649999999999999</c:v>
                </c:pt>
                <c:pt idx="224">
                  <c:v>1.78</c:v>
                </c:pt>
                <c:pt idx="225">
                  <c:v>1.875</c:v>
                </c:pt>
                <c:pt idx="226">
                  <c:v>1.92</c:v>
                </c:pt>
                <c:pt idx="227">
                  <c:v>1.91</c:v>
                </c:pt>
                <c:pt idx="228">
                  <c:v>1.91</c:v>
                </c:pt>
                <c:pt idx="229">
                  <c:v>1.88</c:v>
                </c:pt>
                <c:pt idx="230">
                  <c:v>1.885</c:v>
                </c:pt>
                <c:pt idx="231">
                  <c:v>1.865</c:v>
                </c:pt>
                <c:pt idx="232">
                  <c:v>1.855</c:v>
                </c:pt>
                <c:pt idx="233">
                  <c:v>1.855</c:v>
                </c:pt>
                <c:pt idx="234">
                  <c:v>1.88</c:v>
                </c:pt>
                <c:pt idx="235">
                  <c:v>1.875</c:v>
                </c:pt>
                <c:pt idx="236">
                  <c:v>1.835</c:v>
                </c:pt>
                <c:pt idx="237">
                  <c:v>1.8</c:v>
                </c:pt>
                <c:pt idx="238">
                  <c:v>1.825</c:v>
                </c:pt>
                <c:pt idx="239">
                  <c:v>1.82</c:v>
                </c:pt>
                <c:pt idx="240">
                  <c:v>1.825</c:v>
                </c:pt>
                <c:pt idx="241">
                  <c:v>1.845</c:v>
                </c:pt>
                <c:pt idx="242">
                  <c:v>1.83</c:v>
                </c:pt>
                <c:pt idx="243">
                  <c:v>1.845</c:v>
                </c:pt>
                <c:pt idx="244">
                  <c:v>1.85</c:v>
                </c:pt>
                <c:pt idx="245">
                  <c:v>1.855</c:v>
                </c:pt>
                <c:pt idx="246">
                  <c:v>1.92</c:v>
                </c:pt>
                <c:pt idx="247">
                  <c:v>1.89</c:v>
                </c:pt>
                <c:pt idx="248">
                  <c:v>1.915</c:v>
                </c:pt>
                <c:pt idx="249">
                  <c:v>1.885</c:v>
                </c:pt>
                <c:pt idx="250">
                  <c:v>1.875</c:v>
                </c:pt>
                <c:pt idx="251">
                  <c:v>1.92</c:v>
                </c:pt>
                <c:pt idx="252">
                  <c:v>1.88</c:v>
                </c:pt>
                <c:pt idx="253">
                  <c:v>1.88</c:v>
                </c:pt>
              </c:numCache>
            </c:numRef>
          </c:val>
          <c:extLst>
            <c:ext xmlns:c16="http://schemas.microsoft.com/office/drawing/2014/chart" uri="{C3380CC4-5D6E-409C-BE32-E72D297353CC}">
              <c16:uniqueId val="{00000000-6301-4E37-B97A-822DD01479E3}"/>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Close Last 12 Months</a:t>
            </a:r>
          </a:p>
        </c:rich>
      </c:tx>
      <c:layout>
        <c:manualLayout>
          <c:xMode val="edge"/>
          <c:yMode val="edge"/>
          <c:x val="0.29306845238095236"/>
          <c:y val="5.4054054054054057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BLD!$C$3:$IV$3</c:f>
              <c:numCache>
                <c:formatCode>m/d/yyyy</c:formatCode>
                <c:ptCount val="254"/>
                <c:pt idx="0">
                  <c:v>44187</c:v>
                </c:pt>
                <c:pt idx="1">
                  <c:v>44188</c:v>
                </c:pt>
                <c:pt idx="2">
                  <c:v>44189</c:v>
                </c:pt>
                <c:pt idx="3">
                  <c:v>44194</c:v>
                </c:pt>
                <c:pt idx="4">
                  <c:v>44195</c:v>
                </c:pt>
                <c:pt idx="5">
                  <c:v>44196</c:v>
                </c:pt>
                <c:pt idx="6">
                  <c:v>44200</c:v>
                </c:pt>
                <c:pt idx="7">
                  <c:v>44201</c:v>
                </c:pt>
                <c:pt idx="8">
                  <c:v>44202</c:v>
                </c:pt>
                <c:pt idx="9">
                  <c:v>44203</c:v>
                </c:pt>
                <c:pt idx="10">
                  <c:v>44204</c:v>
                </c:pt>
                <c:pt idx="11">
                  <c:v>44207</c:v>
                </c:pt>
                <c:pt idx="12">
                  <c:v>44208</c:v>
                </c:pt>
                <c:pt idx="13">
                  <c:v>44209</c:v>
                </c:pt>
                <c:pt idx="14">
                  <c:v>44210</c:v>
                </c:pt>
                <c:pt idx="15">
                  <c:v>44211</c:v>
                </c:pt>
                <c:pt idx="16">
                  <c:v>44214</c:v>
                </c:pt>
                <c:pt idx="17">
                  <c:v>44215</c:v>
                </c:pt>
                <c:pt idx="18">
                  <c:v>44216</c:v>
                </c:pt>
                <c:pt idx="19">
                  <c:v>44217</c:v>
                </c:pt>
                <c:pt idx="20">
                  <c:v>44218</c:v>
                </c:pt>
                <c:pt idx="21">
                  <c:v>44221</c:v>
                </c:pt>
                <c:pt idx="22">
                  <c:v>44223</c:v>
                </c:pt>
                <c:pt idx="23">
                  <c:v>44224</c:v>
                </c:pt>
                <c:pt idx="24">
                  <c:v>44225</c:v>
                </c:pt>
                <c:pt idx="25">
                  <c:v>44228</c:v>
                </c:pt>
                <c:pt idx="26">
                  <c:v>44229</c:v>
                </c:pt>
                <c:pt idx="27">
                  <c:v>44230</c:v>
                </c:pt>
                <c:pt idx="28">
                  <c:v>44231</c:v>
                </c:pt>
                <c:pt idx="29">
                  <c:v>44232</c:v>
                </c:pt>
                <c:pt idx="30">
                  <c:v>44235</c:v>
                </c:pt>
                <c:pt idx="31">
                  <c:v>44236</c:v>
                </c:pt>
                <c:pt idx="32">
                  <c:v>44237</c:v>
                </c:pt>
                <c:pt idx="33">
                  <c:v>44238</c:v>
                </c:pt>
                <c:pt idx="34">
                  <c:v>44239</c:v>
                </c:pt>
                <c:pt idx="35">
                  <c:v>44242</c:v>
                </c:pt>
                <c:pt idx="36">
                  <c:v>44243</c:v>
                </c:pt>
                <c:pt idx="37">
                  <c:v>44244</c:v>
                </c:pt>
                <c:pt idx="38">
                  <c:v>44245</c:v>
                </c:pt>
                <c:pt idx="39">
                  <c:v>44246</c:v>
                </c:pt>
                <c:pt idx="40">
                  <c:v>44249</c:v>
                </c:pt>
                <c:pt idx="41">
                  <c:v>44250</c:v>
                </c:pt>
                <c:pt idx="42">
                  <c:v>44251</c:v>
                </c:pt>
                <c:pt idx="43">
                  <c:v>44252</c:v>
                </c:pt>
                <c:pt idx="44">
                  <c:v>44253</c:v>
                </c:pt>
                <c:pt idx="45">
                  <c:v>44256</c:v>
                </c:pt>
                <c:pt idx="46">
                  <c:v>44257</c:v>
                </c:pt>
                <c:pt idx="47">
                  <c:v>44258</c:v>
                </c:pt>
                <c:pt idx="48">
                  <c:v>44259</c:v>
                </c:pt>
                <c:pt idx="49">
                  <c:v>44260</c:v>
                </c:pt>
                <c:pt idx="50">
                  <c:v>44263</c:v>
                </c:pt>
                <c:pt idx="51">
                  <c:v>44264</c:v>
                </c:pt>
                <c:pt idx="52">
                  <c:v>44265</c:v>
                </c:pt>
                <c:pt idx="53">
                  <c:v>44266</c:v>
                </c:pt>
                <c:pt idx="54">
                  <c:v>44267</c:v>
                </c:pt>
                <c:pt idx="55">
                  <c:v>44270</c:v>
                </c:pt>
                <c:pt idx="56">
                  <c:v>44271</c:v>
                </c:pt>
                <c:pt idx="57">
                  <c:v>44272</c:v>
                </c:pt>
                <c:pt idx="58">
                  <c:v>44273</c:v>
                </c:pt>
                <c:pt idx="59">
                  <c:v>44274</c:v>
                </c:pt>
                <c:pt idx="60">
                  <c:v>44277</c:v>
                </c:pt>
                <c:pt idx="61">
                  <c:v>44278</c:v>
                </c:pt>
                <c:pt idx="62">
                  <c:v>44279</c:v>
                </c:pt>
                <c:pt idx="63">
                  <c:v>44280</c:v>
                </c:pt>
                <c:pt idx="64">
                  <c:v>44281</c:v>
                </c:pt>
                <c:pt idx="65">
                  <c:v>44284</c:v>
                </c:pt>
                <c:pt idx="66">
                  <c:v>44285</c:v>
                </c:pt>
                <c:pt idx="67">
                  <c:v>44286</c:v>
                </c:pt>
                <c:pt idx="68">
                  <c:v>44287</c:v>
                </c:pt>
                <c:pt idx="69">
                  <c:v>44292</c:v>
                </c:pt>
                <c:pt idx="70">
                  <c:v>44293</c:v>
                </c:pt>
                <c:pt idx="71">
                  <c:v>44294</c:v>
                </c:pt>
                <c:pt idx="72">
                  <c:v>44295</c:v>
                </c:pt>
                <c:pt idx="73">
                  <c:v>44298</c:v>
                </c:pt>
                <c:pt idx="74">
                  <c:v>44299</c:v>
                </c:pt>
                <c:pt idx="75">
                  <c:v>44300</c:v>
                </c:pt>
                <c:pt idx="76">
                  <c:v>44301</c:v>
                </c:pt>
                <c:pt idx="77">
                  <c:v>44302</c:v>
                </c:pt>
                <c:pt idx="78">
                  <c:v>44305</c:v>
                </c:pt>
                <c:pt idx="79">
                  <c:v>44306</c:v>
                </c:pt>
                <c:pt idx="80">
                  <c:v>44307</c:v>
                </c:pt>
                <c:pt idx="81">
                  <c:v>44308</c:v>
                </c:pt>
                <c:pt idx="82">
                  <c:v>44309</c:v>
                </c:pt>
                <c:pt idx="83">
                  <c:v>44312</c:v>
                </c:pt>
                <c:pt idx="84">
                  <c:v>44313</c:v>
                </c:pt>
                <c:pt idx="85">
                  <c:v>44314</c:v>
                </c:pt>
                <c:pt idx="86">
                  <c:v>44315</c:v>
                </c:pt>
                <c:pt idx="87">
                  <c:v>44316</c:v>
                </c:pt>
                <c:pt idx="88">
                  <c:v>44319</c:v>
                </c:pt>
                <c:pt idx="89">
                  <c:v>44320</c:v>
                </c:pt>
                <c:pt idx="90">
                  <c:v>44321</c:v>
                </c:pt>
                <c:pt idx="91">
                  <c:v>44322</c:v>
                </c:pt>
                <c:pt idx="92">
                  <c:v>44323</c:v>
                </c:pt>
                <c:pt idx="93">
                  <c:v>44326</c:v>
                </c:pt>
                <c:pt idx="94">
                  <c:v>44327</c:v>
                </c:pt>
                <c:pt idx="95">
                  <c:v>44328</c:v>
                </c:pt>
                <c:pt idx="96">
                  <c:v>44329</c:v>
                </c:pt>
                <c:pt idx="97">
                  <c:v>44330</c:v>
                </c:pt>
                <c:pt idx="98">
                  <c:v>44333</c:v>
                </c:pt>
                <c:pt idx="99">
                  <c:v>44334</c:v>
                </c:pt>
                <c:pt idx="100">
                  <c:v>44335</c:v>
                </c:pt>
                <c:pt idx="101">
                  <c:v>44336</c:v>
                </c:pt>
                <c:pt idx="102">
                  <c:v>44337</c:v>
                </c:pt>
                <c:pt idx="103">
                  <c:v>44340</c:v>
                </c:pt>
                <c:pt idx="104">
                  <c:v>44341</c:v>
                </c:pt>
                <c:pt idx="105">
                  <c:v>44342</c:v>
                </c:pt>
                <c:pt idx="106">
                  <c:v>44343</c:v>
                </c:pt>
                <c:pt idx="107">
                  <c:v>44344</c:v>
                </c:pt>
                <c:pt idx="108">
                  <c:v>44347</c:v>
                </c:pt>
                <c:pt idx="109">
                  <c:v>44348</c:v>
                </c:pt>
                <c:pt idx="110">
                  <c:v>44349</c:v>
                </c:pt>
                <c:pt idx="111">
                  <c:v>44350</c:v>
                </c:pt>
                <c:pt idx="112">
                  <c:v>44351</c:v>
                </c:pt>
                <c:pt idx="113">
                  <c:v>44354</c:v>
                </c:pt>
                <c:pt idx="114">
                  <c:v>44355</c:v>
                </c:pt>
                <c:pt idx="115">
                  <c:v>44356</c:v>
                </c:pt>
                <c:pt idx="116">
                  <c:v>44357</c:v>
                </c:pt>
                <c:pt idx="117">
                  <c:v>44358</c:v>
                </c:pt>
                <c:pt idx="118">
                  <c:v>44362</c:v>
                </c:pt>
                <c:pt idx="119">
                  <c:v>44363</c:v>
                </c:pt>
                <c:pt idx="120">
                  <c:v>44364</c:v>
                </c:pt>
                <c:pt idx="121">
                  <c:v>44365</c:v>
                </c:pt>
                <c:pt idx="122">
                  <c:v>44368</c:v>
                </c:pt>
                <c:pt idx="123">
                  <c:v>44369</c:v>
                </c:pt>
                <c:pt idx="124">
                  <c:v>44370</c:v>
                </c:pt>
                <c:pt idx="125">
                  <c:v>44371</c:v>
                </c:pt>
                <c:pt idx="126">
                  <c:v>44372</c:v>
                </c:pt>
                <c:pt idx="127">
                  <c:v>44375</c:v>
                </c:pt>
                <c:pt idx="128">
                  <c:v>44376</c:v>
                </c:pt>
                <c:pt idx="129">
                  <c:v>44377</c:v>
                </c:pt>
                <c:pt idx="130">
                  <c:v>44378</c:v>
                </c:pt>
                <c:pt idx="131">
                  <c:v>44379</c:v>
                </c:pt>
                <c:pt idx="132">
                  <c:v>44382</c:v>
                </c:pt>
                <c:pt idx="133">
                  <c:v>44383</c:v>
                </c:pt>
                <c:pt idx="134">
                  <c:v>44384</c:v>
                </c:pt>
                <c:pt idx="135">
                  <c:v>44385</c:v>
                </c:pt>
                <c:pt idx="136">
                  <c:v>44386</c:v>
                </c:pt>
                <c:pt idx="137">
                  <c:v>44389</c:v>
                </c:pt>
                <c:pt idx="138">
                  <c:v>44390</c:v>
                </c:pt>
                <c:pt idx="139">
                  <c:v>44391</c:v>
                </c:pt>
                <c:pt idx="140">
                  <c:v>44392</c:v>
                </c:pt>
                <c:pt idx="141">
                  <c:v>44393</c:v>
                </c:pt>
                <c:pt idx="142">
                  <c:v>44396</c:v>
                </c:pt>
                <c:pt idx="143">
                  <c:v>44397</c:v>
                </c:pt>
                <c:pt idx="144">
                  <c:v>44398</c:v>
                </c:pt>
                <c:pt idx="145">
                  <c:v>44399</c:v>
                </c:pt>
                <c:pt idx="146">
                  <c:v>44400</c:v>
                </c:pt>
                <c:pt idx="147">
                  <c:v>44403</c:v>
                </c:pt>
                <c:pt idx="148">
                  <c:v>44404</c:v>
                </c:pt>
                <c:pt idx="149">
                  <c:v>44405</c:v>
                </c:pt>
                <c:pt idx="150">
                  <c:v>44406</c:v>
                </c:pt>
                <c:pt idx="151">
                  <c:v>44407</c:v>
                </c:pt>
                <c:pt idx="152">
                  <c:v>44410</c:v>
                </c:pt>
                <c:pt idx="153">
                  <c:v>44411</c:v>
                </c:pt>
                <c:pt idx="154">
                  <c:v>44412</c:v>
                </c:pt>
                <c:pt idx="155">
                  <c:v>44413</c:v>
                </c:pt>
                <c:pt idx="156">
                  <c:v>44414</c:v>
                </c:pt>
                <c:pt idx="157">
                  <c:v>44417</c:v>
                </c:pt>
                <c:pt idx="158">
                  <c:v>44418</c:v>
                </c:pt>
                <c:pt idx="159">
                  <c:v>44419</c:v>
                </c:pt>
                <c:pt idx="160">
                  <c:v>44420</c:v>
                </c:pt>
                <c:pt idx="161">
                  <c:v>44421</c:v>
                </c:pt>
                <c:pt idx="162">
                  <c:v>44424</c:v>
                </c:pt>
                <c:pt idx="163">
                  <c:v>44425</c:v>
                </c:pt>
                <c:pt idx="164">
                  <c:v>44426</c:v>
                </c:pt>
                <c:pt idx="165">
                  <c:v>44427</c:v>
                </c:pt>
                <c:pt idx="166">
                  <c:v>44428</c:v>
                </c:pt>
                <c:pt idx="167">
                  <c:v>44431</c:v>
                </c:pt>
                <c:pt idx="168">
                  <c:v>44432</c:v>
                </c:pt>
                <c:pt idx="169">
                  <c:v>44433</c:v>
                </c:pt>
                <c:pt idx="170">
                  <c:v>44434</c:v>
                </c:pt>
                <c:pt idx="171">
                  <c:v>44435</c:v>
                </c:pt>
                <c:pt idx="172">
                  <c:v>44438</c:v>
                </c:pt>
                <c:pt idx="173">
                  <c:v>44439</c:v>
                </c:pt>
                <c:pt idx="174">
                  <c:v>44440</c:v>
                </c:pt>
                <c:pt idx="175">
                  <c:v>44441</c:v>
                </c:pt>
                <c:pt idx="176">
                  <c:v>44442</c:v>
                </c:pt>
                <c:pt idx="177">
                  <c:v>44445</c:v>
                </c:pt>
                <c:pt idx="178">
                  <c:v>44446</c:v>
                </c:pt>
                <c:pt idx="179">
                  <c:v>44447</c:v>
                </c:pt>
                <c:pt idx="180">
                  <c:v>44448</c:v>
                </c:pt>
                <c:pt idx="181">
                  <c:v>44449</c:v>
                </c:pt>
                <c:pt idx="182">
                  <c:v>44452</c:v>
                </c:pt>
                <c:pt idx="183">
                  <c:v>44453</c:v>
                </c:pt>
                <c:pt idx="184">
                  <c:v>44454</c:v>
                </c:pt>
                <c:pt idx="185">
                  <c:v>44455</c:v>
                </c:pt>
                <c:pt idx="186">
                  <c:v>44456</c:v>
                </c:pt>
                <c:pt idx="187">
                  <c:v>44459</c:v>
                </c:pt>
                <c:pt idx="188">
                  <c:v>44460</c:v>
                </c:pt>
                <c:pt idx="189">
                  <c:v>44461</c:v>
                </c:pt>
                <c:pt idx="190">
                  <c:v>44462</c:v>
                </c:pt>
                <c:pt idx="191">
                  <c:v>44463</c:v>
                </c:pt>
                <c:pt idx="192">
                  <c:v>44466</c:v>
                </c:pt>
                <c:pt idx="193">
                  <c:v>44467</c:v>
                </c:pt>
                <c:pt idx="194">
                  <c:v>44468</c:v>
                </c:pt>
                <c:pt idx="195">
                  <c:v>44469</c:v>
                </c:pt>
                <c:pt idx="196">
                  <c:v>44470</c:v>
                </c:pt>
                <c:pt idx="197">
                  <c:v>44473</c:v>
                </c:pt>
                <c:pt idx="198">
                  <c:v>44474</c:v>
                </c:pt>
                <c:pt idx="199">
                  <c:v>44475</c:v>
                </c:pt>
                <c:pt idx="200">
                  <c:v>44476</c:v>
                </c:pt>
                <c:pt idx="201">
                  <c:v>44477</c:v>
                </c:pt>
                <c:pt idx="202">
                  <c:v>44480</c:v>
                </c:pt>
                <c:pt idx="203">
                  <c:v>44481</c:v>
                </c:pt>
                <c:pt idx="204">
                  <c:v>44482</c:v>
                </c:pt>
                <c:pt idx="205">
                  <c:v>44483</c:v>
                </c:pt>
                <c:pt idx="206">
                  <c:v>44484</c:v>
                </c:pt>
                <c:pt idx="207">
                  <c:v>44487</c:v>
                </c:pt>
                <c:pt idx="208">
                  <c:v>44488</c:v>
                </c:pt>
                <c:pt idx="209">
                  <c:v>44489</c:v>
                </c:pt>
                <c:pt idx="210">
                  <c:v>44490</c:v>
                </c:pt>
                <c:pt idx="211">
                  <c:v>44491</c:v>
                </c:pt>
                <c:pt idx="212">
                  <c:v>44494</c:v>
                </c:pt>
                <c:pt idx="213">
                  <c:v>44495</c:v>
                </c:pt>
                <c:pt idx="214">
                  <c:v>44496</c:v>
                </c:pt>
                <c:pt idx="215">
                  <c:v>44497</c:v>
                </c:pt>
                <c:pt idx="216">
                  <c:v>44498</c:v>
                </c:pt>
                <c:pt idx="217">
                  <c:v>44501</c:v>
                </c:pt>
                <c:pt idx="218">
                  <c:v>44502</c:v>
                </c:pt>
                <c:pt idx="219">
                  <c:v>44503</c:v>
                </c:pt>
                <c:pt idx="220">
                  <c:v>44504</c:v>
                </c:pt>
                <c:pt idx="221">
                  <c:v>44505</c:v>
                </c:pt>
                <c:pt idx="222">
                  <c:v>44508</c:v>
                </c:pt>
                <c:pt idx="223">
                  <c:v>44509</c:v>
                </c:pt>
                <c:pt idx="224">
                  <c:v>44510</c:v>
                </c:pt>
                <c:pt idx="225">
                  <c:v>44511</c:v>
                </c:pt>
                <c:pt idx="226">
                  <c:v>44512</c:v>
                </c:pt>
                <c:pt idx="227">
                  <c:v>44515</c:v>
                </c:pt>
                <c:pt idx="228">
                  <c:v>44516</c:v>
                </c:pt>
                <c:pt idx="229">
                  <c:v>44517</c:v>
                </c:pt>
                <c:pt idx="230">
                  <c:v>44518</c:v>
                </c:pt>
                <c:pt idx="231">
                  <c:v>44519</c:v>
                </c:pt>
                <c:pt idx="232">
                  <c:v>44522</c:v>
                </c:pt>
                <c:pt idx="233">
                  <c:v>44523</c:v>
                </c:pt>
                <c:pt idx="234">
                  <c:v>44524</c:v>
                </c:pt>
                <c:pt idx="235">
                  <c:v>44525</c:v>
                </c:pt>
                <c:pt idx="236">
                  <c:v>44526</c:v>
                </c:pt>
                <c:pt idx="237">
                  <c:v>44529</c:v>
                </c:pt>
                <c:pt idx="238">
                  <c:v>44530</c:v>
                </c:pt>
                <c:pt idx="239">
                  <c:v>44531</c:v>
                </c:pt>
                <c:pt idx="240">
                  <c:v>44532</c:v>
                </c:pt>
                <c:pt idx="241">
                  <c:v>44533</c:v>
                </c:pt>
                <c:pt idx="242">
                  <c:v>44536</c:v>
                </c:pt>
                <c:pt idx="243">
                  <c:v>44537</c:v>
                </c:pt>
                <c:pt idx="244">
                  <c:v>44538</c:v>
                </c:pt>
                <c:pt idx="245">
                  <c:v>44539</c:v>
                </c:pt>
                <c:pt idx="246">
                  <c:v>44540</c:v>
                </c:pt>
                <c:pt idx="247">
                  <c:v>44543</c:v>
                </c:pt>
                <c:pt idx="248">
                  <c:v>44544</c:v>
                </c:pt>
                <c:pt idx="249">
                  <c:v>44545</c:v>
                </c:pt>
                <c:pt idx="250">
                  <c:v>44546</c:v>
                </c:pt>
                <c:pt idx="251">
                  <c:v>44547</c:v>
                </c:pt>
                <c:pt idx="252">
                  <c:v>44550</c:v>
                </c:pt>
                <c:pt idx="253">
                  <c:v>44551</c:v>
                </c:pt>
              </c:numCache>
            </c:numRef>
          </c:cat>
          <c:val>
            <c:numRef>
              <c:f>BLD!$C$4:$IV$4</c:f>
              <c:numCache>
                <c:formatCode>_-[$$-C09]* #,##0.00_-;\-[$$-C09]* #,##0.00_-;_-[$$-C09]* "-"??_-;_-@_-</c:formatCode>
                <c:ptCount val="254"/>
                <c:pt idx="0">
                  <c:v>4.8</c:v>
                </c:pt>
                <c:pt idx="1">
                  <c:v>4.7699999999999996</c:v>
                </c:pt>
                <c:pt idx="2">
                  <c:v>4.8</c:v>
                </c:pt>
                <c:pt idx="3">
                  <c:v>4.83</c:v>
                </c:pt>
                <c:pt idx="4">
                  <c:v>4.9400000000000004</c:v>
                </c:pt>
                <c:pt idx="5">
                  <c:v>4.95</c:v>
                </c:pt>
                <c:pt idx="6">
                  <c:v>4.97</c:v>
                </c:pt>
                <c:pt idx="7">
                  <c:v>4.84</c:v>
                </c:pt>
                <c:pt idx="8">
                  <c:v>4.8</c:v>
                </c:pt>
                <c:pt idx="9">
                  <c:v>4.8899999999999997</c:v>
                </c:pt>
                <c:pt idx="10">
                  <c:v>4.91</c:v>
                </c:pt>
                <c:pt idx="11">
                  <c:v>4.9000000000000004</c:v>
                </c:pt>
                <c:pt idx="12">
                  <c:v>4.88</c:v>
                </c:pt>
                <c:pt idx="13">
                  <c:v>4.9400000000000004</c:v>
                </c:pt>
                <c:pt idx="14">
                  <c:v>4.96</c:v>
                </c:pt>
                <c:pt idx="15">
                  <c:v>5.0599999999999996</c:v>
                </c:pt>
                <c:pt idx="16">
                  <c:v>4.96</c:v>
                </c:pt>
                <c:pt idx="17">
                  <c:v>5.07</c:v>
                </c:pt>
                <c:pt idx="18">
                  <c:v>5.0999999999999996</c:v>
                </c:pt>
                <c:pt idx="19">
                  <c:v>5.08</c:v>
                </c:pt>
                <c:pt idx="20">
                  <c:v>5.12</c:v>
                </c:pt>
                <c:pt idx="21">
                  <c:v>5.03</c:v>
                </c:pt>
                <c:pt idx="22">
                  <c:v>5.08</c:v>
                </c:pt>
                <c:pt idx="23">
                  <c:v>4.83</c:v>
                </c:pt>
                <c:pt idx="24">
                  <c:v>4.84</c:v>
                </c:pt>
                <c:pt idx="25">
                  <c:v>4.99</c:v>
                </c:pt>
                <c:pt idx="26">
                  <c:v>5.2</c:v>
                </c:pt>
                <c:pt idx="27">
                  <c:v>5.36</c:v>
                </c:pt>
                <c:pt idx="28">
                  <c:v>5.42</c:v>
                </c:pt>
                <c:pt idx="29">
                  <c:v>5.47</c:v>
                </c:pt>
                <c:pt idx="30">
                  <c:v>5.41</c:v>
                </c:pt>
                <c:pt idx="31">
                  <c:v>5.01</c:v>
                </c:pt>
                <c:pt idx="32">
                  <c:v>5.0599999999999996</c:v>
                </c:pt>
                <c:pt idx="33">
                  <c:v>5.07</c:v>
                </c:pt>
                <c:pt idx="34">
                  <c:v>5.04</c:v>
                </c:pt>
                <c:pt idx="35">
                  <c:v>5.09</c:v>
                </c:pt>
                <c:pt idx="36">
                  <c:v>5.0599999999999996</c:v>
                </c:pt>
                <c:pt idx="37">
                  <c:v>5.12</c:v>
                </c:pt>
                <c:pt idx="38">
                  <c:v>5.12</c:v>
                </c:pt>
                <c:pt idx="39">
                  <c:v>5.1100000000000003</c:v>
                </c:pt>
                <c:pt idx="40">
                  <c:v>5.08</c:v>
                </c:pt>
                <c:pt idx="41">
                  <c:v>5.15</c:v>
                </c:pt>
                <c:pt idx="42">
                  <c:v>5.1100000000000003</c:v>
                </c:pt>
                <c:pt idx="43">
                  <c:v>5.24</c:v>
                </c:pt>
                <c:pt idx="44">
                  <c:v>5.18</c:v>
                </c:pt>
                <c:pt idx="45">
                  <c:v>5.3</c:v>
                </c:pt>
                <c:pt idx="46">
                  <c:v>5.29</c:v>
                </c:pt>
                <c:pt idx="47">
                  <c:v>5.37</c:v>
                </c:pt>
                <c:pt idx="48">
                  <c:v>5.29</c:v>
                </c:pt>
                <c:pt idx="49">
                  <c:v>5.28</c:v>
                </c:pt>
                <c:pt idx="50">
                  <c:v>5.36</c:v>
                </c:pt>
                <c:pt idx="51">
                  <c:v>5.52</c:v>
                </c:pt>
                <c:pt idx="52">
                  <c:v>5.56</c:v>
                </c:pt>
                <c:pt idx="53">
                  <c:v>5.53</c:v>
                </c:pt>
                <c:pt idx="54">
                  <c:v>5.65</c:v>
                </c:pt>
                <c:pt idx="55">
                  <c:v>5.66</c:v>
                </c:pt>
                <c:pt idx="56">
                  <c:v>5.67</c:v>
                </c:pt>
                <c:pt idx="57">
                  <c:v>5.62</c:v>
                </c:pt>
                <c:pt idx="58">
                  <c:v>5.5</c:v>
                </c:pt>
                <c:pt idx="59">
                  <c:v>5.48</c:v>
                </c:pt>
                <c:pt idx="60">
                  <c:v>5.5</c:v>
                </c:pt>
                <c:pt idx="61">
                  <c:v>5.4</c:v>
                </c:pt>
                <c:pt idx="62">
                  <c:v>5.4</c:v>
                </c:pt>
                <c:pt idx="63">
                  <c:v>5.47</c:v>
                </c:pt>
                <c:pt idx="64">
                  <c:v>5.49</c:v>
                </c:pt>
                <c:pt idx="65">
                  <c:v>5.44</c:v>
                </c:pt>
                <c:pt idx="66">
                  <c:v>5.35</c:v>
                </c:pt>
                <c:pt idx="67">
                  <c:v>5.49</c:v>
                </c:pt>
                <c:pt idx="68">
                  <c:v>5.86</c:v>
                </c:pt>
                <c:pt idx="69">
                  <c:v>5.85</c:v>
                </c:pt>
                <c:pt idx="70">
                  <c:v>5.83</c:v>
                </c:pt>
                <c:pt idx="71">
                  <c:v>5.94</c:v>
                </c:pt>
                <c:pt idx="72">
                  <c:v>5.96</c:v>
                </c:pt>
                <c:pt idx="73">
                  <c:v>5.95</c:v>
                </c:pt>
                <c:pt idx="74">
                  <c:v>5.95</c:v>
                </c:pt>
                <c:pt idx="75">
                  <c:v>5.98</c:v>
                </c:pt>
                <c:pt idx="76">
                  <c:v>6.01</c:v>
                </c:pt>
                <c:pt idx="77">
                  <c:v>5.95</c:v>
                </c:pt>
                <c:pt idx="78">
                  <c:v>6.06</c:v>
                </c:pt>
                <c:pt idx="79">
                  <c:v>5.98</c:v>
                </c:pt>
                <c:pt idx="80">
                  <c:v>6.05</c:v>
                </c:pt>
                <c:pt idx="81">
                  <c:v>6.15</c:v>
                </c:pt>
                <c:pt idx="82">
                  <c:v>6.23</c:v>
                </c:pt>
                <c:pt idx="83">
                  <c:v>6.26</c:v>
                </c:pt>
                <c:pt idx="84">
                  <c:v>6.3</c:v>
                </c:pt>
                <c:pt idx="85">
                  <c:v>6.35</c:v>
                </c:pt>
                <c:pt idx="86">
                  <c:v>6.28</c:v>
                </c:pt>
                <c:pt idx="87">
                  <c:v>6.2</c:v>
                </c:pt>
                <c:pt idx="88">
                  <c:v>6.17</c:v>
                </c:pt>
                <c:pt idx="89">
                  <c:v>6.28</c:v>
                </c:pt>
                <c:pt idx="90">
                  <c:v>6.33</c:v>
                </c:pt>
                <c:pt idx="91">
                  <c:v>6.4</c:v>
                </c:pt>
                <c:pt idx="92">
                  <c:v>6.44</c:v>
                </c:pt>
                <c:pt idx="93">
                  <c:v>6.5</c:v>
                </c:pt>
                <c:pt idx="94">
                  <c:v>6.72</c:v>
                </c:pt>
                <c:pt idx="95">
                  <c:v>6.8</c:v>
                </c:pt>
                <c:pt idx="96">
                  <c:v>6.76</c:v>
                </c:pt>
                <c:pt idx="97">
                  <c:v>6.77</c:v>
                </c:pt>
                <c:pt idx="98">
                  <c:v>6.78</c:v>
                </c:pt>
                <c:pt idx="99">
                  <c:v>6.79</c:v>
                </c:pt>
                <c:pt idx="100">
                  <c:v>6.75</c:v>
                </c:pt>
                <c:pt idx="101">
                  <c:v>6.78</c:v>
                </c:pt>
                <c:pt idx="102">
                  <c:v>6.78</c:v>
                </c:pt>
                <c:pt idx="103">
                  <c:v>6.73</c:v>
                </c:pt>
                <c:pt idx="104">
                  <c:v>6.74</c:v>
                </c:pt>
                <c:pt idx="105">
                  <c:v>6.8</c:v>
                </c:pt>
                <c:pt idx="106">
                  <c:v>6.74</c:v>
                </c:pt>
                <c:pt idx="107">
                  <c:v>6.86</c:v>
                </c:pt>
                <c:pt idx="108">
                  <c:v>6.81</c:v>
                </c:pt>
                <c:pt idx="109">
                  <c:v>6.82</c:v>
                </c:pt>
                <c:pt idx="110">
                  <c:v>6.91</c:v>
                </c:pt>
                <c:pt idx="111">
                  <c:v>6.91</c:v>
                </c:pt>
                <c:pt idx="112">
                  <c:v>6.92</c:v>
                </c:pt>
                <c:pt idx="113">
                  <c:v>6.92</c:v>
                </c:pt>
                <c:pt idx="114">
                  <c:v>6.85</c:v>
                </c:pt>
                <c:pt idx="115">
                  <c:v>6.88</c:v>
                </c:pt>
                <c:pt idx="116">
                  <c:v>6.83</c:v>
                </c:pt>
                <c:pt idx="117">
                  <c:v>6.76</c:v>
                </c:pt>
                <c:pt idx="118">
                  <c:v>6.79</c:v>
                </c:pt>
                <c:pt idx="119">
                  <c:v>6.76</c:v>
                </c:pt>
                <c:pt idx="120">
                  <c:v>6.73</c:v>
                </c:pt>
                <c:pt idx="121">
                  <c:v>6.78</c:v>
                </c:pt>
                <c:pt idx="122">
                  <c:v>6.87</c:v>
                </c:pt>
                <c:pt idx="123">
                  <c:v>6.85</c:v>
                </c:pt>
                <c:pt idx="124">
                  <c:v>7.16</c:v>
                </c:pt>
                <c:pt idx="125">
                  <c:v>6.9</c:v>
                </c:pt>
                <c:pt idx="126">
                  <c:v>7.34</c:v>
                </c:pt>
                <c:pt idx="127">
                  <c:v>7.34</c:v>
                </c:pt>
                <c:pt idx="128">
                  <c:v>7.34</c:v>
                </c:pt>
                <c:pt idx="129">
                  <c:v>7.35</c:v>
                </c:pt>
                <c:pt idx="130">
                  <c:v>7.36</c:v>
                </c:pt>
                <c:pt idx="131">
                  <c:v>7.36</c:v>
                </c:pt>
                <c:pt idx="132">
                  <c:v>7.37</c:v>
                </c:pt>
                <c:pt idx="133">
                  <c:v>7.38</c:v>
                </c:pt>
                <c:pt idx="134">
                  <c:v>7.4</c:v>
                </c:pt>
                <c:pt idx="135">
                  <c:v>7.39</c:v>
                </c:pt>
                <c:pt idx="136">
                  <c:v>7.39</c:v>
                </c:pt>
                <c:pt idx="137">
                  <c:v>7.39</c:v>
                </c:pt>
                <c:pt idx="138">
                  <c:v>7.39</c:v>
                </c:pt>
                <c:pt idx="139">
                  <c:v>7.35</c:v>
                </c:pt>
                <c:pt idx="140">
                  <c:v>7.38</c:v>
                </c:pt>
                <c:pt idx="141">
                  <c:v>7.38</c:v>
                </c:pt>
                <c:pt idx="142">
                  <c:v>7.38</c:v>
                </c:pt>
                <c:pt idx="143">
                  <c:v>7.38</c:v>
                </c:pt>
                <c:pt idx="144">
                  <c:v>7.4</c:v>
                </c:pt>
                <c:pt idx="145">
                  <c:v>7.4</c:v>
                </c:pt>
                <c:pt idx="146">
                  <c:v>7.41</c:v>
                </c:pt>
                <c:pt idx="147">
                  <c:v>7.41</c:v>
                </c:pt>
                <c:pt idx="148">
                  <c:v>7.4</c:v>
                </c:pt>
                <c:pt idx="149">
                  <c:v>7.4</c:v>
                </c:pt>
                <c:pt idx="150">
                  <c:v>7.34</c:v>
                </c:pt>
                <c:pt idx="151">
                  <c:v>7.18</c:v>
                </c:pt>
                <c:pt idx="152">
                  <c:v>6.88</c:v>
                </c:pt>
                <c:pt idx="153">
                  <c:v>7.13</c:v>
                </c:pt>
                <c:pt idx="154">
                  <c:v>7.08</c:v>
                </c:pt>
                <c:pt idx="155">
                  <c:v>7.11</c:v>
                </c:pt>
                <c:pt idx="156">
                  <c:v>7.03</c:v>
                </c:pt>
                <c:pt idx="157">
                  <c:v>7.04</c:v>
                </c:pt>
                <c:pt idx="158">
                  <c:v>7.01</c:v>
                </c:pt>
                <c:pt idx="159">
                  <c:v>7.02</c:v>
                </c:pt>
                <c:pt idx="160">
                  <c:v>6.97</c:v>
                </c:pt>
                <c:pt idx="161">
                  <c:v>6.95</c:v>
                </c:pt>
                <c:pt idx="162">
                  <c:v>6.83</c:v>
                </c:pt>
                <c:pt idx="163">
                  <c:v>6.79</c:v>
                </c:pt>
                <c:pt idx="164">
                  <c:v>6.71</c:v>
                </c:pt>
                <c:pt idx="165">
                  <c:v>6.66</c:v>
                </c:pt>
                <c:pt idx="166">
                  <c:v>6.73</c:v>
                </c:pt>
                <c:pt idx="167">
                  <c:v>6.85</c:v>
                </c:pt>
                <c:pt idx="168">
                  <c:v>6.47</c:v>
                </c:pt>
                <c:pt idx="169">
                  <c:v>6.3</c:v>
                </c:pt>
                <c:pt idx="170">
                  <c:v>6.14</c:v>
                </c:pt>
                <c:pt idx="171">
                  <c:v>6.12</c:v>
                </c:pt>
                <c:pt idx="172">
                  <c:v>6.09</c:v>
                </c:pt>
                <c:pt idx="173">
                  <c:v>6.1</c:v>
                </c:pt>
                <c:pt idx="174">
                  <c:v>6.02</c:v>
                </c:pt>
                <c:pt idx="175">
                  <c:v>5.97</c:v>
                </c:pt>
                <c:pt idx="176">
                  <c:v>6.03</c:v>
                </c:pt>
                <c:pt idx="177">
                  <c:v>5.95</c:v>
                </c:pt>
                <c:pt idx="178">
                  <c:v>5.99</c:v>
                </c:pt>
                <c:pt idx="179">
                  <c:v>5.86</c:v>
                </c:pt>
                <c:pt idx="180">
                  <c:v>5.79</c:v>
                </c:pt>
                <c:pt idx="181">
                  <c:v>5.87</c:v>
                </c:pt>
                <c:pt idx="182">
                  <c:v>6</c:v>
                </c:pt>
                <c:pt idx="183">
                  <c:v>6.11</c:v>
                </c:pt>
                <c:pt idx="184">
                  <c:v>6.07</c:v>
                </c:pt>
                <c:pt idx="185">
                  <c:v>6.16</c:v>
                </c:pt>
                <c:pt idx="186">
                  <c:v>6.07</c:v>
                </c:pt>
                <c:pt idx="187">
                  <c:v>6.09</c:v>
                </c:pt>
                <c:pt idx="188">
                  <c:v>5.97</c:v>
                </c:pt>
                <c:pt idx="189">
                  <c:v>6.01</c:v>
                </c:pt>
                <c:pt idx="190">
                  <c:v>6.21</c:v>
                </c:pt>
                <c:pt idx="191">
                  <c:v>6.09</c:v>
                </c:pt>
                <c:pt idx="192">
                  <c:v>6.06</c:v>
                </c:pt>
                <c:pt idx="193">
                  <c:v>6.15</c:v>
                </c:pt>
                <c:pt idx="194">
                  <c:v>6.01</c:v>
                </c:pt>
                <c:pt idx="195">
                  <c:v>6.14</c:v>
                </c:pt>
                <c:pt idx="196">
                  <c:v>5.97</c:v>
                </c:pt>
                <c:pt idx="197">
                  <c:v>6.22</c:v>
                </c:pt>
                <c:pt idx="198">
                  <c:v>6.24</c:v>
                </c:pt>
                <c:pt idx="199">
                  <c:v>6.25</c:v>
                </c:pt>
                <c:pt idx="200">
                  <c:v>6.28</c:v>
                </c:pt>
                <c:pt idx="201">
                  <c:v>6.19</c:v>
                </c:pt>
                <c:pt idx="202">
                  <c:v>6.24</c:v>
                </c:pt>
                <c:pt idx="203">
                  <c:v>6.18</c:v>
                </c:pt>
                <c:pt idx="204">
                  <c:v>6.23</c:v>
                </c:pt>
                <c:pt idx="205">
                  <c:v>6.27</c:v>
                </c:pt>
                <c:pt idx="206">
                  <c:v>6.31</c:v>
                </c:pt>
                <c:pt idx="207">
                  <c:v>6.27</c:v>
                </c:pt>
                <c:pt idx="208">
                  <c:v>6.24</c:v>
                </c:pt>
                <c:pt idx="209">
                  <c:v>6.25</c:v>
                </c:pt>
                <c:pt idx="210">
                  <c:v>6.31</c:v>
                </c:pt>
                <c:pt idx="211">
                  <c:v>6.36</c:v>
                </c:pt>
                <c:pt idx="212">
                  <c:v>6.37</c:v>
                </c:pt>
                <c:pt idx="213">
                  <c:v>6.4</c:v>
                </c:pt>
                <c:pt idx="214">
                  <c:v>6.32</c:v>
                </c:pt>
                <c:pt idx="215">
                  <c:v>6.61</c:v>
                </c:pt>
                <c:pt idx="216">
                  <c:v>6.38</c:v>
                </c:pt>
                <c:pt idx="217">
                  <c:v>6.41</c:v>
                </c:pt>
                <c:pt idx="218">
                  <c:v>6.34</c:v>
                </c:pt>
                <c:pt idx="219">
                  <c:v>6.5</c:v>
                </c:pt>
                <c:pt idx="220">
                  <c:v>6.5</c:v>
                </c:pt>
                <c:pt idx="221">
                  <c:v>6.63</c:v>
                </c:pt>
                <c:pt idx="222">
                  <c:v>6.76</c:v>
                </c:pt>
                <c:pt idx="223">
                  <c:v>6.61</c:v>
                </c:pt>
                <c:pt idx="224">
                  <c:v>6.57</c:v>
                </c:pt>
                <c:pt idx="225">
                  <c:v>6.5</c:v>
                </c:pt>
                <c:pt idx="226">
                  <c:v>6.5</c:v>
                </c:pt>
                <c:pt idx="227">
                  <c:v>6.45</c:v>
                </c:pt>
                <c:pt idx="228">
                  <c:v>6.29</c:v>
                </c:pt>
                <c:pt idx="229">
                  <c:v>6.3</c:v>
                </c:pt>
                <c:pt idx="230">
                  <c:v>6.33</c:v>
                </c:pt>
                <c:pt idx="231">
                  <c:v>6.36</c:v>
                </c:pt>
                <c:pt idx="232">
                  <c:v>6.36</c:v>
                </c:pt>
                <c:pt idx="233">
                  <c:v>6.45</c:v>
                </c:pt>
                <c:pt idx="234">
                  <c:v>6.4</c:v>
                </c:pt>
                <c:pt idx="235">
                  <c:v>6.33</c:v>
                </c:pt>
                <c:pt idx="236">
                  <c:v>6.23</c:v>
                </c:pt>
                <c:pt idx="237">
                  <c:v>6.12</c:v>
                </c:pt>
                <c:pt idx="238">
                  <c:v>6.15</c:v>
                </c:pt>
                <c:pt idx="239">
                  <c:v>6.08</c:v>
                </c:pt>
                <c:pt idx="240">
                  <c:v>6.04</c:v>
                </c:pt>
                <c:pt idx="241">
                  <c:v>6.17</c:v>
                </c:pt>
                <c:pt idx="242">
                  <c:v>6.27</c:v>
                </c:pt>
                <c:pt idx="243">
                  <c:v>6.11</c:v>
                </c:pt>
                <c:pt idx="244">
                  <c:v>6.09</c:v>
                </c:pt>
                <c:pt idx="245">
                  <c:v>6.1</c:v>
                </c:pt>
                <c:pt idx="246">
                  <c:v>6.02</c:v>
                </c:pt>
                <c:pt idx="247">
                  <c:v>6.03</c:v>
                </c:pt>
                <c:pt idx="248">
                  <c:v>6.08</c:v>
                </c:pt>
                <c:pt idx="249">
                  <c:v>5.96</c:v>
                </c:pt>
                <c:pt idx="250">
                  <c:v>5.91</c:v>
                </c:pt>
                <c:pt idx="251">
                  <c:v>5.94</c:v>
                </c:pt>
                <c:pt idx="252">
                  <c:v>6</c:v>
                </c:pt>
                <c:pt idx="253">
                  <c:v>6.02</c:v>
                </c:pt>
              </c:numCache>
            </c:numRef>
          </c:val>
          <c:extLst>
            <c:ext xmlns:c16="http://schemas.microsoft.com/office/drawing/2014/chart" uri="{C3380CC4-5D6E-409C-BE32-E72D297353CC}">
              <c16:uniqueId val="{00000000-25A5-4059-9DA4-C3DFF56D1A1F}"/>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ASB!$B$7:$B$28</c:f>
              <c:numCache>
                <c:formatCode>#,##0</c:formatCode>
                <c:ptCount val="22"/>
                <c:pt idx="0">
                  <c:v>507096</c:v>
                </c:pt>
                <c:pt idx="1">
                  <c:v>425560</c:v>
                </c:pt>
                <c:pt idx="2">
                  <c:v>750650</c:v>
                </c:pt>
                <c:pt idx="3">
                  <c:v>505146</c:v>
                </c:pt>
                <c:pt idx="4">
                  <c:v>993854</c:v>
                </c:pt>
                <c:pt idx="5">
                  <c:v>1421505</c:v>
                </c:pt>
                <c:pt idx="6">
                  <c:v>1273578</c:v>
                </c:pt>
                <c:pt idx="7">
                  <c:v>1263650</c:v>
                </c:pt>
                <c:pt idx="8">
                  <c:v>636479</c:v>
                </c:pt>
                <c:pt idx="9">
                  <c:v>368628</c:v>
                </c:pt>
                <c:pt idx="10">
                  <c:v>662139</c:v>
                </c:pt>
                <c:pt idx="11">
                  <c:v>541028</c:v>
                </c:pt>
                <c:pt idx="12">
                  <c:v>711476</c:v>
                </c:pt>
                <c:pt idx="13">
                  <c:v>1383638</c:v>
                </c:pt>
                <c:pt idx="14">
                  <c:v>1369625</c:v>
                </c:pt>
                <c:pt idx="15">
                  <c:v>644808</c:v>
                </c:pt>
                <c:pt idx="16">
                  <c:v>961436</c:v>
                </c:pt>
                <c:pt idx="17">
                  <c:v>327151</c:v>
                </c:pt>
                <c:pt idx="18">
                  <c:v>393275</c:v>
                </c:pt>
                <c:pt idx="19">
                  <c:v>1380826</c:v>
                </c:pt>
                <c:pt idx="20">
                  <c:v>682150</c:v>
                </c:pt>
                <c:pt idx="21">
                  <c:v>494217</c:v>
                </c:pt>
              </c:numCache>
            </c:numRef>
          </c:val>
          <c:extLst>
            <c:ext xmlns:c16="http://schemas.microsoft.com/office/drawing/2014/chart" uri="{C3380CC4-5D6E-409C-BE32-E72D297353CC}">
              <c16:uniqueId val="{00000000-8B70-4EF0-B0DB-0A1A62730F68}"/>
            </c:ext>
          </c:extLst>
        </c:ser>
        <c:dLbls>
          <c:showLegendKey val="0"/>
          <c:showVal val="0"/>
          <c:showCatName val="0"/>
          <c:showSerName val="0"/>
          <c:showPercent val="0"/>
          <c:showBubbleSize val="0"/>
        </c:dLbls>
        <c:gapWidth val="150"/>
        <c:axId val="793344000"/>
        <c:axId val="793335264"/>
      </c:barChart>
      <c:stockChart>
        <c:ser>
          <c:idx val="1"/>
          <c:order val="1"/>
          <c:tx>
            <c:strRef>
              <c:f>ASB!$C$6</c:f>
              <c:strCache>
                <c:ptCount val="1"/>
                <c:pt idx="0">
                  <c:v>Open</c:v>
                </c:pt>
              </c:strCache>
            </c:strRef>
          </c:tx>
          <c:spPr>
            <a:ln w="19050" cap="rnd">
              <a:noFill/>
              <a:round/>
            </a:ln>
            <a:effectLst/>
          </c:spPr>
          <c:marker>
            <c:symbol val="none"/>
          </c:marker>
          <c:cat>
            <c:numRef>
              <c:f>ASB!$A$7:$A$28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ASB!$C$7:$C$28</c:f>
              <c:numCache>
                <c:formatCode>_-[$$-C09]* #,##0.00_-;\-[$$-C09]* #,##0.00_-;_-[$$-C09]* "-"??_-;_-@_-</c:formatCode>
                <c:ptCount val="22"/>
                <c:pt idx="0">
                  <c:v>1.86</c:v>
                </c:pt>
                <c:pt idx="1">
                  <c:v>1.87</c:v>
                </c:pt>
                <c:pt idx="2">
                  <c:v>1.86</c:v>
                </c:pt>
                <c:pt idx="3">
                  <c:v>1.88</c:v>
                </c:pt>
                <c:pt idx="4">
                  <c:v>1.875</c:v>
                </c:pt>
                <c:pt idx="5">
                  <c:v>1.7949999999999999</c:v>
                </c:pt>
                <c:pt idx="6">
                  <c:v>1.8</c:v>
                </c:pt>
                <c:pt idx="7">
                  <c:v>1.835</c:v>
                </c:pt>
                <c:pt idx="8">
                  <c:v>1.82</c:v>
                </c:pt>
                <c:pt idx="9">
                  <c:v>1.825</c:v>
                </c:pt>
                <c:pt idx="10">
                  <c:v>1.88</c:v>
                </c:pt>
                <c:pt idx="11">
                  <c:v>1.84</c:v>
                </c:pt>
                <c:pt idx="12">
                  <c:v>1.855</c:v>
                </c:pt>
                <c:pt idx="13">
                  <c:v>1.85</c:v>
                </c:pt>
                <c:pt idx="14">
                  <c:v>1.83</c:v>
                </c:pt>
                <c:pt idx="15">
                  <c:v>1.875</c:v>
                </c:pt>
                <c:pt idx="16">
                  <c:v>1.87</c:v>
                </c:pt>
                <c:pt idx="17">
                  <c:v>1.905</c:v>
                </c:pt>
                <c:pt idx="18">
                  <c:v>1.885</c:v>
                </c:pt>
                <c:pt idx="19">
                  <c:v>1.9</c:v>
                </c:pt>
                <c:pt idx="20">
                  <c:v>1.93</c:v>
                </c:pt>
                <c:pt idx="21">
                  <c:v>1.86</c:v>
                </c:pt>
              </c:numCache>
            </c:numRef>
          </c:val>
          <c:smooth val="0"/>
          <c:extLst>
            <c:ext xmlns:c16="http://schemas.microsoft.com/office/drawing/2014/chart" uri="{C3380CC4-5D6E-409C-BE32-E72D297353CC}">
              <c16:uniqueId val="{00000001-8B70-4EF0-B0DB-0A1A62730F68}"/>
            </c:ext>
          </c:extLst>
        </c:ser>
        <c:ser>
          <c:idx val="2"/>
          <c:order val="2"/>
          <c:tx>
            <c:strRef>
              <c:f>ASB!$D$6</c:f>
              <c:strCache>
                <c:ptCount val="1"/>
                <c:pt idx="0">
                  <c:v>High</c:v>
                </c:pt>
              </c:strCache>
            </c:strRef>
          </c:tx>
          <c:spPr>
            <a:ln w="19050" cap="rnd">
              <a:noFill/>
              <a:round/>
            </a:ln>
            <a:effectLst/>
          </c:spPr>
          <c:marker>
            <c:symbol val="none"/>
          </c:marker>
          <c:cat>
            <c:numRef>
              <c:f>ASB!$A$7:$A$28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ASB!$D$7:$D$28</c:f>
              <c:numCache>
                <c:formatCode>_-[$$-C09]* #,##0.00_-;\-[$$-C09]* #,##0.00_-;_-[$$-C09]* "-"??_-;_-@_-</c:formatCode>
                <c:ptCount val="22"/>
                <c:pt idx="0">
                  <c:v>1.875</c:v>
                </c:pt>
                <c:pt idx="1">
                  <c:v>1.875</c:v>
                </c:pt>
                <c:pt idx="2">
                  <c:v>1.8925000000000001</c:v>
                </c:pt>
                <c:pt idx="3">
                  <c:v>1.9</c:v>
                </c:pt>
                <c:pt idx="4">
                  <c:v>1.875</c:v>
                </c:pt>
                <c:pt idx="5">
                  <c:v>1.82</c:v>
                </c:pt>
                <c:pt idx="6">
                  <c:v>1.845</c:v>
                </c:pt>
                <c:pt idx="7">
                  <c:v>1.855</c:v>
                </c:pt>
                <c:pt idx="8">
                  <c:v>1.835</c:v>
                </c:pt>
                <c:pt idx="9">
                  <c:v>1.85</c:v>
                </c:pt>
                <c:pt idx="10">
                  <c:v>1.88</c:v>
                </c:pt>
                <c:pt idx="11">
                  <c:v>1.875</c:v>
                </c:pt>
                <c:pt idx="12">
                  <c:v>1.865</c:v>
                </c:pt>
                <c:pt idx="13">
                  <c:v>1.855</c:v>
                </c:pt>
                <c:pt idx="14">
                  <c:v>1.925</c:v>
                </c:pt>
                <c:pt idx="15">
                  <c:v>1.93</c:v>
                </c:pt>
                <c:pt idx="16">
                  <c:v>1.92</c:v>
                </c:pt>
                <c:pt idx="17">
                  <c:v>1.905</c:v>
                </c:pt>
                <c:pt idx="18">
                  <c:v>1.9</c:v>
                </c:pt>
                <c:pt idx="19">
                  <c:v>1.925</c:v>
                </c:pt>
                <c:pt idx="20">
                  <c:v>1.93</c:v>
                </c:pt>
                <c:pt idx="21">
                  <c:v>1.88</c:v>
                </c:pt>
              </c:numCache>
            </c:numRef>
          </c:val>
          <c:smooth val="0"/>
          <c:extLst>
            <c:ext xmlns:c16="http://schemas.microsoft.com/office/drawing/2014/chart" uri="{C3380CC4-5D6E-409C-BE32-E72D297353CC}">
              <c16:uniqueId val="{00000002-8B70-4EF0-B0DB-0A1A62730F68}"/>
            </c:ext>
          </c:extLst>
        </c:ser>
        <c:ser>
          <c:idx val="3"/>
          <c:order val="3"/>
          <c:tx>
            <c:strRef>
              <c:f>ASB!$E$6</c:f>
              <c:strCache>
                <c:ptCount val="1"/>
                <c:pt idx="0">
                  <c:v>Low</c:v>
                </c:pt>
              </c:strCache>
            </c:strRef>
          </c:tx>
          <c:spPr>
            <a:ln w="19050" cap="rnd">
              <a:noFill/>
              <a:round/>
            </a:ln>
            <a:effectLst/>
          </c:spPr>
          <c:marker>
            <c:symbol val="none"/>
          </c:marker>
          <c:cat>
            <c:numRef>
              <c:f>ASB!$A$7:$A$28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ASB!$E$7:$E$28</c:f>
              <c:numCache>
                <c:formatCode>_-[$$-C09]* #,##0.00_-;\-[$$-C09]* #,##0.00_-;_-[$$-C09]* "-"??_-;_-@_-</c:formatCode>
                <c:ptCount val="22"/>
                <c:pt idx="0">
                  <c:v>1.85</c:v>
                </c:pt>
                <c:pt idx="1">
                  <c:v>1.855</c:v>
                </c:pt>
                <c:pt idx="2">
                  <c:v>1.8574999999999999</c:v>
                </c:pt>
                <c:pt idx="3">
                  <c:v>1.86</c:v>
                </c:pt>
                <c:pt idx="4">
                  <c:v>1.83</c:v>
                </c:pt>
                <c:pt idx="5">
                  <c:v>1.7749999999999999</c:v>
                </c:pt>
                <c:pt idx="6">
                  <c:v>1.8</c:v>
                </c:pt>
                <c:pt idx="7">
                  <c:v>1.8125</c:v>
                </c:pt>
                <c:pt idx="8">
                  <c:v>1.8049999999999999</c:v>
                </c:pt>
                <c:pt idx="9">
                  <c:v>1.825</c:v>
                </c:pt>
                <c:pt idx="10">
                  <c:v>1.83</c:v>
                </c:pt>
                <c:pt idx="11">
                  <c:v>1.835</c:v>
                </c:pt>
                <c:pt idx="12">
                  <c:v>1.84</c:v>
                </c:pt>
                <c:pt idx="13">
                  <c:v>1.825</c:v>
                </c:pt>
                <c:pt idx="14">
                  <c:v>1.83</c:v>
                </c:pt>
                <c:pt idx="15">
                  <c:v>1.875</c:v>
                </c:pt>
                <c:pt idx="16">
                  <c:v>1.87</c:v>
                </c:pt>
                <c:pt idx="17">
                  <c:v>1.87</c:v>
                </c:pt>
                <c:pt idx="18">
                  <c:v>1.875</c:v>
                </c:pt>
                <c:pt idx="19">
                  <c:v>1.88</c:v>
                </c:pt>
                <c:pt idx="20">
                  <c:v>1.865</c:v>
                </c:pt>
                <c:pt idx="21">
                  <c:v>1.845</c:v>
                </c:pt>
              </c:numCache>
            </c:numRef>
          </c:val>
          <c:smooth val="0"/>
          <c:extLst>
            <c:ext xmlns:c16="http://schemas.microsoft.com/office/drawing/2014/chart" uri="{C3380CC4-5D6E-409C-BE32-E72D297353CC}">
              <c16:uniqueId val="{00000003-8B70-4EF0-B0DB-0A1A62730F68}"/>
            </c:ext>
          </c:extLst>
        </c:ser>
        <c:ser>
          <c:idx val="4"/>
          <c:order val="4"/>
          <c:tx>
            <c:strRef>
              <c:f>ASB!$F$6</c:f>
              <c:strCache>
                <c:ptCount val="1"/>
                <c:pt idx="0">
                  <c:v>Close</c:v>
                </c:pt>
              </c:strCache>
            </c:strRef>
          </c:tx>
          <c:spPr>
            <a:ln w="19050" cap="rnd">
              <a:noFill/>
              <a:round/>
            </a:ln>
            <a:effectLst/>
          </c:spPr>
          <c:marker>
            <c:symbol val="none"/>
          </c:marker>
          <c:cat>
            <c:numRef>
              <c:f>ASB!$A$7:$A$28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ASB!$F$7:$F$28</c:f>
              <c:numCache>
                <c:formatCode>_-[$$-C09]* #,##0.00_-;\-[$$-C09]* #,##0.00_-;_-[$$-C09]* "-"??_-;_-@_-</c:formatCode>
                <c:ptCount val="22"/>
                <c:pt idx="0">
                  <c:v>1.855</c:v>
                </c:pt>
                <c:pt idx="1">
                  <c:v>1.855</c:v>
                </c:pt>
                <c:pt idx="2">
                  <c:v>1.88</c:v>
                </c:pt>
                <c:pt idx="3">
                  <c:v>1.875</c:v>
                </c:pt>
                <c:pt idx="4">
                  <c:v>1.835</c:v>
                </c:pt>
                <c:pt idx="5">
                  <c:v>1.8</c:v>
                </c:pt>
                <c:pt idx="6">
                  <c:v>1.825</c:v>
                </c:pt>
                <c:pt idx="7">
                  <c:v>1.82</c:v>
                </c:pt>
                <c:pt idx="8">
                  <c:v>1.825</c:v>
                </c:pt>
                <c:pt idx="9">
                  <c:v>1.845</c:v>
                </c:pt>
                <c:pt idx="10">
                  <c:v>1.83</c:v>
                </c:pt>
                <c:pt idx="11">
                  <c:v>1.845</c:v>
                </c:pt>
                <c:pt idx="12">
                  <c:v>1.85</c:v>
                </c:pt>
                <c:pt idx="13">
                  <c:v>1.855</c:v>
                </c:pt>
                <c:pt idx="14">
                  <c:v>1.92</c:v>
                </c:pt>
                <c:pt idx="15">
                  <c:v>1.89</c:v>
                </c:pt>
                <c:pt idx="16">
                  <c:v>1.915</c:v>
                </c:pt>
                <c:pt idx="17">
                  <c:v>1.885</c:v>
                </c:pt>
                <c:pt idx="18">
                  <c:v>1.875</c:v>
                </c:pt>
                <c:pt idx="19">
                  <c:v>1.92</c:v>
                </c:pt>
                <c:pt idx="20">
                  <c:v>1.88</c:v>
                </c:pt>
                <c:pt idx="21">
                  <c:v>1.88</c:v>
                </c:pt>
              </c:numCache>
            </c:numRef>
          </c:val>
          <c:smooth val="0"/>
          <c:extLst>
            <c:ext xmlns:c16="http://schemas.microsoft.com/office/drawing/2014/chart" uri="{C3380CC4-5D6E-409C-BE32-E72D297353CC}">
              <c16:uniqueId val="{00000004-8B70-4EF0-B0DB-0A1A62730F68}"/>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03568"/>
        <c:crosses val="max"/>
        <c:crossBetween val="between"/>
      </c:valAx>
      <c:dateAx>
        <c:axId val="1077903568"/>
        <c:scaling>
          <c:orientation val="minMax"/>
        </c:scaling>
        <c:delete val="1"/>
        <c:axPos val="b"/>
        <c:numFmt formatCode="m/d/yy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BLD!$B$1</c:f>
          <c:strCache>
            <c:ptCount val="1"/>
            <c:pt idx="0">
              <c:v>BORAL LIMITED (XASX:BLD)</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BLD!$B$6</c:f>
              <c:strCache>
                <c:ptCount val="1"/>
                <c:pt idx="0">
                  <c:v>Volume</c:v>
                </c:pt>
              </c:strCache>
            </c:strRef>
          </c:tx>
          <c:spPr>
            <a:solidFill>
              <a:schemeClr val="accent1"/>
            </a:solidFill>
            <a:ln w="19050">
              <a:noFill/>
            </a:ln>
            <a:effectLst/>
          </c:spPr>
          <c:invertIfNegative val="0"/>
          <c:cat>
            <c:numRef>
              <c:f>BLD!$A$7:$A$28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BLD!$B$7:$B$28</c:f>
              <c:numCache>
                <c:formatCode>#,##0</c:formatCode>
                <c:ptCount val="22"/>
                <c:pt idx="0">
                  <c:v>736628</c:v>
                </c:pt>
                <c:pt idx="1">
                  <c:v>393026</c:v>
                </c:pt>
                <c:pt idx="2">
                  <c:v>468824</c:v>
                </c:pt>
                <c:pt idx="3">
                  <c:v>682670</c:v>
                </c:pt>
                <c:pt idx="4">
                  <c:v>520033</c:v>
                </c:pt>
                <c:pt idx="5">
                  <c:v>1201845</c:v>
                </c:pt>
                <c:pt idx="6">
                  <c:v>1652969</c:v>
                </c:pt>
                <c:pt idx="7">
                  <c:v>1010820</c:v>
                </c:pt>
                <c:pt idx="8">
                  <c:v>1220916</c:v>
                </c:pt>
                <c:pt idx="9">
                  <c:v>818535</c:v>
                </c:pt>
                <c:pt idx="10">
                  <c:v>1494578</c:v>
                </c:pt>
                <c:pt idx="11">
                  <c:v>903296</c:v>
                </c:pt>
                <c:pt idx="12">
                  <c:v>1690685</c:v>
                </c:pt>
                <c:pt idx="13">
                  <c:v>1037243</c:v>
                </c:pt>
                <c:pt idx="14">
                  <c:v>924981</c:v>
                </c:pt>
                <c:pt idx="15">
                  <c:v>665204</c:v>
                </c:pt>
                <c:pt idx="16">
                  <c:v>823344</c:v>
                </c:pt>
                <c:pt idx="17">
                  <c:v>964578</c:v>
                </c:pt>
                <c:pt idx="18">
                  <c:v>2005773</c:v>
                </c:pt>
                <c:pt idx="19">
                  <c:v>1520894</c:v>
                </c:pt>
                <c:pt idx="20">
                  <c:v>1010684</c:v>
                </c:pt>
                <c:pt idx="21">
                  <c:v>703484</c:v>
                </c:pt>
              </c:numCache>
            </c:numRef>
          </c:val>
          <c:extLst>
            <c:ext xmlns:c16="http://schemas.microsoft.com/office/drawing/2014/chart" uri="{C3380CC4-5D6E-409C-BE32-E72D297353CC}">
              <c16:uniqueId val="{00000000-254F-4D33-9538-3C02B802231C}"/>
            </c:ext>
          </c:extLst>
        </c:ser>
        <c:dLbls>
          <c:showLegendKey val="0"/>
          <c:showVal val="0"/>
          <c:showCatName val="0"/>
          <c:showSerName val="0"/>
          <c:showPercent val="0"/>
          <c:showBubbleSize val="0"/>
        </c:dLbls>
        <c:gapWidth val="150"/>
        <c:axId val="793344000"/>
        <c:axId val="793335264"/>
      </c:barChart>
      <c:stockChart>
        <c:ser>
          <c:idx val="1"/>
          <c:order val="1"/>
          <c:tx>
            <c:strRef>
              <c:f>BLD!$C$6</c:f>
              <c:strCache>
                <c:ptCount val="1"/>
                <c:pt idx="0">
                  <c:v>Open</c:v>
                </c:pt>
              </c:strCache>
            </c:strRef>
          </c:tx>
          <c:spPr>
            <a:ln w="19050" cap="rnd">
              <a:noFill/>
              <a:round/>
            </a:ln>
            <a:effectLst/>
          </c:spPr>
          <c:marker>
            <c:symbol val="none"/>
          </c:marker>
          <c:cat>
            <c:numRef>
              <c:f>BLD!$A$7:$A$28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BLD!$C$7:$C$28</c:f>
              <c:numCache>
                <c:formatCode>_-[$$-C09]* #,##0.00_-;\-[$$-C09]* #,##0.00_-;_-[$$-C09]* "-"??_-;_-@_-</c:formatCode>
                <c:ptCount val="22"/>
                <c:pt idx="0">
                  <c:v>6.36</c:v>
                </c:pt>
                <c:pt idx="1">
                  <c:v>6.37</c:v>
                </c:pt>
                <c:pt idx="2">
                  <c:v>6.45</c:v>
                </c:pt>
                <c:pt idx="3">
                  <c:v>6.38</c:v>
                </c:pt>
                <c:pt idx="4">
                  <c:v>6.3</c:v>
                </c:pt>
                <c:pt idx="5">
                  <c:v>6.17</c:v>
                </c:pt>
                <c:pt idx="6">
                  <c:v>6.16</c:v>
                </c:pt>
                <c:pt idx="7">
                  <c:v>6</c:v>
                </c:pt>
                <c:pt idx="8">
                  <c:v>6.02</c:v>
                </c:pt>
                <c:pt idx="9">
                  <c:v>6.05</c:v>
                </c:pt>
                <c:pt idx="10">
                  <c:v>6.2</c:v>
                </c:pt>
                <c:pt idx="11">
                  <c:v>6.27</c:v>
                </c:pt>
                <c:pt idx="12">
                  <c:v>6.12</c:v>
                </c:pt>
                <c:pt idx="13">
                  <c:v>6.08</c:v>
                </c:pt>
                <c:pt idx="14">
                  <c:v>6.07</c:v>
                </c:pt>
                <c:pt idx="15">
                  <c:v>6.03</c:v>
                </c:pt>
                <c:pt idx="16">
                  <c:v>6.01</c:v>
                </c:pt>
                <c:pt idx="17">
                  <c:v>6.02</c:v>
                </c:pt>
                <c:pt idx="18">
                  <c:v>5.98</c:v>
                </c:pt>
                <c:pt idx="19">
                  <c:v>5.94</c:v>
                </c:pt>
                <c:pt idx="20">
                  <c:v>5.92</c:v>
                </c:pt>
                <c:pt idx="21">
                  <c:v>5.99</c:v>
                </c:pt>
              </c:numCache>
            </c:numRef>
          </c:val>
          <c:smooth val="0"/>
          <c:extLst>
            <c:ext xmlns:c16="http://schemas.microsoft.com/office/drawing/2014/chart" uri="{C3380CC4-5D6E-409C-BE32-E72D297353CC}">
              <c16:uniqueId val="{00000001-254F-4D33-9538-3C02B802231C}"/>
            </c:ext>
          </c:extLst>
        </c:ser>
        <c:ser>
          <c:idx val="2"/>
          <c:order val="2"/>
          <c:tx>
            <c:strRef>
              <c:f>BLD!$D$6</c:f>
              <c:strCache>
                <c:ptCount val="1"/>
                <c:pt idx="0">
                  <c:v>High</c:v>
                </c:pt>
              </c:strCache>
            </c:strRef>
          </c:tx>
          <c:spPr>
            <a:ln w="19050" cap="rnd">
              <a:noFill/>
              <a:round/>
            </a:ln>
            <a:effectLst/>
          </c:spPr>
          <c:marker>
            <c:symbol val="none"/>
          </c:marker>
          <c:cat>
            <c:numRef>
              <c:f>BLD!$A$7:$A$28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BLD!$D$7:$D$28</c:f>
              <c:numCache>
                <c:formatCode>_-[$$-C09]* #,##0.00_-;\-[$$-C09]* #,##0.00_-;_-[$$-C09]* "-"??_-;_-@_-</c:formatCode>
                <c:ptCount val="22"/>
                <c:pt idx="0">
                  <c:v>6.39</c:v>
                </c:pt>
                <c:pt idx="1">
                  <c:v>6.45</c:v>
                </c:pt>
                <c:pt idx="2">
                  <c:v>6.47</c:v>
                </c:pt>
                <c:pt idx="3">
                  <c:v>6.41</c:v>
                </c:pt>
                <c:pt idx="4">
                  <c:v>6.35</c:v>
                </c:pt>
                <c:pt idx="5">
                  <c:v>6.24</c:v>
                </c:pt>
                <c:pt idx="6">
                  <c:v>6.23</c:v>
                </c:pt>
                <c:pt idx="7">
                  <c:v>6.13</c:v>
                </c:pt>
                <c:pt idx="8">
                  <c:v>6.1</c:v>
                </c:pt>
                <c:pt idx="9">
                  <c:v>6.2</c:v>
                </c:pt>
                <c:pt idx="10">
                  <c:v>6.4</c:v>
                </c:pt>
                <c:pt idx="11">
                  <c:v>6.3049999999999997</c:v>
                </c:pt>
                <c:pt idx="12">
                  <c:v>6.16</c:v>
                </c:pt>
                <c:pt idx="13">
                  <c:v>6.16</c:v>
                </c:pt>
                <c:pt idx="14">
                  <c:v>6.1</c:v>
                </c:pt>
                <c:pt idx="15">
                  <c:v>6.05</c:v>
                </c:pt>
                <c:pt idx="16">
                  <c:v>6.12</c:v>
                </c:pt>
                <c:pt idx="17">
                  <c:v>6.09</c:v>
                </c:pt>
                <c:pt idx="18">
                  <c:v>6.02</c:v>
                </c:pt>
                <c:pt idx="19">
                  <c:v>6.03</c:v>
                </c:pt>
                <c:pt idx="20">
                  <c:v>6.01</c:v>
                </c:pt>
                <c:pt idx="21">
                  <c:v>6.08</c:v>
                </c:pt>
              </c:numCache>
            </c:numRef>
          </c:val>
          <c:smooth val="0"/>
          <c:extLst>
            <c:ext xmlns:c16="http://schemas.microsoft.com/office/drawing/2014/chart" uri="{C3380CC4-5D6E-409C-BE32-E72D297353CC}">
              <c16:uniqueId val="{00000002-254F-4D33-9538-3C02B802231C}"/>
            </c:ext>
          </c:extLst>
        </c:ser>
        <c:ser>
          <c:idx val="3"/>
          <c:order val="3"/>
          <c:tx>
            <c:strRef>
              <c:f>BLD!$E$6</c:f>
              <c:strCache>
                <c:ptCount val="1"/>
                <c:pt idx="0">
                  <c:v>Low</c:v>
                </c:pt>
              </c:strCache>
            </c:strRef>
          </c:tx>
          <c:spPr>
            <a:ln w="19050" cap="rnd">
              <a:noFill/>
              <a:round/>
            </a:ln>
            <a:effectLst/>
          </c:spPr>
          <c:marker>
            <c:symbol val="none"/>
          </c:marker>
          <c:cat>
            <c:numRef>
              <c:f>BLD!$A$7:$A$28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BLD!$E$7:$E$28</c:f>
              <c:numCache>
                <c:formatCode>_-[$$-C09]* #,##0.00_-;\-[$$-C09]* #,##0.00_-;_-[$$-C09]* "-"??_-;_-@_-</c:formatCode>
                <c:ptCount val="22"/>
                <c:pt idx="0">
                  <c:v>6.2350000000000003</c:v>
                </c:pt>
                <c:pt idx="1">
                  <c:v>6.36</c:v>
                </c:pt>
                <c:pt idx="2">
                  <c:v>6.36</c:v>
                </c:pt>
                <c:pt idx="3">
                  <c:v>6.28</c:v>
                </c:pt>
                <c:pt idx="4">
                  <c:v>6.2149999999999999</c:v>
                </c:pt>
                <c:pt idx="5">
                  <c:v>6.07</c:v>
                </c:pt>
                <c:pt idx="6">
                  <c:v>6.12</c:v>
                </c:pt>
                <c:pt idx="7">
                  <c:v>6</c:v>
                </c:pt>
                <c:pt idx="8">
                  <c:v>6.01</c:v>
                </c:pt>
                <c:pt idx="9">
                  <c:v>6.05</c:v>
                </c:pt>
                <c:pt idx="10">
                  <c:v>6.2</c:v>
                </c:pt>
                <c:pt idx="11">
                  <c:v>6.08</c:v>
                </c:pt>
                <c:pt idx="12">
                  <c:v>6.06</c:v>
                </c:pt>
                <c:pt idx="13">
                  <c:v>6.04</c:v>
                </c:pt>
                <c:pt idx="14">
                  <c:v>6.02</c:v>
                </c:pt>
                <c:pt idx="15">
                  <c:v>5.97</c:v>
                </c:pt>
                <c:pt idx="16">
                  <c:v>5.99</c:v>
                </c:pt>
                <c:pt idx="17">
                  <c:v>5.95</c:v>
                </c:pt>
                <c:pt idx="18">
                  <c:v>5.89</c:v>
                </c:pt>
                <c:pt idx="19">
                  <c:v>5.91</c:v>
                </c:pt>
                <c:pt idx="20">
                  <c:v>5.82</c:v>
                </c:pt>
                <c:pt idx="21">
                  <c:v>5.96</c:v>
                </c:pt>
              </c:numCache>
            </c:numRef>
          </c:val>
          <c:smooth val="0"/>
          <c:extLst>
            <c:ext xmlns:c16="http://schemas.microsoft.com/office/drawing/2014/chart" uri="{C3380CC4-5D6E-409C-BE32-E72D297353CC}">
              <c16:uniqueId val="{00000003-254F-4D33-9538-3C02B802231C}"/>
            </c:ext>
          </c:extLst>
        </c:ser>
        <c:ser>
          <c:idx val="4"/>
          <c:order val="4"/>
          <c:tx>
            <c:strRef>
              <c:f>BLD!$F$6</c:f>
              <c:strCache>
                <c:ptCount val="1"/>
                <c:pt idx="0">
                  <c:v>Close</c:v>
                </c:pt>
              </c:strCache>
            </c:strRef>
          </c:tx>
          <c:spPr>
            <a:ln w="19050" cap="rnd">
              <a:noFill/>
              <a:round/>
            </a:ln>
            <a:effectLst/>
          </c:spPr>
          <c:marker>
            <c:symbol val="none"/>
          </c:marker>
          <c:cat>
            <c:numRef>
              <c:f>BLD!$A$7:$A$28</c:f>
              <c:numCache>
                <c:formatCode>m/d/yyyy</c:formatCode>
                <c:ptCount val="22"/>
                <c:pt idx="0">
                  <c:v>44522</c:v>
                </c:pt>
                <c:pt idx="1">
                  <c:v>44523</c:v>
                </c:pt>
                <c:pt idx="2">
                  <c:v>44524</c:v>
                </c:pt>
                <c:pt idx="3">
                  <c:v>44525</c:v>
                </c:pt>
                <c:pt idx="4">
                  <c:v>44526</c:v>
                </c:pt>
                <c:pt idx="5">
                  <c:v>44529</c:v>
                </c:pt>
                <c:pt idx="6">
                  <c:v>44530</c:v>
                </c:pt>
                <c:pt idx="7">
                  <c:v>44531</c:v>
                </c:pt>
                <c:pt idx="8">
                  <c:v>44532</c:v>
                </c:pt>
                <c:pt idx="9">
                  <c:v>44533</c:v>
                </c:pt>
                <c:pt idx="10">
                  <c:v>44536</c:v>
                </c:pt>
                <c:pt idx="11">
                  <c:v>44537</c:v>
                </c:pt>
                <c:pt idx="12">
                  <c:v>44538</c:v>
                </c:pt>
                <c:pt idx="13">
                  <c:v>44539</c:v>
                </c:pt>
                <c:pt idx="14">
                  <c:v>44540</c:v>
                </c:pt>
                <c:pt idx="15">
                  <c:v>44543</c:v>
                </c:pt>
                <c:pt idx="16">
                  <c:v>44544</c:v>
                </c:pt>
                <c:pt idx="17">
                  <c:v>44545</c:v>
                </c:pt>
                <c:pt idx="18">
                  <c:v>44546</c:v>
                </c:pt>
                <c:pt idx="19">
                  <c:v>44547</c:v>
                </c:pt>
                <c:pt idx="20">
                  <c:v>44550</c:v>
                </c:pt>
                <c:pt idx="21">
                  <c:v>44551</c:v>
                </c:pt>
              </c:numCache>
            </c:numRef>
          </c:cat>
          <c:val>
            <c:numRef>
              <c:f>BLD!$F$7:$F$28</c:f>
              <c:numCache>
                <c:formatCode>_-[$$-C09]* #,##0.00_-;\-[$$-C09]* #,##0.00_-;_-[$$-C09]* "-"??_-;_-@_-</c:formatCode>
                <c:ptCount val="22"/>
                <c:pt idx="0">
                  <c:v>6.36</c:v>
                </c:pt>
                <c:pt idx="1">
                  <c:v>6.45</c:v>
                </c:pt>
                <c:pt idx="2">
                  <c:v>6.4</c:v>
                </c:pt>
                <c:pt idx="3">
                  <c:v>6.33</c:v>
                </c:pt>
                <c:pt idx="4">
                  <c:v>6.23</c:v>
                </c:pt>
                <c:pt idx="5">
                  <c:v>6.12</c:v>
                </c:pt>
                <c:pt idx="6">
                  <c:v>6.15</c:v>
                </c:pt>
                <c:pt idx="7">
                  <c:v>6.08</c:v>
                </c:pt>
                <c:pt idx="8">
                  <c:v>6.04</c:v>
                </c:pt>
                <c:pt idx="9">
                  <c:v>6.17</c:v>
                </c:pt>
                <c:pt idx="10">
                  <c:v>6.27</c:v>
                </c:pt>
                <c:pt idx="11">
                  <c:v>6.11</c:v>
                </c:pt>
                <c:pt idx="12">
                  <c:v>6.09</c:v>
                </c:pt>
                <c:pt idx="13">
                  <c:v>6.1</c:v>
                </c:pt>
                <c:pt idx="14">
                  <c:v>6.02</c:v>
                </c:pt>
                <c:pt idx="15">
                  <c:v>6.03</c:v>
                </c:pt>
                <c:pt idx="16">
                  <c:v>6.08</c:v>
                </c:pt>
                <c:pt idx="17">
                  <c:v>5.96</c:v>
                </c:pt>
                <c:pt idx="18">
                  <c:v>5.91</c:v>
                </c:pt>
                <c:pt idx="19">
                  <c:v>5.94</c:v>
                </c:pt>
                <c:pt idx="20">
                  <c:v>6</c:v>
                </c:pt>
                <c:pt idx="21">
                  <c:v>6.02</c:v>
                </c:pt>
              </c:numCache>
            </c:numRef>
          </c:val>
          <c:smooth val="0"/>
          <c:extLst>
            <c:ext xmlns:c16="http://schemas.microsoft.com/office/drawing/2014/chart" uri="{C3380CC4-5D6E-409C-BE32-E72D297353CC}">
              <c16:uniqueId val="{00000004-254F-4D33-9538-3C02B802231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03568"/>
        <c:crosses val="max"/>
        <c:crossBetween val="between"/>
      </c:valAx>
      <c:dateAx>
        <c:axId val="1077903568"/>
        <c:scaling>
          <c:orientation val="minMax"/>
        </c:scaling>
        <c:delete val="1"/>
        <c:axPos val="b"/>
        <c:numFmt formatCode="m/d/yy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File Index'!A2"/><Relationship Id="rId2" Type="http://schemas.openxmlformats.org/officeDocument/2006/relationships/image" Target="../media/image1.png"/><Relationship Id="rId1" Type="http://schemas.openxmlformats.org/officeDocument/2006/relationships/hyperlink" Target="https://www.myonlinetraininghub.com/" TargetMode="External"/><Relationship Id="rId6" Type="http://schemas.openxmlformats.org/officeDocument/2006/relationships/image" Target="../media/image3.svg"/><Relationship Id="rId5" Type="http://schemas.openxmlformats.org/officeDocument/2006/relationships/image" Target="../media/image2.png"/><Relationship Id="rId4" Type="http://schemas.openxmlformats.org/officeDocument/2006/relationships/hyperlink" Target="https://youtu.be/D44EDant0rs?rel=0"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3" Type="http://schemas.openxmlformats.org/officeDocument/2006/relationships/chart" Target="../charts/chart3.xml"/><Relationship Id="rId7" Type="http://schemas.openxmlformats.org/officeDocument/2006/relationships/image" Target="../media/image4.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Copyright!A7"/><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yonlinetraininghub.com/"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66675</xdr:rowOff>
    </xdr:from>
    <xdr:to>
      <xdr:col>16</xdr:col>
      <xdr:colOff>544231</xdr:colOff>
      <xdr:row>0</xdr:row>
      <xdr:rowOff>600291</xdr:rowOff>
    </xdr:to>
    <xdr:pic>
      <xdr:nvPicPr>
        <xdr:cNvPr id="2" name="Picture 1">
          <a:hlinkClick xmlns:r="http://schemas.openxmlformats.org/officeDocument/2006/relationships" r:id="rId1"/>
          <a:extLst>
            <a:ext uri="{FF2B5EF4-FFF2-40B4-BE49-F238E27FC236}">
              <a16:creationId xmlns:a16="http://schemas.microsoft.com/office/drawing/2014/main" id="{9BFF1E6F-6DA4-4008-B31C-92869312808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1800" y="66675"/>
          <a:ext cx="3230281" cy="533616"/>
        </a:xfrm>
        <a:prstGeom prst="rect">
          <a:avLst/>
        </a:prstGeom>
      </xdr:spPr>
    </xdr:pic>
    <xdr:clientData/>
  </xdr:twoCellAnchor>
  <xdr:twoCellAnchor>
    <xdr:from>
      <xdr:col>1</xdr:col>
      <xdr:colOff>6286500</xdr:colOff>
      <xdr:row>2</xdr:row>
      <xdr:rowOff>133350</xdr:rowOff>
    </xdr:from>
    <xdr:to>
      <xdr:col>1</xdr:col>
      <xdr:colOff>7572375</xdr:colOff>
      <xdr:row>3</xdr:row>
      <xdr:rowOff>0</xdr:rowOff>
    </xdr:to>
    <xdr:sp macro="" textlink="">
      <xdr:nvSpPr>
        <xdr:cNvPr id="3" name="Rounded Rectangle 23">
          <a:hlinkClick xmlns:r="http://schemas.openxmlformats.org/officeDocument/2006/relationships" r:id="rId3"/>
          <a:extLst>
            <a:ext uri="{FF2B5EF4-FFF2-40B4-BE49-F238E27FC236}">
              <a16:creationId xmlns:a16="http://schemas.microsoft.com/office/drawing/2014/main" id="{BD0C3F87-D230-4D6E-BA52-7139CE1C3834}"/>
            </a:ext>
          </a:extLst>
        </xdr:cNvPr>
        <xdr:cNvSpPr/>
      </xdr:nvSpPr>
      <xdr:spPr>
        <a:xfrm>
          <a:off x="933450" y="990600"/>
          <a:ext cx="0" cy="2000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AU" sz="1100"/>
            <a:t>return</a:t>
          </a:r>
          <a:r>
            <a:rPr lang="en-AU" sz="1100" baseline="0"/>
            <a:t> to index</a:t>
          </a:r>
          <a:endParaRPr lang="en-AU" sz="1100"/>
        </a:p>
      </xdr:txBody>
    </xdr:sp>
    <xdr:clientData/>
  </xdr:twoCellAnchor>
  <xdr:twoCellAnchor>
    <xdr:from>
      <xdr:col>5</xdr:col>
      <xdr:colOff>504824</xdr:colOff>
      <xdr:row>0</xdr:row>
      <xdr:rowOff>38099</xdr:rowOff>
    </xdr:from>
    <xdr:to>
      <xdr:col>9</xdr:col>
      <xdr:colOff>609599</xdr:colOff>
      <xdr:row>0</xdr:row>
      <xdr:rowOff>590550</xdr:rowOff>
    </xdr:to>
    <xdr:grpSp>
      <xdr:nvGrpSpPr>
        <xdr:cNvPr id="5" name="Group 4">
          <a:extLst>
            <a:ext uri="{FF2B5EF4-FFF2-40B4-BE49-F238E27FC236}">
              <a16:creationId xmlns:a16="http://schemas.microsoft.com/office/drawing/2014/main" id="{AA80CF09-77D2-4454-9E16-024EEA2E59FC}"/>
            </a:ext>
          </a:extLst>
        </xdr:cNvPr>
        <xdr:cNvGrpSpPr/>
      </xdr:nvGrpSpPr>
      <xdr:grpSpPr>
        <a:xfrm>
          <a:off x="3267074" y="38099"/>
          <a:ext cx="2543175" cy="552451"/>
          <a:chOff x="1190624" y="4791074"/>
          <a:chExt cx="2543175" cy="552451"/>
        </a:xfrm>
        <a:effectLst>
          <a:outerShdw blurRad="63500" sx="102000" sy="102000" algn="ctr" rotWithShape="0">
            <a:prstClr val="black">
              <a:alpha val="40000"/>
            </a:prstClr>
          </a:outerShdw>
        </a:effectLst>
      </xdr:grpSpPr>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53D6FC7F-38C6-43E3-B9D2-FBB1E32283AC}"/>
              </a:ext>
            </a:extLst>
          </xdr:cNvPr>
          <xdr:cNvSpPr/>
        </xdr:nvSpPr>
        <xdr:spPr>
          <a:xfrm>
            <a:off x="1190624" y="4829175"/>
            <a:ext cx="254317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AU" sz="1100"/>
              <a:t>Click here to see</a:t>
            </a:r>
            <a:r>
              <a:rPr lang="en-AU" sz="1100" baseline="0"/>
              <a:t> the step by step tutorial on how to build this dashboard.</a:t>
            </a:r>
            <a:endParaRPr lang="en-AU" sz="1100"/>
          </a:p>
        </xdr:txBody>
      </xdr:sp>
      <xdr:pic>
        <xdr:nvPicPr>
          <xdr:cNvPr id="7" name="Graphic 6" descr="Graduation cap">
            <a:extLst>
              <a:ext uri="{FF2B5EF4-FFF2-40B4-BE49-F238E27FC236}">
                <a16:creationId xmlns:a16="http://schemas.microsoft.com/office/drawing/2014/main" id="{279E3634-3323-4026-A127-276B14A1734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04924" y="4791074"/>
            <a:ext cx="409575" cy="409575"/>
          </a:xfrm>
          <a:prstGeom prst="rect">
            <a:avLst/>
          </a:prstGeom>
        </xdr:spPr>
      </xdr:pic>
    </xdr:grpSp>
    <xdr:clientData/>
  </xdr:twoCellAnchor>
  <xdr:twoCellAnchor>
    <xdr:from>
      <xdr:col>1</xdr:col>
      <xdr:colOff>95249</xdr:colOff>
      <xdr:row>8</xdr:row>
      <xdr:rowOff>209550</xdr:rowOff>
    </xdr:from>
    <xdr:to>
      <xdr:col>10</xdr:col>
      <xdr:colOff>466724</xdr:colOff>
      <xdr:row>10</xdr:row>
      <xdr:rowOff>28575</xdr:rowOff>
    </xdr:to>
    <xdr:sp macro="" textlink="">
      <xdr:nvSpPr>
        <xdr:cNvPr id="8" name="TextBox 7">
          <a:extLst>
            <a:ext uri="{FF2B5EF4-FFF2-40B4-BE49-F238E27FC236}">
              <a16:creationId xmlns:a16="http://schemas.microsoft.com/office/drawing/2014/main" id="{440CDF87-DBC7-44EE-BEC5-E6702519C9BA}"/>
            </a:ext>
          </a:extLst>
        </xdr:cNvPr>
        <xdr:cNvSpPr txBox="1"/>
      </xdr:nvSpPr>
      <xdr:spPr>
        <a:xfrm>
          <a:off x="419099" y="3048000"/>
          <a:ext cx="5857875" cy="342900"/>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solidFill>
                <a:schemeClr val="dk1"/>
              </a:solidFill>
              <a:effectLst/>
              <a:latin typeface="+mn-lt"/>
              <a:ea typeface="+mn-ea"/>
              <a:cs typeface="+mn-cs"/>
            </a:rPr>
            <a:t>Check out the original Dashboard by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Mynda Treacy</a:t>
          </a:r>
          <a:r>
            <a:rPr lang="en-AU" sz="1100">
              <a:solidFill>
                <a:srgbClr val="0070C0"/>
              </a:solidFill>
              <a:effectLst/>
              <a:latin typeface="+mn-lt"/>
              <a:ea typeface="+mn-ea"/>
              <a:cs typeface="+mn-cs"/>
            </a:rPr>
            <a:t> </a:t>
          </a:r>
          <a:r>
            <a:rPr lang="en-AU" sz="1100">
              <a:solidFill>
                <a:schemeClr val="dk1"/>
              </a:solidFill>
              <a:effectLst/>
              <a:latin typeface="+mn-lt"/>
              <a:ea typeface="+mn-ea"/>
              <a:cs typeface="+mn-cs"/>
            </a:rPr>
            <a:t>here: https://youtu.be/D44EDant0rs?rel=0</a:t>
          </a:r>
          <a:endParaRPr lang="en-AU" sz="1100">
            <a:solidFill>
              <a:srgbClr val="FF0000"/>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104776</xdr:colOff>
      <xdr:row>19</xdr:row>
      <xdr:rowOff>38100</xdr:rowOff>
    </xdr:from>
    <xdr:to>
      <xdr:col>3</xdr:col>
      <xdr:colOff>0</xdr:colOff>
      <xdr:row>33</xdr:row>
      <xdr:rowOff>152400</xdr:rowOff>
    </xdr:to>
    <xdr:graphicFrame macro="">
      <xdr:nvGraphicFramePr>
        <xdr:cNvPr id="2" name="Chart 1">
          <a:extLst>
            <a:ext uri="{FF2B5EF4-FFF2-40B4-BE49-F238E27FC236}">
              <a16:creationId xmlns:a16="http://schemas.microsoft.com/office/drawing/2014/main" id="{C645712F-96A0-459B-B973-BB6E7AB77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82275</xdr:colOff>
      <xdr:row>24</xdr:row>
      <xdr:rowOff>190225</xdr:rowOff>
    </xdr:from>
    <xdr:to>
      <xdr:col>9</xdr:col>
      <xdr:colOff>1220325</xdr:colOff>
      <xdr:row>33</xdr:row>
      <xdr:rowOff>160574</xdr:rowOff>
    </xdr:to>
    <xdr:graphicFrame macro="">
      <xdr:nvGraphicFramePr>
        <xdr:cNvPr id="4" name="Chart 3">
          <a:extLst>
            <a:ext uri="{FF2B5EF4-FFF2-40B4-BE49-F238E27FC236}">
              <a16:creationId xmlns:a16="http://schemas.microsoft.com/office/drawing/2014/main" id="{BC14B6BC-0D6F-42A3-BBE2-79913FF56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24</xdr:row>
      <xdr:rowOff>190499</xdr:rowOff>
    </xdr:from>
    <xdr:to>
      <xdr:col>7</xdr:col>
      <xdr:colOff>42675</xdr:colOff>
      <xdr:row>33</xdr:row>
      <xdr:rowOff>161924</xdr:rowOff>
    </xdr:to>
    <xdr:graphicFrame macro="">
      <xdr:nvGraphicFramePr>
        <xdr:cNvPr id="5" name="Chart 4">
          <a:extLst>
            <a:ext uri="{FF2B5EF4-FFF2-40B4-BE49-F238E27FC236}">
              <a16:creationId xmlns:a16="http://schemas.microsoft.com/office/drawing/2014/main" id="{7F47E1D8-95AE-47BD-B11F-8099F29B63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82275</xdr:colOff>
      <xdr:row>13</xdr:row>
      <xdr:rowOff>38100</xdr:rowOff>
    </xdr:from>
    <xdr:to>
      <xdr:col>9</xdr:col>
      <xdr:colOff>1220325</xdr:colOff>
      <xdr:row>24</xdr:row>
      <xdr:rowOff>171450</xdr:rowOff>
    </xdr:to>
    <xdr:graphicFrame macro="">
      <xdr:nvGraphicFramePr>
        <xdr:cNvPr id="7" name="Chart 6">
          <a:extLst>
            <a:ext uri="{FF2B5EF4-FFF2-40B4-BE49-F238E27FC236}">
              <a16:creationId xmlns:a16="http://schemas.microsoft.com/office/drawing/2014/main" id="{86555F3D-D891-4FAC-8534-EF75EAA97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47625</xdr:colOff>
      <xdr:row>13</xdr:row>
      <xdr:rowOff>38100</xdr:rowOff>
    </xdr:from>
    <xdr:to>
      <xdr:col>7</xdr:col>
      <xdr:colOff>42675</xdr:colOff>
      <xdr:row>24</xdr:row>
      <xdr:rowOff>171450</xdr:rowOff>
    </xdr:to>
    <xdr:graphicFrame macro="">
      <xdr:nvGraphicFramePr>
        <xdr:cNvPr id="8" name="Chart 7">
          <a:extLst>
            <a:ext uri="{FF2B5EF4-FFF2-40B4-BE49-F238E27FC236}">
              <a16:creationId xmlns:a16="http://schemas.microsoft.com/office/drawing/2014/main" id="{35AEE6B8-A1E7-41D0-B030-13892D147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514350</xdr:colOff>
      <xdr:row>12</xdr:row>
      <xdr:rowOff>123825</xdr:rowOff>
    </xdr:from>
    <xdr:to>
      <xdr:col>17</xdr:col>
      <xdr:colOff>333375</xdr:colOff>
      <xdr:row>17</xdr:row>
      <xdr:rowOff>123825</xdr:rowOff>
    </xdr:to>
    <xdr:sp macro="" textlink="">
      <xdr:nvSpPr>
        <xdr:cNvPr id="9" name="Speech Bubble: Rectangle 8">
          <a:extLst>
            <a:ext uri="{FF2B5EF4-FFF2-40B4-BE49-F238E27FC236}">
              <a16:creationId xmlns:a16="http://schemas.microsoft.com/office/drawing/2014/main" id="{E1AB48D2-F33F-4442-8C3C-53E675D8116E}"/>
            </a:ext>
          </a:extLst>
        </xdr:cNvPr>
        <xdr:cNvSpPr/>
      </xdr:nvSpPr>
      <xdr:spPr>
        <a:xfrm>
          <a:off x="13058775" y="3257550"/>
          <a:ext cx="4714875" cy="1152525"/>
        </a:xfrm>
        <a:prstGeom prst="wedgeRectCallout">
          <a:avLst>
            <a:gd name="adj1" fmla="val -21670"/>
            <a:gd name="adj2" fmla="val -65461"/>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AU" sz="1100" b="1"/>
            <a:t>Note: </a:t>
          </a:r>
          <a:r>
            <a:rPr lang="en-AU" sz="1100"/>
            <a:t>STOCKHISTORY cannot accept</a:t>
          </a:r>
          <a:r>
            <a:rPr lang="en-AU" sz="1100" baseline="0"/>
            <a:t> a dynamic array reference in the stocks argument </a:t>
          </a:r>
          <a:r>
            <a:rPr lang="en-AU" sz="1100" b="1" u="sng" baseline="0"/>
            <a:t>and</a:t>
          </a:r>
          <a:r>
            <a:rPr lang="en-AU" sz="1100" baseline="0"/>
            <a:t> spill multiple dates. Therefore, the formula below will not work:</a:t>
          </a:r>
        </a:p>
        <a:p>
          <a:pPr algn="l"/>
          <a:endParaRPr lang="en-AU" sz="1100" baseline="0"/>
        </a:p>
        <a:p>
          <a:pPr algn="l"/>
          <a:r>
            <a:rPr lang="en-AU" sz="1100"/>
            <a:t>=TRANSPOSE(STOCKHISTORY(B6</a:t>
          </a:r>
          <a:r>
            <a:rPr lang="en-AU" sz="1100" b="1">
              <a:solidFill>
                <a:srgbClr val="FF0000"/>
              </a:solidFill>
            </a:rPr>
            <a:t>#</a:t>
          </a:r>
          <a:r>
            <a:rPr lang="en-AU" sz="1100"/>
            <a:t>,TODAY()-365,TODAY(),0,0,1))</a:t>
          </a:r>
        </a:p>
        <a:p>
          <a:pPr algn="l"/>
          <a:endParaRPr lang="en-AU" sz="1100"/>
        </a:p>
        <a:p>
          <a:pPr algn="l"/>
          <a:r>
            <a:rPr lang="en-AU" sz="1100"/>
            <a:t>Which</a:t>
          </a:r>
          <a:r>
            <a:rPr lang="en-AU" sz="1100" baseline="0"/>
            <a:t> is why I have entered them as separate formulas for each stock.</a:t>
          </a:r>
          <a:endParaRPr lang="en-AU" sz="1100"/>
        </a:p>
      </xdr:txBody>
    </xdr:sp>
    <xdr:clientData/>
  </xdr:twoCellAnchor>
  <xdr:twoCellAnchor>
    <xdr:from>
      <xdr:col>1</xdr:col>
      <xdr:colOff>400050</xdr:colOff>
      <xdr:row>5</xdr:row>
      <xdr:rowOff>38100</xdr:rowOff>
    </xdr:from>
    <xdr:to>
      <xdr:col>9</xdr:col>
      <xdr:colOff>952500</xdr:colOff>
      <xdr:row>17</xdr:row>
      <xdr:rowOff>247650</xdr:rowOff>
    </xdr:to>
    <xdr:grpSp>
      <xdr:nvGrpSpPr>
        <xdr:cNvPr id="10" name="Group 9">
          <a:hlinkClick xmlns:r="http://schemas.openxmlformats.org/officeDocument/2006/relationships" r:id="rId6"/>
          <a:extLst>
            <a:ext uri="{FF2B5EF4-FFF2-40B4-BE49-F238E27FC236}">
              <a16:creationId xmlns:a16="http://schemas.microsoft.com/office/drawing/2014/main" id="{0B4601A0-B072-4B43-851F-8EA4BB2F5028}"/>
            </a:ext>
          </a:extLst>
        </xdr:cNvPr>
        <xdr:cNvGrpSpPr/>
      </xdr:nvGrpSpPr>
      <xdr:grpSpPr>
        <a:xfrm>
          <a:off x="523875" y="1314450"/>
          <a:ext cx="11744325" cy="3219450"/>
          <a:chOff x="1895475" y="1838325"/>
          <a:chExt cx="11572875" cy="2590800"/>
        </a:xfrm>
      </xdr:grpSpPr>
      <xdr:sp macro="" textlink="">
        <xdr:nvSpPr>
          <xdr:cNvPr id="11" name="Rectangle 10">
            <a:extLst>
              <a:ext uri="{FF2B5EF4-FFF2-40B4-BE49-F238E27FC236}">
                <a16:creationId xmlns:a16="http://schemas.microsoft.com/office/drawing/2014/main" id="{69D6BD83-736B-42A0-ACFD-0DD829045648}"/>
              </a:ext>
            </a:extLst>
          </xdr:cNvPr>
          <xdr:cNvSpPr/>
        </xdr:nvSpPr>
        <xdr:spPr>
          <a:xfrm>
            <a:off x="1895475" y="1838325"/>
            <a:ext cx="11572875" cy="2590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U" sz="4800">
                <a:solidFill>
                  <a:schemeClr val="accent6">
                    <a:lumMod val="20000"/>
                    <a:lumOff val="80000"/>
                  </a:schemeClr>
                </a:solidFill>
              </a:rPr>
              <a:t>Click here to read copyright information</a:t>
            </a:r>
            <a:r>
              <a:rPr lang="en-AU" sz="4800" baseline="0">
                <a:solidFill>
                  <a:schemeClr val="accent6">
                    <a:lumMod val="20000"/>
                    <a:lumOff val="80000"/>
                  </a:schemeClr>
                </a:solidFill>
              </a:rPr>
              <a:t> before sharing images of this dashboard, or one you build using this data, on social media.</a:t>
            </a:r>
          </a:p>
          <a:p>
            <a:pPr algn="ctr"/>
            <a:endParaRPr lang="en-AU" sz="1200" baseline="0">
              <a:solidFill>
                <a:schemeClr val="accent6">
                  <a:lumMod val="20000"/>
                  <a:lumOff val="80000"/>
                </a:schemeClr>
              </a:solidFill>
            </a:endParaRPr>
          </a:p>
          <a:p>
            <a:pPr algn="l"/>
            <a:r>
              <a:rPr lang="en-AU" sz="2800" baseline="0">
                <a:solidFill>
                  <a:schemeClr val="accent6">
                    <a:lumMod val="20000"/>
                    <a:lumOff val="80000"/>
                  </a:schemeClr>
                </a:solidFill>
              </a:rPr>
              <a:t>To remove this box, hold CTRL and left click, then DELETE.</a:t>
            </a:r>
            <a:endParaRPr lang="en-AU" sz="2800">
              <a:solidFill>
                <a:schemeClr val="accent6">
                  <a:lumMod val="20000"/>
                  <a:lumOff val="80000"/>
                </a:schemeClr>
              </a:solidFill>
            </a:endParaRPr>
          </a:p>
        </xdr:txBody>
      </xdr:sp>
      <xdr:pic>
        <xdr:nvPicPr>
          <xdr:cNvPr id="12" name="Graphic 11" descr="No sign with solid fill">
            <a:extLst>
              <a:ext uri="{FF2B5EF4-FFF2-40B4-BE49-F238E27FC236}">
                <a16:creationId xmlns:a16="http://schemas.microsoft.com/office/drawing/2014/main" id="{4B3AE8B7-E865-4C6A-818A-B18DF00D96C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76450" y="2085975"/>
            <a:ext cx="609600" cy="511193"/>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3933825</xdr:colOff>
      <xdr:row>0</xdr:row>
      <xdr:rowOff>57150</xdr:rowOff>
    </xdr:from>
    <xdr:ext cx="3230281" cy="533616"/>
    <xdr:pic>
      <xdr:nvPicPr>
        <xdr:cNvPr id="2" name="Picture 1">
          <a:hlinkClick xmlns:r="http://schemas.openxmlformats.org/officeDocument/2006/relationships" r:id="rId1"/>
          <a:extLst>
            <a:ext uri="{FF2B5EF4-FFF2-40B4-BE49-F238E27FC236}">
              <a16:creationId xmlns:a16="http://schemas.microsoft.com/office/drawing/2014/main" id="{6228D835-B11E-4A59-BADE-A13D177BC6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86625" y="57150"/>
          <a:ext cx="3230281" cy="53361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Mynda Treacy" id="{11AAC28B-932D-4D2E-A823-16C458804BEB}" userId="Mynda Treacy"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221.479112962959" missingItemsLimit="0" createdVersion="6" refreshedVersion="6" minRefreshableVersion="3" recordCount="2" xr:uid="{F83F567A-C764-4984-986C-576AFCC22B04}">
  <cacheSource type="worksheet">
    <worksheetSource name="WatchList"/>
  </cacheSource>
  <cacheFields count="8">
    <cacheField name="Stock" numFmtId="0">
      <sharedItems count="2">
        <s v="BORAL LIMITED (XASX:BLD)"/>
        <s v="AUSTAL LIMITED (XASX:ASB)"/>
      </sharedItems>
    </cacheField>
    <cacheField name="Exchange" numFmtId="0">
      <sharedItems count="1">
        <s v="XASX"/>
      </sharedItems>
    </cacheField>
    <cacheField name="Ticker" numFmtId="0">
      <sharedItems count="2">
        <s v="BLD"/>
        <s v="ASB"/>
      </sharedItems>
    </cacheField>
    <cacheField name="52wk High" numFmtId="165">
      <sharedItems containsSemiMixedTypes="0" containsString="0" containsNumber="1" minValue="4.54" maxValue="5.29"/>
    </cacheField>
    <cacheField name="52wk Low" numFmtId="165">
      <sharedItems containsSemiMixedTypes="0" containsString="0" containsNumber="1" minValue="1.6850000000000001" maxValue="2.25"/>
    </cacheField>
    <cacheField name="Price" numFmtId="165">
      <sharedItems containsSemiMixedTypes="0" containsString="0" containsNumber="1" minValue="2.57" maxValue="5.07"/>
    </cacheField>
    <cacheField name="P/E" numFmtId="4">
      <sharedItems containsSemiMixedTypes="0" containsString="0" containsNumber="1" minValue="10" maxValue="26.23"/>
    </cacheField>
    <cacheField name="Change" numFmtId="10">
      <sharedItems containsSemiMixedTypes="0" containsString="0" containsNumber="1" minValue="-9.7660000000000004E-3" maxValue="2.7999999999999997E-2"/>
    </cacheField>
  </cacheFields>
  <extLst>
    <ext xmlns:x14="http://schemas.microsoft.com/office/spreadsheetml/2009/9/main" uri="{725AE2AE-9491-48be-B2B4-4EB974FC3084}">
      <x14:pivotCacheDefinition pivotCacheId="93310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5.29"/>
    <n v="1.6850000000000001"/>
    <n v="5.07"/>
    <n v="26.23"/>
    <n v="-9.7660000000000004E-3"/>
  </r>
  <r>
    <x v="1"/>
    <x v="0"/>
    <x v="1"/>
    <n v="4.54"/>
    <n v="2.25"/>
    <n v="2.57"/>
    <n v="10"/>
    <n v="2.799999999999999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13" cacheId="17"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location ref="J4:K6" firstHeaderRow="1" firstDataRow="1" firstDataCol="2" rowPageCount="1" colPageCount="1"/>
  <pivotFields count="8">
    <pivotField axis="axisPage" compact="0" outline="0" multipleItemSelectionAllowed="1"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20" cacheId="17"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19" cacheId="17"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254">
    <v t="i">0</v>
    <v t="i">1</v>
    <v t="i">2</v>
    <v t="i">7</v>
    <v t="i">8</v>
    <v t="i">9</v>
    <v t="i">13</v>
    <v t="i">14</v>
    <v t="i">15</v>
    <v t="i">16</v>
    <v t="i">17</v>
    <v t="i">20</v>
    <v t="i">21</v>
    <v t="i">22</v>
    <v t="i">23</v>
    <v t="i">24</v>
    <v t="i">27</v>
    <v t="i">28</v>
    <v t="i">29</v>
    <v t="i">30</v>
    <v t="i">31</v>
    <v t="i">34</v>
    <v t="i">36</v>
    <v t="i">37</v>
    <v t="i">38</v>
    <v t="i">41</v>
    <v t="i">42</v>
    <v t="i">43</v>
    <v t="i">44</v>
    <v t="i">45</v>
    <v t="i">48</v>
    <v t="i">49</v>
    <v t="i">50</v>
    <v t="i">51</v>
    <v t="i">52</v>
    <v t="i">55</v>
    <v t="i">56</v>
    <v t="i">57</v>
    <v t="i">58</v>
    <v t="i">59</v>
    <v t="i">62</v>
    <v t="i">63</v>
    <v t="i">64</v>
    <v t="i">65</v>
    <v t="i">66</v>
    <v t="i">69</v>
    <v t="i">70</v>
    <v t="i">71</v>
    <v t="i">72</v>
    <v t="i">73</v>
    <v t="i">76</v>
    <v t="i">77</v>
    <v t="i">78</v>
    <v t="i">79</v>
    <v t="i">80</v>
    <v t="i">83</v>
    <v t="i">84</v>
    <v t="i">85</v>
    <v t="i">86</v>
    <v t="i">87</v>
    <v t="i">90</v>
    <v t="i">91</v>
    <v t="i">92</v>
    <v t="i">93</v>
    <v t="i">94</v>
    <v t="i">97</v>
    <v t="i">98</v>
    <v t="i">99</v>
    <v t="i">100</v>
    <v t="i">105</v>
    <v t="i">106</v>
    <v t="i">107</v>
    <v t="i">108</v>
    <v t="i">111</v>
    <v t="i">112</v>
    <v t="i">113</v>
    <v t="i">114</v>
    <v t="i">115</v>
    <v t="i">118</v>
    <v t="i">119</v>
    <v t="i">120</v>
    <v t="i">121</v>
    <v t="i">122</v>
    <v t="i">125</v>
    <v t="i">126</v>
    <v t="i">127</v>
    <v t="i">128</v>
    <v t="i">129</v>
    <v t="i">132</v>
    <v t="i">133</v>
    <v t="i">134</v>
    <v t="i">135</v>
    <v t="i">136</v>
    <v t="i">139</v>
    <v t="i">140</v>
    <v t="i">141</v>
    <v t="i">142</v>
    <v t="i">143</v>
    <v t="i">146</v>
    <v t="i">147</v>
    <v t="i">148</v>
    <v t="i">149</v>
    <v t="i">150</v>
    <v t="i">153</v>
    <v t="i">154</v>
    <v t="i">155</v>
    <v t="i">156</v>
    <v t="i">157</v>
    <v t="i">160</v>
    <v t="i">161</v>
    <v t="i">162</v>
    <v t="i">163</v>
    <v t="i">164</v>
    <v t="i">167</v>
    <v t="i">168</v>
    <v t="i">169</v>
    <v t="i">170</v>
    <v t="i">171</v>
    <v t="i">175</v>
    <v t="i">176</v>
    <v t="i">177</v>
    <v t="i">178</v>
    <v t="i">181</v>
    <v t="i">182</v>
    <v t="i">183</v>
    <v t="i">184</v>
    <v t="i">185</v>
    <v t="i">188</v>
    <v t="i">189</v>
    <v t="i">190</v>
    <v t="i">191</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244</v>
    <v t="i">245</v>
    <v t="i">246</v>
    <v t="i">247</v>
    <v t="i">248</v>
    <v t="i">251</v>
    <v t="i">252</v>
    <v t="i">253</v>
    <v t="i">254</v>
    <v t="i">255</v>
    <v t="i">258</v>
    <v t="i">259</v>
    <v t="i">260</v>
    <v t="i">261</v>
    <v t="i">262</v>
    <v t="i">265</v>
    <v t="i">266</v>
    <v t="i">267</v>
    <v t="i">268</v>
    <v t="i">269</v>
    <v t="i">272</v>
    <v t="i">273</v>
    <v t="i">274</v>
    <v t="i">275</v>
    <v t="i">276</v>
    <v t="i">279</v>
    <v t="i">280</v>
    <v t="i">281</v>
    <v t="i">282</v>
    <v t="i">283</v>
    <v t="i">286</v>
    <v t="i">287</v>
    <v t="i">288</v>
    <v t="i">289</v>
    <v t="i">290</v>
    <v t="i">293</v>
    <v t="i">294</v>
    <v t="i">295</v>
    <v t="i">296</v>
    <v t="i">297</v>
    <v t="i">300</v>
    <v t="i">301</v>
    <v t="i">302</v>
    <v t="i">303</v>
    <v t="i">304</v>
    <v t="i">307</v>
    <v t="i">308</v>
    <v t="i">309</v>
    <v t="i">310</v>
    <v t="i">311</v>
    <v t="i">314</v>
    <v t="i">315</v>
    <v t="i">316</v>
    <v t="i">317</v>
    <v t="i">318</v>
    <v t="i">321</v>
    <v t="i">322</v>
    <v t="i">323</v>
    <v t="i">324</v>
    <v t="i">325</v>
    <v t="i">328</v>
    <v t="i">329</v>
    <v t="i">330</v>
    <v t="i">331</v>
    <v t="i">332</v>
    <v t="i">335</v>
    <v t="i">336</v>
    <v t="i">337</v>
    <v t="i">338</v>
    <v t="i">339</v>
    <v t="i">342</v>
    <v t="i">343</v>
    <v t="i">344</v>
    <v t="i">345</v>
    <v t="i">346</v>
    <v t="i">349</v>
    <v t="i">350</v>
    <v t="i">351</v>
    <v t="i">352</v>
    <v t="i">353</v>
    <v t="i">356</v>
    <v t="i">357</v>
    <v t="i">358</v>
    <v t="i">359</v>
    <v t="i">360</v>
    <v t="i">363</v>
    <v t="i">364</v>
  </a>
  <a r="1" c="254">
    <v>2.15</v>
    <v>2.16</v>
    <v>2.16</v>
    <v>2.25</v>
    <v>2.2400000000000002</v>
    <v>2.2200000000000002</v>
    <v>2.27</v>
    <v>2.2999999999999998</v>
    <v>2.21</v>
    <v>2.15</v>
    <v>2.15</v>
    <v>2</v>
    <v>2.0699999999999998</v>
    <v>2.12</v>
    <v>2.15</v>
    <v>2.1</v>
    <v>2.0699999999999998</v>
    <v>2.12</v>
    <v>2.17</v>
    <v>2.19</v>
    <v>2.17</v>
    <v>2.27</v>
    <v>2.27</v>
    <v>2.14</v>
    <v>2.14</v>
    <v>2.21</v>
    <v>2.33</v>
    <v>2.38</v>
    <v>2.2799999999999998</v>
    <v>2.44</v>
    <v>2.37</v>
    <v>2.29</v>
    <v>2.33</v>
    <v>2.16</v>
    <v>-99999901</v>
    <v>2.57</v>
    <v>2.59</v>
    <v>2.77</v>
    <v>2.62</v>
    <v>2.62</v>
    <v>2.62</v>
    <v>2.46</v>
    <v>2.38</v>
    <v>2.38</v>
    <v>2.2799999999999998</v>
    <v>2.35</v>
    <v>2.31</v>
    <v>2.2400000000000002</v>
    <v>2.1800000000000002</v>
    <v>2.13</v>
    <v>2.09</v>
    <v>2.15</v>
    <v>2.12</v>
    <v>2.09</v>
    <v>2.19</v>
    <v>2.14</v>
    <v>2.25</v>
    <v>2.19</v>
    <v>2.15</v>
    <v>2.14</v>
    <v>2.17</v>
    <v>2.11</v>
    <v>2.13</v>
    <v>2.1</v>
    <v>2.1</v>
    <v>2.0299999999999998</v>
    <v>2.0099999999999998</v>
    <v>2.02</v>
    <v>2.09</v>
    <v>2.1800000000000002</v>
    <v>2.1800000000000002</v>
    <v>2.1800000000000002</v>
    <v>2.1800000000000002</v>
    <v>2.15</v>
    <v>2.19</v>
    <v>2.2599999999999998</v>
    <v>2.21</v>
    <v>2.21</v>
    <v>2.14</v>
    <v>2.1</v>
    <v>2.08</v>
    <v>2.08</v>
    <v>2.0699999999999998</v>
    <v>2.06</v>
    <v>2.0699999999999998</v>
    <v>2.12</v>
    <v>2.16</v>
    <v>2.13</v>
    <v>2.0699999999999998</v>
    <v>2.06</v>
    <v>2.36</v>
    <v>1.81</v>
    <v>1.72</v>
    <v>1.825</v>
    <v>1.6850000000000001</v>
    <v>1.76</v>
    <v>1.75</v>
    <v>1.7450000000000001</v>
    <v>1.6950000000000001</v>
    <v>1.65</v>
    <v>1.655</v>
    <v>1.74</v>
    <v>1.7649999999999999</v>
    <v>1.79</v>
    <v>1.82</v>
    <v>1.8049999999999999</v>
    <v>1.84</v>
    <v>1.835</v>
    <v>1.7949999999999999</v>
    <v>1.7250000000000001</v>
    <v>1.77</v>
    <v>1.7450000000000001</v>
    <v>1.73</v>
    <v>1.76</v>
    <v>1.84</v>
    <v>1.835</v>
    <v>1.84</v>
    <v>1.87</v>
    <v>1.875</v>
    <v>1.845</v>
    <v>1.845</v>
    <v>1.915</v>
    <v>1.88</v>
    <v>1.915</v>
    <v>1.9</v>
    <v>1.915</v>
    <v>1.9</v>
    <v>1.82</v>
    <v>1.825</v>
    <v>1.86</v>
    <v>1.925</v>
    <v>1.9450000000000001</v>
    <v>1.895</v>
    <v>1.83</v>
    <v>1.905</v>
    <v>2.0299999999999998</v>
    <v>1.96</v>
    <v>1.9850000000000001</v>
    <v>2.27</v>
    <v>2.2200000000000002</v>
    <v>2.16</v>
    <v>2.1800000000000002</v>
    <v>2.16</v>
    <v>2.1</v>
    <v>2.15</v>
    <v>2.2000000000000002</v>
    <v>2.19</v>
    <v>2.14</v>
    <v>2.13</v>
    <v>2.06</v>
    <v>2.09</v>
    <v>2.06</v>
    <v>2.1</v>
    <v>2.17</v>
    <v>2.16</v>
    <v>2.16</v>
    <v>2.16</v>
    <v>2.16</v>
    <v>2.21</v>
    <v>2.16</v>
    <v>2.13</v>
    <v>2.15</v>
    <v>2.1</v>
    <v>2.06</v>
    <v>2.06</v>
    <v>2.04</v>
    <v>1.9650000000000001</v>
    <v>2.1</v>
    <v>2.14</v>
    <v>2.2000000000000002</v>
    <v>2.16</v>
    <v>2.1</v>
    <v>2.0699999999999998</v>
    <v>2.12</v>
    <v>2.1</v>
    <v>2.1</v>
    <v>2.06</v>
    <v>2.1</v>
    <v>2.04</v>
    <v>2</v>
    <v>1.91</v>
    <v>1.925</v>
    <v>1.99</v>
    <v>1.94</v>
    <v>1.92</v>
    <v>1.905</v>
    <v>1.9350000000000001</v>
    <v>1.885</v>
    <v>1.91</v>
    <v>1.95</v>
    <v>2.02</v>
    <v>2.02</v>
    <v>2.02</v>
    <v>1.9850000000000001</v>
    <v>1.88</v>
    <v>1.895</v>
    <v>1.88</v>
    <v>1.895</v>
    <v>1.825</v>
    <v>1.8</v>
    <v>1.84</v>
    <v>1.875</v>
    <v>1.85</v>
    <v>1.845</v>
    <v>1.885</v>
    <v>1.95</v>
    <v>2.0099999999999998</v>
    <v>2.04</v>
    <v>2.1</v>
    <v>2.15</v>
    <v>2.21</v>
    <v>2.2400000000000002</v>
    <v>2.16</v>
    <v>2.1800000000000002</v>
    <v>2.13</v>
    <v>2.2000000000000002</v>
    <v>2.21</v>
    <v>2.2599999999999998</v>
    <v>2.2400000000000002</v>
    <v>2.23</v>
    <v>2.2799999999999998</v>
    <v>2.2599999999999998</v>
    <v>2.2200000000000002</v>
    <v>2.2599999999999998</v>
    <v>2.15</v>
    <v>1.885</v>
    <v>1.83</v>
    <v>1.81</v>
    <v>1.74</v>
    <v>1.7250000000000001</v>
    <v>1.74</v>
    <v>1.7050000000000001</v>
    <v>1.655</v>
    <v>1.615</v>
    <v>1.575</v>
    <v>1.645</v>
    <v>1.58</v>
    <v>1.6</v>
    <v>1.6</v>
    <v>1.55</v>
    <v>1.5249999999999999</v>
    <v>1.49</v>
    <v>1.385</v>
    <v>1.46</v>
    <v>1.4950000000000001</v>
    <v>1.47</v>
    <v>1.4650000000000001</v>
    <v>1.47</v>
    <v>1.54</v>
    <v>1.53</v>
    <v>1.54</v>
    <v>1.54</v>
    <v>1.54</v>
    <v>1.5349999999999999</v>
  </a>
  <a r="1" c="254">
    <v>1.85</v>
    <v>1.83</v>
    <v>1.83</v>
    <v>1.92</v>
    <v>1.85</v>
    <v>1.855</v>
    <v>1.97</v>
    <v>1.9</v>
    <v>1.92</v>
    <v>1.895</v>
    <v>1.88</v>
    <v>1.85</v>
    <v>1.79</v>
    <v>1.84</v>
    <v>1.79</v>
    <v>1.7649999999999999</v>
    <v>1.74</v>
    <v>1.825</v>
    <v>1.82</v>
    <v>1.8</v>
    <v>1.82</v>
    <v>1.8149999999999999</v>
    <v>1.73</v>
    <v>1.7</v>
    <v>1.675</v>
    <v>1.75</v>
    <v>1.825</v>
    <v>1.855</v>
    <v>1.88</v>
    <v>1.885</v>
    <v>1.875</v>
    <v>1.9</v>
    <v>1.91</v>
    <v>1.9</v>
    <v>1.81</v>
    <v>1.8</v>
    <v>1.875</v>
    <v>1.85</v>
    <v>1.825</v>
    <v>1.825</v>
    <v>1.8049999999999999</v>
    <v>1.7849999999999999</v>
    <v>1.7050000000000001</v>
    <v>1.73</v>
    <v>1.7050000000000001</v>
    <v>1.67</v>
    <v>1.72</v>
    <v>1.7450000000000001</v>
    <v>1.71</v>
    <v>1.7</v>
    <v>1.7</v>
    <v>1.6950000000000001</v>
    <v>1.79</v>
    <v>1.88</v>
    <v>1.895</v>
    <v>1.835</v>
    <v>1.85</v>
    <v>1.89</v>
    <v>1.9</v>
    <v>1.86</v>
    <v>1.84</v>
    <v>1.86</v>
    <v>1.86</v>
    <v>1.91</v>
    <v>1.9</v>
    <v>1.86</v>
    <v>1.93</v>
    <v>1.89</v>
    <v>1.9750000000000001</v>
    <v>1.98</v>
    <v>2</v>
    <v>2.0699999999999998</v>
    <v>2.1</v>
    <v>2.1</v>
    <v>2.08</v>
    <v>2.1</v>
    <v>2.08</v>
    <v>2.21</v>
    <v>2.1800000000000002</v>
    <v>2.09</v>
    <v>2.06</v>
    <v>2.0699999999999998</v>
    <v>2</v>
    <v>2</v>
    <v>2</v>
    <v>2.02</v>
    <v>2.04</v>
    <v>2.0499999999999998</v>
    <v>2</v>
    <v>2</v>
    <v>2.02</v>
    <v>2.08</v>
    <v>2.02</v>
    <v>2.02</v>
    <v>2.0299999999999998</v>
    <v>1.97</v>
    <v>1.88</v>
    <v>1.88</v>
    <v>1.87</v>
    <v>1.89</v>
    <v>1.86</v>
    <v>1.9550000000000001</v>
    <v>1.93</v>
    <v>1.9350000000000001</v>
    <v>1.89</v>
    <v>2.0099999999999998</v>
    <v>2.27</v>
    <v>2.17</v>
    <v>2.2000000000000002</v>
    <v>2.2000000000000002</v>
    <v>2.1800000000000002</v>
    <v>2.13</v>
    <v>2.1</v>
    <v>2.0699999999999998</v>
    <v>2.15</v>
    <v>2.23</v>
    <v>2.19</v>
    <v>2.2200000000000002</v>
    <v>2.14</v>
    <v>2.06</v>
    <v>2.0499999999999998</v>
    <v>2.0499999999999998</v>
    <v>2.0499999999999998</v>
    <v>2.1800000000000002</v>
    <v>-99999901</v>
    <v>2</v>
    <v>2.04</v>
    <v>2.02</v>
    <v>2.0099999999999998</v>
    <v>2</v>
    <v>1.9850000000000001</v>
    <v>1.99</v>
    <v>1.98</v>
    <v>1.93</v>
    <v>1.92</v>
    <v>1.89</v>
    <v>1.94</v>
    <v>1.91</v>
    <v>1.92</v>
    <v>1.9</v>
    <v>1.9350000000000001</v>
    <v>1.9</v>
    <v>1.895</v>
    <v>1.79</v>
    <v>1.78</v>
    <v>1.7749999999999999</v>
    <v>1.8</v>
    <v>1.77</v>
    <v>1.73</v>
    <v>1.7</v>
    <v>1.7</v>
    <v>1.72</v>
    <v>1.7</v>
    <v>1.76</v>
    <v>1.73</v>
    <v>1.68</v>
    <v>1.67</v>
    <v>1.74</v>
    <v>1.7649999999999999</v>
    <v>1.7749999999999999</v>
    <v>1.8149999999999999</v>
    <v>1.84</v>
    <v>1.83</v>
    <v>1.85</v>
    <v>1.87</v>
    <v>1.865</v>
    <v>1.865</v>
    <v>1.92</v>
    <v>1.9</v>
    <v>1.94</v>
    <v>1.99</v>
    <v>1.95</v>
    <v>1.915</v>
    <v>1.9</v>
    <v>1.88</v>
    <v>1.92</v>
    <v>1.9950000000000001</v>
    <v>1.93</v>
    <v>1.9550000000000001</v>
    <v>1.94</v>
    <v>1.905</v>
    <v>1.89</v>
    <v>1.845</v>
    <v>1.88</v>
    <v>1.99</v>
    <v>1.98</v>
    <v>1.9650000000000001</v>
    <v>1.92</v>
    <v>1.94</v>
    <v>1.915</v>
    <v>1.97</v>
    <v>2.0299999999999998</v>
    <v>2.0299999999999998</v>
    <v>1.99</v>
    <v>1.96</v>
    <v>1.93</v>
    <v>1.905</v>
    <v>1.87</v>
    <v>1.86</v>
    <v>1.78</v>
    <v>1.78</v>
    <v>1.81</v>
    <v>1.8149999999999999</v>
    <v>1.79</v>
    <v>1.8049999999999999</v>
    <v>1.87</v>
    <v>1.87</v>
    <v>1.81</v>
    <v>1.83</v>
    <v>1.88</v>
    <v>1.875</v>
    <v>1.82</v>
    <v>1.78</v>
    <v>1.8</v>
    <v>1.79</v>
    <v>1.78</v>
    <v>1.77</v>
    <v>1.8</v>
    <v>1.77</v>
    <v>1.72</v>
    <v>1.7450000000000001</v>
    <v>1.7050000000000001</v>
    <v>1.7</v>
    <v>1.69</v>
    <v>1.7150000000000001</v>
    <v>1.72</v>
    <v>1.73</v>
    <v>1.7</v>
    <v>1.635</v>
    <v>1.66</v>
    <v>1.56</v>
    <v>1.645</v>
    <v>1.655</v>
    <v>1.595</v>
    <v>1.5649999999999999</v>
    <v>1.585</v>
    <v>1.52</v>
    <v>1.51</v>
    <v>1.5</v>
    <v>1.5549999999999999</v>
    <v>1.5349999999999999</v>
    <v>1.48</v>
    <v>1.4</v>
    <v>1.47</v>
    <v>1.48</v>
    <v>1.4750000000000001</v>
    <v>1.45</v>
    <v>1.47</v>
    <v>1.4950000000000001</v>
    <v>1.4</v>
    <v>1.44</v>
    <v>1.46</v>
    <v>1.43</v>
    <v>1.44</v>
  </a>
  <a r="1" c="254">
    <v>4.8</v>
    <v>4.7699999999999996</v>
    <v>4.8</v>
    <v>4.83</v>
    <v>4.9400000000000004</v>
    <v>4.95</v>
    <v>4.97</v>
    <v>4.84</v>
    <v>4.8</v>
    <v>4.8899999999999997</v>
    <v>4.91</v>
    <v>4.9000000000000004</v>
    <v>4.88</v>
    <v>4.9400000000000004</v>
    <v>4.96</v>
    <v>5.0599999999999996</v>
    <v>4.96</v>
    <v>5.07</v>
    <v>5.0999999999999996</v>
    <v>5.08</v>
    <v>5.12</v>
    <v>5.03</v>
    <v>5.08</v>
    <v>4.83</v>
    <v>4.84</v>
    <v>4.99</v>
    <v>5.2</v>
    <v>5.36</v>
    <v>5.42</v>
    <v>5.47</v>
    <v>5.41</v>
    <v>5.01</v>
    <v>5.0599999999999996</v>
    <v>5.07</v>
    <v>5.04</v>
    <v>5.09</v>
    <v>5.0599999999999996</v>
    <v>5.12</v>
    <v>5.12</v>
    <v>5.1100000000000003</v>
    <v>5.08</v>
    <v>5.15</v>
    <v>5.1100000000000003</v>
    <v>5.24</v>
    <v>5.18</v>
    <v>5.3</v>
    <v>5.29</v>
    <v>5.37</v>
    <v>5.29</v>
    <v>5.28</v>
    <v>5.36</v>
    <v>5.52</v>
    <v>5.56</v>
    <v>5.53</v>
    <v>5.65</v>
    <v>5.66</v>
    <v>5.67</v>
    <v>5.62</v>
    <v>5.5</v>
    <v>5.48</v>
    <v>5.5</v>
    <v>5.4</v>
    <v>5.4</v>
    <v>5.47</v>
    <v>5.49</v>
    <v>5.44</v>
    <v>5.35</v>
    <v>5.49</v>
    <v>5.86</v>
    <v>5.85</v>
    <v>5.83</v>
    <v>5.94</v>
    <v>5.96</v>
    <v>5.95</v>
    <v>5.95</v>
    <v>5.98</v>
    <v>6.01</v>
    <v>5.95</v>
    <v>6.06</v>
    <v>5.98</v>
    <v>6.05</v>
    <v>6.15</v>
    <v>6.23</v>
    <v>6.26</v>
    <v>6.3</v>
    <v>6.35</v>
    <v>6.28</v>
    <v>6.2</v>
    <v>6.17</v>
    <v>6.28</v>
    <v>6.33</v>
    <v>6.4</v>
    <v>6.44</v>
    <v>6.5</v>
    <v>6.72</v>
    <v>6.8</v>
    <v>6.76</v>
    <v>6.77</v>
    <v>6.78</v>
    <v>6.79</v>
    <v>6.75</v>
    <v>6.78</v>
    <v>6.78</v>
    <v>6.73</v>
    <v>6.74</v>
    <v>6.8</v>
    <v>6.74</v>
    <v>6.86</v>
    <v>6.81</v>
    <v>6.82</v>
    <v>6.91</v>
    <v>6.91</v>
    <v>6.92</v>
    <v>6.92</v>
    <v>6.85</v>
    <v>6.88</v>
    <v>6.83</v>
    <v>6.76</v>
    <v>6.79</v>
    <v>6.76</v>
    <v>6.73</v>
    <v>6.78</v>
    <v>6.87</v>
    <v>6.85</v>
    <v>7.16</v>
    <v>6.9</v>
    <v>7.34</v>
    <v>7.34</v>
    <v>7.34</v>
    <v>7.35</v>
    <v>7.36</v>
    <v>7.36</v>
    <v>7.37</v>
    <v>7.38</v>
    <v>7.4</v>
    <v>7.39</v>
    <v>7.39</v>
    <v>7.39</v>
    <v>7.39</v>
    <v>7.35</v>
    <v>7.38</v>
    <v>7.38</v>
    <v>7.38</v>
    <v>7.38</v>
    <v>7.4</v>
    <v>7.4</v>
    <v>7.41</v>
    <v>7.41</v>
    <v>7.4</v>
    <v>7.4</v>
    <v>7.34</v>
    <v>7.18</v>
    <v>6.88</v>
    <v>7.13</v>
    <v>7.08</v>
    <v>7.11</v>
    <v>7.03</v>
    <v>7.04</v>
    <v>7.01</v>
    <v>7.02</v>
    <v>6.97</v>
    <v>6.95</v>
    <v>6.83</v>
    <v>6.79</v>
    <v>6.71</v>
    <v>6.66</v>
    <v>6.73</v>
    <v>6.85</v>
    <v>6.47</v>
    <v>6.3</v>
    <v>6.14</v>
    <v>6.12</v>
    <v>6.09</v>
    <v>6.1</v>
    <v>6.02</v>
    <v>5.97</v>
    <v>6.03</v>
    <v>5.95</v>
    <v>5.99</v>
    <v>5.86</v>
    <v>5.79</v>
    <v>5.87</v>
    <v>6</v>
    <v>6.11</v>
    <v>6.07</v>
    <v>6.16</v>
    <v>6.07</v>
    <v>6.09</v>
    <v>5.97</v>
    <v>6.01</v>
    <v>6.21</v>
    <v>6.09</v>
    <v>6.06</v>
    <v>6.15</v>
    <v>6.01</v>
    <v>6.14</v>
    <v>5.97</v>
    <v>6.22</v>
    <v>6.24</v>
    <v>6.25</v>
    <v>6.28</v>
    <v>6.19</v>
    <v>6.24</v>
    <v>6.18</v>
    <v>6.23</v>
    <v>6.27</v>
    <v>6.31</v>
    <v>6.27</v>
    <v>6.24</v>
    <v>6.25</v>
    <v>6.31</v>
    <v>6.36</v>
    <v>6.37</v>
    <v>6.4</v>
    <v>6.32</v>
    <v>6.61</v>
    <v>6.38</v>
    <v>6.41</v>
    <v>6.34</v>
    <v>6.5</v>
    <v>6.5</v>
    <v>6.63</v>
    <v>6.76</v>
    <v>6.61</v>
    <v>6.57</v>
    <v>6.5</v>
    <v>6.5</v>
    <v>6.45</v>
    <v>6.29</v>
    <v>6.3</v>
    <v>6.33</v>
    <v>6.36</v>
    <v>6.36</v>
    <v>6.45</v>
    <v>6.4</v>
    <v>6.33</v>
    <v>6.23</v>
    <v>6.12</v>
    <v>6.15</v>
    <v>6.08</v>
    <v>6.04</v>
    <v>6.17</v>
    <v>6.27</v>
    <v>6.11</v>
    <v>6.09</v>
    <v>6.1</v>
    <v>6.02</v>
    <v>6.03</v>
    <v>6.08</v>
    <v>5.96</v>
    <v>5.91</v>
    <v>5.94</v>
    <v>6</v>
    <v>6.02</v>
  </a>
  <a r="1" c="22">
    <v t="i">0</v>
    <v t="i">1</v>
    <v t="i">2</v>
    <v t="i">3</v>
    <v t="i">4</v>
    <v t="i">7</v>
    <v t="i">8</v>
    <v t="i">9</v>
    <v t="i">10</v>
    <v t="i">11</v>
    <v t="i">14</v>
    <v t="i">15</v>
    <v t="i">16</v>
    <v t="i">17</v>
    <v t="i">18</v>
    <v t="i">21</v>
    <v t="i">22</v>
    <v t="i">23</v>
    <v t="i">24</v>
    <v t="i">25</v>
    <v t="i">28</v>
    <v t="i">29</v>
  </a>
  <a r="1" c="22">
    <v>6.36</v>
    <v>6.45</v>
    <v>6.4</v>
    <v>6.33</v>
    <v>6.23</v>
    <v>6.12</v>
    <v>6.15</v>
    <v>6.08</v>
    <v>6.04</v>
    <v>6.17</v>
    <v>6.27</v>
    <v>6.11</v>
    <v>6.09</v>
    <v>6.1</v>
    <v>6.02</v>
    <v>6.03</v>
    <v>6.08</v>
    <v>5.96</v>
    <v>5.91</v>
    <v>5.94</v>
    <v>6</v>
    <v>6.02</v>
  </a>
  <a r="1" c="22">
    <v>6.36</v>
    <v>6.37</v>
    <v>6.45</v>
    <v>6.38</v>
    <v>6.3</v>
    <v>6.17</v>
    <v>6.16</v>
    <v>6</v>
    <v>6.02</v>
    <v>6.05</v>
    <v>6.2</v>
    <v>6.27</v>
    <v>6.12</v>
    <v>6.08</v>
    <v>6.07</v>
    <v>6.03</v>
    <v>6.01</v>
    <v>6.02</v>
    <v>5.98</v>
    <v>5.94</v>
    <v>5.92</v>
    <v>5.99</v>
  </a>
  <a r="1" c="22">
    <v>6.39</v>
    <v>6.45</v>
    <v>6.47</v>
    <v>6.41</v>
    <v>6.35</v>
    <v>6.24</v>
    <v>6.23</v>
    <v>6.13</v>
    <v>6.1</v>
    <v>6.2</v>
    <v>6.4</v>
    <v>6.3049999999999997</v>
    <v>6.16</v>
    <v>6.16</v>
    <v>6.1</v>
    <v>6.05</v>
    <v>6.12</v>
    <v>6.09</v>
    <v>6.02</v>
    <v>6.03</v>
    <v>6.01</v>
    <v>6.08</v>
  </a>
  <a r="1" c="22">
    <v>6.2350000000000003</v>
    <v>6.36</v>
    <v>6.36</v>
    <v>6.28</v>
    <v>6.2149999999999999</v>
    <v>6.07</v>
    <v>6.12</v>
    <v>6</v>
    <v>6.01</v>
    <v>6.05</v>
    <v>6.2</v>
    <v>6.08</v>
    <v>6.06</v>
    <v>6.04</v>
    <v>6.02</v>
    <v>5.97</v>
    <v>5.99</v>
    <v>5.95</v>
    <v>5.89</v>
    <v>5.91</v>
    <v>5.82</v>
    <v>5.96</v>
  </a>
  <a r="1" c="22">
    <v>736628</v>
    <v>393026</v>
    <v>468824</v>
    <v>682670</v>
    <v>520033</v>
    <v>1201845</v>
    <v>1652969</v>
    <v>1010820</v>
    <v>1220916</v>
    <v>818535</v>
    <v>1494578</v>
    <v>903296</v>
    <v>1690685</v>
    <v>1037243</v>
    <v>924981</v>
    <v>665204</v>
    <v>823344</v>
    <v>964578</v>
    <v>2005773</v>
    <v>1520894</v>
    <v>1010684</v>
    <v>703484</v>
  </a>
  <a r="1" c="254">
    <v>73.5</v>
    <v>73.650000000000006</v>
    <v>73.53</v>
    <v>73.25</v>
    <v>73.239999999999995</v>
    <v>72</v>
    <v>72.599999999999994</v>
    <v>72.150000000000006</v>
    <v>72.23</v>
    <v>71.84</v>
    <v>72.75</v>
    <v>72.41</v>
    <v>72.58</v>
    <v>72.39</v>
    <v>72.5</v>
    <v>70.84</v>
    <v>71.37</v>
    <v>71.75</v>
    <v>71.98</v>
    <v>71.510000000000005</v>
    <v>71.61</v>
    <v>71.73</v>
    <v>72.66</v>
    <v>71.38</v>
    <v>71.790000000000006</v>
    <v>70.39</v>
    <v>72.23</v>
    <v>72.900000000000006</v>
    <v>72.53</v>
    <v>71.7</v>
    <v>70.59</v>
    <v>69.72</v>
    <v>71.3</v>
    <v>70.05</v>
    <v>70.42</v>
    <v>70.86</v>
    <v>70.89</v>
    <v>69.78</v>
    <v>69.48</v>
    <v>69.13</v>
    <v>68.12</v>
    <v>68.069999999999993</v>
    <v>68.22</v>
    <v>68.22</v>
    <v>67.599999999999994</v>
    <v>68.58</v>
    <v>68.5</v>
    <v>68.599999999999994</v>
    <v>67.2</v>
    <v>68.8</v>
    <v>69.73</v>
    <v>69.180000000000007</v>
    <v>68.989999999999995</v>
    <v>68.98</v>
    <v>69.12</v>
    <v>69.56</v>
    <v>70.239999999999995</v>
    <v>70.3</v>
    <v>70.16</v>
    <v>70.84</v>
    <v>70.430000000000007</v>
    <v>70.739999999999995</v>
    <v>72.25</v>
    <v>71.56</v>
    <v>71.42</v>
    <v>70.66</v>
    <v>70.52</v>
    <v>71.05</v>
    <v>71.069999999999993</v>
    <v>72.05</v>
    <v>71.64</v>
    <v>72.36</v>
    <v>72.78</v>
    <v>73.069999999999993</v>
    <v>72.290000000000006</v>
    <v>72.680000000000007</v>
    <v>72.319999999999993</v>
    <v>72.099999999999994</v>
    <v>72.13</v>
    <v>71.180000000000007</v>
    <v>71.44</v>
    <v>72.42</v>
    <v>72.959999999999994</v>
    <v>72.42</v>
    <v>72.44</v>
    <v>72.86</v>
    <v>73.25</v>
    <v>72.98</v>
    <v>72.510000000000005</v>
    <v>72.5</v>
    <v>72.84</v>
    <v>71.89</v>
    <v>71.900000000000006</v>
    <v>71.92</v>
    <v>71.78</v>
    <v>71.260000000000005</v>
    <v>72.38</v>
    <v>74.510000000000005</v>
    <v>73.86</v>
    <v>73.72</v>
    <v>72.599999999999994</v>
    <v>73.45</v>
    <v>74.47</v>
    <v>74.33</v>
    <v>75.59</v>
    <v>75.55</v>
    <v>76.180000000000007</v>
    <v>76.430000000000007</v>
    <v>76.260000000000005</v>
    <v>75.790000000000006</v>
    <v>76.650000000000006</v>
    <v>77.05</v>
    <v>76.78</v>
    <v>75.44</v>
    <v>74.510000000000005</v>
    <v>74.11</v>
    <v>74.5</v>
    <v>74.02</v>
    <v>75.459999999999994</v>
    <v>75.930000000000007</v>
    <v>75.959999999999994</v>
    <v>76</v>
    <v>75.2</v>
    <v>77.790000000000006</v>
    <v>78.41</v>
    <v>78.53</v>
    <v>77.87</v>
    <v>77.48</v>
    <v>77.69</v>
    <v>77.709999999999994</v>
    <v>77.239999999999995</v>
    <v>77.349999999999994</v>
    <v>76.430000000000007</v>
    <v>75.5</v>
    <v>76.14</v>
    <v>76.38</v>
    <v>75.540000000000006</v>
    <v>75.180000000000007</v>
    <v>75.44</v>
    <v>76.459999999999994</v>
    <v>75.63</v>
    <v>76.02</v>
    <v>76.73</v>
    <v>76.73</v>
    <v>77.27</v>
    <v>77.33</v>
    <v>77.67</v>
    <v>78.14</v>
    <v>78.25</v>
    <v>77.5</v>
    <v>77.44</v>
    <v>76.89</v>
    <v>77.72</v>
    <v>78.95</v>
    <v>79.7</v>
    <v>80.75</v>
    <v>81.5</v>
    <v>81.58</v>
    <v>80.959999999999994</v>
    <v>80.8</v>
    <v>80.260000000000005</v>
    <v>80.930000000000007</v>
    <v>81.27</v>
    <v>81.39</v>
    <v>81.64</v>
    <v>83.53</v>
    <v>85.91</v>
    <v>88.5</v>
    <v>87.8</v>
    <v>86.75</v>
    <v>87.68</v>
    <v>87.62</v>
    <v>87.72</v>
    <v>87.77</v>
    <v>87.05</v>
    <v>86.64</v>
    <v>86.96</v>
    <v>85.38</v>
    <v>86</v>
    <v>84.18</v>
    <v>82.86</v>
    <v>82.94</v>
    <v>83.25</v>
    <v>83.34</v>
    <v>84.27</v>
    <v>84.18</v>
    <v>84.05</v>
    <v>82.65</v>
    <v>83.28</v>
    <v>82.88</v>
    <v>84.02</v>
    <v>84.09</v>
    <v>83.76</v>
    <v>81.459999999999994</v>
    <v>80.89</v>
    <v>81</v>
    <v>79.540000000000006</v>
    <v>79.98</v>
    <v>79.87</v>
    <v>79.31</v>
    <v>80.48</v>
    <v>80.36</v>
    <v>79.739999999999995</v>
    <v>79.28</v>
    <v>78.790000000000006</v>
    <v>79.099999999999994</v>
    <v>79.540000000000006</v>
    <v>80.05</v>
    <v>80.37</v>
    <v>81.430000000000007</v>
    <v>81.09</v>
    <v>81.58</v>
    <v>81.36</v>
    <v>82.17</v>
    <v>83.81</v>
    <v>84.43</v>
    <v>83.02</v>
    <v>85.03</v>
    <v>85.65</v>
    <v>88.11</v>
    <v>89.53</v>
    <v>91.67</v>
    <v>92.38</v>
    <v>93.69</v>
    <v>93.89</v>
    <v>93.02</v>
    <v>92.17</v>
    <v>92.13</v>
    <v>93.09</v>
    <v>93.22</v>
    <v>93.82</v>
    <v>93.75</v>
    <v>93.72</v>
    <v>94.76</v>
    <v>93.39</v>
    <v>92.82</v>
    <v>91.17</v>
    <v>91.02</v>
    <v>90.43</v>
    <v>90.37</v>
    <v>89.83</v>
    <v>90.13</v>
    <v>90.52</v>
    <v>88.02</v>
    <v>89.25</v>
    <v>89.58</v>
    <v>89.71</v>
    <v>89.94</v>
    <v>91.4</v>
    <v>91.52</v>
    <v>92.38</v>
    <v>91.69</v>
    <v>90.71</v>
    <v>91.38</v>
  </a>
  <a r="1" c="254">
    <v>82.42</v>
    <v>83.18</v>
    <v>83.15</v>
    <v>84.01</v>
    <v>83.59</v>
    <v>82.11</v>
    <v>83.75</v>
    <v>83.23</v>
    <v>82.9</v>
    <v>84.58</v>
    <v>85.63</v>
    <v>85.16</v>
    <v>85.88</v>
    <v>85.97</v>
    <v>86.33</v>
    <v>85.38</v>
    <v>84.67</v>
    <v>85.11</v>
    <v>84.37</v>
    <v>85.32</v>
    <v>85.09</v>
    <v>85.27</v>
    <v>86.6</v>
    <v>85.14</v>
    <v>83.51</v>
    <v>84.68</v>
    <v>86.59</v>
    <v>87.59</v>
    <v>87.06</v>
    <v>88.64</v>
    <v>88.62</v>
    <v>87.42</v>
    <v>86.12</v>
    <v>87.05</v>
    <v>86.87</v>
    <v>86.31</v>
    <v>85.91</v>
    <v>84.28</v>
    <v>83.62</v>
    <v>82.51</v>
    <v>81.900000000000006</v>
    <v>83.29</v>
    <v>82.78</v>
    <v>83.7</v>
    <v>81.56</v>
    <v>84.11</v>
    <v>84.49</v>
    <v>85.4</v>
    <v>86.38</v>
    <v>86.45</v>
    <v>87.32</v>
    <v>87.89</v>
    <v>86.72</v>
    <v>86.45</v>
    <v>86.49</v>
    <v>86.4</v>
    <v>87.18</v>
    <v>87.11</v>
    <v>85.75</v>
    <v>84.71</v>
    <v>85.08</v>
    <v>84.77</v>
    <v>86.37</v>
    <v>86.54</v>
    <v>86</v>
    <v>85.57</v>
    <v>85.4</v>
    <v>86.1</v>
    <v>86.21</v>
    <v>86.03</v>
    <v>86.53</v>
    <v>87.12</v>
    <v>87.13</v>
    <v>86.72</v>
    <v>87.19</v>
    <v>87.8</v>
    <v>87.91</v>
    <v>87.99</v>
    <v>88.84</v>
    <v>87.74</v>
    <v>88.17</v>
    <v>89.14</v>
    <v>89.39</v>
    <v>89.05</v>
    <v>89.33</v>
    <v>90.21</v>
    <v>90</v>
    <v>89.04</v>
    <v>89.7</v>
    <v>90.45</v>
    <v>92.72</v>
    <v>92.94</v>
    <v>93.92</v>
    <v>95.15</v>
    <v>94.58</v>
    <v>95.57</v>
    <v>95.98</v>
    <v>96.58</v>
    <v>97.79</v>
    <v>97.76</v>
    <v>95.32</v>
    <v>98.4</v>
    <v>98.05</v>
    <v>98.76</v>
    <v>99.63</v>
    <v>99.58</v>
    <v>98.97</v>
    <v>100.56</v>
    <v>99.72</v>
    <v>99.46</v>
    <v>100.33</v>
    <v>101.21</v>
    <v>102.52</v>
    <v>101.93</v>
    <v>101.48</v>
    <v>101.08</v>
    <v>101.85</v>
    <v>101.36</v>
    <v>103.45</v>
    <v>104.82</v>
    <v>105.91</v>
    <v>103.69</v>
    <v>98.06</v>
    <v>100.23</v>
    <v>99.2</v>
    <v>98.65</v>
    <v>99.26</v>
    <v>99.87</v>
    <v>100.48</v>
    <v>99.87</v>
    <v>98.7</v>
    <v>99.49</v>
    <v>99.18</v>
    <v>98.62</v>
    <v>99.71</v>
    <v>99.49</v>
    <v>98.59</v>
    <v>99.17</v>
    <v>98.39</v>
    <v>98.78</v>
    <v>98.31</v>
    <v>98.19</v>
    <v>97.68</v>
    <v>97.61</v>
    <v>98.42</v>
    <v>99.88</v>
    <v>99.12</v>
    <v>99.14</v>
    <v>100.71</v>
    <v>99.3</v>
    <v>99.45</v>
    <v>99.65</v>
    <v>101.66</v>
    <v>101.45</v>
    <v>102.23</v>
    <v>103.41</v>
    <v>103.75</v>
    <v>104.94</v>
    <v>106.56</v>
    <v>108.17</v>
    <v>105.88</v>
    <v>104.03</v>
    <v>102.54</v>
    <v>99</v>
    <v>99.77</v>
    <v>99.22</v>
    <v>99.27</v>
    <v>100.17</v>
    <v>99.91</v>
    <v>100.32</v>
    <v>100.99</v>
    <v>101.54</v>
    <v>100.42</v>
    <v>100.12</v>
    <v>101</v>
    <v>101.37</v>
    <v>101.84</v>
    <v>102.16</v>
    <v>102.14</v>
    <v>102.92</v>
    <v>100.55</v>
    <v>101.09</v>
    <v>101.3</v>
    <v>101.58</v>
    <v>101.41</v>
    <v>102.85</v>
    <v>102.88</v>
    <v>100.81</v>
    <v>100.34</v>
    <v>99.64</v>
    <v>100.8</v>
    <v>101.7</v>
    <v>104.59</v>
    <v>104</v>
    <v>102.62</v>
    <v>104.33</v>
    <v>100.08</v>
    <v>105.16</v>
    <v>105.5</v>
    <v>103.42</v>
    <v>103.41</v>
    <v>104.45</v>
    <v>104.69</v>
    <v>104.89</v>
    <v>103.22</v>
    <v>101.91</v>
    <v>102.28</v>
    <v>103.94</v>
    <v>103.89</v>
    <v>105.03</v>
    <v>104.95</v>
    <v>104.88</v>
    <v>105.46</v>
    <v>105.1</v>
    <v>106.1</v>
    <v>106.86</v>
    <v>104.68</v>
    <v>106.29</v>
    <v>105.76</v>
    <v>107</v>
    <v>108.5</v>
    <v>109.71</v>
    <v>110.13</v>
    <v>108.81</v>
    <v>108.91</v>
    <v>107.17</v>
    <v>108.12</v>
    <v>108.01</v>
    <v>107.68</v>
    <v>98.99</v>
    <v>97.46</v>
    <v>97.81</v>
    <v>95.8</v>
    <v>96.82</v>
    <v>97.18</v>
    <v>95.77</v>
    <v>94.81</v>
    <v>93.78</v>
    <v>93.18</v>
    <v>93.88</v>
    <v>95.9</v>
    <v>96.61</v>
    <v>97.24</v>
    <v>97.63</v>
    <v>97.95</v>
    <v>98.16</v>
    <v>97.9</v>
    <v>98.03</v>
    <v>97.54</v>
    <v>96.93</v>
    <v>96.79</v>
    <v>99.12</v>
    <v>99.2</v>
    <v>99.59</v>
  </a>
  <a r="1" c="254">
    <v>22.93</v>
    <v>22.98</v>
    <v>23</v>
    <v>23.11</v>
    <v>23.03</v>
    <v>22.6</v>
    <v>22.93</v>
    <v>22.69</v>
    <v>22.41</v>
    <v>23.04</v>
    <v>23.35</v>
    <v>23.21</v>
    <v>23.46</v>
    <v>23.48</v>
    <v>23.78</v>
    <v>24.14</v>
    <v>23.65</v>
    <v>24.02</v>
    <v>23.91</v>
    <v>24.3</v>
    <v>24.12</v>
    <v>24.13</v>
    <v>24.22</v>
    <v>23.92</v>
    <v>23.54</v>
    <v>23.81</v>
    <v>24.24</v>
    <v>24.71</v>
    <v>24.7</v>
    <v>25.23</v>
    <v>25.46</v>
    <v>25.03</v>
    <v>24.98</v>
    <v>25.05</v>
    <v>24.93</v>
    <v>25.29</v>
    <v>25.56</v>
    <v>25.6</v>
    <v>25.53</v>
    <v>25.11</v>
    <v>24.57</v>
    <v>24.85</v>
    <v>24.9</v>
    <v>25.15</v>
    <v>24.64</v>
    <v>25.14</v>
    <v>25.26</v>
    <v>25.7</v>
    <v>26.31</v>
    <v>26.39</v>
    <v>26.43</v>
    <v>26.65</v>
    <v>26.24</v>
    <v>26.12</v>
    <v>26.1</v>
    <v>26.14</v>
    <v>26.25</v>
    <v>26.24</v>
    <v>26.01</v>
    <v>25.93</v>
    <v>26.12</v>
    <v>25.94</v>
    <v>25.84</v>
    <v>25.97</v>
    <v>26.17</v>
    <v>26.13</v>
    <v>25.91</v>
    <v>26</v>
    <v>26.1</v>
    <v>26.23</v>
    <v>26.34</v>
    <v>26.63</v>
    <v>26.72</v>
    <v>26.83</v>
    <v>26.79</v>
    <v>26.72</v>
    <v>26.84</v>
    <v>26.72</v>
    <v>26.68</v>
    <v>26.5</v>
    <v>26.21</v>
    <v>26.39</v>
    <v>26.46</v>
    <v>26.66</v>
    <v>26.61</v>
    <v>26.91</v>
    <v>26.77</v>
    <v>26.66</v>
    <v>27.23</v>
    <v>27.25</v>
    <v>27.37</v>
    <v>26.56</v>
    <v>26.78</v>
    <v>27.09</v>
    <v>26.81</v>
    <v>26.54</v>
    <v>25.96</v>
    <v>26.22</v>
    <v>26.05</v>
    <v>26.37</v>
    <v>26.02</v>
    <v>26.44</v>
    <v>26.47</v>
    <v>26.65</v>
    <v>26.88</v>
    <v>26.82</v>
    <v>26.71</v>
    <v>27.09</v>
    <v>26.95</v>
    <v>26.73</v>
    <v>26.88</v>
    <v>27.12</v>
    <v>27.51</v>
    <v>26.64</v>
    <v>26.77</v>
    <v>26.56</v>
    <v>26.62</v>
    <v>26.46</v>
    <v>26.67</v>
    <v>26.86</v>
    <v>27.01</v>
    <v>26.87</v>
    <v>26.42</v>
    <v>26.73</v>
    <v>26.37</v>
    <v>26.09</v>
    <v>26.18</v>
    <v>26.12</v>
    <v>26.11</v>
    <v>26.22</v>
    <v>26.04</v>
    <v>26.23</v>
    <v>26.15</v>
    <v>26.1</v>
    <v>26.31</v>
    <v>26.21</v>
    <v>26.08</v>
    <v>26.22</v>
    <v>26.24</v>
    <v>26.26</v>
    <v>26.02</v>
    <v>25.96</v>
    <v>25.65</v>
    <v>25.47</v>
    <v>25.74</v>
    <v>26.04</v>
    <v>26.04</v>
    <v>25.94</v>
    <v>25.98</v>
    <v>25.91</v>
    <v>25.77</v>
    <v>25.93</v>
    <v>26.55</v>
    <v>26.34</v>
    <v>26.32</v>
    <v>26.54</v>
    <v>26.69</v>
    <v>26.92</v>
    <v>26.97</v>
    <v>27.22</v>
    <v>27.27</v>
    <v>27.7</v>
    <v>27.72</v>
    <v>27.45</v>
    <v>27.63</v>
    <v>27.51</v>
    <v>27.41</v>
    <v>27.39</v>
    <v>27.4</v>
    <v>27.68</v>
    <v>27.53</v>
    <v>27.64</v>
    <v>27.54</v>
    <v>27.73</v>
    <v>28.34</v>
    <v>28.49</v>
    <v>28.7</v>
    <v>28.86</v>
    <v>28.67</v>
    <v>28.85</v>
    <v>28.4</v>
    <v>28.45</v>
    <v>28.18</v>
    <v>28.23</v>
    <v>28.14</v>
    <v>28.2</v>
    <v>27.89</v>
    <v>27.34</v>
    <v>27.1</v>
    <v>26.91</v>
    <v>27.07</v>
    <v>27.35</v>
    <v>27.58</v>
    <v>27.49</v>
    <v>27.24</v>
    <v>27.83</v>
    <v>27.27</v>
    <v>27.8</v>
    <v>27.78</v>
    <v>27.55</v>
    <v>27.99</v>
    <v>28.38</v>
    <v>28.4</v>
    <v>28.46</v>
    <v>28.54</v>
    <v>28.58</v>
    <v>28.65</v>
    <v>28.79</v>
    <v>28.65</v>
    <v>28.83</v>
    <v>28.9</v>
    <v>28.86</v>
    <v>28.74</v>
    <v>28.9</v>
    <v>29.3</v>
    <v>29.45</v>
    <v>28.71</v>
    <v>28.45</v>
    <v>28.2</v>
    <v>28.58</v>
    <v>28.7</v>
    <v>28.93</v>
    <v>29.11</v>
    <v>28.89</v>
    <v>30.15</v>
    <v>29.66</v>
    <v>29.87</v>
    <v>29.4</v>
    <v>29.23</v>
    <v>28.91</v>
    <v>28.71</v>
    <v>28.57</v>
    <v>28.23</v>
    <v>28.47</v>
    <v>28.45</v>
    <v>28.32</v>
    <v>27.65</v>
    <v>27.2</v>
    <v>27.3</v>
    <v>27.38</v>
    <v>27.6</v>
    <v>27.96</v>
    <v>28.04</v>
    <v>28.34</v>
    <v>28.63</v>
    <v>28.69</v>
    <v>28.63</v>
    <v>28.49</v>
    <v>28.46</v>
    <v>28.59</v>
    <v>28.75</v>
    <v>28.83</v>
    <v>28.53</v>
    <v>28.72</v>
  </a>
  <a r="1" c="22">
    <v>1.855</v>
    <v>1.855</v>
    <v>1.88</v>
    <v>1.875</v>
    <v>1.835</v>
    <v>1.8</v>
    <v>1.825</v>
    <v>1.82</v>
    <v>1.825</v>
    <v>1.845</v>
    <v>1.83</v>
    <v>1.845</v>
    <v>1.85</v>
    <v>1.855</v>
    <v>1.92</v>
    <v>1.89</v>
    <v>1.915</v>
    <v>1.885</v>
    <v>1.875</v>
    <v>1.92</v>
    <v>1.88</v>
    <v>1.88</v>
  </a>
  <a r="1" c="22">
    <v>1.86</v>
    <v>1.87</v>
    <v>1.86</v>
    <v>1.88</v>
    <v>1.875</v>
    <v>1.7949999999999999</v>
    <v>1.8</v>
    <v>1.835</v>
    <v>1.82</v>
    <v>1.825</v>
    <v>1.88</v>
    <v>1.84</v>
    <v>1.855</v>
    <v>1.85</v>
    <v>1.83</v>
    <v>1.875</v>
    <v>1.87</v>
    <v>1.905</v>
    <v>1.885</v>
    <v>1.9</v>
    <v>1.93</v>
    <v>1.86</v>
  </a>
  <a r="1" c="22">
    <v>1.875</v>
    <v>1.875</v>
    <v>1.8925000000000001</v>
    <v>1.9</v>
    <v>1.875</v>
    <v>1.82</v>
    <v>1.845</v>
    <v>1.855</v>
    <v>1.835</v>
    <v>1.85</v>
    <v>1.88</v>
    <v>1.875</v>
    <v>1.865</v>
    <v>1.855</v>
    <v>1.925</v>
    <v>1.93</v>
    <v>1.92</v>
    <v>1.905</v>
    <v>1.9</v>
    <v>1.925</v>
    <v>1.93</v>
    <v>1.88</v>
  </a>
  <a r="1" c="22">
    <v>1.85</v>
    <v>1.855</v>
    <v>1.8574999999999999</v>
    <v>1.86</v>
    <v>1.83</v>
    <v>1.7749999999999999</v>
    <v>1.8</v>
    <v>1.8125</v>
    <v>1.8049999999999999</v>
    <v>1.825</v>
    <v>1.83</v>
    <v>1.835</v>
    <v>1.84</v>
    <v>1.825</v>
    <v>1.83</v>
    <v>1.875</v>
    <v>1.87</v>
    <v>1.87</v>
    <v>1.875</v>
    <v>1.88</v>
    <v>1.865</v>
    <v>1.845</v>
  </a>
  <a r="1" c="22">
    <v>507096</v>
    <v>425560</v>
    <v>750650</v>
    <v>505146</v>
    <v>993854</v>
    <v>1421505</v>
    <v>1273578</v>
    <v>1263650</v>
    <v>636479</v>
    <v>368628</v>
    <v>662139</v>
    <v>541028</v>
    <v>711476</v>
    <v>1383638</v>
    <v>1369625</v>
    <v>644808</v>
    <v>961436</v>
    <v>327151</v>
    <v>393275</v>
    <v>1380826</v>
    <v>682150</v>
    <v>494217</v>
  </a>
  <a r="1" c="254">
    <v>2.65</v>
    <v>2.68</v>
    <v>2.69</v>
    <v>2.71</v>
    <v>2.69</v>
    <v>2.67</v>
    <v>2.69</v>
    <v>2.67</v>
    <v>2.67</v>
    <v>2.66</v>
    <v>2.64</v>
    <v>2.5299999999999998</v>
    <v>2.58</v>
    <v>2.58</v>
    <v>2.5499999999999998</v>
    <v>2.52</v>
    <v>2.4500000000000002</v>
    <v>2.5</v>
    <v>2.56</v>
    <v>2.4900000000000002</v>
    <v>2.5</v>
    <v>2.5099999999999998</v>
    <v>2.59</v>
    <v>2.5099999999999998</v>
    <v>2.57</v>
    <v>2.52</v>
    <v>2.5299999999999998</v>
    <v>2.5099999999999998</v>
    <v>2.4700000000000002</v>
    <v>2.52</v>
    <v>2.5099999999999998</v>
    <v>2.48</v>
    <v>2.5499999999999998</v>
    <v>2.5099999999999998</v>
    <v>2.5</v>
    <v>2.5099999999999998</v>
    <v>2.58</v>
    <v>2.5</v>
    <v>2.5099999999999998</v>
    <v>2.5</v>
    <v>2.4700000000000002</v>
    <v>2.2000000000000002</v>
    <v>2.21</v>
    <v>2.2999999999999998</v>
    <v>2.37</v>
    <v>2.57</v>
    <v>2.5499999999999998</v>
    <v>2.4700000000000002</v>
    <v>2.46</v>
    <v>2.4500000000000002</v>
    <v>2.41</v>
    <v>2.39</v>
    <v>2.4900000000000002</v>
    <v>2.4700000000000002</v>
    <v>2.4500000000000002</v>
    <v>2.4500000000000002</v>
    <v>2.4500000000000002</v>
    <v>2.41</v>
    <v>2.34</v>
    <v>2.2599999999999998</v>
    <v>2.21</v>
    <v>2.2000000000000002</v>
    <v>2.1800000000000002</v>
    <v>2.16</v>
    <v>2.3199999999999998</v>
    <v>2.21</v>
    <v>2.2000000000000002</v>
    <v>2.2400000000000002</v>
    <v>2.35</v>
    <v>2.41</v>
    <v>2.41</v>
    <v>2.4300000000000002</v>
    <v>2.44</v>
    <v>2.4300000000000002</v>
    <v>2.38</v>
    <v>2.4700000000000002</v>
    <v>2.5499999999999998</v>
    <v>2.56</v>
    <v>2.4900000000000002</v>
    <v>2.5</v>
    <v>2.46</v>
    <v>2.48</v>
    <v>2.5099999999999998</v>
    <v>2.48</v>
    <v>2.4900000000000002</v>
    <v>2.4500000000000002</v>
    <v>2.4700000000000002</v>
    <v>2.41</v>
    <v>2.39</v>
    <v>2.37</v>
    <v>2.33</v>
    <v>2.37</v>
    <v>2.39</v>
    <v>2.44</v>
    <v>2.37</v>
    <v>2.33</v>
    <v>2.2599999999999998</v>
    <v>2.25</v>
    <v>2.27</v>
    <v>2.25</v>
    <v>2.25</v>
    <v>2.2400000000000002</v>
    <v>2.2799999999999998</v>
    <v>2.2999999999999998</v>
    <v>2.34</v>
    <v>2.34</v>
    <v>2.35</v>
    <v>2.38</v>
    <v>2.2599999999999998</v>
    <v>2.2200000000000002</v>
    <v>2.2200000000000002</v>
    <v>2.23</v>
    <v>2.2400000000000002</v>
    <v>2.33</v>
    <v>2.31</v>
    <v>2.3199999999999998</v>
    <v>2.27</v>
    <v>2.33</v>
    <v>2.12</v>
    <v>2</v>
    <v>2.09</v>
    <v>2.14</v>
    <v>2.09</v>
    <v>2.09</v>
    <v>2.04</v>
    <v>2.06</v>
    <v>2.06</v>
    <v>2.06</v>
    <v>2.09</v>
    <v>2.0499999999999998</v>
    <v>2.08</v>
    <v>2.06</v>
    <v>2.08</v>
    <v>2.09</v>
    <v>2.09</v>
    <v>2.11</v>
    <v>2.0499999999999998</v>
    <v>2.04</v>
    <v>2.0499999999999998</v>
    <v>2.11</v>
    <v>2.1</v>
    <v>2.19</v>
    <v>2.17</v>
    <v>2.17</v>
    <v>2.17</v>
    <v>2.16</v>
    <v>2.2000000000000002</v>
    <v>2.17</v>
    <v>2.16</v>
    <v>2.12</v>
    <v>2.16</v>
    <v>2.16</v>
    <v>2.1800000000000002</v>
    <v>2.21</v>
    <v>2.1800000000000002</v>
    <v>2.2000000000000002</v>
    <v>2.25</v>
    <v>2.27</v>
    <v>2.3199999999999998</v>
    <v>2.29</v>
    <v>2.3199999999999998</v>
    <v>2.4</v>
    <v>2.48</v>
    <v>2.46</v>
    <v>2.4</v>
    <v>2.46</v>
    <v>2.42</v>
    <v>2.5099999999999998</v>
    <v>2.1800000000000002</v>
    <v>2.08</v>
    <v>1.95</v>
    <v>1.95</v>
    <v>1.9650000000000001</v>
    <v>1.9550000000000001</v>
    <v>1.9750000000000001</v>
    <v>1.915</v>
    <v>1.915</v>
    <v>1.905</v>
    <v>1.855</v>
    <v>1.81</v>
    <v>1.7450000000000001</v>
    <v>1.76</v>
    <v>1.73</v>
    <v>1.72</v>
    <v>1.6850000000000001</v>
    <v>1.73</v>
    <v>1.7150000000000001</v>
    <v>1.68</v>
    <v>1.675</v>
    <v>1.76</v>
    <v>1.845</v>
    <v>1.85</v>
    <v>1.845</v>
    <v>1.86</v>
    <v>1.86</v>
    <v>1.88</v>
    <v>1.87</v>
    <v>1.89</v>
    <v>1.87</v>
    <v>1.93</v>
    <v>1.9</v>
    <v>1.93</v>
    <v>1.905</v>
    <v>1.895</v>
    <v>1.9</v>
    <v>1.875</v>
    <v>1.88</v>
    <v>1.895</v>
    <v>1.885</v>
    <v>1.9</v>
    <v>1.88</v>
    <v>1.895</v>
    <v>1.895</v>
    <v>1.895</v>
    <v>1.895</v>
    <v>1.875</v>
    <v>1.88</v>
    <v>1.9</v>
    <v>1.9</v>
    <v>1.87</v>
    <v>1.89</v>
    <v>1.895</v>
    <v>1.89</v>
    <v>1.7649999999999999</v>
    <v>1.78</v>
    <v>1.875</v>
    <v>1.92</v>
    <v>1.91</v>
    <v>1.91</v>
    <v>1.88</v>
    <v>1.885</v>
    <v>1.865</v>
    <v>1.855</v>
    <v>1.855</v>
    <v>1.88</v>
    <v>1.875</v>
    <v>1.835</v>
    <v>1.8</v>
    <v>1.825</v>
    <v>1.82</v>
    <v>1.825</v>
    <v>1.845</v>
    <v>1.83</v>
    <v>1.845</v>
    <v>1.85</v>
    <v>1.855</v>
    <v>1.92</v>
    <v>1.89</v>
    <v>1.915</v>
    <v>1.885</v>
    <v>1.875</v>
    <v>1.92</v>
    <v>1.88</v>
    <v>1.88</v>
  </a>
  <a r="1" c="254">
    <v>5.9</v>
    <v>5.94</v>
    <v>5.95</v>
    <v>6.09</v>
    <v>5.97</v>
    <v>5.91</v>
    <v>5.9</v>
    <v>5.86</v>
    <v>5.73</v>
    <v>5.57</v>
    <v>5.67</v>
    <v>5.6</v>
    <v>5.65</v>
    <v>5.84</v>
    <v>5.77</v>
    <v>5.84</v>
    <v>5.7</v>
    <v>5.73</v>
    <v>5.69</v>
    <v>5.41</v>
    <v>5.42</v>
    <v>5.31</v>
    <v>5.15</v>
    <v>5.18</v>
    <v>5.21</v>
    <v>5.12</v>
    <v>5.25</v>
    <v>5.45</v>
    <v>5.25</v>
    <v>5.31</v>
    <v>5.18</v>
    <v>5.13</v>
    <v>5.29</v>
    <v>5.17</v>
    <v>5.2</v>
    <v>5.14</v>
    <v>5.13</v>
    <v>5.08</v>
    <v>4.93</v>
    <v>4.97</v>
    <v>5.05</v>
    <v>4.93</v>
    <v>4.79</v>
    <v>4.8600000000000003</v>
    <v>4.46</v>
    <v>5.29</v>
    <v>5.01</v>
    <v>5.24</v>
    <v>5.14</v>
    <v>5.19</v>
    <v>5.05</v>
    <v>5</v>
    <v>5.33</v>
    <v>5.23</v>
    <v>5.42</v>
    <v>5.37</v>
    <v>5.64</v>
    <v>5.52</v>
    <v>5.46</v>
    <v>5.33</v>
    <v>5.3</v>
    <v>5.22</v>
    <v>5.17</v>
    <v>5.22</v>
    <v>5.26</v>
    <v>5.14</v>
    <v>5.0999999999999996</v>
    <v>5.2</v>
    <v>5.13</v>
    <v>5.15</v>
    <v>5.27</v>
    <v>5.38</v>
    <v>5.37</v>
    <v>5.23</v>
    <v>5.35</v>
    <v>5.37</v>
    <v>5.33</v>
    <v>5.41</v>
    <v>5.26</v>
    <v>5.25</v>
    <v>5.23</v>
    <v>5.18</v>
    <v>5.14</v>
    <v>5.1100000000000003</v>
    <v>5.14</v>
    <v>5.1100000000000003</v>
    <v>5.0599999999999996</v>
    <v>4.62</v>
    <v>4.45</v>
    <v>4.29</v>
    <v>4.13</v>
    <v>4.37</v>
    <v>4.24</v>
    <v>4.1500000000000004</v>
    <v>3.99</v>
    <v>4.4000000000000004</v>
    <v>4.04</v>
    <v>3.85</v>
    <v>3.71</v>
    <v>3.76</v>
    <v>3.82</v>
    <v>3.82</v>
    <v>3.95</v>
    <v>3.91</v>
    <v>3.91</v>
    <v>3.93</v>
    <v>4.1900000000000004</v>
    <v>3.85</v>
    <v>4.0999999999999996</v>
    <v>4.01</v>
    <v>4.3099999999999996</v>
    <v>4.25</v>
    <v>4.3899999999999997</v>
    <v>4.38</v>
    <v>4.4000000000000004</v>
    <v>4.3499999999999996</v>
    <v>4.37</v>
    <v>4.5199999999999996</v>
    <v>4.46</v>
    <v>4.54</v>
    <v>4.47</v>
    <v>4.59</v>
    <v>4.62</v>
    <v>4.6500000000000004</v>
    <v>4.59</v>
    <v>4.67</v>
    <v>4.51</v>
    <v>4.41</v>
    <v>4.3499999999999996</v>
    <v>4.3099999999999996</v>
    <v>4.4400000000000004</v>
    <v>4.41</v>
    <v>4.3499999999999996</v>
    <v>4.38</v>
    <v>4.3099999999999996</v>
    <v>4.25</v>
    <v>4.26</v>
    <v>4.22</v>
    <v>4.17</v>
    <v>4.08</v>
    <v>4.05</v>
    <v>4.0999999999999996</v>
    <v>4.08</v>
    <v>4.03</v>
    <v>4.09</v>
    <v>4.16</v>
    <v>4.4800000000000004</v>
    <v>4.38</v>
    <v>4.0599999999999996</v>
    <v>4.05</v>
    <v>4.1500000000000004</v>
    <v>4.12</v>
    <v>4.1500000000000004</v>
    <v>4.3</v>
    <v>4.32</v>
    <v>4.25</v>
    <v>4.18</v>
    <v>4.2</v>
    <v>4.1500000000000004</v>
    <v>4.2</v>
    <v>4.12</v>
    <v>4.1399999999999997</v>
    <v>4.12</v>
    <v>4.03</v>
    <v>4.03</v>
    <v>3.91</v>
    <v>3.91</v>
    <v>3.96</v>
    <v>4.12</v>
    <v>4.1500000000000004</v>
    <v>4.12</v>
    <v>4.08</v>
    <v>3.9</v>
    <v>3.52</v>
    <v>3.65</v>
    <v>3.74</v>
    <v>3.74</v>
    <v>3.8</v>
    <v>3.8</v>
    <v>3.81</v>
    <v>3.6</v>
    <v>3.72</v>
    <v>3.74</v>
    <v>3.75</v>
    <v>3.64</v>
    <v>3.62</v>
    <v>3.54</v>
    <v>3.4</v>
    <v>3.39</v>
    <v>3.45</v>
    <v>3.61</v>
    <v>3.68</v>
    <v>3.73</v>
    <v>3.67</v>
    <v>3.52</v>
    <v>3.43</v>
    <v>3.45</v>
    <v>3.56</v>
    <v>3.45</v>
    <v>3.31</v>
    <v>3.3</v>
    <v>3.46</v>
    <v>3.56</v>
    <v>3.42</v>
    <v>3.63</v>
    <v>3.55</v>
    <v>3.69</v>
    <v>3.61</v>
    <v>3.56</v>
    <v>3.64</v>
    <v>3.63</v>
    <v>3.61</v>
    <v>-99999901</v>
    <v>-99999901</v>
    <v>3.41</v>
    <v>3.34</v>
    <v>3.19</v>
    <v>3.06</v>
    <v>3.08</v>
    <v>3.05</v>
    <v>3.03</v>
    <v>2.92</v>
    <v>2.83</v>
    <v>2.93</v>
    <v>2.86</v>
    <v>2.81</v>
    <v>2.75</v>
    <v>2.82</v>
    <v>2.8</v>
    <v>2.77</v>
    <v>2.86</v>
    <v>2.76</v>
    <v>2.75</v>
    <v>2.78</v>
    <v>2.77</v>
    <v>2.72</v>
    <v>2.5099999999999998</v>
    <v>2.57</v>
    <v>2.4700000000000002</v>
    <v>2.4700000000000002</v>
    <v>2.38</v>
    <v>2.42</v>
    <v>2.31</v>
    <v>2.4700000000000002</v>
    <v>2.5099999999999998</v>
    <v>2.5</v>
    <v>2.72</v>
    <v>2.5499999999999998</v>
    <v>2.4500000000000002</v>
    <v>2.3199999999999998</v>
    <v>2.2599999999999998</v>
    <v>2.2799999999999998</v>
    <v>2.2799999999999998</v>
    <v>2.33</v>
  </a>
</arrayData>
</file>

<file path=xl/richData/rdrichvalue.xml><?xml version="1.0" encoding="utf-8"?>
<rvData xmlns="http://schemas.microsoft.com/office/spreadsheetml/2017/richdata" count="1485">
  <rv s="0">
    <v>en-AU</v>
    <v>avykh7</v>
    <v>268435456</v>
    <v>1</v>
    <v>Powered by Refinitiv</v>
    <v>0</v>
    <v>USD/AUD</v>
    <v>2</v>
    <v>3</v>
    <v>Finance</v>
    <v>4</v>
    <v>1.4298</v>
    <v>1.2484</v>
    <v>1.6000000000000001E-3</v>
    <v>1.145E-3</v>
    <v>AUD</v>
    <v>USD</v>
    <v>1.3997999999999999</v>
    <v>Currency Pair</v>
    <v>44552.036261574074</v>
    <v>1.3974</v>
    <v>US Dollar/Australian Dollar FX Cross Rate</v>
    <v>1.3979999999999999</v>
    <v>1.3974</v>
    <v>1.399</v>
    <v>USDAUD</v>
    <v>USD/AUD</v>
  </rv>
  <rv s="1">
    <v>0</v>
  </rv>
  <rv s="2">
    <fb>44187</fb>
    <v>5</v>
  </rv>
  <rv s="2">
    <fb>44188</fb>
    <v>5</v>
  </rv>
  <rv s="2">
    <fb>44189</fb>
    <v>5</v>
  </rv>
  <rv s="2">
    <fb>44194</fb>
    <v>5</v>
  </rv>
  <rv s="2">
    <fb>44195</fb>
    <v>5</v>
  </rv>
  <rv s="2">
    <fb>44196</fb>
    <v>5</v>
  </rv>
  <rv s="2">
    <fb>44200</fb>
    <v>5</v>
  </rv>
  <rv s="2">
    <fb>44201</fb>
    <v>5</v>
  </rv>
  <rv s="2">
    <fb>44202</fb>
    <v>5</v>
  </rv>
  <rv s="2">
    <fb>44203</fb>
    <v>5</v>
  </rv>
  <rv s="2">
    <fb>44204</fb>
    <v>5</v>
  </rv>
  <rv s="2">
    <fb>44207</fb>
    <v>5</v>
  </rv>
  <rv s="2">
    <fb>44208</fb>
    <v>5</v>
  </rv>
  <rv s="2">
    <fb>44209</fb>
    <v>5</v>
  </rv>
  <rv s="2">
    <fb>44210</fb>
    <v>5</v>
  </rv>
  <rv s="2">
    <fb>44211</fb>
    <v>5</v>
  </rv>
  <rv s="2">
    <fb>44214</fb>
    <v>5</v>
  </rv>
  <rv s="2">
    <fb>44215</fb>
    <v>5</v>
  </rv>
  <rv s="2">
    <fb>44216</fb>
    <v>5</v>
  </rv>
  <rv s="2">
    <fb>44217</fb>
    <v>5</v>
  </rv>
  <rv s="2">
    <fb>44218</fb>
    <v>5</v>
  </rv>
  <rv s="2">
    <fb>44221</fb>
    <v>5</v>
  </rv>
  <rv s="2">
    <fb>44223</fb>
    <v>5</v>
  </rv>
  <rv s="2">
    <fb>44224</fb>
    <v>5</v>
  </rv>
  <rv s="2">
    <fb>44225</fb>
    <v>5</v>
  </rv>
  <rv s="2">
    <fb>44228</fb>
    <v>5</v>
  </rv>
  <rv s="2">
    <fb>44229</fb>
    <v>5</v>
  </rv>
  <rv s="2">
    <fb>44230</fb>
    <v>5</v>
  </rv>
  <rv s="2">
    <fb>44231</fb>
    <v>5</v>
  </rv>
  <rv s="2">
    <fb>44232</fb>
    <v>5</v>
  </rv>
  <rv s="2">
    <fb>44235</fb>
    <v>5</v>
  </rv>
  <rv s="2">
    <fb>44236</fb>
    <v>5</v>
  </rv>
  <rv s="2">
    <fb>44237</fb>
    <v>5</v>
  </rv>
  <rv s="2">
    <fb>44238</fb>
    <v>5</v>
  </rv>
  <rv s="2">
    <fb>44239</fb>
    <v>5</v>
  </rv>
  <rv s="2">
    <fb>44242</fb>
    <v>5</v>
  </rv>
  <rv s="2">
    <fb>44243</fb>
    <v>5</v>
  </rv>
  <rv s="2">
    <fb>44244</fb>
    <v>5</v>
  </rv>
  <rv s="2">
    <fb>44245</fb>
    <v>5</v>
  </rv>
  <rv s="2">
    <fb>44246</fb>
    <v>5</v>
  </rv>
  <rv s="2">
    <fb>44249</fb>
    <v>5</v>
  </rv>
  <rv s="2">
    <fb>44250</fb>
    <v>5</v>
  </rv>
  <rv s="2">
    <fb>44251</fb>
    <v>5</v>
  </rv>
  <rv s="2">
    <fb>44252</fb>
    <v>5</v>
  </rv>
  <rv s="2">
    <fb>44253</fb>
    <v>5</v>
  </rv>
  <rv s="2">
    <fb>44256</fb>
    <v>5</v>
  </rv>
  <rv s="2">
    <fb>44257</fb>
    <v>5</v>
  </rv>
  <rv s="2">
    <fb>44258</fb>
    <v>5</v>
  </rv>
  <rv s="2">
    <fb>44259</fb>
    <v>5</v>
  </rv>
  <rv s="2">
    <fb>44260</fb>
    <v>5</v>
  </rv>
  <rv s="2">
    <fb>44263</fb>
    <v>5</v>
  </rv>
  <rv s="2">
    <fb>44264</fb>
    <v>5</v>
  </rv>
  <rv s="2">
    <fb>44265</fb>
    <v>5</v>
  </rv>
  <rv s="2">
    <fb>44266</fb>
    <v>5</v>
  </rv>
  <rv s="2">
    <fb>44267</fb>
    <v>5</v>
  </rv>
  <rv s="2">
    <fb>44270</fb>
    <v>5</v>
  </rv>
  <rv s="2">
    <fb>44271</fb>
    <v>5</v>
  </rv>
  <rv s="2">
    <fb>44272</fb>
    <v>5</v>
  </rv>
  <rv s="2">
    <fb>44273</fb>
    <v>5</v>
  </rv>
  <rv s="2">
    <fb>44274</fb>
    <v>5</v>
  </rv>
  <rv s="2">
    <fb>44277</fb>
    <v>5</v>
  </rv>
  <rv s="2">
    <fb>44278</fb>
    <v>5</v>
  </rv>
  <rv s="2">
    <fb>44279</fb>
    <v>5</v>
  </rv>
  <rv s="2">
    <fb>44280</fb>
    <v>5</v>
  </rv>
  <rv s="2">
    <fb>44281</fb>
    <v>5</v>
  </rv>
  <rv s="2">
    <fb>44284</fb>
    <v>5</v>
  </rv>
  <rv s="2">
    <fb>44285</fb>
    <v>5</v>
  </rv>
  <rv s="2">
    <fb>44286</fb>
    <v>5</v>
  </rv>
  <rv s="2">
    <fb>44287</fb>
    <v>5</v>
  </rv>
  <rv s="2">
    <fb>44292</fb>
    <v>5</v>
  </rv>
  <rv s="2">
    <fb>44293</fb>
    <v>5</v>
  </rv>
  <rv s="2">
    <fb>44294</fb>
    <v>5</v>
  </rv>
  <rv s="2">
    <fb>44295</fb>
    <v>5</v>
  </rv>
  <rv s="2">
    <fb>44298</fb>
    <v>5</v>
  </rv>
  <rv s="2">
    <fb>44299</fb>
    <v>5</v>
  </rv>
  <rv s="2">
    <fb>44300</fb>
    <v>5</v>
  </rv>
  <rv s="2">
    <fb>44301</fb>
    <v>5</v>
  </rv>
  <rv s="2">
    <fb>44302</fb>
    <v>5</v>
  </rv>
  <rv s="2">
    <fb>44305</fb>
    <v>5</v>
  </rv>
  <rv s="2">
    <fb>44306</fb>
    <v>5</v>
  </rv>
  <rv s="2">
    <fb>44307</fb>
    <v>5</v>
  </rv>
  <rv s="2">
    <fb>44308</fb>
    <v>5</v>
  </rv>
  <rv s="2">
    <fb>44309</fb>
    <v>5</v>
  </rv>
  <rv s="2">
    <fb>44312</fb>
    <v>5</v>
  </rv>
  <rv s="2">
    <fb>44313</fb>
    <v>5</v>
  </rv>
  <rv s="2">
    <fb>44314</fb>
    <v>5</v>
  </rv>
  <rv s="2">
    <fb>44315</fb>
    <v>5</v>
  </rv>
  <rv s="2">
    <fb>44316</fb>
    <v>5</v>
  </rv>
  <rv s="2">
    <fb>44319</fb>
    <v>5</v>
  </rv>
  <rv s="2">
    <fb>44320</fb>
    <v>5</v>
  </rv>
  <rv s="2">
    <fb>44321</fb>
    <v>5</v>
  </rv>
  <rv s="2">
    <fb>44322</fb>
    <v>5</v>
  </rv>
  <rv s="2">
    <fb>44323</fb>
    <v>5</v>
  </rv>
  <rv s="2">
    <fb>44326</fb>
    <v>5</v>
  </rv>
  <rv s="2">
    <fb>44327</fb>
    <v>5</v>
  </rv>
  <rv s="2">
    <fb>44328</fb>
    <v>5</v>
  </rv>
  <rv s="2">
    <fb>44329</fb>
    <v>5</v>
  </rv>
  <rv s="2">
    <fb>44330</fb>
    <v>5</v>
  </rv>
  <rv s="2">
    <fb>44333</fb>
    <v>5</v>
  </rv>
  <rv s="2">
    <fb>44334</fb>
    <v>5</v>
  </rv>
  <rv s="2">
    <fb>44335</fb>
    <v>5</v>
  </rv>
  <rv s="2">
    <fb>44336</fb>
    <v>5</v>
  </rv>
  <rv s="2">
    <fb>44337</fb>
    <v>5</v>
  </rv>
  <rv s="2">
    <fb>44340</fb>
    <v>5</v>
  </rv>
  <rv s="2">
    <fb>44341</fb>
    <v>5</v>
  </rv>
  <rv s="2">
    <fb>44342</fb>
    <v>5</v>
  </rv>
  <rv s="2">
    <fb>44343</fb>
    <v>5</v>
  </rv>
  <rv s="2">
    <fb>44344</fb>
    <v>5</v>
  </rv>
  <rv s="2">
    <fb>44347</fb>
    <v>5</v>
  </rv>
  <rv s="2">
    <fb>44348</fb>
    <v>5</v>
  </rv>
  <rv s="2">
    <fb>44349</fb>
    <v>5</v>
  </rv>
  <rv s="2">
    <fb>44350</fb>
    <v>5</v>
  </rv>
  <rv s="2">
    <fb>44351</fb>
    <v>5</v>
  </rv>
  <rv s="2">
    <fb>44354</fb>
    <v>5</v>
  </rv>
  <rv s="2">
    <fb>44355</fb>
    <v>5</v>
  </rv>
  <rv s="2">
    <fb>44356</fb>
    <v>5</v>
  </rv>
  <rv s="2">
    <fb>44357</fb>
    <v>5</v>
  </rv>
  <rv s="2">
    <fb>44358</fb>
    <v>5</v>
  </rv>
  <rv s="2">
    <fb>44362</fb>
    <v>5</v>
  </rv>
  <rv s="2">
    <fb>44363</fb>
    <v>5</v>
  </rv>
  <rv s="2">
    <fb>44364</fb>
    <v>5</v>
  </rv>
  <rv s="2">
    <fb>44365</fb>
    <v>5</v>
  </rv>
  <rv s="2">
    <fb>44368</fb>
    <v>5</v>
  </rv>
  <rv s="2">
    <fb>44369</fb>
    <v>5</v>
  </rv>
  <rv s="2">
    <fb>44370</fb>
    <v>5</v>
  </rv>
  <rv s="2">
    <fb>44371</fb>
    <v>5</v>
  </rv>
  <rv s="2">
    <fb>44372</fb>
    <v>5</v>
  </rv>
  <rv s="2">
    <fb>44375</fb>
    <v>5</v>
  </rv>
  <rv s="2">
    <fb>44376</fb>
    <v>5</v>
  </rv>
  <rv s="2">
    <fb>44377</fb>
    <v>5</v>
  </rv>
  <rv s="2">
    <fb>44378</fb>
    <v>5</v>
  </rv>
  <rv s="2">
    <fb>44379</fb>
    <v>5</v>
  </rv>
  <rv s="2">
    <fb>44382</fb>
    <v>5</v>
  </rv>
  <rv s="2">
    <fb>44383</fb>
    <v>5</v>
  </rv>
  <rv s="2">
    <fb>44384</fb>
    <v>5</v>
  </rv>
  <rv s="2">
    <fb>44385</fb>
    <v>5</v>
  </rv>
  <rv s="2">
    <fb>44386</fb>
    <v>5</v>
  </rv>
  <rv s="2">
    <fb>44389</fb>
    <v>5</v>
  </rv>
  <rv s="2">
    <fb>44390</fb>
    <v>5</v>
  </rv>
  <rv s="2">
    <fb>44391</fb>
    <v>5</v>
  </rv>
  <rv s="2">
    <fb>44392</fb>
    <v>5</v>
  </rv>
  <rv s="2">
    <fb>44393</fb>
    <v>5</v>
  </rv>
  <rv s="2">
    <fb>44396</fb>
    <v>5</v>
  </rv>
  <rv s="2">
    <fb>44397</fb>
    <v>5</v>
  </rv>
  <rv s="2">
    <fb>44398</fb>
    <v>5</v>
  </rv>
  <rv s="2">
    <fb>44399</fb>
    <v>5</v>
  </rv>
  <rv s="2">
    <fb>44400</fb>
    <v>5</v>
  </rv>
  <rv s="2">
    <fb>44403</fb>
    <v>5</v>
  </rv>
  <rv s="2">
    <fb>44404</fb>
    <v>5</v>
  </rv>
  <rv s="2">
    <fb>44405</fb>
    <v>5</v>
  </rv>
  <rv s="2">
    <fb>44406</fb>
    <v>5</v>
  </rv>
  <rv s="2">
    <fb>44407</fb>
    <v>5</v>
  </rv>
  <rv s="2">
    <fb>44410</fb>
    <v>5</v>
  </rv>
  <rv s="2">
    <fb>44411</fb>
    <v>5</v>
  </rv>
  <rv s="2">
    <fb>44412</fb>
    <v>5</v>
  </rv>
  <rv s="2">
    <fb>44413</fb>
    <v>5</v>
  </rv>
  <rv s="2">
    <fb>44414</fb>
    <v>5</v>
  </rv>
  <rv s="2">
    <fb>44417</fb>
    <v>5</v>
  </rv>
  <rv s="2">
    <fb>44418</fb>
    <v>5</v>
  </rv>
  <rv s="2">
    <fb>44419</fb>
    <v>5</v>
  </rv>
  <rv s="2">
    <fb>44420</fb>
    <v>5</v>
  </rv>
  <rv s="2">
    <fb>44421</fb>
    <v>5</v>
  </rv>
  <rv s="2">
    <fb>44424</fb>
    <v>5</v>
  </rv>
  <rv s="2">
    <fb>44425</fb>
    <v>5</v>
  </rv>
  <rv s="2">
    <fb>44426</fb>
    <v>5</v>
  </rv>
  <rv s="2">
    <fb>44427</fb>
    <v>5</v>
  </rv>
  <rv s="2">
    <fb>44428</fb>
    <v>5</v>
  </rv>
  <rv s="2">
    <fb>44431</fb>
    <v>5</v>
  </rv>
  <rv s="2">
    <fb>44432</fb>
    <v>5</v>
  </rv>
  <rv s="2">
    <fb>44433</fb>
    <v>5</v>
  </rv>
  <rv s="2">
    <fb>44434</fb>
    <v>5</v>
  </rv>
  <rv s="2">
    <fb>44435</fb>
    <v>5</v>
  </rv>
  <rv s="2">
    <fb>44438</fb>
    <v>5</v>
  </rv>
  <rv s="2">
    <fb>44439</fb>
    <v>5</v>
  </rv>
  <rv s="2">
    <fb>44440</fb>
    <v>5</v>
  </rv>
  <rv s="2">
    <fb>44441</fb>
    <v>5</v>
  </rv>
  <rv s="2">
    <fb>44442</fb>
    <v>5</v>
  </rv>
  <rv s="2">
    <fb>44445</fb>
    <v>5</v>
  </rv>
  <rv s="2">
    <fb>44446</fb>
    <v>5</v>
  </rv>
  <rv s="2">
    <fb>44447</fb>
    <v>5</v>
  </rv>
  <rv s="2">
    <fb>44448</fb>
    <v>5</v>
  </rv>
  <rv s="2">
    <fb>44449</fb>
    <v>5</v>
  </rv>
  <rv s="2">
    <fb>44452</fb>
    <v>5</v>
  </rv>
  <rv s="2">
    <fb>44453</fb>
    <v>5</v>
  </rv>
  <rv s="2">
    <fb>44454</fb>
    <v>5</v>
  </rv>
  <rv s="2">
    <fb>44455</fb>
    <v>5</v>
  </rv>
  <rv s="2">
    <fb>44456</fb>
    <v>5</v>
  </rv>
  <rv s="2">
    <fb>44459</fb>
    <v>5</v>
  </rv>
  <rv s="2">
    <fb>44460</fb>
    <v>5</v>
  </rv>
  <rv s="2">
    <fb>44461</fb>
    <v>5</v>
  </rv>
  <rv s="2">
    <fb>44462</fb>
    <v>5</v>
  </rv>
  <rv s="2">
    <fb>44463</fb>
    <v>5</v>
  </rv>
  <rv s="2">
    <fb>44466</fb>
    <v>5</v>
  </rv>
  <rv s="2">
    <fb>44467</fb>
    <v>5</v>
  </rv>
  <rv s="2">
    <fb>44468</fb>
    <v>5</v>
  </rv>
  <rv s="2">
    <fb>44469</fb>
    <v>5</v>
  </rv>
  <rv s="2">
    <fb>44470</fb>
    <v>5</v>
  </rv>
  <rv s="2">
    <fb>44473</fb>
    <v>5</v>
  </rv>
  <rv s="2">
    <fb>44474</fb>
    <v>5</v>
  </rv>
  <rv s="2">
    <fb>44475</fb>
    <v>5</v>
  </rv>
  <rv s="2">
    <fb>44476</fb>
    <v>5</v>
  </rv>
  <rv s="2">
    <fb>44477</fb>
    <v>5</v>
  </rv>
  <rv s="2">
    <fb>44480</fb>
    <v>5</v>
  </rv>
  <rv s="2">
    <fb>44481</fb>
    <v>5</v>
  </rv>
  <rv s="2">
    <fb>44482</fb>
    <v>5</v>
  </rv>
  <rv s="2">
    <fb>44483</fb>
    <v>5</v>
  </rv>
  <rv s="2">
    <fb>44484</fb>
    <v>5</v>
  </rv>
  <rv s="2">
    <fb>44487</fb>
    <v>5</v>
  </rv>
  <rv s="2">
    <fb>44488</fb>
    <v>5</v>
  </rv>
  <rv s="2">
    <fb>44489</fb>
    <v>5</v>
  </rv>
  <rv s="2">
    <fb>44490</fb>
    <v>5</v>
  </rv>
  <rv s="2">
    <fb>44491</fb>
    <v>5</v>
  </rv>
  <rv s="2">
    <fb>44494</fb>
    <v>5</v>
  </rv>
  <rv s="2">
    <fb>44495</fb>
    <v>5</v>
  </rv>
  <rv s="2">
    <fb>44496</fb>
    <v>5</v>
  </rv>
  <rv s="2">
    <fb>44497</fb>
    <v>5</v>
  </rv>
  <rv s="2">
    <fb>44498</fb>
    <v>5</v>
  </rv>
  <rv s="2">
    <fb>44501</fb>
    <v>5</v>
  </rv>
  <rv s="2">
    <fb>44502</fb>
    <v>5</v>
  </rv>
  <rv s="2">
    <fb>44503</fb>
    <v>5</v>
  </rv>
  <rv s="2">
    <fb>44504</fb>
    <v>5</v>
  </rv>
  <rv s="2">
    <fb>44505</fb>
    <v>5</v>
  </rv>
  <rv s="2">
    <fb>44508</fb>
    <v>5</v>
  </rv>
  <rv s="2">
    <fb>44509</fb>
    <v>5</v>
  </rv>
  <rv s="2">
    <fb>44510</fb>
    <v>5</v>
  </rv>
  <rv s="2">
    <fb>44511</fb>
    <v>5</v>
  </rv>
  <rv s="2">
    <fb>44512</fb>
    <v>5</v>
  </rv>
  <rv s="2">
    <fb>44515</fb>
    <v>5</v>
  </rv>
  <rv s="2">
    <fb>44516</fb>
    <v>5</v>
  </rv>
  <rv s="2">
    <fb>44517</fb>
    <v>5</v>
  </rv>
  <rv s="2">
    <fb>44518</fb>
    <v>5</v>
  </rv>
  <rv s="2">
    <fb>44519</fb>
    <v>5</v>
  </rv>
  <rv s="2">
    <fb>44522</fb>
    <v>5</v>
  </rv>
  <rv s="2">
    <fb>44523</fb>
    <v>5</v>
  </rv>
  <rv s="2">
    <fb>44524</fb>
    <v>5</v>
  </rv>
  <rv s="2">
    <fb>44525</fb>
    <v>5</v>
  </rv>
  <rv s="2">
    <fb>44526</fb>
    <v>5</v>
  </rv>
  <rv s="2">
    <fb>44529</fb>
    <v>5</v>
  </rv>
  <rv s="2">
    <fb>44530</fb>
    <v>5</v>
  </rv>
  <rv s="2">
    <fb>44531</fb>
    <v>5</v>
  </rv>
  <rv s="2">
    <fb>44532</fb>
    <v>5</v>
  </rv>
  <rv s="2">
    <fb>44533</fb>
    <v>5</v>
  </rv>
  <rv s="2">
    <fb>44536</fb>
    <v>5</v>
  </rv>
  <rv s="2">
    <fb>44537</fb>
    <v>5</v>
  </rv>
  <rv s="2">
    <fb>44538</fb>
    <v>5</v>
  </rv>
  <rv s="2">
    <fb>44539</fb>
    <v>5</v>
  </rv>
  <rv s="2">
    <fb>44540</fb>
    <v>5</v>
  </rv>
  <rv s="2">
    <fb>44543</fb>
    <v>5</v>
  </rv>
  <rv s="2">
    <fb>44544</fb>
    <v>5</v>
  </rv>
  <rv s="2">
    <fb>44545</fb>
    <v>5</v>
  </rv>
  <rv s="2">
    <fb>44546</fb>
    <v>5</v>
  </rv>
  <rv s="2">
    <fb>44547</fb>
    <v>5</v>
  </rv>
  <rv s="2">
    <fb>44550</fb>
    <v>5</v>
  </rv>
  <rv s="2">
    <fb>44551</fb>
    <v>5</v>
  </rv>
  <rv s="3">
    <v>https://www.bing.com/financeapi/forcetrigger?t=aa4pa2&amp;q=XASX%3aASX&amp;form=skydnc</v>
    <v>Learn more on Bing</v>
  </rv>
  <rv s="4">
    <v>en-AU</v>
    <v>aa4pa2</v>
    <v>268435456</v>
    <v>1</v>
    <v>Powered by Refinitiv</v>
    <v>6</v>
    <v>ASX LIMITED (XASX:ASX)</v>
    <v>7</v>
    <v>8</v>
    <v>Finance</v>
    <v>9</v>
    <v>95.83</v>
    <v>65.599999999999994</v>
    <v>0.4284</v>
    <v>-0.47</v>
    <v>-5.143E-3</v>
    <v>AUD</v>
    <v>ASX Limited is engaged in providing securities exchange and ancillary services; derivative exchange and ancillary services; central counterparty clearing services, and registry, depository, settlement and delivery versus-payment clearing of financial products. Its investment products include bonds, exchange traded products (ETPs) and managed funds. It provides cash market clearing and settlement services to the Australian market. It provides a multi-asset class product offering, which includes listing and issuer services offered to public companies and other issuers; trading venue or exchange activities for trading; clearing and settlement activities; exchange-traded and over-the-counter (OTC) products, and information and technical services. It operates markets for a range of asset classes, including equities, fixed income, commodities and energy. It also provides data and technology services to intermediaries, banks, information vendors and software developers.</v>
    <v>748</v>
    <v>Australian Securities Exchange</v>
    <v>XASX</v>
    <v>XASX</v>
    <v>20 Bridge Street, SYDNEY, NEW SOUTH WALES, 2000 AU</v>
    <v>91.69</v>
    <v>Investment Banking &amp; Investment Services</v>
    <v>Stock</v>
    <v>44552.022361111114</v>
    <v>256</v>
    <v>90.47</v>
    <v>17561020000</v>
    <v>ASX LIMITED</v>
    <v>ASX LIMITED</v>
    <v>91.61</v>
    <v>36.79</v>
    <v>91.38</v>
    <v>90.91</v>
    <v>193595200</v>
    <v>ASX</v>
    <v>ASX LIMITED (XASX:ASX)</v>
    <v>27469</v>
    <v>1987</v>
  </rv>
  <rv s="1">
    <v>257</v>
  </rv>
  <rv s="2">
    <fb>73.5</fb>
    <v>10</v>
  </rv>
  <rv s="2">
    <fb>73.650000000000006</fb>
    <v>10</v>
  </rv>
  <rv s="2">
    <fb>73.53</fb>
    <v>10</v>
  </rv>
  <rv s="2">
    <fb>73.25</fb>
    <v>10</v>
  </rv>
  <rv s="2">
    <fb>73.239999999999995</fb>
    <v>10</v>
  </rv>
  <rv s="2">
    <fb>72</fb>
    <v>10</v>
  </rv>
  <rv s="2">
    <fb>72.599999999999994</fb>
    <v>10</v>
  </rv>
  <rv s="2">
    <fb>72.150000000000006</fb>
    <v>10</v>
  </rv>
  <rv s="2">
    <fb>72.23</fb>
    <v>10</v>
  </rv>
  <rv s="2">
    <fb>71.84</fb>
    <v>10</v>
  </rv>
  <rv s="2">
    <fb>72.75</fb>
    <v>10</v>
  </rv>
  <rv s="2">
    <fb>72.41</fb>
    <v>10</v>
  </rv>
  <rv s="2">
    <fb>72.58</fb>
    <v>10</v>
  </rv>
  <rv s="2">
    <fb>72.39</fb>
    <v>10</v>
  </rv>
  <rv s="2">
    <fb>72.5</fb>
    <v>10</v>
  </rv>
  <rv s="2">
    <fb>70.84</fb>
    <v>10</v>
  </rv>
  <rv s="2">
    <fb>71.37</fb>
    <v>10</v>
  </rv>
  <rv s="2">
    <fb>71.75</fb>
    <v>10</v>
  </rv>
  <rv s="2">
    <fb>71.98</fb>
    <v>10</v>
  </rv>
  <rv s="2">
    <fb>71.510000000000005</fb>
    <v>10</v>
  </rv>
  <rv s="2">
    <fb>71.61</fb>
    <v>10</v>
  </rv>
  <rv s="2">
    <fb>71.73</fb>
    <v>10</v>
  </rv>
  <rv s="2">
    <fb>72.66</fb>
    <v>10</v>
  </rv>
  <rv s="2">
    <fb>71.38</fb>
    <v>10</v>
  </rv>
  <rv s="2">
    <fb>71.790000000000006</fb>
    <v>10</v>
  </rv>
  <rv s="2">
    <fb>70.39</fb>
    <v>10</v>
  </rv>
  <rv s="2">
    <fb>72.900000000000006</fb>
    <v>10</v>
  </rv>
  <rv s="2">
    <fb>72.53</fb>
    <v>10</v>
  </rv>
  <rv s="2">
    <fb>71.7</fb>
    <v>10</v>
  </rv>
  <rv s="2">
    <fb>70.59</fb>
    <v>10</v>
  </rv>
  <rv s="2">
    <fb>69.72</fb>
    <v>10</v>
  </rv>
  <rv s="2">
    <fb>71.3</fb>
    <v>10</v>
  </rv>
  <rv s="2">
    <fb>70.05</fb>
    <v>10</v>
  </rv>
  <rv s="2">
    <fb>70.42</fb>
    <v>10</v>
  </rv>
  <rv s="2">
    <fb>70.86</fb>
    <v>10</v>
  </rv>
  <rv s="2">
    <fb>70.89</fb>
    <v>10</v>
  </rv>
  <rv s="2">
    <fb>69.78</fb>
    <v>10</v>
  </rv>
  <rv s="2">
    <fb>69.48</fb>
    <v>10</v>
  </rv>
  <rv s="2">
    <fb>69.13</fb>
    <v>10</v>
  </rv>
  <rv s="2">
    <fb>68.12</fb>
    <v>10</v>
  </rv>
  <rv s="2">
    <fb>68.069999999999993</fb>
    <v>10</v>
  </rv>
  <rv s="2">
    <fb>68.22</fb>
    <v>10</v>
  </rv>
  <rv s="2">
    <fb>67.599999999999994</fb>
    <v>10</v>
  </rv>
  <rv s="2">
    <fb>68.58</fb>
    <v>10</v>
  </rv>
  <rv s="2">
    <fb>68.5</fb>
    <v>10</v>
  </rv>
  <rv s="2">
    <fb>68.599999999999994</fb>
    <v>10</v>
  </rv>
  <rv s="2">
    <fb>67.2</fb>
    <v>10</v>
  </rv>
  <rv s="2">
    <fb>68.8</fb>
    <v>10</v>
  </rv>
  <rv s="2">
    <fb>69.73</fb>
    <v>10</v>
  </rv>
  <rv s="2">
    <fb>69.180000000000007</fb>
    <v>10</v>
  </rv>
  <rv s="2">
    <fb>68.989999999999995</fb>
    <v>10</v>
  </rv>
  <rv s="2">
    <fb>68.98</fb>
    <v>10</v>
  </rv>
  <rv s="2">
    <fb>69.12</fb>
    <v>10</v>
  </rv>
  <rv s="2">
    <fb>69.56</fb>
    <v>10</v>
  </rv>
  <rv s="2">
    <fb>70.239999999999995</fb>
    <v>10</v>
  </rv>
  <rv s="2">
    <fb>70.3</fb>
    <v>10</v>
  </rv>
  <rv s="2">
    <fb>70.16</fb>
    <v>10</v>
  </rv>
  <rv s="2">
    <fb>70.430000000000007</fb>
    <v>10</v>
  </rv>
  <rv s="2">
    <fb>70.739999999999995</fb>
    <v>10</v>
  </rv>
  <rv s="2">
    <fb>72.25</fb>
    <v>10</v>
  </rv>
  <rv s="2">
    <fb>71.56</fb>
    <v>10</v>
  </rv>
  <rv s="2">
    <fb>71.42</fb>
    <v>10</v>
  </rv>
  <rv s="2">
    <fb>70.66</fb>
    <v>10</v>
  </rv>
  <rv s="2">
    <fb>70.52</fb>
    <v>10</v>
  </rv>
  <rv s="2">
    <fb>71.05</fb>
    <v>10</v>
  </rv>
  <rv s="2">
    <fb>71.069999999999993</fb>
    <v>10</v>
  </rv>
  <rv s="2">
    <fb>72.05</fb>
    <v>10</v>
  </rv>
  <rv s="2">
    <fb>71.64</fb>
    <v>10</v>
  </rv>
  <rv s="2">
    <fb>72.36</fb>
    <v>10</v>
  </rv>
  <rv s="2">
    <fb>72.78</fb>
    <v>10</v>
  </rv>
  <rv s="2">
    <fb>73.069999999999993</fb>
    <v>10</v>
  </rv>
  <rv s="2">
    <fb>72.290000000000006</fb>
    <v>10</v>
  </rv>
  <rv s="2">
    <fb>72.680000000000007</fb>
    <v>10</v>
  </rv>
  <rv s="2">
    <fb>72.319999999999993</fb>
    <v>10</v>
  </rv>
  <rv s="2">
    <fb>72.099999999999994</fb>
    <v>10</v>
  </rv>
  <rv s="2">
    <fb>72.13</fb>
    <v>10</v>
  </rv>
  <rv s="2">
    <fb>71.180000000000007</fb>
    <v>10</v>
  </rv>
  <rv s="2">
    <fb>71.44</fb>
    <v>10</v>
  </rv>
  <rv s="2">
    <fb>72.42</fb>
    <v>10</v>
  </rv>
  <rv s="2">
    <fb>72.959999999999994</fb>
    <v>10</v>
  </rv>
  <rv s="2">
    <fb>72.44</fb>
    <v>10</v>
  </rv>
  <rv s="2">
    <fb>72.86</fb>
    <v>10</v>
  </rv>
  <rv s="2">
    <fb>72.98</fb>
    <v>10</v>
  </rv>
  <rv s="2">
    <fb>72.510000000000005</fb>
    <v>10</v>
  </rv>
  <rv s="2">
    <fb>72.84</fb>
    <v>10</v>
  </rv>
  <rv s="2">
    <fb>71.89</fb>
    <v>10</v>
  </rv>
  <rv s="2">
    <fb>71.900000000000006</fb>
    <v>10</v>
  </rv>
  <rv s="2">
    <fb>71.92</fb>
    <v>10</v>
  </rv>
  <rv s="2">
    <fb>71.78</fb>
    <v>10</v>
  </rv>
  <rv s="2">
    <fb>71.260000000000005</fb>
    <v>10</v>
  </rv>
  <rv s="2">
    <fb>72.38</fb>
    <v>10</v>
  </rv>
  <rv s="2">
    <fb>74.510000000000005</fb>
    <v>10</v>
  </rv>
  <rv s="2">
    <fb>73.86</fb>
    <v>10</v>
  </rv>
  <rv s="2">
    <fb>73.72</fb>
    <v>10</v>
  </rv>
  <rv s="2">
    <fb>73.45</fb>
    <v>10</v>
  </rv>
  <rv s="2">
    <fb>74.47</fb>
    <v>10</v>
  </rv>
  <rv s="2">
    <fb>74.33</fb>
    <v>10</v>
  </rv>
  <rv s="2">
    <fb>75.59</fb>
    <v>10</v>
  </rv>
  <rv s="2">
    <fb>75.55</fb>
    <v>10</v>
  </rv>
  <rv s="2">
    <fb>76.180000000000007</fb>
    <v>10</v>
  </rv>
  <rv s="2">
    <fb>76.430000000000007</fb>
    <v>10</v>
  </rv>
  <rv s="2">
    <fb>76.260000000000005</fb>
    <v>10</v>
  </rv>
  <rv s="2">
    <fb>75.790000000000006</fb>
    <v>10</v>
  </rv>
  <rv s="2">
    <fb>76.650000000000006</fb>
    <v>10</v>
  </rv>
  <rv s="2">
    <fb>77.05</fb>
    <v>10</v>
  </rv>
  <rv s="2">
    <fb>76.78</fb>
    <v>10</v>
  </rv>
  <rv s="2">
    <fb>75.44</fb>
    <v>10</v>
  </rv>
  <rv s="2">
    <fb>74.11</fb>
    <v>10</v>
  </rv>
  <rv s="2">
    <fb>74.5</fb>
    <v>10</v>
  </rv>
  <rv s="2">
    <fb>74.02</fb>
    <v>10</v>
  </rv>
  <rv s="2">
    <fb>75.459999999999994</fb>
    <v>10</v>
  </rv>
  <rv s="2">
    <fb>75.930000000000007</fb>
    <v>10</v>
  </rv>
  <rv s="2">
    <fb>75.959999999999994</fb>
    <v>10</v>
  </rv>
  <rv s="2">
    <fb>76</fb>
    <v>10</v>
  </rv>
  <rv s="2">
    <fb>75.2</fb>
    <v>10</v>
  </rv>
  <rv s="2">
    <fb>77.790000000000006</fb>
    <v>10</v>
  </rv>
  <rv s="2">
    <fb>78.41</fb>
    <v>10</v>
  </rv>
  <rv s="2">
    <fb>78.53</fb>
    <v>10</v>
  </rv>
  <rv s="2">
    <fb>77.87</fb>
    <v>10</v>
  </rv>
  <rv s="2">
    <fb>77.48</fb>
    <v>10</v>
  </rv>
  <rv s="2">
    <fb>77.69</fb>
    <v>10</v>
  </rv>
  <rv s="2">
    <fb>77.709999999999994</fb>
    <v>10</v>
  </rv>
  <rv s="2">
    <fb>77.239999999999995</fb>
    <v>10</v>
  </rv>
  <rv s="2">
    <fb>77.349999999999994</fb>
    <v>10</v>
  </rv>
  <rv s="2">
    <fb>75.5</fb>
    <v>10</v>
  </rv>
  <rv s="2">
    <fb>76.14</fb>
    <v>10</v>
  </rv>
  <rv s="2">
    <fb>76.38</fb>
    <v>10</v>
  </rv>
  <rv s="2">
    <fb>75.540000000000006</fb>
    <v>10</v>
  </rv>
  <rv s="2">
    <fb>75.180000000000007</fb>
    <v>10</v>
  </rv>
  <rv s="2">
    <fb>76.459999999999994</fb>
    <v>10</v>
  </rv>
  <rv s="2">
    <fb>75.63</fb>
    <v>10</v>
  </rv>
  <rv s="2">
    <fb>76.02</fb>
    <v>10</v>
  </rv>
  <rv s="2">
    <fb>76.73</fb>
    <v>10</v>
  </rv>
  <rv s="2">
    <fb>77.27</fb>
    <v>10</v>
  </rv>
  <rv s="2">
    <fb>77.33</fb>
    <v>10</v>
  </rv>
  <rv s="2">
    <fb>77.67</fb>
    <v>10</v>
  </rv>
  <rv s="2">
    <fb>78.14</fb>
    <v>10</v>
  </rv>
  <rv s="2">
    <fb>78.25</fb>
    <v>10</v>
  </rv>
  <rv s="2">
    <fb>77.5</fb>
    <v>10</v>
  </rv>
  <rv s="2">
    <fb>77.44</fb>
    <v>10</v>
  </rv>
  <rv s="2">
    <fb>76.89</fb>
    <v>10</v>
  </rv>
  <rv s="2">
    <fb>77.72</fb>
    <v>10</v>
  </rv>
  <rv s="2">
    <fb>78.95</fb>
    <v>10</v>
  </rv>
  <rv s="2">
    <fb>79.7</fb>
    <v>10</v>
  </rv>
  <rv s="2">
    <fb>80.75</fb>
    <v>10</v>
  </rv>
  <rv s="2">
    <fb>81.5</fb>
    <v>10</v>
  </rv>
  <rv s="2">
    <fb>81.58</fb>
    <v>10</v>
  </rv>
  <rv s="2">
    <fb>80.959999999999994</fb>
    <v>10</v>
  </rv>
  <rv s="2">
    <fb>80.8</fb>
    <v>10</v>
  </rv>
  <rv s="2">
    <fb>80.260000000000005</fb>
    <v>10</v>
  </rv>
  <rv s="2">
    <fb>80.930000000000007</fb>
    <v>10</v>
  </rv>
  <rv s="2">
    <fb>81.27</fb>
    <v>10</v>
  </rv>
  <rv s="2">
    <fb>81.39</fb>
    <v>10</v>
  </rv>
  <rv s="2">
    <fb>81.64</fb>
    <v>10</v>
  </rv>
  <rv s="2">
    <fb>83.53</fb>
    <v>10</v>
  </rv>
  <rv s="2">
    <fb>85.91</fb>
    <v>10</v>
  </rv>
  <rv s="2">
    <fb>88.5</fb>
    <v>10</v>
  </rv>
  <rv s="2">
    <fb>87.8</fb>
    <v>10</v>
  </rv>
  <rv s="2">
    <fb>86.75</fb>
    <v>10</v>
  </rv>
  <rv s="2">
    <fb>87.68</fb>
    <v>10</v>
  </rv>
  <rv s="2">
    <fb>87.62</fb>
    <v>10</v>
  </rv>
  <rv s="2">
    <fb>87.72</fb>
    <v>10</v>
  </rv>
  <rv s="2">
    <fb>87.77</fb>
    <v>10</v>
  </rv>
  <rv s="2">
    <fb>87.05</fb>
    <v>10</v>
  </rv>
  <rv s="2">
    <fb>86.64</fb>
    <v>10</v>
  </rv>
  <rv s="2">
    <fb>86.96</fb>
    <v>10</v>
  </rv>
  <rv s="2">
    <fb>85.38</fb>
    <v>10</v>
  </rv>
  <rv s="2">
    <fb>86</fb>
    <v>10</v>
  </rv>
  <rv s="2">
    <fb>84.18</fb>
    <v>10</v>
  </rv>
  <rv s="2">
    <fb>82.86</fb>
    <v>10</v>
  </rv>
  <rv s="2">
    <fb>82.94</fb>
    <v>10</v>
  </rv>
  <rv s="2">
    <fb>83.25</fb>
    <v>10</v>
  </rv>
  <rv s="2">
    <fb>83.34</fb>
    <v>10</v>
  </rv>
  <rv s="2">
    <fb>84.27</fb>
    <v>10</v>
  </rv>
  <rv s="2">
    <fb>84.05</fb>
    <v>10</v>
  </rv>
  <rv s="2">
    <fb>82.65</fb>
    <v>10</v>
  </rv>
  <rv s="2">
    <fb>83.28</fb>
    <v>10</v>
  </rv>
  <rv s="2">
    <fb>82.88</fb>
    <v>10</v>
  </rv>
  <rv s="2">
    <fb>84.02</fb>
    <v>10</v>
  </rv>
  <rv s="2">
    <fb>84.09</fb>
    <v>10</v>
  </rv>
  <rv s="2">
    <fb>83.76</fb>
    <v>10</v>
  </rv>
  <rv s="2">
    <fb>81.459999999999994</fb>
    <v>10</v>
  </rv>
  <rv s="2">
    <fb>80.89</fb>
    <v>10</v>
  </rv>
  <rv s="2">
    <fb>81</fb>
    <v>10</v>
  </rv>
  <rv s="2">
    <fb>79.540000000000006</fb>
    <v>10</v>
  </rv>
  <rv s="2">
    <fb>79.98</fb>
    <v>10</v>
  </rv>
  <rv s="2">
    <fb>79.87</fb>
    <v>10</v>
  </rv>
  <rv s="2">
    <fb>79.31</fb>
    <v>10</v>
  </rv>
  <rv s="2">
    <fb>80.48</fb>
    <v>10</v>
  </rv>
  <rv s="2">
    <fb>80.36</fb>
    <v>10</v>
  </rv>
  <rv s="2">
    <fb>79.739999999999995</fb>
    <v>10</v>
  </rv>
  <rv s="2">
    <fb>79.28</fb>
    <v>10</v>
  </rv>
  <rv s="2">
    <fb>78.790000000000006</fb>
    <v>10</v>
  </rv>
  <rv s="2">
    <fb>79.099999999999994</fb>
    <v>10</v>
  </rv>
  <rv s="2">
    <fb>80.05</fb>
    <v>10</v>
  </rv>
  <rv s="2">
    <fb>80.37</fb>
    <v>10</v>
  </rv>
  <rv s="2">
    <fb>81.430000000000007</fb>
    <v>10</v>
  </rv>
  <rv s="2">
    <fb>81.09</fb>
    <v>10</v>
  </rv>
  <rv s="2">
    <fb>81.36</fb>
    <v>10</v>
  </rv>
  <rv s="2">
    <fb>82.17</fb>
    <v>10</v>
  </rv>
  <rv s="2">
    <fb>83.81</fb>
    <v>10</v>
  </rv>
  <rv s="2">
    <fb>84.43</fb>
    <v>10</v>
  </rv>
  <rv s="2">
    <fb>83.02</fb>
    <v>10</v>
  </rv>
  <rv s="2">
    <fb>85.03</fb>
    <v>10</v>
  </rv>
  <rv s="2">
    <fb>85.65</fb>
    <v>10</v>
  </rv>
  <rv s="2">
    <fb>88.11</fb>
    <v>10</v>
  </rv>
  <rv s="2">
    <fb>89.53</fb>
    <v>10</v>
  </rv>
  <rv s="2">
    <fb>91.67</fb>
    <v>10</v>
  </rv>
  <rv s="2">
    <fb>92.38</fb>
    <v>10</v>
  </rv>
  <rv s="2">
    <fb>93.69</fb>
    <v>10</v>
  </rv>
  <rv s="2">
    <fb>93.89</fb>
    <v>10</v>
  </rv>
  <rv s="2">
    <fb>93.02</fb>
    <v>10</v>
  </rv>
  <rv s="2">
    <fb>92.17</fb>
    <v>10</v>
  </rv>
  <rv s="2">
    <fb>92.13</fb>
    <v>10</v>
  </rv>
  <rv s="2">
    <fb>93.09</fb>
    <v>10</v>
  </rv>
  <rv s="2">
    <fb>93.22</fb>
    <v>10</v>
  </rv>
  <rv s="2">
    <fb>93.82</fb>
    <v>10</v>
  </rv>
  <rv s="2">
    <fb>93.75</fb>
    <v>10</v>
  </rv>
  <rv s="2">
    <fb>93.72</fb>
    <v>10</v>
  </rv>
  <rv s="2">
    <fb>94.76</fb>
    <v>10</v>
  </rv>
  <rv s="2">
    <fb>93.39</fb>
    <v>10</v>
  </rv>
  <rv s="2">
    <fb>92.82</fb>
    <v>10</v>
  </rv>
  <rv s="2">
    <fb>91.17</fb>
    <v>10</v>
  </rv>
  <rv s="2">
    <fb>91.02</fb>
    <v>10</v>
  </rv>
  <rv s="2">
    <fb>90.43</fb>
    <v>10</v>
  </rv>
  <rv s="2">
    <fb>90.37</fb>
    <v>10</v>
  </rv>
  <rv s="2">
    <fb>89.83</fb>
    <v>10</v>
  </rv>
  <rv s="2">
    <fb>90.13</fb>
    <v>10</v>
  </rv>
  <rv s="2">
    <fb>90.52</fb>
    <v>10</v>
  </rv>
  <rv s="2">
    <fb>88.02</fb>
    <v>10</v>
  </rv>
  <rv s="2">
    <fb>89.25</fb>
    <v>10</v>
  </rv>
  <rv s="2">
    <fb>89.58</fb>
    <v>10</v>
  </rv>
  <rv s="2">
    <fb>89.71</fb>
    <v>10</v>
  </rv>
  <rv s="2">
    <fb>89.94</fb>
    <v>10</v>
  </rv>
  <rv s="2">
    <fb>91.4</fb>
    <v>10</v>
  </rv>
  <rv s="2">
    <fb>91.52</fb>
    <v>10</v>
  </rv>
  <rv s="2">
    <fb>91.69</fb>
    <v>10</v>
  </rv>
  <rv s="2">
    <fb>90.71</fb>
    <v>10</v>
  </rv>
  <rv s="2">
    <fb>91.38</fb>
    <v>10</v>
  </rv>
  <rv s="3">
    <v>https://www.bing.com/financeapi/forcetrigger?t=aa5c2w&amp;q=XASX%3aCAT&amp;form=skydnc</v>
    <v>Learn more on Bing</v>
  </rv>
  <rv s="5">
    <v>en-AU</v>
    <v>aa5c2w</v>
    <v>268435456</v>
    <v>1</v>
    <v>Powered by Refinitiv</v>
    <v>11</v>
    <v>CATAPULT GROUP INTERNATIONAL LTD (XASX:CAT)</v>
    <v>7</v>
    <v>12</v>
    <v>Finance</v>
    <v>9</v>
    <v>2.3199999999999998</v>
    <v>1.385</v>
    <v>2.8986000000000001</v>
    <v>0.03</v>
    <v>2.0833000000000001E-2</v>
    <v>AUD</v>
    <v>Catapult Group International Ltd is an Australia-based company, which is engaged in creating the platform of solutions for teams and athletes. The Company operates through three segments: Wearables, Video Analytics and New Products. Wearables segment design, development and supply of wearable technology and analytic software to athletes and sports teams. Video Analytics segment develops and provides digital and video analytic software solutions to elite sports teams. New Products segment is engaged in the development of the prosumer product and entry into the prosumer market. The Company offers various solutions, including wearable technology, video analysis, athlete management and content licensing. Its wearable technology and video analysis solutions are provided to elite clients on both a subscription and upfront sales basis, with subscription sales forming sales to elite clients.</v>
    <v>Australian Securities Exchange</v>
    <v>XASX</v>
    <v>XASX</v>
    <v>75 - 83 High Street, PRAHAN, VICTORIA, 3181 AU</v>
    <v>1.48</v>
    <v>Electronic Equipment &amp; Parts</v>
    <v>Stock</v>
    <v>44552.021666666667</v>
    <v>498</v>
    <v>1.46</v>
    <v>331652400</v>
    <v>CATAPULT GROUP INTERNATIONAL LTD</v>
    <v>CATAPULT GROUP INTERNATIONAL LTD</v>
    <v>1.46</v>
    <v>28.45</v>
    <v>1.44</v>
    <v>1.47</v>
    <v>231924800</v>
    <v>CAT</v>
    <v>CATAPULT GROUP INTERNATIONAL LTD (XASX:CAT)</v>
    <v>40935</v>
    <v>2013</v>
  </rv>
  <rv s="1">
    <v>499</v>
  </rv>
  <rv s="2">
    <fb>1.85</fb>
    <v>10</v>
  </rv>
  <rv s="2">
    <fb>1.83</fb>
    <v>10</v>
  </rv>
  <rv s="2">
    <fb>1.92</fb>
    <v>10</v>
  </rv>
  <rv s="2">
    <fb>1.855</fb>
    <v>10</v>
  </rv>
  <rv s="2">
    <fb>1.97</fb>
    <v>10</v>
  </rv>
  <rv s="2">
    <fb>1.9</fb>
    <v>10</v>
  </rv>
  <rv s="2">
    <fb>1.895</fb>
    <v>10</v>
  </rv>
  <rv s="2">
    <fb>1.88</fb>
    <v>10</v>
  </rv>
  <rv s="2">
    <fb>1.79</fb>
    <v>10</v>
  </rv>
  <rv s="2">
    <fb>1.84</fb>
    <v>10</v>
  </rv>
  <rv s="2">
    <fb>1.7649999999999999</fb>
    <v>10</v>
  </rv>
  <rv s="2">
    <fb>1.74</fb>
    <v>10</v>
  </rv>
  <rv s="2">
    <fb>1.825</fb>
    <v>10</v>
  </rv>
  <rv s="2">
    <fb>1.82</fb>
    <v>10</v>
  </rv>
  <rv s="2">
    <fb>1.8</fb>
    <v>10</v>
  </rv>
  <rv s="2">
    <fb>1.8149999999999999</fb>
    <v>10</v>
  </rv>
  <rv s="2">
    <fb>1.73</fb>
    <v>10</v>
  </rv>
  <rv s="2">
    <fb>1.7</fb>
    <v>10</v>
  </rv>
  <rv s="2">
    <fb>1.675</fb>
    <v>10</v>
  </rv>
  <rv s="2">
    <fb>1.75</fb>
    <v>10</v>
  </rv>
  <rv s="2">
    <fb>1.885</fb>
    <v>10</v>
  </rv>
  <rv s="2">
    <fb>1.875</fb>
    <v>10</v>
  </rv>
  <rv s="2">
    <fb>1.91</fb>
    <v>10</v>
  </rv>
  <rv s="2">
    <fb>1.81</fb>
    <v>10</v>
  </rv>
  <rv s="2">
    <fb>1.8049999999999999</fb>
    <v>10</v>
  </rv>
  <rv s="2">
    <fb>1.7849999999999999</fb>
    <v>10</v>
  </rv>
  <rv s="2">
    <fb>1.7050000000000001</fb>
    <v>10</v>
  </rv>
  <rv s="2">
    <fb>1.67</fb>
    <v>10</v>
  </rv>
  <rv s="2">
    <fb>1.72</fb>
    <v>10</v>
  </rv>
  <rv s="2">
    <fb>1.7450000000000001</fb>
    <v>10</v>
  </rv>
  <rv s="2">
    <fb>1.71</fb>
    <v>10</v>
  </rv>
  <rv s="2">
    <fb>1.6950000000000001</fb>
    <v>10</v>
  </rv>
  <rv s="2">
    <fb>1.835</fb>
    <v>10</v>
  </rv>
  <rv s="2">
    <fb>1.89</fb>
    <v>10</v>
  </rv>
  <rv s="2">
    <fb>1.86</fb>
    <v>10</v>
  </rv>
  <rv s="2">
    <fb>1.93</fb>
    <v>10</v>
  </rv>
  <rv s="2">
    <fb>1.9750000000000001</fb>
    <v>10</v>
  </rv>
  <rv s="2">
    <fb>1.98</fb>
    <v>10</v>
  </rv>
  <rv s="2">
    <fb>2</fb>
    <v>10</v>
  </rv>
  <rv s="2">
    <fb>2.0699999999999998</fb>
    <v>10</v>
  </rv>
  <rv s="2">
    <fb>2.1</fb>
    <v>10</v>
  </rv>
  <rv s="2">
    <fb>2.08</fb>
    <v>10</v>
  </rv>
  <rv s="2">
    <fb>2.21</fb>
    <v>10</v>
  </rv>
  <rv s="2">
    <fb>2.1800000000000002</fb>
    <v>10</v>
  </rv>
  <rv s="2">
    <fb>2.09</fb>
    <v>10</v>
  </rv>
  <rv s="2">
    <fb>2.06</fb>
    <v>10</v>
  </rv>
  <rv s="2">
    <fb>2.02</fb>
    <v>10</v>
  </rv>
  <rv s="2">
    <fb>2.04</fb>
    <v>10</v>
  </rv>
  <rv s="2">
    <fb>2.0499999999999998</fb>
    <v>10</v>
  </rv>
  <rv s="2">
    <fb>2.0299999999999998</fb>
    <v>10</v>
  </rv>
  <rv s="2">
    <fb>1.87</fb>
    <v>10</v>
  </rv>
  <rv s="2">
    <fb>1.9550000000000001</fb>
    <v>10</v>
  </rv>
  <rv s="2">
    <fb>1.9350000000000001</fb>
    <v>10</v>
  </rv>
  <rv s="2">
    <fb>2.0099999999999998</fb>
    <v>10</v>
  </rv>
  <rv s="2">
    <fb>2.27</fb>
    <v>10</v>
  </rv>
  <rv s="2">
    <fb>2.17</fb>
    <v>10</v>
  </rv>
  <rv s="2">
    <fb>2.2000000000000002</fb>
    <v>10</v>
  </rv>
  <rv s="2">
    <fb>2.13</fb>
    <v>10</v>
  </rv>
  <rv s="2">
    <fb>2.15</fb>
    <v>10</v>
  </rv>
  <rv s="2">
    <fb>2.23</fb>
    <v>10</v>
  </rv>
  <rv s="2">
    <fb>2.19</fb>
    <v>10</v>
  </rv>
  <rv s="2">
    <fb>2.2200000000000002</fb>
    <v>10</v>
  </rv>
  <rv s="2">
    <fb>2.14</fb>
    <v>10</v>
  </rv>
  <rv s="6">
    <fb t="e">#N/A</fb>
    <v>6</v>
    <v>4</v>
  </rv>
  <rv s="2">
    <fb>1.9850000000000001</fb>
    <v>10</v>
  </rv>
  <rv s="2">
    <fb>1.99</fb>
    <v>10</v>
  </rv>
  <rv s="2">
    <fb>1.94</fb>
    <v>10</v>
  </rv>
  <rv s="2">
    <fb>1.78</fb>
    <v>10</v>
  </rv>
  <rv s="2">
    <fb>1.7749999999999999</fb>
    <v>10</v>
  </rv>
  <rv s="2">
    <fb>1.77</fb>
    <v>10</v>
  </rv>
  <rv s="2">
    <fb>1.76</fb>
    <v>10</v>
  </rv>
  <rv s="2">
    <fb>1.68</fb>
    <v>10</v>
  </rv>
  <rv s="2">
    <fb>1.865</fb>
    <v>10</v>
  </rv>
  <rv s="2">
    <fb>1.95</fb>
    <v>10</v>
  </rv>
  <rv s="2">
    <fb>1.915</fb>
    <v>10</v>
  </rv>
  <rv s="2">
    <fb>1.9950000000000001</fb>
    <v>10</v>
  </rv>
  <rv s="2">
    <fb>1.905</fb>
    <v>10</v>
  </rv>
  <rv s="2">
    <fb>1.845</fb>
    <v>10</v>
  </rv>
  <rv s="2">
    <fb>1.9650000000000001</fb>
    <v>10</v>
  </rv>
  <rv s="2">
    <fb>1.96</fb>
    <v>10</v>
  </rv>
  <rv s="2">
    <fb>1.69</fb>
    <v>10</v>
  </rv>
  <rv s="2">
    <fb>1.7150000000000001</fb>
    <v>10</v>
  </rv>
  <rv s="2">
    <fb>1.635</fb>
    <v>10</v>
  </rv>
  <rv s="2">
    <fb>1.66</fb>
    <v>10</v>
  </rv>
  <rv s="2">
    <fb>1.56</fb>
    <v>10</v>
  </rv>
  <rv s="2">
    <fb>1.645</fb>
    <v>10</v>
  </rv>
  <rv s="2">
    <fb>1.655</fb>
    <v>10</v>
  </rv>
  <rv s="2">
    <fb>1.595</fb>
    <v>10</v>
  </rv>
  <rv s="2">
    <fb>1.5649999999999999</fb>
    <v>10</v>
  </rv>
  <rv s="2">
    <fb>1.585</fb>
    <v>10</v>
  </rv>
  <rv s="2">
    <fb>1.52</fb>
    <v>10</v>
  </rv>
  <rv s="2">
    <fb>1.51</fb>
    <v>10</v>
  </rv>
  <rv s="2">
    <fb>1.5</fb>
    <v>10</v>
  </rv>
  <rv s="2">
    <fb>1.5549999999999999</fb>
    <v>10</v>
  </rv>
  <rv s="2">
    <fb>1.5349999999999999</fb>
    <v>10</v>
  </rv>
  <rv s="2">
    <fb>1.48</fb>
    <v>10</v>
  </rv>
  <rv s="2">
    <fb>1.4</fb>
    <v>10</v>
  </rv>
  <rv s="2">
    <fb>1.47</fb>
    <v>10</v>
  </rv>
  <rv s="2">
    <fb>1.4750000000000001</fb>
    <v>10</v>
  </rv>
  <rv s="2">
    <fb>1.45</fb>
    <v>10</v>
  </rv>
  <rv s="2">
    <fb>1.4950000000000001</fb>
    <v>10</v>
  </rv>
  <rv s="2">
    <fb>1.44</fb>
    <v>10</v>
  </rv>
  <rv s="2">
    <fb>1.46</fb>
    <v>10</v>
  </rv>
  <rv s="2">
    <fb>1.43</fb>
    <v>10</v>
  </rv>
  <rv s="3">
    <v>https://creativecommons.org/licenses/by-sa/3.0</v>
    <v>CC BY-SA 3.0</v>
  </rv>
  <rv s="3">
    <v>http://es.wikipedia.org/wiki/Commonwealth_Bank</v>
    <v>Wikipedia</v>
  </rv>
  <rv s="7">
    <v>605</v>
    <v>606</v>
  </rv>
  <rv s="8">
    <v>17</v>
    <v>https://www.bing.com/th?id=AMMS_089ff6a47bfca2b56ef8471130a40973&amp;qlt=95</v>
    <v>607</v>
    <v>0</v>
    <v>https://www.bing.com/images/search?form=xlimg&amp;q=commonwealth+bank</v>
    <v>Image of COMMONWEALTH BANK OF AUSTRALIA</v>
  </rv>
  <rv s="3">
    <v>https://www.bing.com/financeapi/forcetrigger?t=aa5cec&amp;q=XASX%3aCBA&amp;form=skydnc</v>
    <v>Learn more on Bing</v>
  </rv>
  <rv s="9">
    <v>en-AU</v>
    <v>aa5cec</v>
    <v>268435456</v>
    <v>1</v>
    <v>Powered by Refinitiv</v>
    <v>13</v>
    <v>COMMONWEALTH BANK OF AUSTRALIA (XASX:CBA)</v>
    <v>15</v>
    <v>16</v>
    <v>Finance</v>
    <v>9</v>
    <v>110.19</v>
    <v>81.56</v>
    <v>0.96430000000000005</v>
    <v>0.15</v>
    <v>1.5060000000000002E-3</v>
    <v>AUD</v>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Banking segment provides banking services to relationship managed business and agribusiness customers, and offers digital payments and claims solutions; Institutional Banking and Markets serves the commercial and wholesale banking needs of corporate, institutional and government clients; New Zealand segment includes the banking and funds management businesses operating in New Zealand; International Financial Services and Corporate Centre includes the Indonesian retail and business banking operations, and investments in China and Vietnam. Its Corporate Centre includes treasury, legal and corporate affairs.</v>
    <v>46189</v>
    <v>Australian Securities Exchange</v>
    <v>XASX</v>
    <v>XASX</v>
    <v>Ground Floor, Tower 1, 201 Sussex Street, SYDNEY, NEW SOUTH WALES, 2000 AU</v>
    <v>99.915000000000006</v>
    <v>608</v>
    <v>Banking Services</v>
    <v>Stock</v>
    <v>44552.022375821092</v>
    <v>609</v>
    <v>99.21</v>
    <v>169274000000</v>
    <v>COMMONWEALTH BANK OF AUSTRALIA</v>
    <v>COMMONWEALTH BANK OF AUSTRALIA</v>
    <v>99.8</v>
    <v>19.95</v>
    <v>99.59</v>
    <v>99.74</v>
    <v>1706392000</v>
    <v>CBA</v>
    <v>COMMONWEALTH BANK OF AUSTRALIA (XASX:CBA)</v>
    <v>325022</v>
    <v>1991</v>
  </rv>
  <rv s="1">
    <v>610</v>
  </rv>
  <rv s="2">
    <fb>82.42</fb>
    <v>10</v>
  </rv>
  <rv s="2">
    <fb>83.18</fb>
    <v>10</v>
  </rv>
  <rv s="2">
    <fb>83.15</fb>
    <v>10</v>
  </rv>
  <rv s="2">
    <fb>84.01</fb>
    <v>10</v>
  </rv>
  <rv s="2">
    <fb>83.59</fb>
    <v>10</v>
  </rv>
  <rv s="2">
    <fb>82.11</fb>
    <v>10</v>
  </rv>
  <rv s="2">
    <fb>83.75</fb>
    <v>10</v>
  </rv>
  <rv s="2">
    <fb>83.23</fb>
    <v>10</v>
  </rv>
  <rv s="2">
    <fb>82.9</fb>
    <v>10</v>
  </rv>
  <rv s="2">
    <fb>84.58</fb>
    <v>10</v>
  </rv>
  <rv s="2">
    <fb>85.63</fb>
    <v>10</v>
  </rv>
  <rv s="2">
    <fb>85.16</fb>
    <v>10</v>
  </rv>
  <rv s="2">
    <fb>85.88</fb>
    <v>10</v>
  </rv>
  <rv s="2">
    <fb>85.97</fb>
    <v>10</v>
  </rv>
  <rv s="2">
    <fb>86.33</fb>
    <v>10</v>
  </rv>
  <rv s="2">
    <fb>84.67</fb>
    <v>10</v>
  </rv>
  <rv s="2">
    <fb>85.11</fb>
    <v>10</v>
  </rv>
  <rv s="2">
    <fb>84.37</fb>
    <v>10</v>
  </rv>
  <rv s="2">
    <fb>85.32</fb>
    <v>10</v>
  </rv>
  <rv s="2">
    <fb>85.09</fb>
    <v>10</v>
  </rv>
  <rv s="2">
    <fb>85.27</fb>
    <v>10</v>
  </rv>
  <rv s="2">
    <fb>86.6</fb>
    <v>10</v>
  </rv>
  <rv s="2">
    <fb>85.14</fb>
    <v>10</v>
  </rv>
  <rv s="2">
    <fb>83.51</fb>
    <v>10</v>
  </rv>
  <rv s="2">
    <fb>84.68</fb>
    <v>10</v>
  </rv>
  <rv s="2">
    <fb>86.59</fb>
    <v>10</v>
  </rv>
  <rv s="2">
    <fb>87.59</fb>
    <v>10</v>
  </rv>
  <rv s="2">
    <fb>87.06</fb>
    <v>10</v>
  </rv>
  <rv s="2">
    <fb>88.64</fb>
    <v>10</v>
  </rv>
  <rv s="2">
    <fb>88.62</fb>
    <v>10</v>
  </rv>
  <rv s="2">
    <fb>87.42</fb>
    <v>10</v>
  </rv>
  <rv s="2">
    <fb>86.12</fb>
    <v>10</v>
  </rv>
  <rv s="2">
    <fb>86.87</fb>
    <v>10</v>
  </rv>
  <rv s="2">
    <fb>86.31</fb>
    <v>10</v>
  </rv>
  <rv s="2">
    <fb>84.28</fb>
    <v>10</v>
  </rv>
  <rv s="2">
    <fb>83.62</fb>
    <v>10</v>
  </rv>
  <rv s="2">
    <fb>82.51</fb>
    <v>10</v>
  </rv>
  <rv s="2">
    <fb>81.900000000000006</fb>
    <v>10</v>
  </rv>
  <rv s="2">
    <fb>83.29</fb>
    <v>10</v>
  </rv>
  <rv s="2">
    <fb>82.78</fb>
    <v>10</v>
  </rv>
  <rv s="2">
    <fb>83.7</fb>
    <v>10</v>
  </rv>
  <rv s="2">
    <fb>81.56</fb>
    <v>10</v>
  </rv>
  <rv s="2">
    <fb>84.11</fb>
    <v>10</v>
  </rv>
  <rv s="2">
    <fb>84.49</fb>
    <v>10</v>
  </rv>
  <rv s="2">
    <fb>85.4</fb>
    <v>10</v>
  </rv>
  <rv s="2">
    <fb>86.38</fb>
    <v>10</v>
  </rv>
  <rv s="2">
    <fb>86.45</fb>
    <v>10</v>
  </rv>
  <rv s="2">
    <fb>87.32</fb>
    <v>10</v>
  </rv>
  <rv s="2">
    <fb>87.89</fb>
    <v>10</v>
  </rv>
  <rv s="2">
    <fb>86.72</fb>
    <v>10</v>
  </rv>
  <rv s="2">
    <fb>86.49</fb>
    <v>10</v>
  </rv>
  <rv s="2">
    <fb>86.4</fb>
    <v>10</v>
  </rv>
  <rv s="2">
    <fb>87.18</fb>
    <v>10</v>
  </rv>
  <rv s="2">
    <fb>87.11</fb>
    <v>10</v>
  </rv>
  <rv s="2">
    <fb>85.75</fb>
    <v>10</v>
  </rv>
  <rv s="2">
    <fb>84.71</fb>
    <v>10</v>
  </rv>
  <rv s="2">
    <fb>85.08</fb>
    <v>10</v>
  </rv>
  <rv s="2">
    <fb>84.77</fb>
    <v>10</v>
  </rv>
  <rv s="2">
    <fb>86.37</fb>
    <v>10</v>
  </rv>
  <rv s="2">
    <fb>86.54</fb>
    <v>10</v>
  </rv>
  <rv s="2">
    <fb>85.57</fb>
    <v>10</v>
  </rv>
  <rv s="2">
    <fb>86.1</fb>
    <v>10</v>
  </rv>
  <rv s="2">
    <fb>86.21</fb>
    <v>10</v>
  </rv>
  <rv s="2">
    <fb>86.03</fb>
    <v>10</v>
  </rv>
  <rv s="2">
    <fb>86.53</fb>
    <v>10</v>
  </rv>
  <rv s="2">
    <fb>87.12</fb>
    <v>10</v>
  </rv>
  <rv s="2">
    <fb>87.13</fb>
    <v>10</v>
  </rv>
  <rv s="2">
    <fb>87.19</fb>
    <v>10</v>
  </rv>
  <rv s="2">
    <fb>87.91</fb>
    <v>10</v>
  </rv>
  <rv s="2">
    <fb>87.99</fb>
    <v>10</v>
  </rv>
  <rv s="2">
    <fb>88.84</fb>
    <v>10</v>
  </rv>
  <rv s="2">
    <fb>87.74</fb>
    <v>10</v>
  </rv>
  <rv s="2">
    <fb>88.17</fb>
    <v>10</v>
  </rv>
  <rv s="2">
    <fb>89.14</fb>
    <v>10</v>
  </rv>
  <rv s="2">
    <fb>89.39</fb>
    <v>10</v>
  </rv>
  <rv s="2">
    <fb>89.05</fb>
    <v>10</v>
  </rv>
  <rv s="2">
    <fb>89.33</fb>
    <v>10</v>
  </rv>
  <rv s="2">
    <fb>90.21</fb>
    <v>10</v>
  </rv>
  <rv s="2">
    <fb>90</fb>
    <v>10</v>
  </rv>
  <rv s="2">
    <fb>89.04</fb>
    <v>10</v>
  </rv>
  <rv s="2">
    <fb>89.7</fb>
    <v>10</v>
  </rv>
  <rv s="2">
    <fb>90.45</fb>
    <v>10</v>
  </rv>
  <rv s="2">
    <fb>92.72</fb>
    <v>10</v>
  </rv>
  <rv s="2">
    <fb>92.94</fb>
    <v>10</v>
  </rv>
  <rv s="2">
    <fb>93.92</fb>
    <v>10</v>
  </rv>
  <rv s="2">
    <fb>95.15</fb>
    <v>10</v>
  </rv>
  <rv s="2">
    <fb>94.58</fb>
    <v>10</v>
  </rv>
  <rv s="2">
    <fb>95.57</fb>
    <v>10</v>
  </rv>
  <rv s="2">
    <fb>95.98</fb>
    <v>10</v>
  </rv>
  <rv s="2">
    <fb>96.58</fb>
    <v>10</v>
  </rv>
  <rv s="2">
    <fb>97.79</fb>
    <v>10</v>
  </rv>
  <rv s="2">
    <fb>97.76</fb>
    <v>10</v>
  </rv>
  <rv s="2">
    <fb>95.32</fb>
    <v>10</v>
  </rv>
  <rv s="2">
    <fb>98.4</fb>
    <v>10</v>
  </rv>
  <rv s="2">
    <fb>98.05</fb>
    <v>10</v>
  </rv>
  <rv s="2">
    <fb>98.76</fb>
    <v>10</v>
  </rv>
  <rv s="2">
    <fb>99.63</fb>
    <v>10</v>
  </rv>
  <rv s="2">
    <fb>99.58</fb>
    <v>10</v>
  </rv>
  <rv s="2">
    <fb>98.97</fb>
    <v>10</v>
  </rv>
  <rv s="2">
    <fb>100.56</fb>
    <v>10</v>
  </rv>
  <rv s="2">
    <fb>99.72</fb>
    <v>10</v>
  </rv>
  <rv s="2">
    <fb>99.46</fb>
    <v>10</v>
  </rv>
  <rv s="2">
    <fb>100.33</fb>
    <v>10</v>
  </rv>
  <rv s="2">
    <fb>101.21</fb>
    <v>10</v>
  </rv>
  <rv s="2">
    <fb>102.52</fb>
    <v>10</v>
  </rv>
  <rv s="2">
    <fb>101.93</fb>
    <v>10</v>
  </rv>
  <rv s="2">
    <fb>101.48</fb>
    <v>10</v>
  </rv>
  <rv s="2">
    <fb>101.08</fb>
    <v>10</v>
  </rv>
  <rv s="2">
    <fb>101.85</fb>
    <v>10</v>
  </rv>
  <rv s="2">
    <fb>101.36</fb>
    <v>10</v>
  </rv>
  <rv s="2">
    <fb>103.45</fb>
    <v>10</v>
  </rv>
  <rv s="2">
    <fb>104.82</fb>
    <v>10</v>
  </rv>
  <rv s="2">
    <fb>105.91</fb>
    <v>10</v>
  </rv>
  <rv s="2">
    <fb>103.69</fb>
    <v>10</v>
  </rv>
  <rv s="2">
    <fb>98.06</fb>
    <v>10</v>
  </rv>
  <rv s="2">
    <fb>100.23</fb>
    <v>10</v>
  </rv>
  <rv s="2">
    <fb>99.2</fb>
    <v>10</v>
  </rv>
  <rv s="2">
    <fb>98.65</fb>
    <v>10</v>
  </rv>
  <rv s="2">
    <fb>99.26</fb>
    <v>10</v>
  </rv>
  <rv s="2">
    <fb>99.87</fb>
    <v>10</v>
  </rv>
  <rv s="2">
    <fb>100.48</fb>
    <v>10</v>
  </rv>
  <rv s="2">
    <fb>98.7</fb>
    <v>10</v>
  </rv>
  <rv s="2">
    <fb>99.49</fb>
    <v>10</v>
  </rv>
  <rv s="2">
    <fb>99.18</fb>
    <v>10</v>
  </rv>
  <rv s="2">
    <fb>98.62</fb>
    <v>10</v>
  </rv>
  <rv s="2">
    <fb>99.71</fb>
    <v>10</v>
  </rv>
  <rv s="2">
    <fb>98.59</fb>
    <v>10</v>
  </rv>
  <rv s="2">
    <fb>99.17</fb>
    <v>10</v>
  </rv>
  <rv s="2">
    <fb>98.39</fb>
    <v>10</v>
  </rv>
  <rv s="2">
    <fb>98.78</fb>
    <v>10</v>
  </rv>
  <rv s="2">
    <fb>98.31</fb>
    <v>10</v>
  </rv>
  <rv s="2">
    <fb>98.19</fb>
    <v>10</v>
  </rv>
  <rv s="2">
    <fb>97.68</fb>
    <v>10</v>
  </rv>
  <rv s="2">
    <fb>97.61</fb>
    <v>10</v>
  </rv>
  <rv s="2">
    <fb>98.42</fb>
    <v>10</v>
  </rv>
  <rv s="2">
    <fb>99.88</fb>
    <v>10</v>
  </rv>
  <rv s="2">
    <fb>99.12</fb>
    <v>10</v>
  </rv>
  <rv s="2">
    <fb>99.14</fb>
    <v>10</v>
  </rv>
  <rv s="2">
    <fb>100.71</fb>
    <v>10</v>
  </rv>
  <rv s="2">
    <fb>99.3</fb>
    <v>10</v>
  </rv>
  <rv s="2">
    <fb>99.45</fb>
    <v>10</v>
  </rv>
  <rv s="2">
    <fb>99.65</fb>
    <v>10</v>
  </rv>
  <rv s="2">
    <fb>101.66</fb>
    <v>10</v>
  </rv>
  <rv s="2">
    <fb>101.45</fb>
    <v>10</v>
  </rv>
  <rv s="2">
    <fb>102.23</fb>
    <v>10</v>
  </rv>
  <rv s="2">
    <fb>103.41</fb>
    <v>10</v>
  </rv>
  <rv s="2">
    <fb>103.75</fb>
    <v>10</v>
  </rv>
  <rv s="2">
    <fb>104.94</fb>
    <v>10</v>
  </rv>
  <rv s="2">
    <fb>106.56</fb>
    <v>10</v>
  </rv>
  <rv s="2">
    <fb>108.17</fb>
    <v>10</v>
  </rv>
  <rv s="2">
    <fb>105.88</fb>
    <v>10</v>
  </rv>
  <rv s="2">
    <fb>104.03</fb>
    <v>10</v>
  </rv>
  <rv s="2">
    <fb>102.54</fb>
    <v>10</v>
  </rv>
  <rv s="2">
    <fb>99</fb>
    <v>10</v>
  </rv>
  <rv s="2">
    <fb>99.77</fb>
    <v>10</v>
  </rv>
  <rv s="2">
    <fb>99.22</fb>
    <v>10</v>
  </rv>
  <rv s="2">
    <fb>99.27</fb>
    <v>10</v>
  </rv>
  <rv s="2">
    <fb>100.17</fb>
    <v>10</v>
  </rv>
  <rv s="2">
    <fb>99.91</fb>
    <v>10</v>
  </rv>
  <rv s="2">
    <fb>100.32</fb>
    <v>10</v>
  </rv>
  <rv s="2">
    <fb>100.99</fb>
    <v>10</v>
  </rv>
  <rv s="2">
    <fb>101.54</fb>
    <v>10</v>
  </rv>
  <rv s="2">
    <fb>100.42</fb>
    <v>10</v>
  </rv>
  <rv s="2">
    <fb>100.12</fb>
    <v>10</v>
  </rv>
  <rv s="2">
    <fb>101</fb>
    <v>10</v>
  </rv>
  <rv s="2">
    <fb>101.37</fb>
    <v>10</v>
  </rv>
  <rv s="2">
    <fb>101.84</fb>
    <v>10</v>
  </rv>
  <rv s="2">
    <fb>102.16</fb>
    <v>10</v>
  </rv>
  <rv s="2">
    <fb>102.14</fb>
    <v>10</v>
  </rv>
  <rv s="2">
    <fb>102.92</fb>
    <v>10</v>
  </rv>
  <rv s="2">
    <fb>100.55</fb>
    <v>10</v>
  </rv>
  <rv s="2">
    <fb>101.09</fb>
    <v>10</v>
  </rv>
  <rv s="2">
    <fb>101.3</fb>
    <v>10</v>
  </rv>
  <rv s="2">
    <fb>101.58</fb>
    <v>10</v>
  </rv>
  <rv s="2">
    <fb>101.41</fb>
    <v>10</v>
  </rv>
  <rv s="2">
    <fb>102.85</fb>
    <v>10</v>
  </rv>
  <rv s="2">
    <fb>102.88</fb>
    <v>10</v>
  </rv>
  <rv s="2">
    <fb>100.81</fb>
    <v>10</v>
  </rv>
  <rv s="2">
    <fb>100.34</fb>
    <v>10</v>
  </rv>
  <rv s="2">
    <fb>99.64</fb>
    <v>10</v>
  </rv>
  <rv s="2">
    <fb>100.8</fb>
    <v>10</v>
  </rv>
  <rv s="2">
    <fb>101.7</fb>
    <v>10</v>
  </rv>
  <rv s="2">
    <fb>104.59</fb>
    <v>10</v>
  </rv>
  <rv s="2">
    <fb>104</fb>
    <v>10</v>
  </rv>
  <rv s="2">
    <fb>102.62</fb>
    <v>10</v>
  </rv>
  <rv s="2">
    <fb>104.33</fb>
    <v>10</v>
  </rv>
  <rv s="2">
    <fb>100.08</fb>
    <v>10</v>
  </rv>
  <rv s="2">
    <fb>105.16</fb>
    <v>10</v>
  </rv>
  <rv s="2">
    <fb>105.5</fb>
    <v>10</v>
  </rv>
  <rv s="2">
    <fb>103.42</fb>
    <v>10</v>
  </rv>
  <rv s="2">
    <fb>104.45</fb>
    <v>10</v>
  </rv>
  <rv s="2">
    <fb>104.69</fb>
    <v>10</v>
  </rv>
  <rv s="2">
    <fb>104.89</fb>
    <v>10</v>
  </rv>
  <rv s="2">
    <fb>103.22</fb>
    <v>10</v>
  </rv>
  <rv s="2">
    <fb>101.91</fb>
    <v>10</v>
  </rv>
  <rv s="2">
    <fb>102.28</fb>
    <v>10</v>
  </rv>
  <rv s="2">
    <fb>103.94</fb>
    <v>10</v>
  </rv>
  <rv s="2">
    <fb>103.89</fb>
    <v>10</v>
  </rv>
  <rv s="2">
    <fb>105.03</fb>
    <v>10</v>
  </rv>
  <rv s="2">
    <fb>104.95</fb>
    <v>10</v>
  </rv>
  <rv s="2">
    <fb>104.88</fb>
    <v>10</v>
  </rv>
  <rv s="2">
    <fb>105.46</fb>
    <v>10</v>
  </rv>
  <rv s="2">
    <fb>105.1</fb>
    <v>10</v>
  </rv>
  <rv s="2">
    <fb>106.1</fb>
    <v>10</v>
  </rv>
  <rv s="2">
    <fb>106.86</fb>
    <v>10</v>
  </rv>
  <rv s="2">
    <fb>104.68</fb>
    <v>10</v>
  </rv>
  <rv s="2">
    <fb>106.29</fb>
    <v>10</v>
  </rv>
  <rv s="2">
    <fb>105.76</fb>
    <v>10</v>
  </rv>
  <rv s="2">
    <fb>107</fb>
    <v>10</v>
  </rv>
  <rv s="2">
    <fb>108.5</fb>
    <v>10</v>
  </rv>
  <rv s="2">
    <fb>109.71</fb>
    <v>10</v>
  </rv>
  <rv s="2">
    <fb>110.13</fb>
    <v>10</v>
  </rv>
  <rv s="2">
    <fb>108.81</fb>
    <v>10</v>
  </rv>
  <rv s="2">
    <fb>108.91</fb>
    <v>10</v>
  </rv>
  <rv s="2">
    <fb>107.17</fb>
    <v>10</v>
  </rv>
  <rv s="2">
    <fb>108.12</fb>
    <v>10</v>
  </rv>
  <rv s="2">
    <fb>108.01</fb>
    <v>10</v>
  </rv>
  <rv s="2">
    <fb>107.68</fb>
    <v>10</v>
  </rv>
  <rv s="2">
    <fb>98.99</fb>
    <v>10</v>
  </rv>
  <rv s="2">
    <fb>97.46</fb>
    <v>10</v>
  </rv>
  <rv s="2">
    <fb>97.81</fb>
    <v>10</v>
  </rv>
  <rv s="2">
    <fb>95.8</fb>
    <v>10</v>
  </rv>
  <rv s="2">
    <fb>96.82</fb>
    <v>10</v>
  </rv>
  <rv s="2">
    <fb>97.18</fb>
    <v>10</v>
  </rv>
  <rv s="2">
    <fb>95.77</fb>
    <v>10</v>
  </rv>
  <rv s="2">
    <fb>94.81</fb>
    <v>10</v>
  </rv>
  <rv s="2">
    <fb>93.78</fb>
    <v>10</v>
  </rv>
  <rv s="2">
    <fb>93.18</fb>
    <v>10</v>
  </rv>
  <rv s="2">
    <fb>93.88</fb>
    <v>10</v>
  </rv>
  <rv s="2">
    <fb>95.9</fb>
    <v>10</v>
  </rv>
  <rv s="2">
    <fb>96.61</fb>
    <v>10</v>
  </rv>
  <rv s="2">
    <fb>97.24</fb>
    <v>10</v>
  </rv>
  <rv s="2">
    <fb>97.63</fb>
    <v>10</v>
  </rv>
  <rv s="2">
    <fb>97.95</fb>
    <v>10</v>
  </rv>
  <rv s="2">
    <fb>98.16</fb>
    <v>10</v>
  </rv>
  <rv s="2">
    <fb>97.9</fb>
    <v>10</v>
  </rv>
  <rv s="2">
    <fb>98.03</fb>
    <v>10</v>
  </rv>
  <rv s="2">
    <fb>97.54</fb>
    <v>10</v>
  </rv>
  <rv s="2">
    <fb>96.93</fb>
    <v>10</v>
  </rv>
  <rv s="2">
    <fb>96.79</fb>
    <v>10</v>
  </rv>
  <rv s="2">
    <fb>99.59</fb>
    <v>10</v>
  </rv>
  <rv s="3">
    <v>https://www.bing.com/financeapi/forcetrigger?t=aa658m&amp;q=XASX%3aEOS&amp;form=skydnc</v>
    <v>Learn more on Bing</v>
  </rv>
  <rv s="4">
    <v>en-AU</v>
    <v>aa658m</v>
    <v>268435456</v>
    <v>1</v>
    <v>Powered by Refinitiv</v>
    <v>6</v>
    <v>ELECTRO OPTIC SYSTEMS HOLDINGS LIMITED (XASX:EOS)</v>
    <v>7</v>
    <v>8</v>
    <v>Finance</v>
    <v>9</v>
    <v>6.36</v>
    <v>2.23</v>
    <v>1.7922</v>
    <v>0.01</v>
    <v>4.2920000000000007E-3</v>
    <v>AUD</v>
    <v>Electro Optic Systems Holdings Limited is an Australia-based technology company. The Company operates in three sectors: Defense, Space and Communications. The Company’s Defense Systems develops, manufactures and markets fire control, surveillance and weapon systems to approved military customers. Its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2.38</v>
    <v>Aerospace &amp; Defense</v>
    <v>Stock</v>
    <v>44552.022175925929</v>
    <v>853</v>
    <v>2.3199999999999998</v>
    <v>344084400</v>
    <v>ELECTRO OPTIC SYSTEMS HOLDINGS LIMITED</v>
    <v>ELECTRO OPTIC SYSTEMS HOLDINGS LIMITED</v>
    <v>2.37</v>
    <v>28.53</v>
    <v>2.33</v>
    <v>2.34</v>
    <v>150914200</v>
    <v>EOS</v>
    <v>ELECTRO OPTIC SYSTEMS HOLDINGS LIMITED (XASX:EOS)</v>
    <v>47479</v>
    <v>2000</v>
  </rv>
  <rv s="1">
    <v>854</v>
  </rv>
  <rv s="2">
    <fb>5.9</fb>
    <v>10</v>
  </rv>
  <rv s="2">
    <fb>5.94</fb>
    <v>10</v>
  </rv>
  <rv s="2">
    <fb>5.95</fb>
    <v>10</v>
  </rv>
  <rv s="2">
    <fb>6.09</fb>
    <v>10</v>
  </rv>
  <rv s="2">
    <fb>5.97</fb>
    <v>10</v>
  </rv>
  <rv s="2">
    <fb>5.91</fb>
    <v>10</v>
  </rv>
  <rv s="2">
    <fb>5.86</fb>
    <v>10</v>
  </rv>
  <rv s="2">
    <fb>5.73</fb>
    <v>10</v>
  </rv>
  <rv s="2">
    <fb>5.57</fb>
    <v>10</v>
  </rv>
  <rv s="2">
    <fb>5.67</fb>
    <v>10</v>
  </rv>
  <rv s="2">
    <fb>5.6</fb>
    <v>10</v>
  </rv>
  <rv s="2">
    <fb>5.65</fb>
    <v>10</v>
  </rv>
  <rv s="2">
    <fb>5.84</fb>
    <v>10</v>
  </rv>
  <rv s="2">
    <fb>5.77</fb>
    <v>10</v>
  </rv>
  <rv s="2">
    <fb>5.7</fb>
    <v>10</v>
  </rv>
  <rv s="2">
    <fb>5.69</fb>
    <v>10</v>
  </rv>
  <rv s="2">
    <fb>5.41</fb>
    <v>10</v>
  </rv>
  <rv s="2">
    <fb>5.42</fb>
    <v>10</v>
  </rv>
  <rv s="2">
    <fb>5.31</fb>
    <v>10</v>
  </rv>
  <rv s="2">
    <fb>5.15</fb>
    <v>10</v>
  </rv>
  <rv s="2">
    <fb>5.18</fb>
    <v>10</v>
  </rv>
  <rv s="2">
    <fb>5.21</fb>
    <v>10</v>
  </rv>
  <rv s="2">
    <fb>5.12</fb>
    <v>10</v>
  </rv>
  <rv s="2">
    <fb>5.25</fb>
    <v>10</v>
  </rv>
  <rv s="2">
    <fb>5.45</fb>
    <v>10</v>
  </rv>
  <rv s="2">
    <fb>5.13</fb>
    <v>10</v>
  </rv>
  <rv s="2">
    <fb>5.29</fb>
    <v>10</v>
  </rv>
  <rv s="2">
    <fb>5.17</fb>
    <v>10</v>
  </rv>
  <rv s="2">
    <fb>5.2</fb>
    <v>10</v>
  </rv>
  <rv s="2">
    <fb>5.14</fb>
    <v>10</v>
  </rv>
  <rv s="2">
    <fb>5.08</fb>
    <v>10</v>
  </rv>
  <rv s="2">
    <fb>4.93</fb>
    <v>10</v>
  </rv>
  <rv s="2">
    <fb>4.97</fb>
    <v>10</v>
  </rv>
  <rv s="2">
    <fb>5.05</fb>
    <v>10</v>
  </rv>
  <rv s="2">
    <fb>4.79</fb>
    <v>10</v>
  </rv>
  <rv s="2">
    <fb>4.8600000000000003</fb>
    <v>10</v>
  </rv>
  <rv s="2">
    <fb>4.46</fb>
    <v>10</v>
  </rv>
  <rv s="2">
    <fb>5.01</fb>
    <v>10</v>
  </rv>
  <rv s="2">
    <fb>5.24</fb>
    <v>10</v>
  </rv>
  <rv s="2">
    <fb>5.19</fb>
    <v>10</v>
  </rv>
  <rv s="2">
    <fb>5</fb>
    <v>10</v>
  </rv>
  <rv s="2">
    <fb>5.33</fb>
    <v>10</v>
  </rv>
  <rv s="2">
    <fb>5.23</fb>
    <v>10</v>
  </rv>
  <rv s="2">
    <fb>5.37</fb>
    <v>10</v>
  </rv>
  <rv s="2">
    <fb>5.64</fb>
    <v>10</v>
  </rv>
  <rv s="2">
    <fb>5.52</fb>
    <v>10</v>
  </rv>
  <rv s="2">
    <fb>5.46</fb>
    <v>10</v>
  </rv>
  <rv s="2">
    <fb>5.3</fb>
    <v>10</v>
  </rv>
  <rv s="2">
    <fb>5.22</fb>
    <v>10</v>
  </rv>
  <rv s="2">
    <fb>5.26</fb>
    <v>10</v>
  </rv>
  <rv s="2">
    <fb>5.0999999999999996</fb>
    <v>10</v>
  </rv>
  <rv s="2">
    <fb>5.27</fb>
    <v>10</v>
  </rv>
  <rv s="2">
    <fb>5.38</fb>
    <v>10</v>
  </rv>
  <rv s="2">
    <fb>5.35</fb>
    <v>10</v>
  </rv>
  <rv s="2">
    <fb>5.1100000000000003</fb>
    <v>10</v>
  </rv>
  <rv s="2">
    <fb>5.0599999999999996</fb>
    <v>10</v>
  </rv>
  <rv s="2">
    <fb>4.62</fb>
    <v>10</v>
  </rv>
  <rv s="2">
    <fb>4.45</fb>
    <v>10</v>
  </rv>
  <rv s="2">
    <fb>4.29</fb>
    <v>10</v>
  </rv>
  <rv s="2">
    <fb>4.13</fb>
    <v>10</v>
  </rv>
  <rv s="2">
    <fb>4.37</fb>
    <v>10</v>
  </rv>
  <rv s="2">
    <fb>4.24</fb>
    <v>10</v>
  </rv>
  <rv s="2">
    <fb>4.1500000000000004</fb>
    <v>10</v>
  </rv>
  <rv s="2">
    <fb>3.99</fb>
    <v>10</v>
  </rv>
  <rv s="2">
    <fb>4.4000000000000004</fb>
    <v>10</v>
  </rv>
  <rv s="2">
    <fb>4.04</fb>
    <v>10</v>
  </rv>
  <rv s="2">
    <fb>3.85</fb>
    <v>10</v>
  </rv>
  <rv s="2">
    <fb>3.71</fb>
    <v>10</v>
  </rv>
  <rv s="2">
    <fb>3.76</fb>
    <v>10</v>
  </rv>
  <rv s="2">
    <fb>3.82</fb>
    <v>10</v>
  </rv>
  <rv s="2">
    <fb>3.95</fb>
    <v>10</v>
  </rv>
  <rv s="2">
    <fb>3.91</fb>
    <v>10</v>
  </rv>
  <rv s="2">
    <fb>3.93</fb>
    <v>10</v>
  </rv>
  <rv s="2">
    <fb>4.1900000000000004</fb>
    <v>10</v>
  </rv>
  <rv s="2">
    <fb>4.0999999999999996</fb>
    <v>10</v>
  </rv>
  <rv s="2">
    <fb>4.01</fb>
    <v>10</v>
  </rv>
  <rv s="2">
    <fb>4.3099999999999996</fb>
    <v>10</v>
  </rv>
  <rv s="2">
    <fb>4.25</fb>
    <v>10</v>
  </rv>
  <rv s="2">
    <fb>4.3899999999999997</fb>
    <v>10</v>
  </rv>
  <rv s="2">
    <fb>4.38</fb>
    <v>10</v>
  </rv>
  <rv s="2">
    <fb>4.3499999999999996</fb>
    <v>10</v>
  </rv>
  <rv s="2">
    <fb>4.5199999999999996</fb>
    <v>10</v>
  </rv>
  <rv s="2">
    <fb>4.54</fb>
    <v>10</v>
  </rv>
  <rv s="2">
    <fb>4.47</fb>
    <v>10</v>
  </rv>
  <rv s="2">
    <fb>4.59</fb>
    <v>10</v>
  </rv>
  <rv s="2">
    <fb>4.6500000000000004</fb>
    <v>10</v>
  </rv>
  <rv s="2">
    <fb>4.67</fb>
    <v>10</v>
  </rv>
  <rv s="2">
    <fb>4.51</fb>
    <v>10</v>
  </rv>
  <rv s="2">
    <fb>4.41</fb>
    <v>10</v>
  </rv>
  <rv s="2">
    <fb>4.4400000000000004</fb>
    <v>10</v>
  </rv>
  <rv s="2">
    <fb>4.26</fb>
    <v>10</v>
  </rv>
  <rv s="2">
    <fb>4.22</fb>
    <v>10</v>
  </rv>
  <rv s="2">
    <fb>4.17</fb>
    <v>10</v>
  </rv>
  <rv s="2">
    <fb>4.08</fb>
    <v>10</v>
  </rv>
  <rv s="2">
    <fb>4.05</fb>
    <v>10</v>
  </rv>
  <rv s="2">
    <fb>4.03</fb>
    <v>10</v>
  </rv>
  <rv s="2">
    <fb>4.09</fb>
    <v>10</v>
  </rv>
  <rv s="2">
    <fb>4.16</fb>
    <v>10</v>
  </rv>
  <rv s="2">
    <fb>4.4800000000000004</fb>
    <v>10</v>
  </rv>
  <rv s="2">
    <fb>4.0599999999999996</fb>
    <v>10</v>
  </rv>
  <rv s="2">
    <fb>4.12</fb>
    <v>10</v>
  </rv>
  <rv s="2">
    <fb>4.3</fb>
    <v>10</v>
  </rv>
  <rv s="2">
    <fb>4.32</fb>
    <v>10</v>
  </rv>
  <rv s="2">
    <fb>4.18</fb>
    <v>10</v>
  </rv>
  <rv s="2">
    <fb>4.2</fb>
    <v>10</v>
  </rv>
  <rv s="2">
    <fb>4.1399999999999997</fb>
    <v>10</v>
  </rv>
  <rv s="2">
    <fb>3.96</fb>
    <v>10</v>
  </rv>
  <rv s="2">
    <fb>3.9</fb>
    <v>10</v>
  </rv>
  <rv s="2">
    <fb>3.52</fb>
    <v>10</v>
  </rv>
  <rv s="2">
    <fb>3.65</fb>
    <v>10</v>
  </rv>
  <rv s="2">
    <fb>3.74</fb>
    <v>10</v>
  </rv>
  <rv s="2">
    <fb>3.8</fb>
    <v>10</v>
  </rv>
  <rv s="2">
    <fb>3.81</fb>
    <v>10</v>
  </rv>
  <rv s="2">
    <fb>3.6</fb>
    <v>10</v>
  </rv>
  <rv s="2">
    <fb>3.72</fb>
    <v>10</v>
  </rv>
  <rv s="2">
    <fb>3.75</fb>
    <v>10</v>
  </rv>
  <rv s="2">
    <fb>3.64</fb>
    <v>10</v>
  </rv>
  <rv s="2">
    <fb>3.62</fb>
    <v>10</v>
  </rv>
  <rv s="2">
    <fb>3.54</fb>
    <v>10</v>
  </rv>
  <rv s="2">
    <fb>3.4</fb>
    <v>10</v>
  </rv>
  <rv s="2">
    <fb>3.39</fb>
    <v>10</v>
  </rv>
  <rv s="2">
    <fb>3.45</fb>
    <v>10</v>
  </rv>
  <rv s="2">
    <fb>3.61</fb>
    <v>10</v>
  </rv>
  <rv s="2">
    <fb>3.68</fb>
    <v>10</v>
  </rv>
  <rv s="2">
    <fb>3.73</fb>
    <v>10</v>
  </rv>
  <rv s="2">
    <fb>3.67</fb>
    <v>10</v>
  </rv>
  <rv s="2">
    <fb>3.43</fb>
    <v>10</v>
  </rv>
  <rv s="2">
    <fb>3.56</fb>
    <v>10</v>
  </rv>
  <rv s="2">
    <fb>3.31</fb>
    <v>10</v>
  </rv>
  <rv s="2">
    <fb>3.3</fb>
    <v>10</v>
  </rv>
  <rv s="2">
    <fb>3.46</fb>
    <v>10</v>
  </rv>
  <rv s="2">
    <fb>3.42</fb>
    <v>10</v>
  </rv>
  <rv s="2">
    <fb>3.63</fb>
    <v>10</v>
  </rv>
  <rv s="2">
    <fb>3.55</fb>
    <v>10</v>
  </rv>
  <rv s="2">
    <fb>3.69</fb>
    <v>10</v>
  </rv>
  <rv s="2">
    <fb>3.41</fb>
    <v>10</v>
  </rv>
  <rv s="2">
    <fb>3.34</fb>
    <v>10</v>
  </rv>
  <rv s="2">
    <fb>3.19</fb>
    <v>10</v>
  </rv>
  <rv s="2">
    <fb>3.06</fb>
    <v>10</v>
  </rv>
  <rv s="2">
    <fb>3.08</fb>
    <v>10</v>
  </rv>
  <rv s="2">
    <fb>3.05</fb>
    <v>10</v>
  </rv>
  <rv s="2">
    <fb>3.03</fb>
    <v>10</v>
  </rv>
  <rv s="2">
    <fb>2.92</fb>
    <v>10</v>
  </rv>
  <rv s="2">
    <fb>2.83</fb>
    <v>10</v>
  </rv>
  <rv s="2">
    <fb>2.93</fb>
    <v>10</v>
  </rv>
  <rv s="2">
    <fb>2.86</fb>
    <v>10</v>
  </rv>
  <rv s="2">
    <fb>2.81</fb>
    <v>10</v>
  </rv>
  <rv s="2">
    <fb>2.75</fb>
    <v>10</v>
  </rv>
  <rv s="2">
    <fb>2.82</fb>
    <v>10</v>
  </rv>
  <rv s="2">
    <fb>2.8</fb>
    <v>10</v>
  </rv>
  <rv s="2">
    <fb>2.77</fb>
    <v>10</v>
  </rv>
  <rv s="2">
    <fb>2.76</fb>
    <v>10</v>
  </rv>
  <rv s="2">
    <fb>2.78</fb>
    <v>10</v>
  </rv>
  <rv s="2">
    <fb>2.72</fb>
    <v>10</v>
  </rv>
  <rv s="2">
    <fb>2.5099999999999998</fb>
    <v>10</v>
  </rv>
  <rv s="2">
    <fb>2.57</fb>
    <v>10</v>
  </rv>
  <rv s="2">
    <fb>2.4700000000000002</fb>
    <v>10</v>
  </rv>
  <rv s="2">
    <fb>2.38</fb>
    <v>10</v>
  </rv>
  <rv s="2">
    <fb>2.42</fb>
    <v>10</v>
  </rv>
  <rv s="2">
    <fb>2.31</fb>
    <v>10</v>
  </rv>
  <rv s="2">
    <fb>2.5</fb>
    <v>10</v>
  </rv>
  <rv s="2">
    <fb>2.5499999999999998</fb>
    <v>10</v>
  </rv>
  <rv s="2">
    <fb>2.4500000000000002</fb>
    <v>10</v>
  </rv>
  <rv s="2">
    <fb>2.3199999999999998</fb>
    <v>10</v>
  </rv>
  <rv s="2">
    <fb>2.2599999999999998</fb>
    <v>10</v>
  </rv>
  <rv s="2">
    <fb>2.2799999999999998</fb>
    <v>10</v>
  </rv>
  <rv s="2">
    <fb>2.33</fb>
    <v>10</v>
  </rv>
  <rv s="3">
    <v>https://www.bing.com/financeapi/forcetrigger?t=aa81zr&amp;q=XASX%3aNAB&amp;form=skydnc</v>
    <v>Learn more on Bing</v>
  </rv>
  <rv s="4">
    <v>en-AU</v>
    <v>aa81zr</v>
    <v>268435456</v>
    <v>1</v>
    <v>Powered by Refinitiv</v>
    <v>6</v>
    <v>NATIONAL AUSTRALIA BANK LIMITED (XASX:NAB)</v>
    <v>7</v>
    <v>8</v>
    <v>Finance</v>
    <v>9</v>
    <v>30.3</v>
    <v>22.245000000000001</v>
    <v>1.2471000000000001</v>
    <v>-0.13</v>
    <v>-4.5259999999999996E-3</v>
    <v>AUD</v>
    <v>National Australia Bank Limited is a financial services company. The Company's segments include the Business and Private Banking segment, which provides business franchise, specialized agriculture, health, Government, education, and community services, along with private banking, as well as the micro and small business segments. The Personal Banking segment offers personal banking network to secure home loans or manage personal finances through deposit, credit, or personal loan facilities. The Corporate and Institutional Banking segment offers client coverage, corporate finance, markets, asset servicing, and transactional banking services. The New Zealand Banking segment provides banking and financial services partnership banking corporate and institutional banking, servicing corporate, institutional, and agribusiness, and includes markets sales. The Corporate Functions and Other, including UBank and Group eliminations segment offers treasury, and support units and eliminations.</v>
    <v>33275</v>
    <v>Australian Securities Exchange</v>
    <v>XASX</v>
    <v>XASX</v>
    <v>Level 1 800 Bourke Street, Docklands, MELBOURNE, VICTORIA, 3008 AU</v>
    <v>28.73</v>
    <v>Banking Services</v>
    <v>Stock</v>
    <v>44552.022326388891</v>
    <v>1023</v>
    <v>28.51</v>
    <v>93147260000</v>
    <v>NATIONAL AUSTRALIA BANK LIMITED</v>
    <v>NATIONAL AUSTRALIA BANK LIMITED</v>
    <v>28.7</v>
    <v>14.63</v>
    <v>28.72</v>
    <v>28.59</v>
    <v>3264888000</v>
    <v>NAB</v>
    <v>NATIONAL AUSTRALIA BANK LIMITED (XASX:NAB)</v>
    <v>427858</v>
    <v>1893</v>
  </rv>
  <rv s="1">
    <v>1024</v>
  </rv>
  <rv s="2">
    <fb>22.93</fb>
    <v>10</v>
  </rv>
  <rv s="2">
    <fb>22.98</fb>
    <v>10</v>
  </rv>
  <rv s="2">
    <fb>23</fb>
    <v>10</v>
  </rv>
  <rv s="2">
    <fb>23.11</fb>
    <v>10</v>
  </rv>
  <rv s="2">
    <fb>23.03</fb>
    <v>10</v>
  </rv>
  <rv s="2">
    <fb>22.6</fb>
    <v>10</v>
  </rv>
  <rv s="2">
    <fb>22.69</fb>
    <v>10</v>
  </rv>
  <rv s="2">
    <fb>22.41</fb>
    <v>10</v>
  </rv>
  <rv s="2">
    <fb>23.04</fb>
    <v>10</v>
  </rv>
  <rv s="2">
    <fb>23.35</fb>
    <v>10</v>
  </rv>
  <rv s="2">
    <fb>23.21</fb>
    <v>10</v>
  </rv>
  <rv s="2">
    <fb>23.46</fb>
    <v>10</v>
  </rv>
  <rv s="2">
    <fb>23.48</fb>
    <v>10</v>
  </rv>
  <rv s="2">
    <fb>23.78</fb>
    <v>10</v>
  </rv>
  <rv s="2">
    <fb>24.14</fb>
    <v>10</v>
  </rv>
  <rv s="2">
    <fb>23.65</fb>
    <v>10</v>
  </rv>
  <rv s="2">
    <fb>24.02</fb>
    <v>10</v>
  </rv>
  <rv s="2">
    <fb>23.91</fb>
    <v>10</v>
  </rv>
  <rv s="2">
    <fb>24.3</fb>
    <v>10</v>
  </rv>
  <rv s="2">
    <fb>24.12</fb>
    <v>10</v>
  </rv>
  <rv s="2">
    <fb>24.13</fb>
    <v>10</v>
  </rv>
  <rv s="2">
    <fb>24.22</fb>
    <v>10</v>
  </rv>
  <rv s="2">
    <fb>23.92</fb>
    <v>10</v>
  </rv>
  <rv s="2">
    <fb>23.54</fb>
    <v>10</v>
  </rv>
  <rv s="2">
    <fb>23.81</fb>
    <v>10</v>
  </rv>
  <rv s="2">
    <fb>24.24</fb>
    <v>10</v>
  </rv>
  <rv s="2">
    <fb>24.71</fb>
    <v>10</v>
  </rv>
  <rv s="2">
    <fb>24.7</fb>
    <v>10</v>
  </rv>
  <rv s="2">
    <fb>25.23</fb>
    <v>10</v>
  </rv>
  <rv s="2">
    <fb>25.46</fb>
    <v>10</v>
  </rv>
  <rv s="2">
    <fb>25.03</fb>
    <v>10</v>
  </rv>
  <rv s="2">
    <fb>24.98</fb>
    <v>10</v>
  </rv>
  <rv s="2">
    <fb>25.05</fb>
    <v>10</v>
  </rv>
  <rv s="2">
    <fb>24.93</fb>
    <v>10</v>
  </rv>
  <rv s="2">
    <fb>25.29</fb>
    <v>10</v>
  </rv>
  <rv s="2">
    <fb>25.56</fb>
    <v>10</v>
  </rv>
  <rv s="2">
    <fb>25.6</fb>
    <v>10</v>
  </rv>
  <rv s="2">
    <fb>25.53</fb>
    <v>10</v>
  </rv>
  <rv s="2">
    <fb>25.11</fb>
    <v>10</v>
  </rv>
  <rv s="2">
    <fb>24.57</fb>
    <v>10</v>
  </rv>
  <rv s="2">
    <fb>24.85</fb>
    <v>10</v>
  </rv>
  <rv s="2">
    <fb>24.9</fb>
    <v>10</v>
  </rv>
  <rv s="2">
    <fb>25.15</fb>
    <v>10</v>
  </rv>
  <rv s="2">
    <fb>24.64</fb>
    <v>10</v>
  </rv>
  <rv s="2">
    <fb>25.14</fb>
    <v>10</v>
  </rv>
  <rv s="2">
    <fb>25.26</fb>
    <v>10</v>
  </rv>
  <rv s="2">
    <fb>25.7</fb>
    <v>10</v>
  </rv>
  <rv s="2">
    <fb>26.31</fb>
    <v>10</v>
  </rv>
  <rv s="2">
    <fb>26.39</fb>
    <v>10</v>
  </rv>
  <rv s="2">
    <fb>26.43</fb>
    <v>10</v>
  </rv>
  <rv s="2">
    <fb>26.65</fb>
    <v>10</v>
  </rv>
  <rv s="2">
    <fb>26.24</fb>
    <v>10</v>
  </rv>
  <rv s="2">
    <fb>26.12</fb>
    <v>10</v>
  </rv>
  <rv s="2">
    <fb>26.1</fb>
    <v>10</v>
  </rv>
  <rv s="2">
    <fb>26.14</fb>
    <v>10</v>
  </rv>
  <rv s="2">
    <fb>26.25</fb>
    <v>10</v>
  </rv>
  <rv s="2">
    <fb>26.01</fb>
    <v>10</v>
  </rv>
  <rv s="2">
    <fb>25.93</fb>
    <v>10</v>
  </rv>
  <rv s="2">
    <fb>25.94</fb>
    <v>10</v>
  </rv>
  <rv s="2">
    <fb>25.84</fb>
    <v>10</v>
  </rv>
  <rv s="2">
    <fb>25.97</fb>
    <v>10</v>
  </rv>
  <rv s="2">
    <fb>26.17</fb>
    <v>10</v>
  </rv>
  <rv s="2">
    <fb>26.13</fb>
    <v>10</v>
  </rv>
  <rv s="2">
    <fb>25.91</fb>
    <v>10</v>
  </rv>
  <rv s="2">
    <fb>26</fb>
    <v>10</v>
  </rv>
  <rv s="2">
    <fb>26.23</fb>
    <v>10</v>
  </rv>
  <rv s="2">
    <fb>26.34</fb>
    <v>10</v>
  </rv>
  <rv s="2">
    <fb>26.63</fb>
    <v>10</v>
  </rv>
  <rv s="2">
    <fb>26.72</fb>
    <v>10</v>
  </rv>
  <rv s="2">
    <fb>26.83</fb>
    <v>10</v>
  </rv>
  <rv s="2">
    <fb>26.79</fb>
    <v>10</v>
  </rv>
  <rv s="2">
    <fb>26.84</fb>
    <v>10</v>
  </rv>
  <rv s="2">
    <fb>26.68</fb>
    <v>10</v>
  </rv>
  <rv s="2">
    <fb>26.5</fb>
    <v>10</v>
  </rv>
  <rv s="2">
    <fb>26.21</fb>
    <v>10</v>
  </rv>
  <rv s="2">
    <fb>26.46</fb>
    <v>10</v>
  </rv>
  <rv s="2">
    <fb>26.66</fb>
    <v>10</v>
  </rv>
  <rv s="2">
    <fb>26.61</fb>
    <v>10</v>
  </rv>
  <rv s="2">
    <fb>26.91</fb>
    <v>10</v>
  </rv>
  <rv s="2">
    <fb>26.77</fb>
    <v>10</v>
  </rv>
  <rv s="2">
    <fb>27.23</fb>
    <v>10</v>
  </rv>
  <rv s="2">
    <fb>27.25</fb>
    <v>10</v>
  </rv>
  <rv s="2">
    <fb>27.37</fb>
    <v>10</v>
  </rv>
  <rv s="2">
    <fb>26.56</fb>
    <v>10</v>
  </rv>
  <rv s="2">
    <fb>26.78</fb>
    <v>10</v>
  </rv>
  <rv s="2">
    <fb>27.09</fb>
    <v>10</v>
  </rv>
  <rv s="2">
    <fb>26.81</fb>
    <v>10</v>
  </rv>
  <rv s="2">
    <fb>26.54</fb>
    <v>10</v>
  </rv>
  <rv s="2">
    <fb>25.96</fb>
    <v>10</v>
  </rv>
  <rv s="2">
    <fb>26.22</fb>
    <v>10</v>
  </rv>
  <rv s="2">
    <fb>26.05</fb>
    <v>10</v>
  </rv>
  <rv s="2">
    <fb>26.37</fb>
    <v>10</v>
  </rv>
  <rv s="2">
    <fb>26.02</fb>
    <v>10</v>
  </rv>
  <rv s="2">
    <fb>26.44</fb>
    <v>10</v>
  </rv>
  <rv s="2">
    <fb>26.47</fb>
    <v>10</v>
  </rv>
  <rv s="2">
    <fb>26.88</fb>
    <v>10</v>
  </rv>
  <rv s="2">
    <fb>26.82</fb>
    <v>10</v>
  </rv>
  <rv s="2">
    <fb>26.71</fb>
    <v>10</v>
  </rv>
  <rv s="2">
    <fb>26.95</fb>
    <v>10</v>
  </rv>
  <rv s="2">
    <fb>26.73</fb>
    <v>10</v>
  </rv>
  <rv s="2">
    <fb>27.12</fb>
    <v>10</v>
  </rv>
  <rv s="2">
    <fb>27.51</fb>
    <v>10</v>
  </rv>
  <rv s="2">
    <fb>26.64</fb>
    <v>10</v>
  </rv>
  <rv s="2">
    <fb>26.62</fb>
    <v>10</v>
  </rv>
  <rv s="2">
    <fb>26.67</fb>
    <v>10</v>
  </rv>
  <rv s="2">
    <fb>26.86</fb>
    <v>10</v>
  </rv>
  <rv s="2">
    <fb>27.01</fb>
    <v>10</v>
  </rv>
  <rv s="2">
    <fb>26.87</fb>
    <v>10</v>
  </rv>
  <rv s="2">
    <fb>26.42</fb>
    <v>10</v>
  </rv>
  <rv s="2">
    <fb>26.09</fb>
    <v>10</v>
  </rv>
  <rv s="2">
    <fb>26.18</fb>
    <v>10</v>
  </rv>
  <rv s="2">
    <fb>26.11</fb>
    <v>10</v>
  </rv>
  <rv s="2">
    <fb>26.04</fb>
    <v>10</v>
  </rv>
  <rv s="2">
    <fb>26.15</fb>
    <v>10</v>
  </rv>
  <rv s="2">
    <fb>26.08</fb>
    <v>10</v>
  </rv>
  <rv s="2">
    <fb>26.26</fb>
    <v>10</v>
  </rv>
  <rv s="2">
    <fb>25.65</fb>
    <v>10</v>
  </rv>
  <rv s="2">
    <fb>25.47</fb>
    <v>10</v>
  </rv>
  <rv s="2">
    <fb>25.74</fb>
    <v>10</v>
  </rv>
  <rv s="2">
    <fb>25.98</fb>
    <v>10</v>
  </rv>
  <rv s="2">
    <fb>25.77</fb>
    <v>10</v>
  </rv>
  <rv s="2">
    <fb>26.55</fb>
    <v>10</v>
  </rv>
  <rv s="2">
    <fb>26.32</fb>
    <v>10</v>
  </rv>
  <rv s="2">
    <fb>26.69</fb>
    <v>10</v>
  </rv>
  <rv s="2">
    <fb>26.92</fb>
    <v>10</v>
  </rv>
  <rv s="2">
    <fb>26.97</fb>
    <v>10</v>
  </rv>
  <rv s="2">
    <fb>27.22</fb>
    <v>10</v>
  </rv>
  <rv s="2">
    <fb>27.27</fb>
    <v>10</v>
  </rv>
  <rv s="2">
    <fb>27.7</fb>
    <v>10</v>
  </rv>
  <rv s="2">
    <fb>27.72</fb>
    <v>10</v>
  </rv>
  <rv s="2">
    <fb>27.45</fb>
    <v>10</v>
  </rv>
  <rv s="2">
    <fb>27.63</fb>
    <v>10</v>
  </rv>
  <rv s="2">
    <fb>27.41</fb>
    <v>10</v>
  </rv>
  <rv s="2">
    <fb>27.39</fb>
    <v>10</v>
  </rv>
  <rv s="2">
    <fb>27.4</fb>
    <v>10</v>
  </rv>
  <rv s="2">
    <fb>27.68</fb>
    <v>10</v>
  </rv>
  <rv s="2">
    <fb>27.53</fb>
    <v>10</v>
  </rv>
  <rv s="2">
    <fb>27.64</fb>
    <v>10</v>
  </rv>
  <rv s="2">
    <fb>27.54</fb>
    <v>10</v>
  </rv>
  <rv s="2">
    <fb>27.73</fb>
    <v>10</v>
  </rv>
  <rv s="2">
    <fb>28.34</fb>
    <v>10</v>
  </rv>
  <rv s="2">
    <fb>28.49</fb>
    <v>10</v>
  </rv>
  <rv s="2">
    <fb>28.7</fb>
    <v>10</v>
  </rv>
  <rv s="2">
    <fb>28.86</fb>
    <v>10</v>
  </rv>
  <rv s="2">
    <fb>28.67</fb>
    <v>10</v>
  </rv>
  <rv s="2">
    <fb>28.85</fb>
    <v>10</v>
  </rv>
  <rv s="2">
    <fb>28.4</fb>
    <v>10</v>
  </rv>
  <rv s="2">
    <fb>28.45</fb>
    <v>10</v>
  </rv>
  <rv s="2">
    <fb>28.18</fb>
    <v>10</v>
  </rv>
  <rv s="2">
    <fb>28.23</fb>
    <v>10</v>
  </rv>
  <rv s="2">
    <fb>28.14</fb>
    <v>10</v>
  </rv>
  <rv s="2">
    <fb>28.2</fb>
    <v>10</v>
  </rv>
  <rv s="2">
    <fb>27.89</fb>
    <v>10</v>
  </rv>
  <rv s="2">
    <fb>27.34</fb>
    <v>10</v>
  </rv>
  <rv s="2">
    <fb>27.1</fb>
    <v>10</v>
  </rv>
  <rv s="2">
    <fb>27.07</fb>
    <v>10</v>
  </rv>
  <rv s="2">
    <fb>27.35</fb>
    <v>10</v>
  </rv>
  <rv s="2">
    <fb>27.58</fb>
    <v>10</v>
  </rv>
  <rv s="2">
    <fb>27.49</fb>
    <v>10</v>
  </rv>
  <rv s="2">
    <fb>27.24</fb>
    <v>10</v>
  </rv>
  <rv s="2">
    <fb>27.83</fb>
    <v>10</v>
  </rv>
  <rv s="2">
    <fb>27.8</fb>
    <v>10</v>
  </rv>
  <rv s="2">
    <fb>27.78</fb>
    <v>10</v>
  </rv>
  <rv s="2">
    <fb>27.55</fb>
    <v>10</v>
  </rv>
  <rv s="2">
    <fb>27.99</fb>
    <v>10</v>
  </rv>
  <rv s="2">
    <fb>28.38</fb>
    <v>10</v>
  </rv>
  <rv s="2">
    <fb>28.46</fb>
    <v>10</v>
  </rv>
  <rv s="2">
    <fb>28.54</fb>
    <v>10</v>
  </rv>
  <rv s="2">
    <fb>28.58</fb>
    <v>10</v>
  </rv>
  <rv s="2">
    <fb>28.65</fb>
    <v>10</v>
  </rv>
  <rv s="2">
    <fb>28.79</fb>
    <v>10</v>
  </rv>
  <rv s="2">
    <fb>28.83</fb>
    <v>10</v>
  </rv>
  <rv s="2">
    <fb>28.9</fb>
    <v>10</v>
  </rv>
  <rv s="2">
    <fb>28.74</fb>
    <v>10</v>
  </rv>
  <rv s="2">
    <fb>29.3</fb>
    <v>10</v>
  </rv>
  <rv s="2">
    <fb>29.45</fb>
    <v>10</v>
  </rv>
  <rv s="2">
    <fb>28.71</fb>
    <v>10</v>
  </rv>
  <rv s="2">
    <fb>28.93</fb>
    <v>10</v>
  </rv>
  <rv s="2">
    <fb>29.11</fb>
    <v>10</v>
  </rv>
  <rv s="2">
    <fb>28.89</fb>
    <v>10</v>
  </rv>
  <rv s="2">
    <fb>30.15</fb>
    <v>10</v>
  </rv>
  <rv s="2">
    <fb>29.66</fb>
    <v>10</v>
  </rv>
  <rv s="2">
    <fb>29.87</fb>
    <v>10</v>
  </rv>
  <rv s="2">
    <fb>29.4</fb>
    <v>10</v>
  </rv>
  <rv s="2">
    <fb>29.23</fb>
    <v>10</v>
  </rv>
  <rv s="2">
    <fb>28.91</fb>
    <v>10</v>
  </rv>
  <rv s="2">
    <fb>28.57</fb>
    <v>10</v>
  </rv>
  <rv s="2">
    <fb>28.47</fb>
    <v>10</v>
  </rv>
  <rv s="2">
    <fb>28.32</fb>
    <v>10</v>
  </rv>
  <rv s="2">
    <fb>27.65</fb>
    <v>10</v>
  </rv>
  <rv s="2">
    <fb>27.2</fb>
    <v>10</v>
  </rv>
  <rv s="2">
    <fb>27.3</fb>
    <v>10</v>
  </rv>
  <rv s="2">
    <fb>27.38</fb>
    <v>10</v>
  </rv>
  <rv s="2">
    <fb>27.6</fb>
    <v>10</v>
  </rv>
  <rv s="2">
    <fb>27.96</fb>
    <v>10</v>
  </rv>
  <rv s="2">
    <fb>28.04</fb>
    <v>10</v>
  </rv>
  <rv s="2">
    <fb>28.63</fb>
    <v>10</v>
  </rv>
  <rv s="2">
    <fb>28.69</fb>
    <v>10</v>
  </rv>
  <rv s="2">
    <fb>28.59</fb>
    <v>10</v>
  </rv>
  <rv s="2">
    <fb>28.75</fb>
    <v>10</v>
  </rv>
  <rv s="2">
    <fb>28.53</fb>
    <v>10</v>
  </rv>
  <rv s="2">
    <fb>28.72</fb>
    <v>10</v>
  </rv>
  <rv s="3">
    <v>https://www.bing.com/financeapi/forcetrigger?t=aa86z2&amp;q=XASX%3aNEA&amp;form=skydnc</v>
    <v>Learn more on Bing</v>
  </rv>
  <rv s="4">
    <v>en-AU</v>
    <v>aa86z2</v>
    <v>268435456</v>
    <v>1</v>
    <v>Powered by Refinitiv</v>
    <v>6</v>
    <v>NEARMAP LTD (XASX:NEA)</v>
    <v>7</v>
    <v>8</v>
    <v>Finance</v>
    <v>9</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1228</v>
    <v>1.54</v>
    <v>768177100</v>
    <v>NEARMAP LTD</v>
    <v>NEARMAP LTD</v>
    <v>1.57</v>
    <v>34.51</v>
    <v>1.5349999999999999</v>
    <v>1.5449999999999999</v>
    <v>498816300</v>
    <v>NEA</v>
    <v>NEARMAP LTD (XASX:NEA)</v>
    <v>509998</v>
    <v>1998</v>
  </rv>
  <rv s="1">
    <v>1229</v>
  </rv>
  <rv s="2">
    <fb>2.16</fb>
    <v>10</v>
  </rv>
  <rv s="2">
    <fb>2.25</fb>
    <v>10</v>
  </rv>
  <rv s="2">
    <fb>2.2400000000000002</fb>
    <v>10</v>
  </rv>
  <rv s="2">
    <fb>2.2999999999999998</fb>
    <v>10</v>
  </rv>
  <rv s="2">
    <fb>2.12</fb>
    <v>10</v>
  </rv>
  <rv s="2">
    <fb>2.44</fb>
    <v>10</v>
  </rv>
  <rv s="2">
    <fb>2.37</fb>
    <v>10</v>
  </rv>
  <rv s="2">
    <fb>2.29</fb>
    <v>10</v>
  </rv>
  <rv s="2">
    <fb>2.59</fb>
    <v>10</v>
  </rv>
  <rv s="2">
    <fb>2.62</fb>
    <v>10</v>
  </rv>
  <rv s="2">
    <fb>2.46</fb>
    <v>10</v>
  </rv>
  <rv s="2">
    <fb>2.35</fb>
    <v>10</v>
  </rv>
  <rv s="2">
    <fb>2.11</fb>
    <v>10</v>
  </rv>
  <rv s="2">
    <fb>2.36</fb>
    <v>10</v>
  </rv>
  <rv s="2">
    <fb>1.6850000000000001</fb>
    <v>10</v>
  </rv>
  <rv s="2">
    <fb>1.65</fb>
    <v>10</v>
  </rv>
  <rv s="2">
    <fb>1.7949999999999999</fb>
    <v>10</v>
  </rv>
  <rv s="2">
    <fb>1.7250000000000001</fb>
    <v>10</v>
  </rv>
  <rv s="2">
    <fb>1.925</fb>
    <v>10</v>
  </rv>
  <rv s="2">
    <fb>1.9450000000000001</fb>
    <v>10</v>
  </rv>
  <rv s="2">
    <fb>1.615</fb>
    <v>10</v>
  </rv>
  <rv s="2">
    <fb>1.575</fb>
    <v>10</v>
  </rv>
  <rv s="2">
    <fb>1.58</fb>
    <v>10</v>
  </rv>
  <rv s="2">
    <fb>1.6</fb>
    <v>10</v>
  </rv>
  <rv s="2">
    <fb>1.55</fb>
    <v>10</v>
  </rv>
  <rv s="2">
    <fb>1.5249999999999999</fb>
    <v>10</v>
  </rv>
  <rv s="2">
    <fb>1.49</fb>
    <v>10</v>
  </rv>
  <rv s="2">
    <fb>1.385</fb>
    <v>10</v>
  </rv>
  <rv s="2">
    <fb>1.4650000000000001</fb>
    <v>10</v>
  </rv>
  <rv s="2">
    <fb>1.54</fb>
    <v>10</v>
  </rv>
  <rv s="2">
    <fb>1.53</fb>
    <v>10</v>
  </rv>
  <rv s="3">
    <v>https://www.bing.com/financeapi/forcetrigger?t=aa759c&amp;q=XASX%3aIVC&amp;form=skydnc</v>
    <v>Learn more on Bing</v>
  </rv>
  <rv s="4">
    <v>en-AU</v>
    <v>aa759c</v>
    <v>268435456</v>
    <v>1</v>
    <v>Powered by Refinitiv</v>
    <v>6</v>
    <v>INVOCARE LIMITED (XASX:IVC)</v>
    <v>7</v>
    <v>8</v>
    <v>Finance</v>
    <v>9</v>
    <v>12.88</v>
    <v>9.65</v>
    <v>1.0044999999999999</v>
    <v>-0.01</v>
    <v>-8.9849999999999999E-4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1798</v>
    <v>Australian Securities Exchange</v>
    <v>XASX</v>
    <v>XASX</v>
    <v>L 2 40 Miller St, NORTH SYDNEY, NEW SOUTH WALES, 2060 AU</v>
    <v>11.15</v>
    <v>Personal &amp; Household Products &amp; Services</v>
    <v>Stock</v>
    <v>44552.022363101561</v>
    <v>1262</v>
    <v>11.05</v>
    <v>1609158000</v>
    <v>INVOCARE LIMITED</v>
    <v>INVOCARE LIMITED</v>
    <v>11.05</v>
    <v>29.14</v>
    <v>11.13</v>
    <v>11.12</v>
    <v>144060700</v>
    <v>IVC</v>
    <v>INVOCARE LIMITED (XASX:IVC)</v>
    <v>36638</v>
    <v>2001</v>
  </rv>
  <rv s="1">
    <v>1263</v>
  </rv>
  <rv s="3">
    <v>https://www.bing.com/financeapi/forcetrigger?t=aa5rc7&amp;q=XASX%3aCWN&amp;form=skydnc</v>
    <v>Learn more on Bing</v>
  </rv>
  <rv s="4">
    <v>en-AU</v>
    <v>aa5rc7</v>
    <v>268435456</v>
    <v>1</v>
    <v>Powered by Refinitiv</v>
    <v>6</v>
    <v>CROWN RESORTS LIMITED (XASX:CWN)</v>
    <v>7</v>
    <v>8</v>
    <v>Finance</v>
    <v>9</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1265</v>
    <v>11.39</v>
    <v>7557086000</v>
    <v>CROWN RESORTS LIMITED</v>
    <v>CROWN RESORTS LIMITED</v>
    <v>11.49</v>
    <v>82.54</v>
    <v>11.39</v>
    <v>11.48</v>
    <v>677158300</v>
    <v>CWN</v>
    <v>CROWN RESORTS LIMITED (XASX:CWN)</v>
    <v>247001</v>
    <v>2007</v>
  </rv>
  <rv s="1">
    <v>1266</v>
  </rv>
  <rv s="3">
    <v>https://www.bing.com/financeapi/forcetrigger?t=aa8rvh&amp;q=XASX%3aQAN&amp;form=skydnc</v>
    <v>Learn more on Bing</v>
  </rv>
  <rv s="4">
    <v>en-AU</v>
    <v>aa8rvh</v>
    <v>268435456</v>
    <v>1</v>
    <v>Powered by Refinitiv</v>
    <v>6</v>
    <v>QANTAS AIRWAYS LIMITED (XASX:QAN)</v>
    <v>7</v>
    <v>8</v>
    <v>Finance</v>
    <v>9</v>
    <v>5.97</v>
    <v>4.2</v>
    <v>1.3804000000000001</v>
    <v>-0.01</v>
    <v>-2.075E-3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v>
    <v>25000</v>
    <v>Australian Securities Exchange</v>
    <v>XASX</v>
    <v>XASX</v>
    <v>10 Bourke Rd, MASCOT, NEW SOUTH WALES, 2020 AU</v>
    <v>4.92</v>
    <v>Passenger Transportation Services</v>
    <v>Stock</v>
    <v>44552.021701388891</v>
    <v>1268</v>
    <v>4.8</v>
    <v>9015294000</v>
    <v>QANTAS AIRWAYS LIMITED</v>
    <v>QANTAS AIRWAYS LIMITED</v>
    <v>4.88</v>
    <v>7.04</v>
    <v>4.82</v>
    <v>4.8099999999999996</v>
    <v>1886045000</v>
    <v>QAN</v>
    <v>QANTAS AIRWAYS LIMITED (XASX:QAN)</v>
    <v>2074580</v>
    <v>1934</v>
  </rv>
  <rv s="1">
    <v>1269</v>
  </rv>
  <rv s="3">
    <v>https://www.bing.com/financeapi/forcetrigger?t=aa533m&amp;q=XASX%3aBLD&amp;form=skydnc</v>
    <v>Learn more on Bing</v>
  </rv>
  <rv s="4">
    <v>en-AU</v>
    <v>aa533m</v>
    <v>268435456</v>
    <v>1</v>
    <v>Powered by Refinitiv</v>
    <v>6</v>
    <v>BORAL LIMITED (XASX:BLD)</v>
    <v>7</v>
    <v>8</v>
    <v>Finance</v>
    <v>9</v>
    <v>7.43</v>
    <v>4.74</v>
    <v>2.0710999999999999</v>
    <v>0.01</v>
    <v>1.6609999999999999E-3</v>
    <v>AUD</v>
    <v>Boral Limited is an Australia-based building products and construction materials company. The Company is engaged in the manufacture and supply of building and construction materials in Australia and North America. The Company operates through Boral Australia segment. The Boral Australia segment offers construction materials, which includes quarries, concrete, asphalt, transport, landfill, property, cement and concrete placing. Its products are offered to end-use markets, which include residential and non-residential construction and the engineering and infrastructure markets.</v>
    <v>5081</v>
    <v>Australian Securities Exchange</v>
    <v>XASX</v>
    <v>XASX</v>
    <v>L 18 15 Blue Street, NORTH SYDNEY, NEW SOUTH WALES, 2060 AU</v>
    <v>6.05</v>
    <v>Construction Materials</v>
    <v>Stock</v>
    <v>44552.022233796299</v>
    <v>1271</v>
    <v>5.95</v>
    <v>6618530000</v>
    <v>BORAL LIMITED</v>
    <v>BORAL LIMITED</v>
    <v>6.05</v>
    <v>11.47</v>
    <v>6.02</v>
    <v>6.03</v>
    <v>1103088000</v>
    <v>BLD</v>
    <v>BORAL LIMITED (XASX:BLD)</v>
    <v>168989</v>
    <v>1960</v>
  </rv>
  <rv s="1">
    <v>1272</v>
  </rv>
  <rv s="3">
    <v>http://en.wikipedia.org/wiki/Public_domain</v>
    <v>Public domain</v>
  </rv>
  <rv s="3">
    <v>http://en.wikipedia.org/wiki/Austal</v>
    <v>Wikipedia</v>
  </rv>
  <rv s="7">
    <v>1274</v>
    <v>1275</v>
  </rv>
  <rv s="8">
    <v>17</v>
    <v>https://www.bing.com/th?id=AMMS_4bca425c4ddeea429c97c0db65e2f741&amp;qlt=95</v>
    <v>1276</v>
    <v>0</v>
    <v>https://www.bing.com/images/search?form=xlimg&amp;q=austal</v>
    <v>Image of AUSTAL LIMITED</v>
  </rv>
  <rv s="3">
    <v>https://www.bing.com/financeapi/forcetrigger?t=aa4om7&amp;q=XASX%3aASB&amp;form=skydnc</v>
    <v>Learn more on Bing</v>
  </rv>
  <rv s="9">
    <v>en-AU</v>
    <v>aa4om7</v>
    <v>268435456</v>
    <v>1</v>
    <v>Powered by Refinitiv</v>
    <v>13</v>
    <v>AUSTAL LIMITED (XASX:ASB)</v>
    <v>15</v>
    <v>16</v>
    <v>Finance</v>
    <v>9</v>
    <v>2.74</v>
    <v>1.61</v>
    <v>0.94940000000000002</v>
    <v>2.2499999999999999E-2</v>
    <v>1.1968000000000001E-2</v>
    <v>AUD</v>
    <v>Austal Limited (Austal) is an Australia-based shipbuilder, defense prime contractor and maritime technology company. The Company is engaged in designing, constructing and supporting defense and commercial vessels for the operators worldwide. Austal’s shipyards is located in Australia, the United States of America, the Philippines and Vietnam, and its service centers are located across the world. It offers naval, government and commercial operators ships, systems and support. Austal develops defense and commercials vessel. Its defense vessels include the Littoral Combat Ship for the United States Navy, the Expeditionary Fast Transport for the United States Navy and the High-Speed Support Vessel for the Royal Navy of Oman. Austal offers vessel control and information management systems, such as Motion Control and MARINELINK. Austal’s commercial vessel portfolio includes passenger ferries, vehicle passenger ferries, offshore crew transfer vessels and wind farm vessels.</v>
    <v>5500</v>
    <v>Australian Securities Exchange</v>
    <v>XASX</v>
    <v>XASX</v>
    <v>100 Clarence Beach Road, PERTH, WESTERN AUSTRALIA, 6166 AU</v>
    <v>1.905</v>
    <v>1277</v>
    <v>Machinery, Equipment &amp; Components</v>
    <v>Stock</v>
    <v>44552.02231344844</v>
    <v>1278</v>
    <v>1.865</v>
    <v>680293300</v>
    <v>AUSTAL LIMITED</v>
    <v>AUSTAL LIMITED</v>
    <v>1.87</v>
    <v>8.32</v>
    <v>1.88</v>
    <v>1.9025000000000001</v>
    <v>361858200</v>
    <v>ASB</v>
    <v>AUSTAL LIMITED (XASX:ASB)</v>
    <v>248258</v>
    <v>1987</v>
  </rv>
  <rv s="1">
    <v>1279</v>
  </rv>
  <rv s="2">
    <fb>2.65</fb>
    <v>10</v>
  </rv>
  <rv s="2">
    <fb>2.68</fb>
    <v>10</v>
  </rv>
  <rv s="2">
    <fb>2.69</fb>
    <v>10</v>
  </rv>
  <rv s="2">
    <fb>2.71</fb>
    <v>10</v>
  </rv>
  <rv s="2">
    <fb>2.67</fb>
    <v>10</v>
  </rv>
  <rv s="2">
    <fb>2.66</fb>
    <v>10</v>
  </rv>
  <rv s="2">
    <fb>2.64</fb>
    <v>10</v>
  </rv>
  <rv s="2">
    <fb>2.5299999999999998</fb>
    <v>10</v>
  </rv>
  <rv s="2">
    <fb>2.58</fb>
    <v>10</v>
  </rv>
  <rv s="2">
    <fb>2.52</fb>
    <v>10</v>
  </rv>
  <rv s="2">
    <fb>2.56</fb>
    <v>10</v>
  </rv>
  <rv s="2">
    <fb>2.4900000000000002</fb>
    <v>10</v>
  </rv>
  <rv s="2">
    <fb>2.48</fb>
    <v>10</v>
  </rv>
  <rv s="2">
    <fb>2.41</fb>
    <v>10</v>
  </rv>
  <rv s="2">
    <fb>2.39</fb>
    <v>10</v>
  </rv>
  <rv s="2">
    <fb>2.34</fb>
    <v>10</v>
  </rv>
  <rv s="2">
    <fb>2.4300000000000002</fb>
    <v>10</v>
  </rv>
  <rv s="2">
    <fb>2.4</fb>
    <v>10</v>
  </rv>
  <rv s="2">
    <fb>507096</fb>
    <v>18</v>
  </rv>
  <rv s="2">
    <fb>425560</fb>
    <v>18</v>
  </rv>
  <rv s="2">
    <fb>750650</fb>
    <v>18</v>
  </rv>
  <rv s="2">
    <fb>1.8925000000000001</fb>
    <v>10</v>
  </rv>
  <rv s="2">
    <fb>1.8574999999999999</fb>
    <v>10</v>
  </rv>
  <rv s="2">
    <fb>505146</fb>
    <v>18</v>
  </rv>
  <rv s="2">
    <fb>993854</fb>
    <v>18</v>
  </rv>
  <rv s="2">
    <fb>1421505</fb>
    <v>18</v>
  </rv>
  <rv s="2">
    <fb>1273578</fb>
    <v>18</v>
  </rv>
  <rv s="2">
    <fb>1263650</fb>
    <v>18</v>
  </rv>
  <rv s="2">
    <fb>1.8125</fb>
    <v>10</v>
  </rv>
  <rv s="2">
    <fb>636479</fb>
    <v>18</v>
  </rv>
  <rv s="2">
    <fb>368628</fb>
    <v>18</v>
  </rv>
  <rv s="2">
    <fb>662139</fb>
    <v>18</v>
  </rv>
  <rv s="2">
    <fb>541028</fb>
    <v>18</v>
  </rv>
  <rv s="2">
    <fb>711476</fb>
    <v>18</v>
  </rv>
  <rv s="2">
    <fb>1383638</fb>
    <v>18</v>
  </rv>
  <rv s="2">
    <fb>1369625</fb>
    <v>18</v>
  </rv>
  <rv s="2">
    <fb>644808</fb>
    <v>18</v>
  </rv>
  <rv s="2">
    <fb>961436</fb>
    <v>18</v>
  </rv>
  <rv s="2">
    <fb>327151</fb>
    <v>18</v>
  </rv>
  <rv s="2">
    <fb>393275</fb>
    <v>18</v>
  </rv>
  <rv s="2">
    <fb>1380826</fb>
    <v>18</v>
  </rv>
  <rv s="2">
    <fb>682150</fb>
    <v>18</v>
  </rv>
  <rv s="2">
    <fb>494217</fb>
    <v>18</v>
  </rv>
  <rv s="2">
    <fb>4.8</fb>
    <v>10</v>
  </rv>
  <rv s="2">
    <fb>4.7699999999999996</fb>
    <v>10</v>
  </rv>
  <rv s="2">
    <fb>4.83</fb>
    <v>10</v>
  </rv>
  <rv s="2">
    <fb>4.9400000000000004</fb>
    <v>10</v>
  </rv>
  <rv s="2">
    <fb>4.95</fb>
    <v>10</v>
  </rv>
  <rv s="2">
    <fb>4.84</fb>
    <v>10</v>
  </rv>
  <rv s="2">
    <fb>4.8899999999999997</fb>
    <v>10</v>
  </rv>
  <rv s="2">
    <fb>4.91</fb>
    <v>10</v>
  </rv>
  <rv s="2">
    <fb>4.9000000000000004</fb>
    <v>10</v>
  </rv>
  <rv s="2">
    <fb>4.88</fb>
    <v>10</v>
  </rv>
  <rv s="2">
    <fb>4.96</fb>
    <v>10</v>
  </rv>
  <rv s="2">
    <fb>5.07</fb>
    <v>10</v>
  </rv>
  <rv s="2">
    <fb>5.03</fb>
    <v>10</v>
  </rv>
  <rv s="2">
    <fb>4.99</fb>
    <v>10</v>
  </rv>
  <rv s="2">
    <fb>5.36</fb>
    <v>10</v>
  </rv>
  <rv s="2">
    <fb>5.47</fb>
    <v>10</v>
  </rv>
  <rv s="2">
    <fb>5.04</fb>
    <v>10</v>
  </rv>
  <rv s="2">
    <fb>5.09</fb>
    <v>10</v>
  </rv>
  <rv s="2">
    <fb>5.28</fb>
    <v>10</v>
  </rv>
  <rv s="2">
    <fb>5.56</fb>
    <v>10</v>
  </rv>
  <rv s="2">
    <fb>5.53</fb>
    <v>10</v>
  </rv>
  <rv s="2">
    <fb>5.66</fb>
    <v>10</v>
  </rv>
  <rv s="2">
    <fb>5.62</fb>
    <v>10</v>
  </rv>
  <rv s="2">
    <fb>5.5</fb>
    <v>10</v>
  </rv>
  <rv s="2">
    <fb>5.48</fb>
    <v>10</v>
  </rv>
  <rv s="2">
    <fb>5.4</fb>
    <v>10</v>
  </rv>
  <rv s="2">
    <fb>5.49</fb>
    <v>10</v>
  </rv>
  <rv s="2">
    <fb>5.44</fb>
    <v>10</v>
  </rv>
  <rv s="2">
    <fb>5.85</fb>
    <v>10</v>
  </rv>
  <rv s="2">
    <fb>5.83</fb>
    <v>10</v>
  </rv>
  <rv s="2">
    <fb>5.96</fb>
    <v>10</v>
  </rv>
  <rv s="2">
    <fb>5.98</fb>
    <v>10</v>
  </rv>
  <rv s="2">
    <fb>6.01</fb>
    <v>10</v>
  </rv>
  <rv s="2">
    <fb>6.06</fb>
    <v>10</v>
  </rv>
  <rv s="2">
    <fb>6.05</fb>
    <v>10</v>
  </rv>
  <rv s="2">
    <fb>6.15</fb>
    <v>10</v>
  </rv>
  <rv s="2">
    <fb>6.23</fb>
    <v>10</v>
  </rv>
  <rv s="2">
    <fb>6.26</fb>
    <v>10</v>
  </rv>
  <rv s="2">
    <fb>6.3</fb>
    <v>10</v>
  </rv>
  <rv s="2">
    <fb>6.35</fb>
    <v>10</v>
  </rv>
  <rv s="2">
    <fb>6.28</fb>
    <v>10</v>
  </rv>
  <rv s="2">
    <fb>6.2</fb>
    <v>10</v>
  </rv>
  <rv s="2">
    <fb>6.17</fb>
    <v>10</v>
  </rv>
  <rv s="2">
    <fb>6.33</fb>
    <v>10</v>
  </rv>
  <rv s="2">
    <fb>6.4</fb>
    <v>10</v>
  </rv>
  <rv s="2">
    <fb>6.44</fb>
    <v>10</v>
  </rv>
  <rv s="2">
    <fb>6.5</fb>
    <v>10</v>
  </rv>
  <rv s="2">
    <fb>6.72</fb>
    <v>10</v>
  </rv>
  <rv s="2">
    <fb>6.8</fb>
    <v>10</v>
  </rv>
  <rv s="2">
    <fb>6.76</fb>
    <v>10</v>
  </rv>
  <rv s="2">
    <fb>6.77</fb>
    <v>10</v>
  </rv>
  <rv s="2">
    <fb>6.78</fb>
    <v>10</v>
  </rv>
  <rv s="2">
    <fb>6.79</fb>
    <v>10</v>
  </rv>
  <rv s="2">
    <fb>6.75</fb>
    <v>10</v>
  </rv>
  <rv s="2">
    <fb>6.73</fb>
    <v>10</v>
  </rv>
  <rv s="2">
    <fb>6.74</fb>
    <v>10</v>
  </rv>
  <rv s="2">
    <fb>6.86</fb>
    <v>10</v>
  </rv>
  <rv s="2">
    <fb>6.81</fb>
    <v>10</v>
  </rv>
  <rv s="2">
    <fb>6.82</fb>
    <v>10</v>
  </rv>
  <rv s="2">
    <fb>6.91</fb>
    <v>10</v>
  </rv>
  <rv s="2">
    <fb>6.92</fb>
    <v>10</v>
  </rv>
  <rv s="2">
    <fb>6.85</fb>
    <v>10</v>
  </rv>
  <rv s="2">
    <fb>6.88</fb>
    <v>10</v>
  </rv>
  <rv s="2">
    <fb>6.83</fb>
    <v>10</v>
  </rv>
  <rv s="2">
    <fb>6.87</fb>
    <v>10</v>
  </rv>
  <rv s="2">
    <fb>7.16</fb>
    <v>10</v>
  </rv>
  <rv s="2">
    <fb>6.9</fb>
    <v>10</v>
  </rv>
  <rv s="2">
    <fb>7.34</fb>
    <v>10</v>
  </rv>
  <rv s="2">
    <fb>7.35</fb>
    <v>10</v>
  </rv>
  <rv s="2">
    <fb>7.36</fb>
    <v>10</v>
  </rv>
  <rv s="2">
    <fb>7.37</fb>
    <v>10</v>
  </rv>
  <rv s="2">
    <fb>7.38</fb>
    <v>10</v>
  </rv>
  <rv s="2">
    <fb>7.4</fb>
    <v>10</v>
  </rv>
  <rv s="2">
    <fb>7.39</fb>
    <v>10</v>
  </rv>
  <rv s="2">
    <fb>7.41</fb>
    <v>10</v>
  </rv>
  <rv s="2">
    <fb>7.18</fb>
    <v>10</v>
  </rv>
  <rv s="2">
    <fb>7.13</fb>
    <v>10</v>
  </rv>
  <rv s="2">
    <fb>7.08</fb>
    <v>10</v>
  </rv>
  <rv s="2">
    <fb>7.11</fb>
    <v>10</v>
  </rv>
  <rv s="2">
    <fb>7.03</fb>
    <v>10</v>
  </rv>
  <rv s="2">
    <fb>7.04</fb>
    <v>10</v>
  </rv>
  <rv s="2">
    <fb>7.01</fb>
    <v>10</v>
  </rv>
  <rv s="2">
    <fb>7.02</fb>
    <v>10</v>
  </rv>
  <rv s="2">
    <fb>6.97</fb>
    <v>10</v>
  </rv>
  <rv s="2">
    <fb>6.95</fb>
    <v>10</v>
  </rv>
  <rv s="2">
    <fb>6.71</fb>
    <v>10</v>
  </rv>
  <rv s="2">
    <fb>6.66</fb>
    <v>10</v>
  </rv>
  <rv s="2">
    <fb>6.47</fb>
    <v>10</v>
  </rv>
  <rv s="2">
    <fb>6.14</fb>
    <v>10</v>
  </rv>
  <rv s="2">
    <fb>6.12</fb>
    <v>10</v>
  </rv>
  <rv s="2">
    <fb>6.1</fb>
    <v>10</v>
  </rv>
  <rv s="2">
    <fb>6.02</fb>
    <v>10</v>
  </rv>
  <rv s="2">
    <fb>6.03</fb>
    <v>10</v>
  </rv>
  <rv s="2">
    <fb>5.99</fb>
    <v>10</v>
  </rv>
  <rv s="2">
    <fb>5.79</fb>
    <v>10</v>
  </rv>
  <rv s="2">
    <fb>5.87</fb>
    <v>10</v>
  </rv>
  <rv s="2">
    <fb>6</fb>
    <v>10</v>
  </rv>
  <rv s="2">
    <fb>6.11</fb>
    <v>10</v>
  </rv>
  <rv s="2">
    <fb>6.07</fb>
    <v>10</v>
  </rv>
  <rv s="2">
    <fb>6.16</fb>
    <v>10</v>
  </rv>
  <rv s="2">
    <fb>6.21</fb>
    <v>10</v>
  </rv>
  <rv s="2">
    <fb>6.22</fb>
    <v>10</v>
  </rv>
  <rv s="2">
    <fb>6.24</fb>
    <v>10</v>
  </rv>
  <rv s="2">
    <fb>6.25</fb>
    <v>10</v>
  </rv>
  <rv s="2">
    <fb>6.19</fb>
    <v>10</v>
  </rv>
  <rv s="2">
    <fb>6.18</fb>
    <v>10</v>
  </rv>
  <rv s="2">
    <fb>6.27</fb>
    <v>10</v>
  </rv>
  <rv s="2">
    <fb>6.31</fb>
    <v>10</v>
  </rv>
  <rv s="2">
    <fb>6.36</fb>
    <v>10</v>
  </rv>
  <rv s="2">
    <fb>6.37</fb>
    <v>10</v>
  </rv>
  <rv s="2">
    <fb>6.32</fb>
    <v>10</v>
  </rv>
  <rv s="2">
    <fb>6.61</fb>
    <v>10</v>
  </rv>
  <rv s="2">
    <fb>6.38</fb>
    <v>10</v>
  </rv>
  <rv s="2">
    <fb>6.41</fb>
    <v>10</v>
  </rv>
  <rv s="2">
    <fb>6.34</fb>
    <v>10</v>
  </rv>
  <rv s="2">
    <fb>6.63</fb>
    <v>10</v>
  </rv>
  <rv s="2">
    <fb>6.57</fb>
    <v>10</v>
  </rv>
  <rv s="2">
    <fb>6.45</fb>
    <v>10</v>
  </rv>
  <rv s="2">
    <fb>6.29</fb>
    <v>10</v>
  </rv>
  <rv s="2">
    <fb>6.08</fb>
    <v>10</v>
  </rv>
  <rv s="2">
    <fb>6.04</fb>
    <v>10</v>
  </rv>
  <rv s="2">
    <fb>736628</fb>
    <v>18</v>
  </rv>
  <rv s="2">
    <fb>6.39</fb>
    <v>10</v>
  </rv>
  <rv s="2">
    <fb>6.2350000000000003</fb>
    <v>10</v>
  </rv>
  <rv s="2">
    <fb>393026</fb>
    <v>18</v>
  </rv>
  <rv s="2">
    <fb>468824</fb>
    <v>18</v>
  </rv>
  <rv s="2">
    <fb>682670</fb>
    <v>18</v>
  </rv>
  <rv s="2">
    <fb>520033</fb>
    <v>18</v>
  </rv>
  <rv s="2">
    <fb>6.2149999999999999</fb>
    <v>10</v>
  </rv>
  <rv s="2">
    <fb>1201845</fb>
    <v>18</v>
  </rv>
  <rv s="2">
    <fb>1652969</fb>
    <v>18</v>
  </rv>
  <rv s="2">
    <fb>1010820</fb>
    <v>18</v>
  </rv>
  <rv s="2">
    <fb>6.13</fb>
    <v>10</v>
  </rv>
  <rv s="2">
    <fb>1220916</fb>
    <v>18</v>
  </rv>
  <rv s="2">
    <fb>818535</fb>
    <v>18</v>
  </rv>
  <rv s="2">
    <fb>1494578</fb>
    <v>18</v>
  </rv>
  <rv s="2">
    <fb>903296</fb>
    <v>18</v>
  </rv>
  <rv s="2">
    <fb>6.3049999999999997</fb>
    <v>10</v>
  </rv>
  <rv s="2">
    <fb>1690685</fb>
    <v>18</v>
  </rv>
  <rv s="2">
    <fb>1037243</fb>
    <v>18</v>
  </rv>
  <rv s="2">
    <fb>924981</fb>
    <v>18</v>
  </rv>
  <rv s="2">
    <fb>665204</fb>
    <v>18</v>
  </rv>
  <rv s="2">
    <fb>823344</fb>
    <v>18</v>
  </rv>
  <rv s="2">
    <fb>964578</fb>
    <v>18</v>
  </rv>
  <rv s="2">
    <fb>2005773</fb>
    <v>18</v>
  </rv>
  <rv s="2">
    <fb>5.89</fb>
    <v>10</v>
  </rv>
  <rv s="2">
    <fb>1520894</fb>
    <v>18</v>
  </rv>
  <rv s="2">
    <fb>1010684</fb>
    <v>18</v>
  </rv>
  <rv s="2">
    <fb>5.92</fb>
    <v>10</v>
  </rv>
  <rv s="2">
    <fb>5.82</fb>
    <v>10</v>
  </rv>
  <rv s="2">
    <fb>703484</fb>
    <v>18</v>
  </rv>
  <rv s="10">
    <v>19</v>
    <v>aa86z2</v>
    <v>Daily</v>
    <v>44187</v>
    <v>44552</v>
    <v>0</v>
    <v>1</v>
    <v>637756416000000000,637757311378281773,0</v>
    <v>0</v>
    <v>aa86z2</v>
    <v>XASX:NEA</v>
    <v>1</v>
  </rv>
  <rv s="10">
    <v>19</v>
    <v>aa5c2w</v>
    <v>Daily</v>
    <v>44187</v>
    <v>44552</v>
    <v>0</v>
    <v>1</v>
    <v>637756416000000000,637757311378272522,0</v>
    <v>0</v>
    <v>aa5c2w</v>
    <v>XASX:CAT</v>
    <v>2</v>
  </rv>
  <rv s="10">
    <v>19</v>
    <v>XASX:BLD</v>
    <v>Daily</v>
    <v>44187</v>
    <v>44552</v>
    <v>0</v>
    <v>1</v>
    <v>637756416000000000,637757311378311759,0</v>
    <v>0</v>
    <v>aa533m</v>
    <v>XASX:BLD</v>
    <v>3</v>
  </rv>
  <rv s="11">
    <v>20</v>
    <v>XASX:BLD</v>
    <v>Daily</v>
    <v>44522</v>
    <v>44552</v>
    <v>0</v>
    <v>1</v>
    <v>637756416000000000,637757311378321946,0</v>
    <v>4</v>
    <v>aa533m</v>
    <v>XASX:BLD</v>
    <v>5</v>
    <v>6</v>
    <v>7</v>
    <v>8</v>
    <v>9</v>
  </rv>
  <rv s="10">
    <v>19</v>
    <v>aa4pa2</v>
    <v>Daily</v>
    <v>44187</v>
    <v>44552</v>
    <v>0</v>
    <v>1</v>
    <v>637756416000000000,637757311378278306,0</v>
    <v>0</v>
    <v>aa4pa2</v>
    <v>XASX:ASX</v>
    <v>10</v>
  </rv>
  <rv s="10">
    <v>19</v>
    <v>aa5cec</v>
    <v>Daily</v>
    <v>44187</v>
    <v>44552</v>
    <v>0</v>
    <v>1</v>
    <v>637756416000000000,637757311378318282,0</v>
    <v>0</v>
    <v>aa5cec</v>
    <v>XASX:CBA</v>
    <v>11</v>
  </rv>
  <rv s="10">
    <v>19</v>
    <v>aa81zr</v>
    <v>Daily</v>
    <v>44187</v>
    <v>44552</v>
    <v>0</v>
    <v>1</v>
    <v>637756416000000000,637757311378283872,0</v>
    <v>0</v>
    <v>aa81zr</v>
    <v>XASX:NAB</v>
    <v>12</v>
  </rv>
  <rv s="11">
    <v>20</v>
    <v>XASX:ASB</v>
    <v>Daily</v>
    <v>44522</v>
    <v>44552</v>
    <v>0</v>
    <v>1</v>
    <v>637756416000000000,637757311378255515,0</v>
    <v>4</v>
    <v>aa4om7</v>
    <v>XASX:ASB</v>
    <v>13</v>
    <v>14</v>
    <v>15</v>
    <v>16</v>
    <v>17</v>
  </rv>
  <rv s="10">
    <v>19</v>
    <v>XASX:ASB</v>
    <v>Daily</v>
    <v>44187</v>
    <v>44552</v>
    <v>0</v>
    <v>1</v>
    <v>637756416000000000,637757311378285479,0</v>
    <v>0</v>
    <v>aa4om7</v>
    <v>XASX:ASB</v>
    <v>18</v>
  </rv>
  <rv s="10">
    <v>19</v>
    <v>aa658m</v>
    <v>Daily</v>
    <v>44187</v>
    <v>44552</v>
    <v>0</v>
    <v>1</v>
    <v>637756416000000000,637757311378276042,0</v>
    <v>0</v>
    <v>aa658m</v>
    <v>XASX:EOS</v>
    <v>19</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error">
    <k n="errorType" t="i"/>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1">
    <spb s="0">
      <v>0</v>
      <v>Name</v>
    </spb>
    <spb s="1">
      <v>0</v>
      <v>0</v>
      <v>0</v>
    </spb>
    <spb s="2">
      <v>1</v>
      <v>1</v>
    </spb>
    <spb s="3">
      <v>1</v>
      <v>1</v>
      <v>2</v>
      <v>1</v>
      <v>1</v>
      <v>1</v>
      <v>3</v>
      <v>1</v>
      <v>1</v>
      <v>1</v>
      <v>4</v>
      <v>5</v>
    </spb>
    <spb s="4">
      <v>GMT</v>
    </spb>
    <spb s="5">
      <v>6</v>
    </spb>
    <spb s="6">
      <v>1</v>
      <v>Name</v>
      <v>LearnMoreOnLink</v>
    </spb>
    <spb s="7">
      <v>1</v>
      <v>1</v>
      <v>1</v>
      <v>1</v>
    </spb>
    <spb s="8">
      <v>1</v>
      <v>7</v>
      <v>7</v>
      <v>1</v>
      <v>2</v>
      <v>1</v>
      <v>1</v>
      <v>1</v>
      <v>8</v>
      <v>8</v>
      <v>3</v>
      <v>9</v>
      <v>1</v>
      <v>1</v>
      <v>1</v>
      <v>4</v>
      <v>10</v>
      <v>5</v>
      <v>8</v>
    </spb>
    <spb s="9">
      <v>Delayed 20 minutes</v>
      <v>from previous close</v>
      <v>from previous close</v>
      <v>GMT</v>
    </spb>
    <spb s="5">
      <v>1</v>
    </spb>
    <spb s="6">
      <v>2</v>
      <v>Name</v>
      <v>LearnMoreOnLink</v>
    </spb>
    <spb s="10">
      <v>1</v>
      <v>7</v>
      <v>7</v>
      <v>1</v>
      <v>2</v>
      <v>1</v>
      <v>1</v>
      <v>1</v>
      <v>8</v>
      <v>3</v>
      <v>9</v>
      <v>1</v>
      <v>1</v>
      <v>1</v>
      <v>4</v>
      <v>10</v>
      <v>5</v>
      <v>8</v>
    </spb>
    <spb s="6">
      <v>3</v>
      <v>Name</v>
      <v>LearnMoreOnLink</v>
    </spb>
    <spb s="11">
      <v>0</v>
      <v>0</v>
    </spb>
    <spb s="12">
      <v>14</v>
      <v>1</v>
      <v>1</v>
      <v>1</v>
      <v>1</v>
    </spb>
    <spb s="13">
      <v>1</v>
      <v>7</v>
      <v>7</v>
      <v>1</v>
      <v>2</v>
      <v>1</v>
      <v>11</v>
      <v>1</v>
      <v>1</v>
      <v>8</v>
      <v>8</v>
      <v>3</v>
      <v>9</v>
      <v>1</v>
      <v>1</v>
      <v>1</v>
      <v>4</v>
      <v>10</v>
      <v>5</v>
      <v>8</v>
    </spb>
    <spb s="14">
      <v>Powered by Refinitiv</v>
    </spb>
    <spb s="5">
      <v>8</v>
    </spb>
    <spb s="15">
      <v>6</v>
      <v>1</v>
    </spb>
    <spb s="16">
      <v>1</v>
      <v>6</v>
      <v>1</v>
      <v>1</v>
      <v>1</v>
      <v>8</v>
    </spb>
  </spbData>
</supportingPropertyBags>
</file>

<file path=xl/richData/rdsupportingpropertybagstructure.xml><?xml version="1.0" encoding="utf-8"?>
<spbStructures xmlns="http://schemas.microsoft.com/office/spreadsheetml/2017/richdata2" count="17">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_Self" t="i"/>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m/yyyy\ h:mm"/>
    </x:dxf>
    <x:dxf>
      <x:numFmt numFmtId="2" formatCode="0.00"/>
    </x:dxf>
    <x:dxf>
      <x:numFmt numFmtId="19" formatCode="d/mm/yyyy"/>
    </x:dxf>
    <x:dxf>
      <x:numFmt numFmtId="4" formatCode="#,##0.00"/>
    </x:dxf>
    <x:dxf>
      <x:numFmt numFmtId="3" formatCode="#,##0"/>
    </x:dxf>
    <x:dxf>
      <x:numFmt numFmtId="1" formatCode="0"/>
    </x:dxf>
    <x:dxf>
      <x:numFmt numFmtId="0" formatCode="General"/>
    </x:dxf>
  </dxfs>
  <richProperties>
    <rPr n="NumberFormat" t="s"/>
    <rPr n="IsTitleField" t="b"/>
    <rPr n="IsHeroField" t="b"/>
  </richProperties>
  <richStyles>
    <rSty dxfid="7">
      <rpv i="0">_-[$$-en-AU]* #,##0.00_-;-[$$-en-AU]* #,##0.00_-;_-[$$-en-AU]* "-"??_-;_-@_-</rpv>
    </rSty>
    <rSty>
      <rpv i="1">1</rpv>
    </rSty>
    <rSty dxfid="0"/>
    <rSty dxfid="1"/>
    <rSty dxfid="2">
      <rpv i="0">0.00</rpv>
    </rSty>
    <rSty dxfid="3"/>
    <rSty dxfid="4">
      <rpv i="0">#,##0.00</rpv>
    </rSty>
    <rSty dxfid="5">
      <rpv i="0">#,##0</rpv>
    </rSty>
    <rSty dxfid="7">
      <rpv i="0">_-[$$-en-AU]* #,##0_-;-[$$-en-AU]* #,##0_-;_-[$$-en-AU]* "-"_-;_-@_-</rpv>
    </rSty>
    <rSty dxfid="6">
      <rpv i="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12"/>
    <tableColumn id="2" xr3:uid="{1C907D3F-AD8C-47AB-92A9-7C471B9EBC2B}" name="Stock"/>
    <tableColumn id="9" xr3:uid="{9CA9E601-F4B2-4F5A-B219-70B237E1CACC}" name="Ticker" dataDxfId="11">
      <calculatedColumnFormula array="1">_FV(Ledger[[#This Row],[Stock]],"Ticker symbol",TRUE)</calculatedColumnFormula>
    </tableColumn>
    <tableColumn id="3" xr3:uid="{AB1CAC5C-55FF-4BD4-86DE-2DFDA8FCCD7E}" name="Transaction"/>
    <tableColumn id="4" xr3:uid="{1B8E9E3F-3260-4B15-A698-12A2A91FCBD0}" name="Units" dataDxfId="10"/>
    <tableColumn id="5" xr3:uid="{182E21A3-DB2D-4267-9431-E3760942B4C8}" name="Price" dataDxfId="9"/>
    <tableColumn id="7" xr3:uid="{412DB4B2-0FAB-4830-ABAF-3EB7A6F10571}" name="Currency" dataDxfId="8"/>
    <tableColumn id="6" xr3:uid="{DC43D3F6-96CE-4588-B592-F71E50711807}" name="Transaction Amount" dataDxfId="7">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02B9C3-5F20-4361-8BD6-6C054FF71EE4}" name="WatchList" displayName="WatchList" ref="A2:H4" totalsRowShown="0">
  <autoFilter ref="A2:H4" xr:uid="{80BA0D41-CAAA-463D-B487-77747A314552}"/>
  <tableColumns count="8">
    <tableColumn id="1" xr3:uid="{67E89684-514F-496D-8CE7-6D234DFE1EC4}" name="Stock"/>
    <tableColumn id="8" xr3:uid="{6FC435BC-A24F-4BF8-954F-AAEEDF6D59BC}" name="Exchange" dataDxfId="6">
      <calculatedColumnFormula array="1">_FV(WatchList[[#This Row],[Stock]],"Exchange abbreviation",TRUE)</calculatedColumnFormula>
    </tableColumn>
    <tableColumn id="7" xr3:uid="{769934A1-7DD2-4382-BFB0-8712402B6BEA}" name="Ticker" dataDxfId="5">
      <calculatedColumnFormula array="1">_FV(WatchList[[#This Row],[Stock]],"Ticker symbol",TRUE)</calculatedColumnFormula>
    </tableColumn>
    <tableColumn id="2" xr3:uid="{981C8B26-8929-4DC3-A13A-298565581578}" name="52wk High" dataDxfId="4">
      <calculatedColumnFormula array="1">_FV(A3,"52 week high",TRUE)</calculatedColumnFormula>
    </tableColumn>
    <tableColumn id="3" xr3:uid="{BDDC02C0-DC5D-4F80-BCDD-C7B62690606B}" name="52wk Low" dataDxfId="3">
      <calculatedColumnFormula array="1">_FV(A3,"52 week low",TRUE)</calculatedColumnFormula>
    </tableColumn>
    <tableColumn id="4" xr3:uid="{0AA48227-F802-4F7B-9E8B-6452252C6791}" name="Price" dataDxfId="2">
      <calculatedColumnFormula array="1">_FV(A3,"Price")</calculatedColumnFormula>
    </tableColumn>
    <tableColumn id="5" xr3:uid="{62445FB9-20A4-41D8-87D8-0259244D3FFD}" name="P/E" dataDxfId="1">
      <calculatedColumnFormula array="1">_FV(A3,"P/E",TRUE)</calculatedColumnFormula>
    </tableColumn>
    <tableColumn id="6" xr3:uid="{87D3CE74-04C8-4D91-9A06-164FF2A7C5E4}" name="Change" dataDxfId="0">
      <calculatedColumnFormula array="1">_FV(A3,"Change (%)",TRUE)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11-12T00:28:51.72" personId="{11AAC28B-932D-4D2E-A823-16C458804BEB}" id="{B734B965-24A6-479B-9B64-AC439E271E9A}">
    <text>Buy, Sell, DRIP</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myonlinetraininghub.com/excel-data-types" TargetMode="External"/><Relationship Id="rId13" Type="http://schemas.openxmlformats.org/officeDocument/2006/relationships/hyperlink" Target="https://www.myonlinetraininghub.com/excel-sumif-and-sumifs-formulas-explained" TargetMode="External"/><Relationship Id="rId18" Type="http://schemas.openxmlformats.org/officeDocument/2006/relationships/hyperlink" Target="https://www.myonlinetraininghub.com/excel-expert-upgrade" TargetMode="External"/><Relationship Id="rId26" Type="http://schemas.openxmlformats.org/officeDocument/2006/relationships/hyperlink" Target="https://www.myonlinetraininghub.com/excel-analysis-toolpak-course" TargetMode="External"/><Relationship Id="rId3" Type="http://schemas.openxmlformats.org/officeDocument/2006/relationships/hyperlink" Target="https://www.myonlinetraininghub.com/power-bi-course" TargetMode="External"/><Relationship Id="rId21" Type="http://schemas.openxmlformats.org/officeDocument/2006/relationships/hyperlink" Target="https://www.myonlinetraininghub.com/excel-pivottable-course-quick-start" TargetMode="External"/><Relationship Id="rId7" Type="http://schemas.openxmlformats.org/officeDocument/2006/relationships/hyperlink" Target="https://www.myonlinetraininghub.com/excel-tables" TargetMode="External"/><Relationship Id="rId12" Type="http://schemas.openxmlformats.org/officeDocument/2006/relationships/hyperlink" Target="https://www.myonlinetraininghub.com/excel-sort-function" TargetMode="External"/><Relationship Id="rId17" Type="http://schemas.openxmlformats.org/officeDocument/2006/relationships/hyperlink" Target="https://www.myonlinetraininghub.com/excel-sparklines" TargetMode="External"/><Relationship Id="rId25" Type="http://schemas.openxmlformats.org/officeDocument/2006/relationships/hyperlink" Target="https://www.myonlinetraininghub.com/excel-for-finance-course" TargetMode="External"/><Relationship Id="rId2" Type="http://schemas.openxmlformats.org/officeDocument/2006/relationships/hyperlink" Target="https://www.myonlinetraininghub.com/category/excel-dashboard" TargetMode="External"/><Relationship Id="rId16" Type="http://schemas.openxmlformats.org/officeDocument/2006/relationships/hyperlink" Target="https://www.myonlinetraininghub.com/excel-custom-number-format-guide" TargetMode="External"/><Relationship Id="rId20" Type="http://schemas.openxmlformats.org/officeDocument/2006/relationships/hyperlink" Target="https://www.myonlinetraininghub.com/excel-power-query-course" TargetMode="External"/><Relationship Id="rId29" Type="http://schemas.openxmlformats.org/officeDocument/2006/relationships/hyperlink" Target="https://www.myonlinetraininghub.com/financial-modelling-course" TargetMode="External"/><Relationship Id="rId1" Type="http://schemas.openxmlformats.org/officeDocument/2006/relationships/hyperlink" Target="https://www.myonlinetraininghub.com/category/excel-charts" TargetMode="External"/><Relationship Id="rId6" Type="http://schemas.openxmlformats.org/officeDocument/2006/relationships/hyperlink" Target="https://www.myonlinetraininghub.com/excel-dashboard-course" TargetMode="External"/><Relationship Id="rId11" Type="http://schemas.openxmlformats.org/officeDocument/2006/relationships/hyperlink" Target="https://www.myonlinetraininghub.com/excel-unique-function" TargetMode="External"/><Relationship Id="rId24" Type="http://schemas.openxmlformats.org/officeDocument/2006/relationships/hyperlink" Target="https://www.myonlinetraininghub.com/excel-for-decision-making-course" TargetMode="External"/><Relationship Id="rId5" Type="http://schemas.openxmlformats.org/officeDocument/2006/relationships/hyperlink" Target="https://www.myonlinetraininghub.com/excel-forum" TargetMode="External"/><Relationship Id="rId15" Type="http://schemas.openxmlformats.org/officeDocument/2006/relationships/hyperlink" Target="https://www.myonlinetraininghub.com/how-to-use-excel-conditional-formatting" TargetMode="External"/><Relationship Id="rId23" Type="http://schemas.openxmlformats.org/officeDocument/2006/relationships/hyperlink" Target="https://www.myonlinetraininghub.com/power-pivot-course" TargetMode="External"/><Relationship Id="rId28" Type="http://schemas.openxmlformats.org/officeDocument/2006/relationships/hyperlink" Target="https://www.myonlinetraininghub.com/excel-operations-management-course" TargetMode="External"/><Relationship Id="rId10" Type="http://schemas.openxmlformats.org/officeDocument/2006/relationships/hyperlink" Target="https://www.myonlinetraininghub.com/excel-stockhistory-function" TargetMode="External"/><Relationship Id="rId19" Type="http://schemas.openxmlformats.org/officeDocument/2006/relationships/hyperlink" Target="https://www.myonlinetraininghub.com/advanced-excel-formulas-course" TargetMode="External"/><Relationship Id="rId31" Type="http://schemas.openxmlformats.org/officeDocument/2006/relationships/drawing" Target="../drawings/drawing3.xml"/><Relationship Id="rId4" Type="http://schemas.openxmlformats.org/officeDocument/2006/relationships/hyperlink" Target="https://www.myonlinetraininghub.com/excel-webinars" TargetMode="External"/><Relationship Id="rId9" Type="http://schemas.openxmlformats.org/officeDocument/2006/relationships/hyperlink" Target="https://www.myonlinetraininghub.com/pivot-table" TargetMode="External"/><Relationship Id="rId14" Type="http://schemas.openxmlformats.org/officeDocument/2006/relationships/hyperlink" Target="https://www.myonlinetraininghub.com/excel-text-function" TargetMode="External"/><Relationship Id="rId22" Type="http://schemas.openxmlformats.org/officeDocument/2006/relationships/hyperlink" Target="https://www.myonlinetraininghub.com/excel-pivottable-course" TargetMode="External"/><Relationship Id="rId27" Type="http://schemas.openxmlformats.org/officeDocument/2006/relationships/hyperlink" Target="https://www.myonlinetraininghub.com/excel-for-customer-service-professionals" TargetMode="External"/><Relationship Id="rId30" Type="http://schemas.openxmlformats.org/officeDocument/2006/relationships/hyperlink" Target="https://www.myonlinetraininghub.com/excel-fun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1FEF4-8D3E-4FF8-860F-80388F217934}">
  <dimension ref="A1:Q17"/>
  <sheetViews>
    <sheetView showGridLines="0" workbookViewId="0">
      <selection activeCell="A7" sqref="A7"/>
    </sheetView>
  </sheetViews>
  <sheetFormatPr defaultRowHeight="15" x14ac:dyDescent="0.25"/>
  <cols>
    <col min="1" max="1" width="4.85546875" customWidth="1"/>
  </cols>
  <sheetData>
    <row r="1" spans="1:17" ht="52.5" customHeight="1" x14ac:dyDescent="0.25">
      <c r="A1" s="47"/>
      <c r="B1" s="47" t="s">
        <v>38</v>
      </c>
      <c r="C1" s="47"/>
      <c r="D1" s="47"/>
      <c r="E1" s="47"/>
      <c r="F1" s="47"/>
      <c r="G1" s="47"/>
      <c r="H1" s="47"/>
      <c r="I1" s="47"/>
      <c r="J1" s="47"/>
      <c r="K1" s="47"/>
      <c r="L1" s="47"/>
      <c r="M1" s="47"/>
      <c r="N1" s="47"/>
      <c r="O1" s="47"/>
      <c r="P1" s="47"/>
      <c r="Q1" s="47"/>
    </row>
    <row r="3" spans="1:17" ht="30" customHeight="1" x14ac:dyDescent="0.25">
      <c r="B3" s="49" t="s">
        <v>86</v>
      </c>
    </row>
    <row r="4" spans="1:17" ht="18.75" x14ac:dyDescent="0.3">
      <c r="B4" s="48"/>
    </row>
    <row r="5" spans="1:17" s="56" customFormat="1" ht="22.5" customHeight="1" x14ac:dyDescent="0.3">
      <c r="B5" s="57" t="s">
        <v>39</v>
      </c>
    </row>
    <row r="6" spans="1:17" s="56" customFormat="1" ht="22.5" customHeight="1" x14ac:dyDescent="0.3">
      <c r="B6" s="57" t="s">
        <v>40</v>
      </c>
    </row>
    <row r="7" spans="1:17" s="56" customFormat="1" ht="22.5" customHeight="1" x14ac:dyDescent="0.3">
      <c r="B7" s="57" t="s">
        <v>41</v>
      </c>
    </row>
    <row r="8" spans="1:17" s="56" customFormat="1" ht="22.5" customHeight="1" x14ac:dyDescent="0.3">
      <c r="B8" s="57" t="s">
        <v>42</v>
      </c>
    </row>
    <row r="9" spans="1:17" ht="22.5" customHeight="1" x14ac:dyDescent="0.3">
      <c r="B9" s="50"/>
    </row>
    <row r="10" spans="1:17" ht="18.75" x14ac:dyDescent="0.3">
      <c r="B10" s="48"/>
    </row>
    <row r="11" spans="1:17" ht="22.5" customHeight="1" x14ac:dyDescent="0.3">
      <c r="B11" s="48"/>
    </row>
    <row r="12" spans="1:17" ht="22.5" customHeight="1" x14ac:dyDescent="0.3">
      <c r="B12" s="50" t="s">
        <v>43</v>
      </c>
    </row>
    <row r="13" spans="1:17" ht="22.5" customHeight="1" x14ac:dyDescent="0.3">
      <c r="B13" s="50" t="s">
        <v>44</v>
      </c>
    </row>
    <row r="14" spans="1:17" ht="22.5" customHeight="1" x14ac:dyDescent="0.3">
      <c r="B14" s="50"/>
    </row>
    <row r="15" spans="1:17" ht="22.5" customHeight="1" x14ac:dyDescent="0.25">
      <c r="B15" s="49" t="s">
        <v>45</v>
      </c>
    </row>
    <row r="16" spans="1:17" ht="18.75" x14ac:dyDescent="0.25">
      <c r="B16" s="49" t="s">
        <v>46</v>
      </c>
    </row>
    <row r="17" spans="2:2" ht="18.75" x14ac:dyDescent="0.25">
      <c r="B17" s="49"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5744C-C3B1-48DB-9523-D222977AC160}">
  <sheetPr codeName="Sheet1"/>
  <dimension ref="A1:JE19"/>
  <sheetViews>
    <sheetView showGridLines="0" tabSelected="1" workbookViewId="0">
      <selection activeCell="M25" sqref="M25"/>
    </sheetView>
  </sheetViews>
  <sheetFormatPr defaultRowHeight="15" x14ac:dyDescent="0.25"/>
  <cols>
    <col min="1" max="1" width="1.85546875" customWidth="1"/>
    <col min="2" max="2" width="53.5703125" customWidth="1"/>
    <col min="3" max="3" width="39.7109375" bestFit="1" customWidth="1"/>
    <col min="4" max="4" width="7.140625" customWidth="1"/>
    <col min="5" max="5" width="12.5703125" bestFit="1" customWidth="1"/>
    <col min="6" max="6" width="14.28515625" bestFit="1" customWidth="1"/>
    <col min="7" max="7" width="12.28515625" bestFit="1" customWidth="1"/>
    <col min="8" max="8" width="12.85546875" bestFit="1" customWidth="1"/>
    <col min="9" max="9" width="15.42578125" customWidth="1"/>
    <col min="10" max="10" width="18.42578125" customWidth="1"/>
    <col min="11" max="11" width="10.5703125" bestFit="1" customWidth="1"/>
    <col min="12" max="19" width="10.7109375" bestFit="1" customWidth="1"/>
    <col min="20" max="263" width="8" bestFit="1" customWidth="1"/>
    <col min="264" max="265" width="10.7109375" bestFit="1" customWidth="1"/>
  </cols>
  <sheetData>
    <row r="1" spans="1:265" ht="34.5" customHeight="1" x14ac:dyDescent="0.25">
      <c r="A1" s="59" t="s">
        <v>31</v>
      </c>
      <c r="B1" s="59"/>
      <c r="C1" s="59"/>
      <c r="D1" s="14"/>
      <c r="E1" s="14"/>
      <c r="F1" s="19" t="s">
        <v>30</v>
      </c>
      <c r="G1" s="20" t="s">
        <v>29</v>
      </c>
      <c r="H1" s="21"/>
      <c r="I1" s="22" t="s">
        <v>33</v>
      </c>
      <c r="J1" s="42" t="e" vm="1">
        <v>#VALUE!</v>
      </c>
      <c r="L1" s="44"/>
      <c r="M1" s="45"/>
    </row>
    <row r="2" spans="1:265" ht="26.25" customHeight="1" thickBot="1" x14ac:dyDescent="0.3">
      <c r="A2" s="60"/>
      <c r="B2" s="60"/>
      <c r="C2" s="60"/>
      <c r="D2" s="15"/>
      <c r="E2" s="15"/>
      <c r="F2" s="16">
        <f>SUM(_xlfn.ANCHORARRAY(F6))</f>
        <v>31349.979999999996</v>
      </c>
      <c r="G2" s="18">
        <f>SUM(_xlfn.ANCHORARRAY(G6))</f>
        <v>76.669999999999703</v>
      </c>
      <c r="H2" s="17">
        <f>G2/(F2-G2)</f>
        <v>2.4516112941034931E-3</v>
      </c>
      <c r="I2" s="18">
        <f>SUM(_xlfn.ANCHORARRAY(I6))</f>
        <v>15672.130000000001</v>
      </c>
      <c r="J2" s="43" t="str" cm="1">
        <f t="array" ref="J2">TEXT(_FV(J1,"Price"),IF(_FV(J1,"Price")-_FV(J1,"Previous close",TRUE)&gt;0,"$0.0000▲","$0.0000▼"))</f>
        <v>$1.3990▲</v>
      </c>
      <c r="L2" t="s">
        <v>36</v>
      </c>
      <c r="M2" s="41">
        <f ca="1">MAX(_xlfn.ANCHORARRAY(L5))</f>
        <v>44551</v>
      </c>
    </row>
    <row r="3" spans="1:265" ht="9.75" customHeight="1" thickTop="1" x14ac:dyDescent="0.25"/>
    <row r="4" spans="1:265" x14ac:dyDescent="0.25">
      <c r="B4" s="24" t="s">
        <v>14</v>
      </c>
      <c r="C4" s="23"/>
      <c r="D4" s="23"/>
      <c r="E4" s="23"/>
      <c r="F4" s="23"/>
      <c r="G4" s="23"/>
      <c r="H4" s="23"/>
      <c r="I4" s="23"/>
      <c r="J4" s="23"/>
      <c r="K4" s="46"/>
    </row>
    <row r="5" spans="1:265" x14ac:dyDescent="0.25">
      <c r="B5" s="25" t="s">
        <v>34</v>
      </c>
      <c r="C5" s="25" t="s">
        <v>15</v>
      </c>
      <c r="D5" s="26" t="s">
        <v>4</v>
      </c>
      <c r="E5" s="26" t="s">
        <v>12</v>
      </c>
      <c r="F5" s="26" t="s">
        <v>27</v>
      </c>
      <c r="G5" s="27" t="s">
        <v>29</v>
      </c>
      <c r="H5" s="27"/>
      <c r="I5" s="26" t="s">
        <v>32</v>
      </c>
      <c r="J5" s="28" t="s">
        <v>13</v>
      </c>
      <c r="L5" cm="1" vm="2">
        <f t="array" aca="1" ref="L5:JE6" ca="1">TRANSPOSE(_xlfn.STOCKHISTORY(B6,TODAY()-365,TODAY(),0,0,0,1))</f>
        <v>44187</v>
      </c>
      <c r="M5" vm="3">
        <f ca="1"/>
        <v>44188</v>
      </c>
      <c r="N5" vm="4">
        <f ca="1"/>
        <v>44189</v>
      </c>
      <c r="O5" vm="5">
        <f ca="1"/>
        <v>44194</v>
      </c>
      <c r="P5" vm="6">
        <f ca="1"/>
        <v>44195</v>
      </c>
      <c r="Q5" vm="7">
        <f ca="1"/>
        <v>44196</v>
      </c>
      <c r="R5" vm="8">
        <f ca="1"/>
        <v>44200</v>
      </c>
      <c r="S5" vm="9">
        <f ca="1"/>
        <v>44201</v>
      </c>
      <c r="T5" vm="10">
        <f ca="1"/>
        <v>44202</v>
      </c>
      <c r="U5" vm="11">
        <f ca="1"/>
        <v>44203</v>
      </c>
      <c r="V5" vm="12">
        <f ca="1"/>
        <v>44204</v>
      </c>
      <c r="W5" vm="13">
        <f ca="1"/>
        <v>44207</v>
      </c>
      <c r="X5" vm="14">
        <f ca="1"/>
        <v>44208</v>
      </c>
      <c r="Y5" vm="15">
        <f ca="1"/>
        <v>44209</v>
      </c>
      <c r="Z5" vm="16">
        <f ca="1"/>
        <v>44210</v>
      </c>
      <c r="AA5" vm="17">
        <f ca="1"/>
        <v>44211</v>
      </c>
      <c r="AB5" vm="18">
        <f ca="1"/>
        <v>44214</v>
      </c>
      <c r="AC5" vm="19">
        <f ca="1"/>
        <v>44215</v>
      </c>
      <c r="AD5" vm="20">
        <f ca="1"/>
        <v>44216</v>
      </c>
      <c r="AE5" vm="21">
        <f ca="1"/>
        <v>44217</v>
      </c>
      <c r="AF5" vm="22">
        <f ca="1"/>
        <v>44218</v>
      </c>
      <c r="AG5" vm="23">
        <f ca="1"/>
        <v>44221</v>
      </c>
      <c r="AH5" vm="24">
        <f ca="1"/>
        <v>44223</v>
      </c>
      <c r="AI5" vm="25">
        <f ca="1"/>
        <v>44224</v>
      </c>
      <c r="AJ5" vm="26">
        <f ca="1"/>
        <v>44225</v>
      </c>
      <c r="AK5" vm="27">
        <f ca="1"/>
        <v>44228</v>
      </c>
      <c r="AL5" vm="28">
        <f ca="1"/>
        <v>44229</v>
      </c>
      <c r="AM5" vm="29">
        <f ca="1"/>
        <v>44230</v>
      </c>
      <c r="AN5" vm="30">
        <f ca="1"/>
        <v>44231</v>
      </c>
      <c r="AO5" vm="31">
        <f ca="1"/>
        <v>44232</v>
      </c>
      <c r="AP5" vm="32">
        <f ca="1"/>
        <v>44235</v>
      </c>
      <c r="AQ5" vm="33">
        <f ca="1"/>
        <v>44236</v>
      </c>
      <c r="AR5" vm="34">
        <f ca="1"/>
        <v>44237</v>
      </c>
      <c r="AS5" vm="35">
        <f ca="1"/>
        <v>44238</v>
      </c>
      <c r="AT5" vm="36">
        <f ca="1"/>
        <v>44239</v>
      </c>
      <c r="AU5" vm="37">
        <f ca="1"/>
        <v>44242</v>
      </c>
      <c r="AV5" vm="38">
        <f ca="1"/>
        <v>44243</v>
      </c>
      <c r="AW5" vm="39">
        <f ca="1"/>
        <v>44244</v>
      </c>
      <c r="AX5" vm="40">
        <f ca="1"/>
        <v>44245</v>
      </c>
      <c r="AY5" vm="41">
        <f ca="1"/>
        <v>44246</v>
      </c>
      <c r="AZ5" vm="42">
        <f ca="1"/>
        <v>44249</v>
      </c>
      <c r="BA5" vm="43">
        <f ca="1"/>
        <v>44250</v>
      </c>
      <c r="BB5" vm="44">
        <f ca="1"/>
        <v>44251</v>
      </c>
      <c r="BC5" vm="45">
        <f ca="1"/>
        <v>44252</v>
      </c>
      <c r="BD5" vm="46">
        <f ca="1"/>
        <v>44253</v>
      </c>
      <c r="BE5" vm="47">
        <f ca="1"/>
        <v>44256</v>
      </c>
      <c r="BF5" vm="48">
        <f ca="1"/>
        <v>44257</v>
      </c>
      <c r="BG5" vm="49">
        <f ca="1"/>
        <v>44258</v>
      </c>
      <c r="BH5" vm="50">
        <f ca="1"/>
        <v>44259</v>
      </c>
      <c r="BI5" vm="51">
        <f ca="1"/>
        <v>44260</v>
      </c>
      <c r="BJ5" vm="52">
        <f ca="1"/>
        <v>44263</v>
      </c>
      <c r="BK5" vm="53">
        <f ca="1"/>
        <v>44264</v>
      </c>
      <c r="BL5" vm="54">
        <f ca="1"/>
        <v>44265</v>
      </c>
      <c r="BM5" vm="55">
        <f ca="1"/>
        <v>44266</v>
      </c>
      <c r="BN5" vm="56">
        <f ca="1"/>
        <v>44267</v>
      </c>
      <c r="BO5" vm="57">
        <f ca="1"/>
        <v>44270</v>
      </c>
      <c r="BP5" vm="58">
        <f ca="1"/>
        <v>44271</v>
      </c>
      <c r="BQ5" vm="59">
        <f ca="1"/>
        <v>44272</v>
      </c>
      <c r="BR5" vm="60">
        <f ca="1"/>
        <v>44273</v>
      </c>
      <c r="BS5" vm="61">
        <f ca="1"/>
        <v>44274</v>
      </c>
      <c r="BT5" vm="62">
        <f ca="1"/>
        <v>44277</v>
      </c>
      <c r="BU5" vm="63">
        <f ca="1"/>
        <v>44278</v>
      </c>
      <c r="BV5" vm="64">
        <f ca="1"/>
        <v>44279</v>
      </c>
      <c r="BW5" vm="65">
        <f ca="1"/>
        <v>44280</v>
      </c>
      <c r="BX5" vm="66">
        <f ca="1"/>
        <v>44281</v>
      </c>
      <c r="BY5" vm="67">
        <f ca="1"/>
        <v>44284</v>
      </c>
      <c r="BZ5" vm="68">
        <f ca="1"/>
        <v>44285</v>
      </c>
      <c r="CA5" vm="69">
        <f ca="1"/>
        <v>44286</v>
      </c>
      <c r="CB5" vm="70">
        <f ca="1"/>
        <v>44287</v>
      </c>
      <c r="CC5" vm="71">
        <f ca="1"/>
        <v>44292</v>
      </c>
      <c r="CD5" vm="72">
        <f ca="1"/>
        <v>44293</v>
      </c>
      <c r="CE5" vm="73">
        <f ca="1"/>
        <v>44294</v>
      </c>
      <c r="CF5" vm="74">
        <f ca="1"/>
        <v>44295</v>
      </c>
      <c r="CG5" vm="75">
        <f ca="1"/>
        <v>44298</v>
      </c>
      <c r="CH5" vm="76">
        <f ca="1"/>
        <v>44299</v>
      </c>
      <c r="CI5" vm="77">
        <f ca="1"/>
        <v>44300</v>
      </c>
      <c r="CJ5" vm="78">
        <f ca="1"/>
        <v>44301</v>
      </c>
      <c r="CK5" vm="79">
        <f ca="1"/>
        <v>44302</v>
      </c>
      <c r="CL5" vm="80">
        <f ca="1"/>
        <v>44305</v>
      </c>
      <c r="CM5" vm="81">
        <f ca="1"/>
        <v>44306</v>
      </c>
      <c r="CN5" vm="82">
        <f ca="1"/>
        <v>44307</v>
      </c>
      <c r="CO5" vm="83">
        <f ca="1"/>
        <v>44308</v>
      </c>
      <c r="CP5" vm="84">
        <f ca="1"/>
        <v>44309</v>
      </c>
      <c r="CQ5" vm="85">
        <f ca="1"/>
        <v>44312</v>
      </c>
      <c r="CR5" vm="86">
        <f ca="1"/>
        <v>44313</v>
      </c>
      <c r="CS5" vm="87">
        <f ca="1"/>
        <v>44314</v>
      </c>
      <c r="CT5" vm="88">
        <f ca="1"/>
        <v>44315</v>
      </c>
      <c r="CU5" vm="89">
        <f ca="1"/>
        <v>44316</v>
      </c>
      <c r="CV5" vm="90">
        <f ca="1"/>
        <v>44319</v>
      </c>
      <c r="CW5" vm="91">
        <f ca="1"/>
        <v>44320</v>
      </c>
      <c r="CX5" vm="92">
        <f ca="1"/>
        <v>44321</v>
      </c>
      <c r="CY5" vm="93">
        <f ca="1"/>
        <v>44322</v>
      </c>
      <c r="CZ5" vm="94">
        <f ca="1"/>
        <v>44323</v>
      </c>
      <c r="DA5" vm="95">
        <f ca="1"/>
        <v>44326</v>
      </c>
      <c r="DB5" vm="96">
        <f ca="1"/>
        <v>44327</v>
      </c>
      <c r="DC5" vm="97">
        <f ca="1"/>
        <v>44328</v>
      </c>
      <c r="DD5" vm="98">
        <f ca="1"/>
        <v>44329</v>
      </c>
      <c r="DE5" vm="99">
        <f ca="1"/>
        <v>44330</v>
      </c>
      <c r="DF5" vm="100">
        <f ca="1"/>
        <v>44333</v>
      </c>
      <c r="DG5" vm="101">
        <f ca="1"/>
        <v>44334</v>
      </c>
      <c r="DH5" vm="102">
        <f ca="1"/>
        <v>44335</v>
      </c>
      <c r="DI5" vm="103">
        <f ca="1"/>
        <v>44336</v>
      </c>
      <c r="DJ5" vm="104">
        <f ca="1"/>
        <v>44337</v>
      </c>
      <c r="DK5" vm="105">
        <f ca="1"/>
        <v>44340</v>
      </c>
      <c r="DL5" vm="106">
        <f ca="1"/>
        <v>44341</v>
      </c>
      <c r="DM5" vm="107">
        <f ca="1"/>
        <v>44342</v>
      </c>
      <c r="DN5" vm="108">
        <f ca="1"/>
        <v>44343</v>
      </c>
      <c r="DO5" vm="109">
        <f ca="1"/>
        <v>44344</v>
      </c>
      <c r="DP5" vm="110">
        <f ca="1"/>
        <v>44347</v>
      </c>
      <c r="DQ5" vm="111">
        <f ca="1"/>
        <v>44348</v>
      </c>
      <c r="DR5" vm="112">
        <f ca="1"/>
        <v>44349</v>
      </c>
      <c r="DS5" vm="113">
        <f ca="1"/>
        <v>44350</v>
      </c>
      <c r="DT5" vm="114">
        <f ca="1"/>
        <v>44351</v>
      </c>
      <c r="DU5" vm="115">
        <f ca="1"/>
        <v>44354</v>
      </c>
      <c r="DV5" vm="116">
        <f ca="1"/>
        <v>44355</v>
      </c>
      <c r="DW5" vm="117">
        <f ca="1"/>
        <v>44356</v>
      </c>
      <c r="DX5" vm="118">
        <f ca="1"/>
        <v>44357</v>
      </c>
      <c r="DY5" vm="119">
        <f ca="1"/>
        <v>44358</v>
      </c>
      <c r="DZ5" vm="120">
        <f ca="1"/>
        <v>44362</v>
      </c>
      <c r="EA5" vm="121">
        <f ca="1"/>
        <v>44363</v>
      </c>
      <c r="EB5" vm="122">
        <f ca="1"/>
        <v>44364</v>
      </c>
      <c r="EC5" vm="123">
        <f ca="1"/>
        <v>44365</v>
      </c>
      <c r="ED5" vm="124">
        <f ca="1"/>
        <v>44368</v>
      </c>
      <c r="EE5" vm="125">
        <f ca="1"/>
        <v>44369</v>
      </c>
      <c r="EF5" vm="126">
        <f ca="1"/>
        <v>44370</v>
      </c>
      <c r="EG5" vm="127">
        <f ca="1"/>
        <v>44371</v>
      </c>
      <c r="EH5" vm="128">
        <f ca="1"/>
        <v>44372</v>
      </c>
      <c r="EI5" vm="129">
        <f ca="1"/>
        <v>44375</v>
      </c>
      <c r="EJ5" vm="130">
        <f ca="1"/>
        <v>44376</v>
      </c>
      <c r="EK5" vm="131">
        <f ca="1"/>
        <v>44377</v>
      </c>
      <c r="EL5" vm="132">
        <f ca="1"/>
        <v>44378</v>
      </c>
      <c r="EM5" vm="133">
        <f ca="1"/>
        <v>44379</v>
      </c>
      <c r="EN5" vm="134">
        <f ca="1"/>
        <v>44382</v>
      </c>
      <c r="EO5" vm="135">
        <f ca="1"/>
        <v>44383</v>
      </c>
      <c r="EP5" vm="136">
        <f ca="1"/>
        <v>44384</v>
      </c>
      <c r="EQ5" vm="137">
        <f ca="1"/>
        <v>44385</v>
      </c>
      <c r="ER5" vm="138">
        <f ca="1"/>
        <v>44386</v>
      </c>
      <c r="ES5" vm="139">
        <f ca="1"/>
        <v>44389</v>
      </c>
      <c r="ET5" vm="140">
        <f ca="1"/>
        <v>44390</v>
      </c>
      <c r="EU5" vm="141">
        <f ca="1"/>
        <v>44391</v>
      </c>
      <c r="EV5" vm="142">
        <f ca="1"/>
        <v>44392</v>
      </c>
      <c r="EW5" vm="143">
        <f ca="1"/>
        <v>44393</v>
      </c>
      <c r="EX5" vm="144">
        <f ca="1"/>
        <v>44396</v>
      </c>
      <c r="EY5" vm="145">
        <f ca="1"/>
        <v>44397</v>
      </c>
      <c r="EZ5" vm="146">
        <f ca="1"/>
        <v>44398</v>
      </c>
      <c r="FA5" vm="147">
        <f ca="1"/>
        <v>44399</v>
      </c>
      <c r="FB5" vm="148">
        <f ca="1"/>
        <v>44400</v>
      </c>
      <c r="FC5" vm="149">
        <f ca="1"/>
        <v>44403</v>
      </c>
      <c r="FD5" vm="150">
        <f ca="1"/>
        <v>44404</v>
      </c>
      <c r="FE5" vm="151">
        <f ca="1"/>
        <v>44405</v>
      </c>
      <c r="FF5" vm="152">
        <f ca="1"/>
        <v>44406</v>
      </c>
      <c r="FG5" vm="153">
        <f ca="1"/>
        <v>44407</v>
      </c>
      <c r="FH5" vm="154">
        <f ca="1"/>
        <v>44410</v>
      </c>
      <c r="FI5" vm="155">
        <f ca="1"/>
        <v>44411</v>
      </c>
      <c r="FJ5" vm="156">
        <f ca="1"/>
        <v>44412</v>
      </c>
      <c r="FK5" vm="157">
        <f ca="1"/>
        <v>44413</v>
      </c>
      <c r="FL5" vm="158">
        <f ca="1"/>
        <v>44414</v>
      </c>
      <c r="FM5" vm="159">
        <f ca="1"/>
        <v>44417</v>
      </c>
      <c r="FN5" vm="160">
        <f ca="1"/>
        <v>44418</v>
      </c>
      <c r="FO5" vm="161">
        <f ca="1"/>
        <v>44419</v>
      </c>
      <c r="FP5" vm="162">
        <f ca="1"/>
        <v>44420</v>
      </c>
      <c r="FQ5" vm="163">
        <f ca="1"/>
        <v>44421</v>
      </c>
      <c r="FR5" vm="164">
        <f ca="1"/>
        <v>44424</v>
      </c>
      <c r="FS5" vm="165">
        <f ca="1"/>
        <v>44425</v>
      </c>
      <c r="FT5" vm="166">
        <f ca="1"/>
        <v>44426</v>
      </c>
      <c r="FU5" vm="167">
        <f ca="1"/>
        <v>44427</v>
      </c>
      <c r="FV5" vm="168">
        <f ca="1"/>
        <v>44428</v>
      </c>
      <c r="FW5" vm="169">
        <f ca="1"/>
        <v>44431</v>
      </c>
      <c r="FX5" vm="170">
        <f ca="1"/>
        <v>44432</v>
      </c>
      <c r="FY5" vm="171">
        <f ca="1"/>
        <v>44433</v>
      </c>
      <c r="FZ5" vm="172">
        <f ca="1"/>
        <v>44434</v>
      </c>
      <c r="GA5" vm="173">
        <f ca="1"/>
        <v>44435</v>
      </c>
      <c r="GB5" vm="174">
        <f ca="1"/>
        <v>44438</v>
      </c>
      <c r="GC5" vm="175">
        <f ca="1"/>
        <v>44439</v>
      </c>
      <c r="GD5" vm="176">
        <f ca="1"/>
        <v>44440</v>
      </c>
      <c r="GE5" vm="177">
        <f ca="1"/>
        <v>44441</v>
      </c>
      <c r="GF5" vm="178">
        <f ca="1"/>
        <v>44442</v>
      </c>
      <c r="GG5" vm="179">
        <f ca="1"/>
        <v>44445</v>
      </c>
      <c r="GH5" vm="180">
        <f ca="1"/>
        <v>44446</v>
      </c>
      <c r="GI5" vm="181">
        <f ca="1"/>
        <v>44447</v>
      </c>
      <c r="GJ5" vm="182">
        <f ca="1"/>
        <v>44448</v>
      </c>
      <c r="GK5" vm="183">
        <f ca="1"/>
        <v>44449</v>
      </c>
      <c r="GL5" vm="184">
        <f ca="1"/>
        <v>44452</v>
      </c>
      <c r="GM5" vm="185">
        <f ca="1"/>
        <v>44453</v>
      </c>
      <c r="GN5" vm="186">
        <f ca="1"/>
        <v>44454</v>
      </c>
      <c r="GO5" vm="187">
        <f ca="1"/>
        <v>44455</v>
      </c>
      <c r="GP5" vm="188">
        <f ca="1"/>
        <v>44456</v>
      </c>
      <c r="GQ5" vm="189">
        <f ca="1"/>
        <v>44459</v>
      </c>
      <c r="GR5" vm="190">
        <f ca="1"/>
        <v>44460</v>
      </c>
      <c r="GS5" vm="191">
        <f ca="1"/>
        <v>44461</v>
      </c>
      <c r="GT5" vm="192">
        <f ca="1"/>
        <v>44462</v>
      </c>
      <c r="GU5" vm="193">
        <f ca="1"/>
        <v>44463</v>
      </c>
      <c r="GV5" vm="194">
        <f ca="1"/>
        <v>44466</v>
      </c>
      <c r="GW5" vm="195">
        <f ca="1"/>
        <v>44467</v>
      </c>
      <c r="GX5" vm="196">
        <f ca="1"/>
        <v>44468</v>
      </c>
      <c r="GY5" vm="197">
        <f ca="1"/>
        <v>44469</v>
      </c>
      <c r="GZ5" vm="198">
        <f ca="1"/>
        <v>44470</v>
      </c>
      <c r="HA5" vm="199">
        <f ca="1"/>
        <v>44473</v>
      </c>
      <c r="HB5" vm="200">
        <f ca="1"/>
        <v>44474</v>
      </c>
      <c r="HC5" vm="201">
        <f ca="1"/>
        <v>44475</v>
      </c>
      <c r="HD5" vm="202">
        <f ca="1"/>
        <v>44476</v>
      </c>
      <c r="HE5" vm="203">
        <f ca="1"/>
        <v>44477</v>
      </c>
      <c r="HF5" vm="204">
        <f ca="1"/>
        <v>44480</v>
      </c>
      <c r="HG5" vm="205">
        <f ca="1"/>
        <v>44481</v>
      </c>
      <c r="HH5" vm="206">
        <f ca="1"/>
        <v>44482</v>
      </c>
      <c r="HI5" vm="207">
        <f ca="1"/>
        <v>44483</v>
      </c>
      <c r="HJ5" vm="208">
        <f ca="1"/>
        <v>44484</v>
      </c>
      <c r="HK5" vm="209">
        <f ca="1"/>
        <v>44487</v>
      </c>
      <c r="HL5" vm="210">
        <f ca="1"/>
        <v>44488</v>
      </c>
      <c r="HM5" vm="211">
        <f ca="1"/>
        <v>44489</v>
      </c>
      <c r="HN5" vm="212">
        <f ca="1"/>
        <v>44490</v>
      </c>
      <c r="HO5" vm="213">
        <f ca="1"/>
        <v>44491</v>
      </c>
      <c r="HP5" vm="214">
        <f ca="1"/>
        <v>44494</v>
      </c>
      <c r="HQ5" vm="215">
        <f ca="1"/>
        <v>44495</v>
      </c>
      <c r="HR5" vm="216">
        <f ca="1"/>
        <v>44496</v>
      </c>
      <c r="HS5" vm="217">
        <f ca="1"/>
        <v>44497</v>
      </c>
      <c r="HT5" vm="218">
        <f ca="1"/>
        <v>44498</v>
      </c>
      <c r="HU5" vm="219">
        <f ca="1"/>
        <v>44501</v>
      </c>
      <c r="HV5" vm="220">
        <f ca="1"/>
        <v>44502</v>
      </c>
      <c r="HW5" vm="221">
        <f ca="1"/>
        <v>44503</v>
      </c>
      <c r="HX5" vm="222">
        <f ca="1"/>
        <v>44504</v>
      </c>
      <c r="HY5" vm="223">
        <f ca="1"/>
        <v>44505</v>
      </c>
      <c r="HZ5" vm="224">
        <f ca="1"/>
        <v>44508</v>
      </c>
      <c r="IA5" vm="225">
        <f ca="1"/>
        <v>44509</v>
      </c>
      <c r="IB5" vm="226">
        <f ca="1"/>
        <v>44510</v>
      </c>
      <c r="IC5" vm="227">
        <f ca="1"/>
        <v>44511</v>
      </c>
      <c r="ID5" vm="228">
        <f ca="1"/>
        <v>44512</v>
      </c>
      <c r="IE5" vm="229">
        <f ca="1"/>
        <v>44515</v>
      </c>
      <c r="IF5" vm="230">
        <f ca="1"/>
        <v>44516</v>
      </c>
      <c r="IG5" vm="231">
        <f ca="1"/>
        <v>44517</v>
      </c>
      <c r="IH5" vm="232">
        <f ca="1"/>
        <v>44518</v>
      </c>
      <c r="II5" vm="233">
        <f ca="1"/>
        <v>44519</v>
      </c>
      <c r="IJ5" vm="234">
        <f ca="1"/>
        <v>44522</v>
      </c>
      <c r="IK5" vm="235">
        <f ca="1"/>
        <v>44523</v>
      </c>
      <c r="IL5" vm="236">
        <f ca="1"/>
        <v>44524</v>
      </c>
      <c r="IM5" vm="237">
        <f ca="1"/>
        <v>44525</v>
      </c>
      <c r="IN5" vm="238">
        <f ca="1"/>
        <v>44526</v>
      </c>
      <c r="IO5" vm="239">
        <f ca="1"/>
        <v>44529</v>
      </c>
      <c r="IP5" vm="240">
        <f ca="1"/>
        <v>44530</v>
      </c>
      <c r="IQ5" vm="241">
        <f ca="1"/>
        <v>44531</v>
      </c>
      <c r="IR5" vm="242">
        <f ca="1"/>
        <v>44532</v>
      </c>
      <c r="IS5" vm="243">
        <f ca="1"/>
        <v>44533</v>
      </c>
      <c r="IT5" vm="244">
        <f ca="1"/>
        <v>44536</v>
      </c>
      <c r="IU5" vm="245">
        <f ca="1"/>
        <v>44537</v>
      </c>
      <c r="IV5" vm="246">
        <f ca="1"/>
        <v>44538</v>
      </c>
      <c r="IW5" vm="247">
        <f ca="1"/>
        <v>44539</v>
      </c>
      <c r="IX5" vm="248">
        <f ca="1"/>
        <v>44540</v>
      </c>
      <c r="IY5" vm="249">
        <f ca="1"/>
        <v>44543</v>
      </c>
      <c r="IZ5" vm="250">
        <f ca="1"/>
        <v>44544</v>
      </c>
      <c r="JA5" vm="251">
        <f ca="1"/>
        <v>44545</v>
      </c>
      <c r="JB5" vm="252">
        <f ca="1"/>
        <v>44546</v>
      </c>
      <c r="JC5" vm="253">
        <f ca="1"/>
        <v>44547</v>
      </c>
      <c r="JD5" vm="254">
        <f ca="1"/>
        <v>44550</v>
      </c>
      <c r="JE5" vm="255">
        <f ca="1"/>
        <v>44551</v>
      </c>
    </row>
    <row r="6" spans="1:265" ht="22.5" customHeight="1" x14ac:dyDescent="0.25">
      <c r="B6" s="33" t="e" cm="1" vm="256">
        <f t="array" ref="B6:B11">_xlfn._xlws.SORT(_xlfn.UNIQUE(_xlfn._xlws.FILTER(Ledger[Stock],SUMIF(Ledger[Stock],Ledger[Stock],Ledger[Units])&lt;&gt;0)))</f>
        <v>#VALUE!</v>
      </c>
      <c r="C6" s="33" t="str" cm="1">
        <f t="array" ref="C6:C11">_FV(_xlfn.ANCHORARRAY(B6),"Industry")</f>
        <v>Investment Banking &amp; Investment Services</v>
      </c>
      <c r="D6" s="34" cm="1">
        <f t="array" ref="D6:D11">SUMIF(Ledger[Stock],_xlfn.ANCHORARRAY(B6),Ledger[Units])</f>
        <v>162</v>
      </c>
      <c r="E6" s="13" cm="1">
        <f t="array" ref="E6:E11">_FV(_xlfn.ANCHORARRAY(B6),"Price")</f>
        <v>90.91</v>
      </c>
      <c r="F6" s="13" cm="1">
        <f t="array" ref="F6:F11">_xlfn.ANCHORARRAY(D6)*_xlfn.ANCHORARRAY(E6)</f>
        <v>14727.42</v>
      </c>
      <c r="G6" s="39" cm="1">
        <f t="array" ref="G6:G11">(_xlfn.ANCHORARRAY(E6)-_FV(_xlfn.ANCHORARRAY(B6),"Previous close",TRUE))*_xlfn.ANCHORARRAY(D6)</f>
        <v>-76.139999999999816</v>
      </c>
      <c r="H6" s="40" cm="1">
        <f t="array" ref="H6:H11">_xlfn.ANCHORARRAY(G6)/(_xlfn.ANCHORARRAY(F6)-_xlfn.ANCHORARRAY(G6))</f>
        <v>-5.1433574086233187E-3</v>
      </c>
      <c r="I6" s="35" cm="1">
        <f t="array" ref="I6:I11">-SUMIF(Ledger[Stock],_xlfn.ANCHORARRAY(Dashboard!B6),Ledger[Transaction Amount])+_xlfn.ANCHORARRAY(F6)</f>
        <v>9657.2900000000009</v>
      </c>
      <c r="K6" s="7"/>
      <c r="L6" vm="257">
        <f ca="1"/>
        <v>73.5</v>
      </c>
      <c r="M6" vm="258">
        <f ca="1"/>
        <v>73.650000000000006</v>
      </c>
      <c r="N6" vm="259">
        <f ca="1"/>
        <v>73.53</v>
      </c>
      <c r="O6" vm="260">
        <f ca="1"/>
        <v>73.25</v>
      </c>
      <c r="P6" vm="261">
        <f ca="1"/>
        <v>73.239999999999995</v>
      </c>
      <c r="Q6" vm="262">
        <f ca="1"/>
        <v>72</v>
      </c>
      <c r="R6" vm="263">
        <f ca="1"/>
        <v>72.599999999999994</v>
      </c>
      <c r="S6" vm="264">
        <f ca="1"/>
        <v>72.150000000000006</v>
      </c>
      <c r="T6" vm="265">
        <f ca="1"/>
        <v>72.23</v>
      </c>
      <c r="U6" vm="266">
        <f ca="1"/>
        <v>71.84</v>
      </c>
      <c r="V6" vm="267">
        <f ca="1"/>
        <v>72.75</v>
      </c>
      <c r="W6" vm="268">
        <f ca="1"/>
        <v>72.41</v>
      </c>
      <c r="X6" vm="269">
        <f ca="1"/>
        <v>72.58</v>
      </c>
      <c r="Y6" vm="270">
        <f ca="1"/>
        <v>72.39</v>
      </c>
      <c r="Z6" vm="271">
        <f ca="1"/>
        <v>72.5</v>
      </c>
      <c r="AA6" vm="272">
        <f ca="1"/>
        <v>70.84</v>
      </c>
      <c r="AB6" vm="273">
        <f ca="1"/>
        <v>71.37</v>
      </c>
      <c r="AC6" vm="274">
        <f ca="1"/>
        <v>71.75</v>
      </c>
      <c r="AD6" vm="275">
        <f ca="1"/>
        <v>71.98</v>
      </c>
      <c r="AE6" vm="276">
        <f ca="1"/>
        <v>71.510000000000005</v>
      </c>
      <c r="AF6" vm="277">
        <f ca="1"/>
        <v>71.61</v>
      </c>
      <c r="AG6" vm="278">
        <f ca="1"/>
        <v>71.73</v>
      </c>
      <c r="AH6" vm="279">
        <f ca="1"/>
        <v>72.66</v>
      </c>
      <c r="AI6" vm="280">
        <f ca="1"/>
        <v>71.38</v>
      </c>
      <c r="AJ6" vm="281">
        <f ca="1"/>
        <v>71.790000000000006</v>
      </c>
      <c r="AK6" vm="282">
        <f ca="1"/>
        <v>70.39</v>
      </c>
      <c r="AL6" vm="265">
        <f ca="1"/>
        <v>72.23</v>
      </c>
      <c r="AM6" vm="283">
        <f ca="1"/>
        <v>72.900000000000006</v>
      </c>
      <c r="AN6" vm="284">
        <f ca="1"/>
        <v>72.53</v>
      </c>
      <c r="AO6" vm="285">
        <f ca="1"/>
        <v>71.7</v>
      </c>
      <c r="AP6" vm="286">
        <f ca="1"/>
        <v>70.59</v>
      </c>
      <c r="AQ6" vm="287">
        <f ca="1"/>
        <v>69.72</v>
      </c>
      <c r="AR6" vm="288">
        <f ca="1"/>
        <v>71.3</v>
      </c>
      <c r="AS6" vm="289">
        <f ca="1"/>
        <v>70.05</v>
      </c>
      <c r="AT6" vm="290">
        <f ca="1"/>
        <v>70.42</v>
      </c>
      <c r="AU6" vm="291">
        <f ca="1"/>
        <v>70.86</v>
      </c>
      <c r="AV6" vm="292">
        <f ca="1"/>
        <v>70.89</v>
      </c>
      <c r="AW6" vm="293">
        <f ca="1"/>
        <v>69.78</v>
      </c>
      <c r="AX6" vm="294">
        <f ca="1"/>
        <v>69.48</v>
      </c>
      <c r="AY6" vm="295">
        <f ca="1"/>
        <v>69.13</v>
      </c>
      <c r="AZ6" vm="296">
        <f ca="1"/>
        <v>68.12</v>
      </c>
      <c r="BA6" vm="297">
        <f ca="1"/>
        <v>68.069999999999993</v>
      </c>
      <c r="BB6" vm="298">
        <f ca="1"/>
        <v>68.22</v>
      </c>
      <c r="BC6" vm="298">
        <f ca="1"/>
        <v>68.22</v>
      </c>
      <c r="BD6" vm="299">
        <f ca="1"/>
        <v>67.599999999999994</v>
      </c>
      <c r="BE6" vm="300">
        <f ca="1"/>
        <v>68.58</v>
      </c>
      <c r="BF6" vm="301">
        <f ca="1"/>
        <v>68.5</v>
      </c>
      <c r="BG6" vm="302">
        <f ca="1"/>
        <v>68.599999999999994</v>
      </c>
      <c r="BH6" vm="303">
        <f ca="1"/>
        <v>67.2</v>
      </c>
      <c r="BI6" vm="304">
        <f ca="1"/>
        <v>68.8</v>
      </c>
      <c r="BJ6" vm="305">
        <f ca="1"/>
        <v>69.73</v>
      </c>
      <c r="BK6" vm="306">
        <f ca="1"/>
        <v>69.180000000000007</v>
      </c>
      <c r="BL6" vm="307">
        <f ca="1"/>
        <v>68.989999999999995</v>
      </c>
      <c r="BM6" vm="308">
        <f ca="1"/>
        <v>68.98</v>
      </c>
      <c r="BN6" vm="309">
        <f ca="1"/>
        <v>69.12</v>
      </c>
      <c r="BO6" vm="310">
        <f ca="1"/>
        <v>69.56</v>
      </c>
      <c r="BP6" vm="311">
        <f ca="1"/>
        <v>70.239999999999995</v>
      </c>
      <c r="BQ6" vm="312">
        <f ca="1"/>
        <v>70.3</v>
      </c>
      <c r="BR6" vm="313">
        <f ca="1"/>
        <v>70.16</v>
      </c>
      <c r="BS6" vm="272">
        <f ca="1"/>
        <v>70.84</v>
      </c>
      <c r="BT6" vm="314">
        <f ca="1"/>
        <v>70.430000000000007</v>
      </c>
      <c r="BU6" vm="315">
        <f ca="1"/>
        <v>70.739999999999995</v>
      </c>
      <c r="BV6" vm="316">
        <f ca="1"/>
        <v>72.25</v>
      </c>
      <c r="BW6" vm="317">
        <f ca="1"/>
        <v>71.56</v>
      </c>
      <c r="BX6" vm="318">
        <f ca="1"/>
        <v>71.42</v>
      </c>
      <c r="BY6" vm="319">
        <f ca="1"/>
        <v>70.66</v>
      </c>
      <c r="BZ6" vm="320">
        <f ca="1"/>
        <v>70.52</v>
      </c>
      <c r="CA6" vm="321">
        <f ca="1"/>
        <v>71.05</v>
      </c>
      <c r="CB6" vm="322">
        <f ca="1"/>
        <v>71.069999999999993</v>
      </c>
      <c r="CC6" vm="323">
        <f ca="1"/>
        <v>72.05</v>
      </c>
      <c r="CD6" vm="324">
        <f ca="1"/>
        <v>71.64</v>
      </c>
      <c r="CE6" vm="325">
        <f ca="1"/>
        <v>72.36</v>
      </c>
      <c r="CF6" vm="326">
        <f ca="1"/>
        <v>72.78</v>
      </c>
      <c r="CG6" vm="327">
        <f ca="1"/>
        <v>73.069999999999993</v>
      </c>
      <c r="CH6" vm="328">
        <f ca="1"/>
        <v>72.290000000000006</v>
      </c>
      <c r="CI6" vm="329">
        <f ca="1"/>
        <v>72.680000000000007</v>
      </c>
      <c r="CJ6" vm="330">
        <f ca="1"/>
        <v>72.319999999999993</v>
      </c>
      <c r="CK6" vm="331">
        <f ca="1"/>
        <v>72.099999999999994</v>
      </c>
      <c r="CL6" vm="332">
        <f ca="1"/>
        <v>72.13</v>
      </c>
      <c r="CM6" vm="333">
        <f ca="1"/>
        <v>71.180000000000007</v>
      </c>
      <c r="CN6" vm="334">
        <f ca="1"/>
        <v>71.44</v>
      </c>
      <c r="CO6" vm="335">
        <f ca="1"/>
        <v>72.42</v>
      </c>
      <c r="CP6" vm="336">
        <f ca="1"/>
        <v>72.959999999999994</v>
      </c>
      <c r="CQ6" vm="335">
        <f ca="1"/>
        <v>72.42</v>
      </c>
      <c r="CR6" vm="337">
        <f ca="1"/>
        <v>72.44</v>
      </c>
      <c r="CS6" vm="338">
        <f ca="1"/>
        <v>72.86</v>
      </c>
      <c r="CT6" vm="260">
        <f ca="1"/>
        <v>73.25</v>
      </c>
      <c r="CU6" vm="339">
        <f ca="1"/>
        <v>72.98</v>
      </c>
      <c r="CV6" vm="340">
        <f ca="1"/>
        <v>72.510000000000005</v>
      </c>
      <c r="CW6" vm="271">
        <f ca="1"/>
        <v>72.5</v>
      </c>
      <c r="CX6" vm="341">
        <f ca="1"/>
        <v>72.84</v>
      </c>
      <c r="CY6" vm="342">
        <f ca="1"/>
        <v>71.89</v>
      </c>
      <c r="CZ6" vm="343">
        <f ca="1"/>
        <v>71.900000000000006</v>
      </c>
      <c r="DA6" vm="344">
        <f ca="1"/>
        <v>71.92</v>
      </c>
      <c r="DB6" vm="345">
        <f ca="1"/>
        <v>71.78</v>
      </c>
      <c r="DC6" vm="346">
        <f ca="1"/>
        <v>71.260000000000005</v>
      </c>
      <c r="DD6" vm="347">
        <f ca="1"/>
        <v>72.38</v>
      </c>
      <c r="DE6" vm="348">
        <f ca="1"/>
        <v>74.510000000000005</v>
      </c>
      <c r="DF6" vm="349">
        <f ca="1"/>
        <v>73.86</v>
      </c>
      <c r="DG6" vm="350">
        <f ca="1"/>
        <v>73.72</v>
      </c>
      <c r="DH6" vm="263">
        <f ca="1"/>
        <v>72.599999999999994</v>
      </c>
      <c r="DI6" vm="351">
        <f ca="1"/>
        <v>73.45</v>
      </c>
      <c r="DJ6" vm="352">
        <f ca="1"/>
        <v>74.47</v>
      </c>
      <c r="DK6" vm="353">
        <f ca="1"/>
        <v>74.33</v>
      </c>
      <c r="DL6" vm="354">
        <f ca="1"/>
        <v>75.59</v>
      </c>
      <c r="DM6" vm="355">
        <f ca="1"/>
        <v>75.55</v>
      </c>
      <c r="DN6" vm="356">
        <f ca="1"/>
        <v>76.180000000000007</v>
      </c>
      <c r="DO6" vm="357">
        <f ca="1"/>
        <v>76.430000000000007</v>
      </c>
      <c r="DP6" vm="358">
        <f ca="1"/>
        <v>76.260000000000005</v>
      </c>
      <c r="DQ6" vm="359">
        <f ca="1"/>
        <v>75.790000000000006</v>
      </c>
      <c r="DR6" vm="360">
        <f ca="1"/>
        <v>76.650000000000006</v>
      </c>
      <c r="DS6" vm="361">
        <f ca="1"/>
        <v>77.05</v>
      </c>
      <c r="DT6" vm="362">
        <f ca="1"/>
        <v>76.78</v>
      </c>
      <c r="DU6" vm="363">
        <f ca="1"/>
        <v>75.44</v>
      </c>
      <c r="DV6" vm="348">
        <f ca="1"/>
        <v>74.510000000000005</v>
      </c>
      <c r="DW6" vm="364">
        <f ca="1"/>
        <v>74.11</v>
      </c>
      <c r="DX6" vm="365">
        <f ca="1"/>
        <v>74.5</v>
      </c>
      <c r="DY6" vm="366">
        <f ca="1"/>
        <v>74.02</v>
      </c>
      <c r="DZ6" vm="367">
        <f ca="1"/>
        <v>75.459999999999994</v>
      </c>
      <c r="EA6" vm="368">
        <f ca="1"/>
        <v>75.930000000000007</v>
      </c>
      <c r="EB6" vm="369">
        <f ca="1"/>
        <v>75.959999999999994</v>
      </c>
      <c r="EC6" vm="370">
        <f ca="1"/>
        <v>76</v>
      </c>
      <c r="ED6" vm="371">
        <f ca="1"/>
        <v>75.2</v>
      </c>
      <c r="EE6" vm="372">
        <f ca="1"/>
        <v>77.790000000000006</v>
      </c>
      <c r="EF6" vm="373">
        <f ca="1"/>
        <v>78.41</v>
      </c>
      <c r="EG6" vm="374">
        <f ca="1"/>
        <v>78.53</v>
      </c>
      <c r="EH6" vm="375">
        <f ca="1"/>
        <v>77.87</v>
      </c>
      <c r="EI6" vm="376">
        <f ca="1"/>
        <v>77.48</v>
      </c>
      <c r="EJ6" vm="377">
        <f ca="1"/>
        <v>77.69</v>
      </c>
      <c r="EK6" vm="378">
        <f ca="1"/>
        <v>77.709999999999994</v>
      </c>
      <c r="EL6" vm="379">
        <f ca="1"/>
        <v>77.239999999999995</v>
      </c>
      <c r="EM6" vm="380">
        <f ca="1"/>
        <v>77.349999999999994</v>
      </c>
      <c r="EN6" vm="357">
        <f ca="1"/>
        <v>76.430000000000007</v>
      </c>
      <c r="EO6" vm="381">
        <f ca="1"/>
        <v>75.5</v>
      </c>
      <c r="EP6" vm="382">
        <f ca="1"/>
        <v>76.14</v>
      </c>
      <c r="EQ6" vm="383">
        <f ca="1"/>
        <v>76.38</v>
      </c>
      <c r="ER6" vm="384">
        <f ca="1"/>
        <v>75.540000000000006</v>
      </c>
      <c r="ES6" vm="385">
        <f ca="1"/>
        <v>75.180000000000007</v>
      </c>
      <c r="ET6" vm="363">
        <f ca="1"/>
        <v>75.44</v>
      </c>
      <c r="EU6" vm="386">
        <f ca="1"/>
        <v>76.459999999999994</v>
      </c>
      <c r="EV6" vm="387">
        <f ca="1"/>
        <v>75.63</v>
      </c>
      <c r="EW6" vm="388">
        <f ca="1"/>
        <v>76.02</v>
      </c>
      <c r="EX6" vm="389">
        <f ca="1"/>
        <v>76.73</v>
      </c>
      <c r="EY6" vm="389">
        <f ca="1"/>
        <v>76.73</v>
      </c>
      <c r="EZ6" vm="390">
        <f ca="1"/>
        <v>77.27</v>
      </c>
      <c r="FA6" vm="391">
        <f ca="1"/>
        <v>77.33</v>
      </c>
      <c r="FB6" vm="392">
        <f ca="1"/>
        <v>77.67</v>
      </c>
      <c r="FC6" vm="393">
        <f ca="1"/>
        <v>78.14</v>
      </c>
      <c r="FD6" vm="394">
        <f ca="1"/>
        <v>78.25</v>
      </c>
      <c r="FE6" vm="395">
        <f ca="1"/>
        <v>77.5</v>
      </c>
      <c r="FF6" vm="396">
        <f ca="1"/>
        <v>77.44</v>
      </c>
      <c r="FG6" vm="397">
        <f ca="1"/>
        <v>76.89</v>
      </c>
      <c r="FH6" vm="398">
        <f ca="1"/>
        <v>77.72</v>
      </c>
      <c r="FI6" vm="399">
        <f ca="1"/>
        <v>78.95</v>
      </c>
      <c r="FJ6" vm="400">
        <f ca="1"/>
        <v>79.7</v>
      </c>
      <c r="FK6" vm="401">
        <f ca="1"/>
        <v>80.75</v>
      </c>
      <c r="FL6" vm="402">
        <f ca="1"/>
        <v>81.5</v>
      </c>
      <c r="FM6" vm="403">
        <f ca="1"/>
        <v>81.58</v>
      </c>
      <c r="FN6" vm="404">
        <f ca="1"/>
        <v>80.959999999999994</v>
      </c>
      <c r="FO6" vm="405">
        <f ca="1"/>
        <v>80.8</v>
      </c>
      <c r="FP6" vm="406">
        <f ca="1"/>
        <v>80.260000000000005</v>
      </c>
      <c r="FQ6" vm="407">
        <f ca="1"/>
        <v>80.930000000000007</v>
      </c>
      <c r="FR6" vm="408">
        <f ca="1"/>
        <v>81.27</v>
      </c>
      <c r="FS6" vm="409">
        <f ca="1"/>
        <v>81.39</v>
      </c>
      <c r="FT6" vm="410">
        <f ca="1"/>
        <v>81.64</v>
      </c>
      <c r="FU6" vm="411">
        <f ca="1"/>
        <v>83.53</v>
      </c>
      <c r="FV6" vm="412">
        <f ca="1"/>
        <v>85.91</v>
      </c>
      <c r="FW6" vm="413">
        <f ca="1"/>
        <v>88.5</v>
      </c>
      <c r="FX6" vm="414">
        <f ca="1"/>
        <v>87.8</v>
      </c>
      <c r="FY6" vm="415">
        <f ca="1"/>
        <v>86.75</v>
      </c>
      <c r="FZ6" vm="416">
        <f ca="1"/>
        <v>87.68</v>
      </c>
      <c r="GA6" vm="417">
        <f ca="1"/>
        <v>87.62</v>
      </c>
      <c r="GB6" vm="418">
        <f ca="1"/>
        <v>87.72</v>
      </c>
      <c r="GC6" vm="419">
        <f ca="1"/>
        <v>87.77</v>
      </c>
      <c r="GD6" vm="420">
        <f ca="1"/>
        <v>87.05</v>
      </c>
      <c r="GE6" vm="421">
        <f ca="1"/>
        <v>86.64</v>
      </c>
      <c r="GF6" vm="422">
        <f ca="1"/>
        <v>86.96</v>
      </c>
      <c r="GG6" vm="423">
        <f ca="1"/>
        <v>85.38</v>
      </c>
      <c r="GH6" vm="424">
        <f ca="1"/>
        <v>86</v>
      </c>
      <c r="GI6" vm="425">
        <f ca="1"/>
        <v>84.18</v>
      </c>
      <c r="GJ6" vm="426">
        <f ca="1"/>
        <v>82.86</v>
      </c>
      <c r="GK6" vm="427">
        <f ca="1"/>
        <v>82.94</v>
      </c>
      <c r="GL6" vm="428">
        <f ca="1"/>
        <v>83.25</v>
      </c>
      <c r="GM6" vm="429">
        <f ca="1"/>
        <v>83.34</v>
      </c>
      <c r="GN6" vm="430">
        <f ca="1"/>
        <v>84.27</v>
      </c>
      <c r="GO6" vm="425">
        <f ca="1"/>
        <v>84.18</v>
      </c>
      <c r="GP6" vm="431">
        <f ca="1"/>
        <v>84.05</v>
      </c>
      <c r="GQ6" vm="432">
        <f ca="1"/>
        <v>82.65</v>
      </c>
      <c r="GR6" vm="433">
        <f ca="1"/>
        <v>83.28</v>
      </c>
      <c r="GS6" vm="434">
        <f ca="1"/>
        <v>82.88</v>
      </c>
      <c r="GT6" vm="435">
        <f ca="1"/>
        <v>84.02</v>
      </c>
      <c r="GU6" vm="436">
        <f ca="1"/>
        <v>84.09</v>
      </c>
      <c r="GV6" vm="437">
        <f ca="1"/>
        <v>83.76</v>
      </c>
      <c r="GW6" vm="438">
        <f ca="1"/>
        <v>81.459999999999994</v>
      </c>
      <c r="GX6" vm="439">
        <f ca="1"/>
        <v>80.89</v>
      </c>
      <c r="GY6" vm="440">
        <f ca="1"/>
        <v>81</v>
      </c>
      <c r="GZ6" vm="441">
        <f ca="1"/>
        <v>79.540000000000006</v>
      </c>
      <c r="HA6" vm="442">
        <f ca="1"/>
        <v>79.98</v>
      </c>
      <c r="HB6" vm="443">
        <f ca="1"/>
        <v>79.87</v>
      </c>
      <c r="HC6" vm="444">
        <f ca="1"/>
        <v>79.31</v>
      </c>
      <c r="HD6" vm="445">
        <f ca="1"/>
        <v>80.48</v>
      </c>
      <c r="HE6" vm="446">
        <f ca="1"/>
        <v>80.36</v>
      </c>
      <c r="HF6" vm="447">
        <f ca="1"/>
        <v>79.739999999999995</v>
      </c>
      <c r="HG6" vm="448">
        <f ca="1"/>
        <v>79.28</v>
      </c>
      <c r="HH6" vm="449">
        <f ca="1"/>
        <v>78.790000000000006</v>
      </c>
      <c r="HI6" vm="450">
        <f ca="1"/>
        <v>79.099999999999994</v>
      </c>
      <c r="HJ6" vm="441">
        <f ca="1"/>
        <v>79.540000000000006</v>
      </c>
      <c r="HK6" vm="451">
        <f ca="1"/>
        <v>80.05</v>
      </c>
      <c r="HL6" vm="452">
        <f ca="1"/>
        <v>80.37</v>
      </c>
      <c r="HM6" vm="453">
        <f ca="1"/>
        <v>81.430000000000007</v>
      </c>
      <c r="HN6" vm="454">
        <f ca="1"/>
        <v>81.09</v>
      </c>
      <c r="HO6" vm="403">
        <f ca="1"/>
        <v>81.58</v>
      </c>
      <c r="HP6" vm="455">
        <f ca="1"/>
        <v>81.36</v>
      </c>
      <c r="HQ6" vm="456">
        <f ca="1"/>
        <v>82.17</v>
      </c>
      <c r="HR6" vm="457">
        <f ca="1"/>
        <v>83.81</v>
      </c>
      <c r="HS6" vm="458">
        <f ca="1"/>
        <v>84.43</v>
      </c>
      <c r="HT6" vm="459">
        <f ca="1"/>
        <v>83.02</v>
      </c>
      <c r="HU6" vm="460">
        <f ca="1"/>
        <v>85.03</v>
      </c>
      <c r="HV6" vm="461">
        <f ca="1"/>
        <v>85.65</v>
      </c>
      <c r="HW6" vm="462">
        <f ca="1"/>
        <v>88.11</v>
      </c>
      <c r="HX6" vm="463">
        <f ca="1"/>
        <v>89.53</v>
      </c>
      <c r="HY6" vm="464">
        <f ca="1"/>
        <v>91.67</v>
      </c>
      <c r="HZ6" vm="465">
        <f ca="1"/>
        <v>92.38</v>
      </c>
      <c r="IA6" vm="466">
        <f ca="1"/>
        <v>93.69</v>
      </c>
      <c r="IB6" vm="467">
        <f ca="1"/>
        <v>93.89</v>
      </c>
      <c r="IC6" vm="468">
        <f ca="1"/>
        <v>93.02</v>
      </c>
      <c r="ID6" vm="469">
        <f ca="1"/>
        <v>92.17</v>
      </c>
      <c r="IE6" vm="470">
        <f ca="1"/>
        <v>92.13</v>
      </c>
      <c r="IF6" vm="471">
        <f ca="1"/>
        <v>93.09</v>
      </c>
      <c r="IG6" vm="472">
        <f ca="1"/>
        <v>93.22</v>
      </c>
      <c r="IH6" vm="473">
        <f ca="1"/>
        <v>93.82</v>
      </c>
      <c r="II6" vm="474">
        <f ca="1"/>
        <v>93.75</v>
      </c>
      <c r="IJ6" vm="475">
        <f ca="1"/>
        <v>93.72</v>
      </c>
      <c r="IK6" vm="476">
        <f ca="1"/>
        <v>94.76</v>
      </c>
      <c r="IL6" vm="477">
        <f ca="1"/>
        <v>93.39</v>
      </c>
      <c r="IM6" vm="478">
        <f ca="1"/>
        <v>92.82</v>
      </c>
      <c r="IN6" vm="479">
        <f ca="1"/>
        <v>91.17</v>
      </c>
      <c r="IO6" vm="480">
        <f ca="1"/>
        <v>91.02</v>
      </c>
      <c r="IP6" vm="481">
        <f ca="1"/>
        <v>90.43</v>
      </c>
      <c r="IQ6" vm="482">
        <f ca="1"/>
        <v>90.37</v>
      </c>
      <c r="IR6" vm="483">
        <f ca="1"/>
        <v>89.83</v>
      </c>
      <c r="IS6" vm="484">
        <f ca="1"/>
        <v>90.13</v>
      </c>
      <c r="IT6" vm="485">
        <f ca="1"/>
        <v>90.52</v>
      </c>
      <c r="IU6" vm="486">
        <f ca="1"/>
        <v>88.02</v>
      </c>
      <c r="IV6" vm="487">
        <f ca="1"/>
        <v>89.25</v>
      </c>
      <c r="IW6" vm="488">
        <f ca="1"/>
        <v>89.58</v>
      </c>
      <c r="IX6" vm="489">
        <f ca="1"/>
        <v>89.71</v>
      </c>
      <c r="IY6" vm="490">
        <f ca="1"/>
        <v>89.94</v>
      </c>
      <c r="IZ6" vm="491">
        <f ca="1"/>
        <v>91.4</v>
      </c>
      <c r="JA6" vm="492">
        <f ca="1"/>
        <v>91.52</v>
      </c>
      <c r="JB6" vm="465">
        <f ca="1"/>
        <v>92.38</v>
      </c>
      <c r="JC6" vm="493">
        <f ca="1"/>
        <v>91.69</v>
      </c>
      <c r="JD6" vm="494">
        <f ca="1"/>
        <v>90.71</v>
      </c>
      <c r="JE6" vm="495">
        <f ca="1"/>
        <v>91.38</v>
      </c>
    </row>
    <row r="7" spans="1:265" ht="22.5" customHeight="1" x14ac:dyDescent="0.25">
      <c r="B7" s="33" t="e" vm="496">
        <v>#VALUE!</v>
      </c>
      <c r="C7" s="33" t="str">
        <v>Electronic Equipment &amp; Parts</v>
      </c>
      <c r="D7" s="34">
        <v>4275</v>
      </c>
      <c r="E7" s="13">
        <v>1.47</v>
      </c>
      <c r="F7" s="13">
        <v>6284.25</v>
      </c>
      <c r="G7" s="39">
        <v>128.25000000000011</v>
      </c>
      <c r="H7" s="40">
        <v>2.0833333333333353E-2</v>
      </c>
      <c r="I7" s="35">
        <v>3591</v>
      </c>
      <c r="K7" s="7"/>
      <c r="L7" cm="1" vm="497">
        <f t="array" aca="1" ref="L7:JE7" ca="1">TRANSPOSE(_xlfn.STOCKHISTORY(B7,TODAY()-365,TODAY(),0,0,1))</f>
        <v>1.85</v>
      </c>
      <c r="M7" vm="498">
        <f ca="1"/>
        <v>1.83</v>
      </c>
      <c r="N7" vm="498">
        <f ca="1"/>
        <v>1.83</v>
      </c>
      <c r="O7" vm="499">
        <f ca="1"/>
        <v>1.92</v>
      </c>
      <c r="P7" vm="497">
        <f ca="1"/>
        <v>1.85</v>
      </c>
      <c r="Q7" vm="500">
        <f ca="1"/>
        <v>1.855</v>
      </c>
      <c r="R7" vm="501">
        <f ca="1"/>
        <v>1.97</v>
      </c>
      <c r="S7" vm="502">
        <f ca="1"/>
        <v>1.9</v>
      </c>
      <c r="T7" vm="499">
        <f ca="1"/>
        <v>1.92</v>
      </c>
      <c r="U7" vm="503">
        <f ca="1"/>
        <v>1.895</v>
      </c>
      <c r="V7" vm="504">
        <f ca="1"/>
        <v>1.88</v>
      </c>
      <c r="W7" vm="497">
        <f ca="1"/>
        <v>1.85</v>
      </c>
      <c r="X7" vm="505">
        <f ca="1"/>
        <v>1.79</v>
      </c>
      <c r="Y7" vm="506">
        <f ca="1"/>
        <v>1.84</v>
      </c>
      <c r="Z7" vm="505">
        <f ca="1"/>
        <v>1.79</v>
      </c>
      <c r="AA7" vm="507">
        <f ca="1"/>
        <v>1.7649999999999999</v>
      </c>
      <c r="AB7" vm="508">
        <f ca="1"/>
        <v>1.74</v>
      </c>
      <c r="AC7" vm="509">
        <f ca="1"/>
        <v>1.825</v>
      </c>
      <c r="AD7" vm="510">
        <f ca="1"/>
        <v>1.82</v>
      </c>
      <c r="AE7" vm="511">
        <f ca="1"/>
        <v>1.8</v>
      </c>
      <c r="AF7" vm="510">
        <f ca="1"/>
        <v>1.82</v>
      </c>
      <c r="AG7" vm="512">
        <f ca="1"/>
        <v>1.8149999999999999</v>
      </c>
      <c r="AH7" vm="513">
        <f ca="1"/>
        <v>1.73</v>
      </c>
      <c r="AI7" vm="514">
        <f ca="1"/>
        <v>1.7</v>
      </c>
      <c r="AJ7" vm="515">
        <f ca="1"/>
        <v>1.675</v>
      </c>
      <c r="AK7" vm="516">
        <f ca="1"/>
        <v>1.75</v>
      </c>
      <c r="AL7" vm="509">
        <f ca="1"/>
        <v>1.825</v>
      </c>
      <c r="AM7" vm="500">
        <f ca="1"/>
        <v>1.855</v>
      </c>
      <c r="AN7" vm="504">
        <f ca="1"/>
        <v>1.88</v>
      </c>
      <c r="AO7" vm="517">
        <f ca="1"/>
        <v>1.885</v>
      </c>
      <c r="AP7" vm="518">
        <f ca="1"/>
        <v>1.875</v>
      </c>
      <c r="AQ7" vm="502">
        <f ca="1"/>
        <v>1.9</v>
      </c>
      <c r="AR7" vm="519">
        <f ca="1"/>
        <v>1.91</v>
      </c>
      <c r="AS7" vm="502">
        <f ca="1"/>
        <v>1.9</v>
      </c>
      <c r="AT7" vm="520">
        <f ca="1"/>
        <v>1.81</v>
      </c>
      <c r="AU7" vm="511">
        <f ca="1"/>
        <v>1.8</v>
      </c>
      <c r="AV7" vm="518">
        <f ca="1"/>
        <v>1.875</v>
      </c>
      <c r="AW7" vm="497">
        <f ca="1"/>
        <v>1.85</v>
      </c>
      <c r="AX7" vm="509">
        <f ca="1"/>
        <v>1.825</v>
      </c>
      <c r="AY7" vm="509">
        <f ca="1"/>
        <v>1.825</v>
      </c>
      <c r="AZ7" vm="521">
        <f ca="1"/>
        <v>1.8049999999999999</v>
      </c>
      <c r="BA7" vm="522">
        <f ca="1"/>
        <v>1.7849999999999999</v>
      </c>
      <c r="BB7" vm="523">
        <f ca="1"/>
        <v>1.7050000000000001</v>
      </c>
      <c r="BC7" vm="513">
        <f ca="1"/>
        <v>1.73</v>
      </c>
      <c r="BD7" vm="523">
        <f ca="1"/>
        <v>1.7050000000000001</v>
      </c>
      <c r="BE7" vm="524">
        <f ca="1"/>
        <v>1.67</v>
      </c>
      <c r="BF7" vm="525">
        <f ca="1"/>
        <v>1.72</v>
      </c>
      <c r="BG7" vm="526">
        <f ca="1"/>
        <v>1.7450000000000001</v>
      </c>
      <c r="BH7" vm="527">
        <f ca="1"/>
        <v>1.71</v>
      </c>
      <c r="BI7" vm="514">
        <f ca="1"/>
        <v>1.7</v>
      </c>
      <c r="BJ7" vm="514">
        <f ca="1"/>
        <v>1.7</v>
      </c>
      <c r="BK7" vm="528">
        <f ca="1"/>
        <v>1.6950000000000001</v>
      </c>
      <c r="BL7" vm="505">
        <f ca="1"/>
        <v>1.79</v>
      </c>
      <c r="BM7" vm="504">
        <f ca="1"/>
        <v>1.88</v>
      </c>
      <c r="BN7" vm="503">
        <f ca="1"/>
        <v>1.895</v>
      </c>
      <c r="BO7" vm="529">
        <f ca="1"/>
        <v>1.835</v>
      </c>
      <c r="BP7" vm="497">
        <f ca="1"/>
        <v>1.85</v>
      </c>
      <c r="BQ7" vm="530">
        <f ca="1"/>
        <v>1.89</v>
      </c>
      <c r="BR7" vm="502">
        <f ca="1"/>
        <v>1.9</v>
      </c>
      <c r="BS7" vm="531">
        <f ca="1"/>
        <v>1.86</v>
      </c>
      <c r="BT7" vm="506">
        <f ca="1"/>
        <v>1.84</v>
      </c>
      <c r="BU7" vm="531">
        <f ca="1"/>
        <v>1.86</v>
      </c>
      <c r="BV7" vm="531">
        <f ca="1"/>
        <v>1.86</v>
      </c>
      <c r="BW7" vm="519">
        <f ca="1"/>
        <v>1.91</v>
      </c>
      <c r="BX7" vm="502">
        <f ca="1"/>
        <v>1.9</v>
      </c>
      <c r="BY7" vm="531">
        <f ca="1"/>
        <v>1.86</v>
      </c>
      <c r="BZ7" vm="532">
        <f ca="1"/>
        <v>1.93</v>
      </c>
      <c r="CA7" vm="530">
        <f ca="1"/>
        <v>1.89</v>
      </c>
      <c r="CB7" vm="533">
        <f ca="1"/>
        <v>1.9750000000000001</v>
      </c>
      <c r="CC7" vm="534">
        <f ca="1"/>
        <v>1.98</v>
      </c>
      <c r="CD7" vm="535">
        <f ca="1"/>
        <v>2</v>
      </c>
      <c r="CE7" vm="536">
        <f ca="1"/>
        <v>2.0699999999999998</v>
      </c>
      <c r="CF7" vm="537">
        <f ca="1"/>
        <v>2.1</v>
      </c>
      <c r="CG7" vm="537">
        <f ca="1"/>
        <v>2.1</v>
      </c>
      <c r="CH7" vm="538">
        <f ca="1"/>
        <v>2.08</v>
      </c>
      <c r="CI7" vm="537">
        <f ca="1"/>
        <v>2.1</v>
      </c>
      <c r="CJ7" vm="538">
        <f ca="1"/>
        <v>2.08</v>
      </c>
      <c r="CK7" vm="539">
        <f ca="1"/>
        <v>2.21</v>
      </c>
      <c r="CL7" vm="540">
        <f ca="1"/>
        <v>2.1800000000000002</v>
      </c>
      <c r="CM7" vm="541">
        <f ca="1"/>
        <v>2.09</v>
      </c>
      <c r="CN7" vm="542">
        <f ca="1"/>
        <v>2.06</v>
      </c>
      <c r="CO7" vm="536">
        <f ca="1"/>
        <v>2.0699999999999998</v>
      </c>
      <c r="CP7" vm="535">
        <f ca="1"/>
        <v>2</v>
      </c>
      <c r="CQ7" vm="535">
        <f ca="1"/>
        <v>2</v>
      </c>
      <c r="CR7" vm="535">
        <f ca="1"/>
        <v>2</v>
      </c>
      <c r="CS7" vm="543">
        <f ca="1"/>
        <v>2.02</v>
      </c>
      <c r="CT7" vm="544">
        <f ca="1"/>
        <v>2.04</v>
      </c>
      <c r="CU7" vm="545">
        <f ca="1"/>
        <v>2.0499999999999998</v>
      </c>
      <c r="CV7" vm="535">
        <f ca="1"/>
        <v>2</v>
      </c>
      <c r="CW7" vm="535">
        <f ca="1"/>
        <v>2</v>
      </c>
      <c r="CX7" vm="543">
        <f ca="1"/>
        <v>2.02</v>
      </c>
      <c r="CY7" vm="538">
        <f ca="1"/>
        <v>2.08</v>
      </c>
      <c r="CZ7" vm="543">
        <f ca="1"/>
        <v>2.02</v>
      </c>
      <c r="DA7" vm="543">
        <f ca="1"/>
        <v>2.02</v>
      </c>
      <c r="DB7" vm="546">
        <f ca="1"/>
        <v>2.0299999999999998</v>
      </c>
      <c r="DC7" vm="501">
        <f ca="1"/>
        <v>1.97</v>
      </c>
      <c r="DD7" vm="504">
        <f ca="1"/>
        <v>1.88</v>
      </c>
      <c r="DE7" vm="504">
        <f ca="1"/>
        <v>1.88</v>
      </c>
      <c r="DF7" vm="547">
        <f ca="1"/>
        <v>1.87</v>
      </c>
      <c r="DG7" vm="530">
        <f ca="1"/>
        <v>1.89</v>
      </c>
      <c r="DH7" vm="531">
        <f ca="1"/>
        <v>1.86</v>
      </c>
      <c r="DI7" vm="548">
        <f ca="1"/>
        <v>1.9550000000000001</v>
      </c>
      <c r="DJ7" vm="532">
        <f ca="1"/>
        <v>1.93</v>
      </c>
      <c r="DK7" vm="549">
        <f ca="1"/>
        <v>1.9350000000000001</v>
      </c>
      <c r="DL7" vm="530">
        <f ca="1"/>
        <v>1.89</v>
      </c>
      <c r="DM7" vm="550">
        <f ca="1"/>
        <v>2.0099999999999998</v>
      </c>
      <c r="DN7" vm="551">
        <f ca="1"/>
        <v>2.27</v>
      </c>
      <c r="DO7" vm="552">
        <f ca="1"/>
        <v>2.17</v>
      </c>
      <c r="DP7" vm="553">
        <f ca="1"/>
        <v>2.2000000000000002</v>
      </c>
      <c r="DQ7" vm="553">
        <f ca="1"/>
        <v>2.2000000000000002</v>
      </c>
      <c r="DR7" vm="540">
        <f ca="1"/>
        <v>2.1800000000000002</v>
      </c>
      <c r="DS7" vm="554">
        <f ca="1"/>
        <v>2.13</v>
      </c>
      <c r="DT7" vm="537">
        <f ca="1"/>
        <v>2.1</v>
      </c>
      <c r="DU7" vm="536">
        <f ca="1"/>
        <v>2.0699999999999998</v>
      </c>
      <c r="DV7" vm="555">
        <f ca="1"/>
        <v>2.15</v>
      </c>
      <c r="DW7" vm="556">
        <f ca="1"/>
        <v>2.23</v>
      </c>
      <c r="DX7" vm="557">
        <f ca="1"/>
        <v>2.19</v>
      </c>
      <c r="DY7" vm="558">
        <f ca="1"/>
        <v>2.2200000000000002</v>
      </c>
      <c r="DZ7" vm="559">
        <f ca="1"/>
        <v>2.14</v>
      </c>
      <c r="EA7" vm="542">
        <f ca="1"/>
        <v>2.06</v>
      </c>
      <c r="EB7" vm="545">
        <f ca="1"/>
        <v>2.0499999999999998</v>
      </c>
      <c r="EC7" vm="545">
        <f ca="1"/>
        <v>2.0499999999999998</v>
      </c>
      <c r="ED7" vm="545">
        <f ca="1"/>
        <v>2.0499999999999998</v>
      </c>
      <c r="EE7" vm="540">
        <f ca="1"/>
        <v>2.1800000000000002</v>
      </c>
      <c r="EF7" t="e" vm="560">
        <f ca="1"/>
        <v>#N/A</v>
      </c>
      <c r="EG7" vm="535">
        <f ca="1"/>
        <v>2</v>
      </c>
      <c r="EH7" vm="544">
        <f ca="1"/>
        <v>2.04</v>
      </c>
      <c r="EI7" vm="543">
        <f ca="1"/>
        <v>2.02</v>
      </c>
      <c r="EJ7" vm="550">
        <f ca="1"/>
        <v>2.0099999999999998</v>
      </c>
      <c r="EK7" vm="535">
        <f ca="1"/>
        <v>2</v>
      </c>
      <c r="EL7" vm="561">
        <f ca="1"/>
        <v>1.9850000000000001</v>
      </c>
      <c r="EM7" vm="562">
        <f ca="1"/>
        <v>1.99</v>
      </c>
      <c r="EN7" vm="534">
        <f ca="1"/>
        <v>1.98</v>
      </c>
      <c r="EO7" vm="532">
        <f ca="1"/>
        <v>1.93</v>
      </c>
      <c r="EP7" vm="499">
        <f ca="1"/>
        <v>1.92</v>
      </c>
      <c r="EQ7" vm="530">
        <f ca="1"/>
        <v>1.89</v>
      </c>
      <c r="ER7" vm="563">
        <f ca="1"/>
        <v>1.94</v>
      </c>
      <c r="ES7" vm="519">
        <f ca="1"/>
        <v>1.91</v>
      </c>
      <c r="ET7" vm="499">
        <f ca="1"/>
        <v>1.92</v>
      </c>
      <c r="EU7" vm="502">
        <f ca="1"/>
        <v>1.9</v>
      </c>
      <c r="EV7" vm="549">
        <f ca="1"/>
        <v>1.9350000000000001</v>
      </c>
      <c r="EW7" vm="502">
        <f ca="1"/>
        <v>1.9</v>
      </c>
      <c r="EX7" vm="503">
        <f ca="1"/>
        <v>1.895</v>
      </c>
      <c r="EY7" vm="505">
        <f ca="1"/>
        <v>1.79</v>
      </c>
      <c r="EZ7" vm="564">
        <f ca="1"/>
        <v>1.78</v>
      </c>
      <c r="FA7" vm="565">
        <f ca="1"/>
        <v>1.7749999999999999</v>
      </c>
      <c r="FB7" vm="511">
        <f ca="1"/>
        <v>1.8</v>
      </c>
      <c r="FC7" vm="566">
        <f ca="1"/>
        <v>1.77</v>
      </c>
      <c r="FD7" vm="513">
        <f ca="1"/>
        <v>1.73</v>
      </c>
      <c r="FE7" vm="514">
        <f ca="1"/>
        <v>1.7</v>
      </c>
      <c r="FF7" vm="514">
        <f ca="1"/>
        <v>1.7</v>
      </c>
      <c r="FG7" vm="525">
        <f ca="1"/>
        <v>1.72</v>
      </c>
      <c r="FH7" vm="514">
        <f ca="1"/>
        <v>1.7</v>
      </c>
      <c r="FI7" vm="567">
        <f ca="1"/>
        <v>1.76</v>
      </c>
      <c r="FJ7" vm="513">
        <f ca="1"/>
        <v>1.73</v>
      </c>
      <c r="FK7" vm="568">
        <f ca="1"/>
        <v>1.68</v>
      </c>
      <c r="FL7" vm="524">
        <f ca="1"/>
        <v>1.67</v>
      </c>
      <c r="FM7" vm="508">
        <f ca="1"/>
        <v>1.74</v>
      </c>
      <c r="FN7" vm="507">
        <f ca="1"/>
        <v>1.7649999999999999</v>
      </c>
      <c r="FO7" vm="565">
        <f ca="1"/>
        <v>1.7749999999999999</v>
      </c>
      <c r="FP7" vm="512">
        <f ca="1"/>
        <v>1.8149999999999999</v>
      </c>
      <c r="FQ7" vm="506">
        <f ca="1"/>
        <v>1.84</v>
      </c>
      <c r="FR7" vm="498">
        <f ca="1"/>
        <v>1.83</v>
      </c>
      <c r="FS7" vm="497">
        <f ca="1"/>
        <v>1.85</v>
      </c>
      <c r="FT7" vm="547">
        <f ca="1"/>
        <v>1.87</v>
      </c>
      <c r="FU7" vm="569">
        <f ca="1"/>
        <v>1.865</v>
      </c>
      <c r="FV7" vm="569">
        <f ca="1"/>
        <v>1.865</v>
      </c>
      <c r="FW7" vm="499">
        <f ca="1"/>
        <v>1.92</v>
      </c>
      <c r="FX7" vm="502">
        <f ca="1"/>
        <v>1.9</v>
      </c>
      <c r="FY7" vm="563">
        <f ca="1"/>
        <v>1.94</v>
      </c>
      <c r="FZ7" vm="562">
        <f ca="1"/>
        <v>1.99</v>
      </c>
      <c r="GA7" vm="570">
        <f ca="1"/>
        <v>1.95</v>
      </c>
      <c r="GB7" vm="571">
        <f ca="1"/>
        <v>1.915</v>
      </c>
      <c r="GC7" vm="502">
        <f ca="1"/>
        <v>1.9</v>
      </c>
      <c r="GD7" vm="504">
        <f ca="1"/>
        <v>1.88</v>
      </c>
      <c r="GE7" vm="499">
        <f ca="1"/>
        <v>1.92</v>
      </c>
      <c r="GF7" vm="572">
        <f ca="1"/>
        <v>1.9950000000000001</v>
      </c>
      <c r="GG7" vm="532">
        <f ca="1"/>
        <v>1.93</v>
      </c>
      <c r="GH7" vm="548">
        <f ca="1"/>
        <v>1.9550000000000001</v>
      </c>
      <c r="GI7" vm="563">
        <f ca="1"/>
        <v>1.94</v>
      </c>
      <c r="GJ7" vm="573">
        <f ca="1"/>
        <v>1.905</v>
      </c>
      <c r="GK7" vm="530">
        <f ca="1"/>
        <v>1.89</v>
      </c>
      <c r="GL7" vm="574">
        <f ca="1"/>
        <v>1.845</v>
      </c>
      <c r="GM7" vm="504">
        <f ca="1"/>
        <v>1.88</v>
      </c>
      <c r="GN7" vm="562">
        <f ca="1"/>
        <v>1.99</v>
      </c>
      <c r="GO7" vm="534">
        <f ca="1"/>
        <v>1.98</v>
      </c>
      <c r="GP7" vm="575">
        <f ca="1"/>
        <v>1.9650000000000001</v>
      </c>
      <c r="GQ7" vm="499">
        <f ca="1"/>
        <v>1.92</v>
      </c>
      <c r="GR7" vm="563">
        <f ca="1"/>
        <v>1.94</v>
      </c>
      <c r="GS7" vm="571">
        <f ca="1"/>
        <v>1.915</v>
      </c>
      <c r="GT7" vm="501">
        <f ca="1"/>
        <v>1.97</v>
      </c>
      <c r="GU7" vm="546">
        <f ca="1"/>
        <v>2.0299999999999998</v>
      </c>
      <c r="GV7" vm="546">
        <f ca="1"/>
        <v>2.0299999999999998</v>
      </c>
      <c r="GW7" vm="562">
        <f ca="1"/>
        <v>1.99</v>
      </c>
      <c r="GX7" vm="576">
        <f ca="1"/>
        <v>1.96</v>
      </c>
      <c r="GY7" vm="532">
        <f ca="1"/>
        <v>1.93</v>
      </c>
      <c r="GZ7" vm="573">
        <f ca="1"/>
        <v>1.905</v>
      </c>
      <c r="HA7" vm="547">
        <f ca="1"/>
        <v>1.87</v>
      </c>
      <c r="HB7" vm="531">
        <f ca="1"/>
        <v>1.86</v>
      </c>
      <c r="HC7" vm="564">
        <f ca="1"/>
        <v>1.78</v>
      </c>
      <c r="HD7" vm="564">
        <f ca="1"/>
        <v>1.78</v>
      </c>
      <c r="HE7" vm="520">
        <f ca="1"/>
        <v>1.81</v>
      </c>
      <c r="HF7" vm="512">
        <f ca="1"/>
        <v>1.8149999999999999</v>
      </c>
      <c r="HG7" vm="505">
        <f ca="1"/>
        <v>1.79</v>
      </c>
      <c r="HH7" vm="521">
        <f ca="1"/>
        <v>1.8049999999999999</v>
      </c>
      <c r="HI7" vm="547">
        <f ca="1"/>
        <v>1.87</v>
      </c>
      <c r="HJ7" vm="547">
        <f ca="1"/>
        <v>1.87</v>
      </c>
      <c r="HK7" vm="520">
        <f ca="1"/>
        <v>1.81</v>
      </c>
      <c r="HL7" vm="498">
        <f ca="1"/>
        <v>1.83</v>
      </c>
      <c r="HM7" vm="504">
        <f ca="1"/>
        <v>1.88</v>
      </c>
      <c r="HN7" vm="518">
        <f ca="1"/>
        <v>1.875</v>
      </c>
      <c r="HO7" vm="510">
        <f ca="1"/>
        <v>1.82</v>
      </c>
      <c r="HP7" vm="564">
        <f ca="1"/>
        <v>1.78</v>
      </c>
      <c r="HQ7" vm="511">
        <f ca="1"/>
        <v>1.8</v>
      </c>
      <c r="HR7" vm="505">
        <f ca="1"/>
        <v>1.79</v>
      </c>
      <c r="HS7" vm="564">
        <f ca="1"/>
        <v>1.78</v>
      </c>
      <c r="HT7" vm="566">
        <f ca="1"/>
        <v>1.77</v>
      </c>
      <c r="HU7" vm="511">
        <f ca="1"/>
        <v>1.8</v>
      </c>
      <c r="HV7" vm="566">
        <f ca="1"/>
        <v>1.77</v>
      </c>
      <c r="HW7" vm="525">
        <f ca="1"/>
        <v>1.72</v>
      </c>
      <c r="HX7" vm="526">
        <f ca="1"/>
        <v>1.7450000000000001</v>
      </c>
      <c r="HY7" vm="523">
        <f ca="1"/>
        <v>1.7050000000000001</v>
      </c>
      <c r="HZ7" vm="514">
        <f ca="1"/>
        <v>1.7</v>
      </c>
      <c r="IA7" vm="577">
        <f ca="1"/>
        <v>1.69</v>
      </c>
      <c r="IB7" vm="578">
        <f ca="1"/>
        <v>1.7150000000000001</v>
      </c>
      <c r="IC7" vm="525">
        <f ca="1"/>
        <v>1.72</v>
      </c>
      <c r="ID7" vm="513">
        <f ca="1"/>
        <v>1.73</v>
      </c>
      <c r="IE7" vm="514">
        <f ca="1"/>
        <v>1.7</v>
      </c>
      <c r="IF7" vm="579">
        <f ca="1"/>
        <v>1.635</v>
      </c>
      <c r="IG7" vm="580">
        <f ca="1"/>
        <v>1.66</v>
      </c>
      <c r="IH7" vm="581">
        <f ca="1"/>
        <v>1.56</v>
      </c>
      <c r="II7" vm="582">
        <f ca="1"/>
        <v>1.645</v>
      </c>
      <c r="IJ7" vm="583">
        <f ca="1"/>
        <v>1.655</v>
      </c>
      <c r="IK7" vm="584">
        <f ca="1"/>
        <v>1.595</v>
      </c>
      <c r="IL7" vm="585">
        <f ca="1"/>
        <v>1.5649999999999999</v>
      </c>
      <c r="IM7" vm="586">
        <f ca="1"/>
        <v>1.585</v>
      </c>
      <c r="IN7" vm="587">
        <f ca="1"/>
        <v>1.52</v>
      </c>
      <c r="IO7" vm="588">
        <f ca="1"/>
        <v>1.51</v>
      </c>
      <c r="IP7" vm="589">
        <f ca="1"/>
        <v>1.5</v>
      </c>
      <c r="IQ7" vm="590">
        <f ca="1"/>
        <v>1.5549999999999999</v>
      </c>
      <c r="IR7" vm="591">
        <f ca="1"/>
        <v>1.5349999999999999</v>
      </c>
      <c r="IS7" vm="592">
        <f ca="1"/>
        <v>1.48</v>
      </c>
      <c r="IT7" vm="593">
        <f ca="1"/>
        <v>1.4</v>
      </c>
      <c r="IU7" vm="594">
        <f ca="1"/>
        <v>1.47</v>
      </c>
      <c r="IV7" vm="592">
        <f ca="1"/>
        <v>1.48</v>
      </c>
      <c r="IW7" vm="595">
        <f ca="1"/>
        <v>1.4750000000000001</v>
      </c>
      <c r="IX7" vm="596">
        <f ca="1"/>
        <v>1.45</v>
      </c>
      <c r="IY7" vm="594">
        <f ca="1"/>
        <v>1.47</v>
      </c>
      <c r="IZ7" vm="597">
        <f ca="1"/>
        <v>1.4950000000000001</v>
      </c>
      <c r="JA7" vm="593">
        <f ca="1"/>
        <v>1.4</v>
      </c>
      <c r="JB7" vm="598">
        <f ca="1"/>
        <v>1.44</v>
      </c>
      <c r="JC7" vm="599">
        <f ca="1"/>
        <v>1.46</v>
      </c>
      <c r="JD7" vm="600">
        <f ca="1"/>
        <v>1.43</v>
      </c>
      <c r="JE7" vm="598">
        <f ca="1"/>
        <v>1.44</v>
      </c>
    </row>
    <row r="8" spans="1:265" ht="22.5" customHeight="1" x14ac:dyDescent="0.25">
      <c r="B8" s="33" t="e" vm="601">
        <v>#VALUE!</v>
      </c>
      <c r="C8" s="33" t="str">
        <v>Banking Services</v>
      </c>
      <c r="D8" s="34">
        <v>56</v>
      </c>
      <c r="E8" s="13">
        <v>99.74</v>
      </c>
      <c r="F8" s="13">
        <v>5585.44</v>
      </c>
      <c r="G8" s="39">
        <v>8.3999999999995225</v>
      </c>
      <c r="H8" s="40">
        <v>1.5061753188070235E-3</v>
      </c>
      <c r="I8" s="35">
        <v>2836.51</v>
      </c>
      <c r="K8" s="7"/>
      <c r="L8" cm="1" vm="602">
        <f t="array" aca="1" ref="L8:JE8" ca="1">TRANSPOSE(_xlfn.STOCKHISTORY(B8,TODAY()-365,TODAY(),0,0,1))</f>
        <v>82.42</v>
      </c>
      <c r="M8" vm="603">
        <f ca="1"/>
        <v>83.18</v>
      </c>
      <c r="N8" vm="604">
        <f ca="1"/>
        <v>83.15</v>
      </c>
      <c r="O8" vm="605">
        <f ca="1"/>
        <v>84.01</v>
      </c>
      <c r="P8" vm="606">
        <f ca="1"/>
        <v>83.59</v>
      </c>
      <c r="Q8" vm="607">
        <f ca="1"/>
        <v>82.11</v>
      </c>
      <c r="R8" vm="608">
        <f ca="1"/>
        <v>83.75</v>
      </c>
      <c r="S8" vm="609">
        <f ca="1"/>
        <v>83.23</v>
      </c>
      <c r="T8" vm="610">
        <f ca="1"/>
        <v>82.9</v>
      </c>
      <c r="U8" vm="611">
        <f ca="1"/>
        <v>84.58</v>
      </c>
      <c r="V8" vm="612">
        <f ca="1"/>
        <v>85.63</v>
      </c>
      <c r="W8" vm="613">
        <f ca="1"/>
        <v>85.16</v>
      </c>
      <c r="X8" vm="614">
        <f ca="1"/>
        <v>85.88</v>
      </c>
      <c r="Y8" vm="615">
        <f ca="1"/>
        <v>85.97</v>
      </c>
      <c r="Z8" vm="616">
        <f ca="1"/>
        <v>86.33</v>
      </c>
      <c r="AA8" vm="423">
        <f ca="1"/>
        <v>85.38</v>
      </c>
      <c r="AB8" vm="617">
        <f ca="1"/>
        <v>84.67</v>
      </c>
      <c r="AC8" vm="618">
        <f ca="1"/>
        <v>85.11</v>
      </c>
      <c r="AD8" vm="619">
        <f ca="1"/>
        <v>84.37</v>
      </c>
      <c r="AE8" vm="620">
        <f ca="1"/>
        <v>85.32</v>
      </c>
      <c r="AF8" vm="621">
        <f ca="1"/>
        <v>85.09</v>
      </c>
      <c r="AG8" vm="622">
        <f ca="1"/>
        <v>85.27</v>
      </c>
      <c r="AH8" vm="623">
        <f ca="1"/>
        <v>86.6</v>
      </c>
      <c r="AI8" vm="624">
        <f ca="1"/>
        <v>85.14</v>
      </c>
      <c r="AJ8" vm="625">
        <f ca="1"/>
        <v>83.51</v>
      </c>
      <c r="AK8" vm="626">
        <f ca="1"/>
        <v>84.68</v>
      </c>
      <c r="AL8" vm="627">
        <f ca="1"/>
        <v>86.59</v>
      </c>
      <c r="AM8" vm="628">
        <f ca="1"/>
        <v>87.59</v>
      </c>
      <c r="AN8" vm="629">
        <f ca="1"/>
        <v>87.06</v>
      </c>
      <c r="AO8" vm="630">
        <f ca="1"/>
        <v>88.64</v>
      </c>
      <c r="AP8" vm="631">
        <f ca="1"/>
        <v>88.62</v>
      </c>
      <c r="AQ8" vm="632">
        <f ca="1"/>
        <v>87.42</v>
      </c>
      <c r="AR8" vm="633">
        <f ca="1"/>
        <v>86.12</v>
      </c>
      <c r="AS8" vm="420">
        <f ca="1"/>
        <v>87.05</v>
      </c>
      <c r="AT8" vm="634">
        <f ca="1"/>
        <v>86.87</v>
      </c>
      <c r="AU8" vm="635">
        <f ca="1"/>
        <v>86.31</v>
      </c>
      <c r="AV8" vm="412">
        <f ca="1"/>
        <v>85.91</v>
      </c>
      <c r="AW8" vm="636">
        <f ca="1"/>
        <v>84.28</v>
      </c>
      <c r="AX8" vm="637">
        <f ca="1"/>
        <v>83.62</v>
      </c>
      <c r="AY8" vm="638">
        <f ca="1"/>
        <v>82.51</v>
      </c>
      <c r="AZ8" vm="639">
        <f ca="1"/>
        <v>81.900000000000006</v>
      </c>
      <c r="BA8" vm="640">
        <f ca="1"/>
        <v>83.29</v>
      </c>
      <c r="BB8" vm="641">
        <f ca="1"/>
        <v>82.78</v>
      </c>
      <c r="BC8" vm="642">
        <f ca="1"/>
        <v>83.7</v>
      </c>
      <c r="BD8" vm="643">
        <f ca="1"/>
        <v>81.56</v>
      </c>
      <c r="BE8" vm="644">
        <f ca="1"/>
        <v>84.11</v>
      </c>
      <c r="BF8" vm="645">
        <f ca="1"/>
        <v>84.49</v>
      </c>
      <c r="BG8" vm="646">
        <f ca="1"/>
        <v>85.4</v>
      </c>
      <c r="BH8" vm="647">
        <f ca="1"/>
        <v>86.38</v>
      </c>
      <c r="BI8" vm="648">
        <f ca="1"/>
        <v>86.45</v>
      </c>
      <c r="BJ8" vm="649">
        <f ca="1"/>
        <v>87.32</v>
      </c>
      <c r="BK8" vm="650">
        <f ca="1"/>
        <v>87.89</v>
      </c>
      <c r="BL8" vm="651">
        <f ca="1"/>
        <v>86.72</v>
      </c>
      <c r="BM8" vm="648">
        <f ca="1"/>
        <v>86.45</v>
      </c>
      <c r="BN8" vm="652">
        <f ca="1"/>
        <v>86.49</v>
      </c>
      <c r="BO8" vm="653">
        <f ca="1"/>
        <v>86.4</v>
      </c>
      <c r="BP8" vm="654">
        <f ca="1"/>
        <v>87.18</v>
      </c>
      <c r="BQ8" vm="655">
        <f ca="1"/>
        <v>87.11</v>
      </c>
      <c r="BR8" vm="656">
        <f ca="1"/>
        <v>85.75</v>
      </c>
      <c r="BS8" vm="657">
        <f ca="1"/>
        <v>84.71</v>
      </c>
      <c r="BT8" vm="658">
        <f ca="1"/>
        <v>85.08</v>
      </c>
      <c r="BU8" vm="659">
        <f ca="1"/>
        <v>84.77</v>
      </c>
      <c r="BV8" vm="660">
        <f ca="1"/>
        <v>86.37</v>
      </c>
      <c r="BW8" vm="661">
        <f ca="1"/>
        <v>86.54</v>
      </c>
      <c r="BX8" vm="424">
        <f ca="1"/>
        <v>86</v>
      </c>
      <c r="BY8" vm="662">
        <f ca="1"/>
        <v>85.57</v>
      </c>
      <c r="BZ8" vm="646">
        <f ca="1"/>
        <v>85.4</v>
      </c>
      <c r="CA8" vm="663">
        <f ca="1"/>
        <v>86.1</v>
      </c>
      <c r="CB8" vm="664">
        <f ca="1"/>
        <v>86.21</v>
      </c>
      <c r="CC8" vm="665">
        <f ca="1"/>
        <v>86.03</v>
      </c>
      <c r="CD8" vm="666">
        <f ca="1"/>
        <v>86.53</v>
      </c>
      <c r="CE8" vm="667">
        <f ca="1"/>
        <v>87.12</v>
      </c>
      <c r="CF8" vm="668">
        <f ca="1"/>
        <v>87.13</v>
      </c>
      <c r="CG8" vm="651">
        <f ca="1"/>
        <v>86.72</v>
      </c>
      <c r="CH8" vm="669">
        <f ca="1"/>
        <v>87.19</v>
      </c>
      <c r="CI8" vm="414">
        <f ca="1"/>
        <v>87.8</v>
      </c>
      <c r="CJ8" vm="670">
        <f ca="1"/>
        <v>87.91</v>
      </c>
      <c r="CK8" vm="671">
        <f ca="1"/>
        <v>87.99</v>
      </c>
      <c r="CL8" vm="672">
        <f ca="1"/>
        <v>88.84</v>
      </c>
      <c r="CM8" vm="673">
        <f ca="1"/>
        <v>87.74</v>
      </c>
      <c r="CN8" vm="674">
        <f ca="1"/>
        <v>88.17</v>
      </c>
      <c r="CO8" vm="675">
        <f ca="1"/>
        <v>89.14</v>
      </c>
      <c r="CP8" vm="676">
        <f ca="1"/>
        <v>89.39</v>
      </c>
      <c r="CQ8" vm="677">
        <f ca="1"/>
        <v>89.05</v>
      </c>
      <c r="CR8" vm="678">
        <f ca="1"/>
        <v>89.33</v>
      </c>
      <c r="CS8" vm="679">
        <f ca="1"/>
        <v>90.21</v>
      </c>
      <c r="CT8" vm="680">
        <f ca="1"/>
        <v>90</v>
      </c>
      <c r="CU8" vm="681">
        <f ca="1"/>
        <v>89.04</v>
      </c>
      <c r="CV8" vm="682">
        <f ca="1"/>
        <v>89.7</v>
      </c>
      <c r="CW8" vm="683">
        <f ca="1"/>
        <v>90.45</v>
      </c>
      <c r="CX8" vm="684">
        <f ca="1"/>
        <v>92.72</v>
      </c>
      <c r="CY8" vm="685">
        <f ca="1"/>
        <v>92.94</v>
      </c>
      <c r="CZ8" vm="686">
        <f ca="1"/>
        <v>93.92</v>
      </c>
      <c r="DA8" vm="687">
        <f ca="1"/>
        <v>95.15</v>
      </c>
      <c r="DB8" vm="688">
        <f ca="1"/>
        <v>94.58</v>
      </c>
      <c r="DC8" vm="689">
        <f ca="1"/>
        <v>95.57</v>
      </c>
      <c r="DD8" vm="690">
        <f ca="1"/>
        <v>95.98</v>
      </c>
      <c r="DE8" vm="691">
        <f ca="1"/>
        <v>96.58</v>
      </c>
      <c r="DF8" vm="692">
        <f ca="1"/>
        <v>97.79</v>
      </c>
      <c r="DG8" vm="693">
        <f ca="1"/>
        <v>97.76</v>
      </c>
      <c r="DH8" vm="694">
        <f ca="1"/>
        <v>95.32</v>
      </c>
      <c r="DI8" vm="695">
        <f ca="1"/>
        <v>98.4</v>
      </c>
      <c r="DJ8" vm="696">
        <f ca="1"/>
        <v>98.05</v>
      </c>
      <c r="DK8" vm="697">
        <f ca="1"/>
        <v>98.76</v>
      </c>
      <c r="DL8" vm="698">
        <f ca="1"/>
        <v>99.63</v>
      </c>
      <c r="DM8" vm="699">
        <f ca="1"/>
        <v>99.58</v>
      </c>
      <c r="DN8" vm="700">
        <f ca="1"/>
        <v>98.97</v>
      </c>
      <c r="DO8" vm="701">
        <f ca="1"/>
        <v>100.56</v>
      </c>
      <c r="DP8" vm="702">
        <f ca="1"/>
        <v>99.72</v>
      </c>
      <c r="DQ8" vm="703">
        <f ca="1"/>
        <v>99.46</v>
      </c>
      <c r="DR8" vm="704">
        <f ca="1"/>
        <v>100.33</v>
      </c>
      <c r="DS8" vm="705">
        <f ca="1"/>
        <v>101.21</v>
      </c>
      <c r="DT8" vm="706">
        <f ca="1"/>
        <v>102.52</v>
      </c>
      <c r="DU8" vm="707">
        <f ca="1"/>
        <v>101.93</v>
      </c>
      <c r="DV8" vm="708">
        <f ca="1"/>
        <v>101.48</v>
      </c>
      <c r="DW8" vm="709">
        <f ca="1"/>
        <v>101.08</v>
      </c>
      <c r="DX8" vm="710">
        <f ca="1"/>
        <v>101.85</v>
      </c>
      <c r="DY8" vm="711">
        <f ca="1"/>
        <v>101.36</v>
      </c>
      <c r="DZ8" vm="712">
        <f ca="1"/>
        <v>103.45</v>
      </c>
      <c r="EA8" vm="713">
        <f ca="1"/>
        <v>104.82</v>
      </c>
      <c r="EB8" vm="714">
        <f ca="1"/>
        <v>105.91</v>
      </c>
      <c r="EC8" vm="715">
        <f ca="1"/>
        <v>103.69</v>
      </c>
      <c r="ED8" vm="716">
        <f ca="1"/>
        <v>98.06</v>
      </c>
      <c r="EE8" vm="717">
        <f ca="1"/>
        <v>100.23</v>
      </c>
      <c r="EF8" vm="718">
        <f ca="1"/>
        <v>99.2</v>
      </c>
      <c r="EG8" vm="719">
        <f ca="1"/>
        <v>98.65</v>
      </c>
      <c r="EH8" vm="720">
        <f ca="1"/>
        <v>99.26</v>
      </c>
      <c r="EI8" vm="721">
        <f ca="1"/>
        <v>99.87</v>
      </c>
      <c r="EJ8" vm="722">
        <f ca="1"/>
        <v>100.48</v>
      </c>
      <c r="EK8" vm="721">
        <f ca="1"/>
        <v>99.87</v>
      </c>
      <c r="EL8" vm="723">
        <f ca="1"/>
        <v>98.7</v>
      </c>
      <c r="EM8" vm="724">
        <f ca="1"/>
        <v>99.49</v>
      </c>
      <c r="EN8" vm="725">
        <f ca="1"/>
        <v>99.18</v>
      </c>
      <c r="EO8" vm="726">
        <f ca="1"/>
        <v>98.62</v>
      </c>
      <c r="EP8" vm="727">
        <f ca="1"/>
        <v>99.71</v>
      </c>
      <c r="EQ8" vm="724">
        <f ca="1"/>
        <v>99.49</v>
      </c>
      <c r="ER8" vm="728">
        <f ca="1"/>
        <v>98.59</v>
      </c>
      <c r="ES8" vm="729">
        <f ca="1"/>
        <v>99.17</v>
      </c>
      <c r="ET8" vm="730">
        <f ca="1"/>
        <v>98.39</v>
      </c>
      <c r="EU8" vm="731">
        <f ca="1"/>
        <v>98.78</v>
      </c>
      <c r="EV8" vm="732">
        <f ca="1"/>
        <v>98.31</v>
      </c>
      <c r="EW8" vm="733">
        <f ca="1"/>
        <v>98.19</v>
      </c>
      <c r="EX8" vm="734">
        <f ca="1"/>
        <v>97.68</v>
      </c>
      <c r="EY8" vm="735">
        <f ca="1"/>
        <v>97.61</v>
      </c>
      <c r="EZ8" vm="736">
        <f ca="1"/>
        <v>98.42</v>
      </c>
      <c r="FA8" vm="737">
        <f ca="1"/>
        <v>99.88</v>
      </c>
      <c r="FB8" vm="738">
        <f ca="1"/>
        <v>99.12</v>
      </c>
      <c r="FC8" vm="739">
        <f ca="1"/>
        <v>99.14</v>
      </c>
      <c r="FD8" vm="740">
        <f ca="1"/>
        <v>100.71</v>
      </c>
      <c r="FE8" vm="741">
        <f ca="1"/>
        <v>99.3</v>
      </c>
      <c r="FF8" vm="742">
        <f ca="1"/>
        <v>99.45</v>
      </c>
      <c r="FG8" vm="743">
        <f ca="1"/>
        <v>99.65</v>
      </c>
      <c r="FH8" vm="744">
        <f ca="1"/>
        <v>101.66</v>
      </c>
      <c r="FI8" vm="745">
        <f ca="1"/>
        <v>101.45</v>
      </c>
      <c r="FJ8" vm="746">
        <f ca="1"/>
        <v>102.23</v>
      </c>
      <c r="FK8" vm="747">
        <f ca="1"/>
        <v>103.41</v>
      </c>
      <c r="FL8" vm="748">
        <f ca="1"/>
        <v>103.75</v>
      </c>
      <c r="FM8" vm="749">
        <f ca="1"/>
        <v>104.94</v>
      </c>
      <c r="FN8" vm="750">
        <f ca="1"/>
        <v>106.56</v>
      </c>
      <c r="FO8" vm="751">
        <f ca="1"/>
        <v>108.17</v>
      </c>
      <c r="FP8" vm="752">
        <f ca="1"/>
        <v>105.88</v>
      </c>
      <c r="FQ8" vm="753">
        <f ca="1"/>
        <v>104.03</v>
      </c>
      <c r="FR8" vm="754">
        <f ca="1"/>
        <v>102.54</v>
      </c>
      <c r="FS8" vm="755">
        <f ca="1"/>
        <v>99</v>
      </c>
      <c r="FT8" vm="756">
        <f ca="1"/>
        <v>99.77</v>
      </c>
      <c r="FU8" vm="757">
        <f ca="1"/>
        <v>99.22</v>
      </c>
      <c r="FV8" vm="758">
        <f ca="1"/>
        <v>99.27</v>
      </c>
      <c r="FW8" vm="759">
        <f ca="1"/>
        <v>100.17</v>
      </c>
      <c r="FX8" vm="760">
        <f ca="1"/>
        <v>99.91</v>
      </c>
      <c r="FY8" vm="761">
        <f ca="1"/>
        <v>100.32</v>
      </c>
      <c r="FZ8" vm="762">
        <f ca="1"/>
        <v>100.99</v>
      </c>
      <c r="GA8" vm="763">
        <f ca="1"/>
        <v>101.54</v>
      </c>
      <c r="GB8" vm="764">
        <f ca="1"/>
        <v>100.42</v>
      </c>
      <c r="GC8" vm="765">
        <f ca="1"/>
        <v>100.12</v>
      </c>
      <c r="GD8" vm="766">
        <f ca="1"/>
        <v>101</v>
      </c>
      <c r="GE8" vm="767">
        <f ca="1"/>
        <v>101.37</v>
      </c>
      <c r="GF8" vm="768">
        <f ca="1"/>
        <v>101.84</v>
      </c>
      <c r="GG8" vm="769">
        <f ca="1"/>
        <v>102.16</v>
      </c>
      <c r="GH8" vm="770">
        <f ca="1"/>
        <v>102.14</v>
      </c>
      <c r="GI8" vm="771">
        <f ca="1"/>
        <v>102.92</v>
      </c>
      <c r="GJ8" vm="772">
        <f ca="1"/>
        <v>100.55</v>
      </c>
      <c r="GK8" vm="773">
        <f ca="1"/>
        <v>101.09</v>
      </c>
      <c r="GL8" vm="774">
        <f ca="1"/>
        <v>101.3</v>
      </c>
      <c r="GM8" vm="775">
        <f ca="1"/>
        <v>101.58</v>
      </c>
      <c r="GN8" vm="776">
        <f ca="1"/>
        <v>101.41</v>
      </c>
      <c r="GO8" vm="777">
        <f ca="1"/>
        <v>102.85</v>
      </c>
      <c r="GP8" vm="778">
        <f ca="1"/>
        <v>102.88</v>
      </c>
      <c r="GQ8" vm="779">
        <f ca="1"/>
        <v>100.81</v>
      </c>
      <c r="GR8" vm="780">
        <f ca="1"/>
        <v>100.34</v>
      </c>
      <c r="GS8" vm="781">
        <f ca="1"/>
        <v>99.64</v>
      </c>
      <c r="GT8" vm="782">
        <f ca="1"/>
        <v>100.8</v>
      </c>
      <c r="GU8" vm="783">
        <f ca="1"/>
        <v>101.7</v>
      </c>
      <c r="GV8" vm="784">
        <f ca="1"/>
        <v>104.59</v>
      </c>
      <c r="GW8" vm="785">
        <f ca="1"/>
        <v>104</v>
      </c>
      <c r="GX8" vm="786">
        <f ca="1"/>
        <v>102.62</v>
      </c>
      <c r="GY8" vm="787">
        <f ca="1"/>
        <v>104.33</v>
      </c>
      <c r="GZ8" vm="788">
        <f ca="1"/>
        <v>100.08</v>
      </c>
      <c r="HA8" vm="789">
        <f ca="1"/>
        <v>105.16</v>
      </c>
      <c r="HB8" vm="790">
        <f ca="1"/>
        <v>105.5</v>
      </c>
      <c r="HC8" vm="791">
        <f ca="1"/>
        <v>103.42</v>
      </c>
      <c r="HD8" vm="747">
        <f ca="1"/>
        <v>103.41</v>
      </c>
      <c r="HE8" vm="792">
        <f ca="1"/>
        <v>104.45</v>
      </c>
      <c r="HF8" vm="793">
        <f ca="1"/>
        <v>104.69</v>
      </c>
      <c r="HG8" vm="794">
        <f ca="1"/>
        <v>104.89</v>
      </c>
      <c r="HH8" vm="795">
        <f ca="1"/>
        <v>103.22</v>
      </c>
      <c r="HI8" vm="796">
        <f ca="1"/>
        <v>101.91</v>
      </c>
      <c r="HJ8" vm="797">
        <f ca="1"/>
        <v>102.28</v>
      </c>
      <c r="HK8" vm="798">
        <f ca="1"/>
        <v>103.94</v>
      </c>
      <c r="HL8" vm="799">
        <f ca="1"/>
        <v>103.89</v>
      </c>
      <c r="HM8" vm="800">
        <f ca="1"/>
        <v>105.03</v>
      </c>
      <c r="HN8" vm="801">
        <f ca="1"/>
        <v>104.95</v>
      </c>
      <c r="HO8" vm="802">
        <f ca="1"/>
        <v>104.88</v>
      </c>
      <c r="HP8" vm="803">
        <f ca="1"/>
        <v>105.46</v>
      </c>
      <c r="HQ8" vm="804">
        <f ca="1"/>
        <v>105.1</v>
      </c>
      <c r="HR8" vm="805">
        <f ca="1"/>
        <v>106.1</v>
      </c>
      <c r="HS8" vm="806">
        <f ca="1"/>
        <v>106.86</v>
      </c>
      <c r="HT8" vm="807">
        <f ca="1"/>
        <v>104.68</v>
      </c>
      <c r="HU8" vm="808">
        <f ca="1"/>
        <v>106.29</v>
      </c>
      <c r="HV8" vm="809">
        <f ca="1"/>
        <v>105.76</v>
      </c>
      <c r="HW8" vm="810">
        <f ca="1"/>
        <v>107</v>
      </c>
      <c r="HX8" vm="811">
        <f ca="1"/>
        <v>108.5</v>
      </c>
      <c r="HY8" vm="812">
        <f ca="1"/>
        <v>109.71</v>
      </c>
      <c r="HZ8" vm="813">
        <f ca="1"/>
        <v>110.13</v>
      </c>
      <c r="IA8" vm="814">
        <f ca="1"/>
        <v>108.81</v>
      </c>
      <c r="IB8" vm="815">
        <f ca="1"/>
        <v>108.91</v>
      </c>
      <c r="IC8" vm="816">
        <f ca="1"/>
        <v>107.17</v>
      </c>
      <c r="ID8" vm="817">
        <f ca="1"/>
        <v>108.12</v>
      </c>
      <c r="IE8" vm="818">
        <f ca="1"/>
        <v>108.01</v>
      </c>
      <c r="IF8" vm="819">
        <f ca="1"/>
        <v>107.68</v>
      </c>
      <c r="IG8" vm="820">
        <f ca="1"/>
        <v>98.99</v>
      </c>
      <c r="IH8" vm="821">
        <f ca="1"/>
        <v>97.46</v>
      </c>
      <c r="II8" vm="822">
        <f ca="1"/>
        <v>97.81</v>
      </c>
      <c r="IJ8" vm="823">
        <f ca="1"/>
        <v>95.8</v>
      </c>
      <c r="IK8" vm="824">
        <f ca="1"/>
        <v>96.82</v>
      </c>
      <c r="IL8" vm="825">
        <f ca="1"/>
        <v>97.18</v>
      </c>
      <c r="IM8" vm="826">
        <f ca="1"/>
        <v>95.77</v>
      </c>
      <c r="IN8" vm="827">
        <f ca="1"/>
        <v>94.81</v>
      </c>
      <c r="IO8" vm="828">
        <f ca="1"/>
        <v>93.78</v>
      </c>
      <c r="IP8" vm="829">
        <f ca="1"/>
        <v>93.18</v>
      </c>
      <c r="IQ8" vm="830">
        <f ca="1"/>
        <v>93.88</v>
      </c>
      <c r="IR8" vm="831">
        <f ca="1"/>
        <v>95.9</v>
      </c>
      <c r="IS8" vm="832">
        <f ca="1"/>
        <v>96.61</v>
      </c>
      <c r="IT8" vm="833">
        <f ca="1"/>
        <v>97.24</v>
      </c>
      <c r="IU8" vm="834">
        <f ca="1"/>
        <v>97.63</v>
      </c>
      <c r="IV8" vm="835">
        <f ca="1"/>
        <v>97.95</v>
      </c>
      <c r="IW8" vm="836">
        <f ca="1"/>
        <v>98.16</v>
      </c>
      <c r="IX8" vm="837">
        <f ca="1"/>
        <v>97.9</v>
      </c>
      <c r="IY8" vm="838">
        <f ca="1"/>
        <v>98.03</v>
      </c>
      <c r="IZ8" vm="839">
        <f ca="1"/>
        <v>97.54</v>
      </c>
      <c r="JA8" vm="840">
        <f ca="1"/>
        <v>96.93</v>
      </c>
      <c r="JB8" vm="841">
        <f ca="1"/>
        <v>96.79</v>
      </c>
      <c r="JC8" vm="738">
        <f ca="1"/>
        <v>99.12</v>
      </c>
      <c r="JD8" vm="718">
        <f ca="1"/>
        <v>99.2</v>
      </c>
      <c r="JE8" vm="842">
        <f ca="1"/>
        <v>99.59</v>
      </c>
    </row>
    <row r="9" spans="1:265" ht="22.5" customHeight="1" x14ac:dyDescent="0.25">
      <c r="B9" s="33" t="e" vm="843">
        <v>#VALUE!</v>
      </c>
      <c r="C9" s="33" t="str">
        <v>Aerospace &amp; Defense</v>
      </c>
      <c r="D9" s="34">
        <v>695</v>
      </c>
      <c r="E9" s="13">
        <v>2.34</v>
      </c>
      <c r="F9" s="13">
        <v>1626.3</v>
      </c>
      <c r="G9" s="39">
        <v>6.9499999999998519</v>
      </c>
      <c r="H9" s="40">
        <v>4.2918454935621398E-3</v>
      </c>
      <c r="I9" s="35">
        <v>-1077.2500000000002</v>
      </c>
      <c r="K9" s="7"/>
      <c r="L9" cm="1" vm="844">
        <f t="array" aca="1" ref="L9:JE9" ca="1">TRANSPOSE(_xlfn.STOCKHISTORY(B9,TODAY()-365,TODAY(),0,0,1))</f>
        <v>5.9</v>
      </c>
      <c r="M9" vm="845">
        <f ca="1"/>
        <v>5.94</v>
      </c>
      <c r="N9" vm="846">
        <f ca="1"/>
        <v>5.95</v>
      </c>
      <c r="O9" vm="847">
        <f ca="1"/>
        <v>6.09</v>
      </c>
      <c r="P9" vm="848">
        <f ca="1"/>
        <v>5.97</v>
      </c>
      <c r="Q9" vm="849">
        <f ca="1"/>
        <v>5.91</v>
      </c>
      <c r="R9" vm="844">
        <f ca="1"/>
        <v>5.9</v>
      </c>
      <c r="S9" vm="850">
        <f ca="1"/>
        <v>5.86</v>
      </c>
      <c r="T9" vm="851">
        <f ca="1"/>
        <v>5.73</v>
      </c>
      <c r="U9" vm="852">
        <f ca="1"/>
        <v>5.57</v>
      </c>
      <c r="V9" vm="853">
        <f ca="1"/>
        <v>5.67</v>
      </c>
      <c r="W9" vm="854">
        <f ca="1"/>
        <v>5.6</v>
      </c>
      <c r="X9" vm="855">
        <f ca="1"/>
        <v>5.65</v>
      </c>
      <c r="Y9" vm="856">
        <f ca="1"/>
        <v>5.84</v>
      </c>
      <c r="Z9" vm="857">
        <f ca="1"/>
        <v>5.77</v>
      </c>
      <c r="AA9" vm="856">
        <f ca="1"/>
        <v>5.84</v>
      </c>
      <c r="AB9" vm="858">
        <f ca="1"/>
        <v>5.7</v>
      </c>
      <c r="AC9" vm="851">
        <f ca="1"/>
        <v>5.73</v>
      </c>
      <c r="AD9" vm="859">
        <f ca="1"/>
        <v>5.69</v>
      </c>
      <c r="AE9" vm="860">
        <f ca="1"/>
        <v>5.41</v>
      </c>
      <c r="AF9" vm="861">
        <f ca="1"/>
        <v>5.42</v>
      </c>
      <c r="AG9" vm="862">
        <f ca="1"/>
        <v>5.31</v>
      </c>
      <c r="AH9" vm="863">
        <f ca="1"/>
        <v>5.15</v>
      </c>
      <c r="AI9" vm="864">
        <f ca="1"/>
        <v>5.18</v>
      </c>
      <c r="AJ9" vm="865">
        <f ca="1"/>
        <v>5.21</v>
      </c>
      <c r="AK9" vm="866">
        <f ca="1"/>
        <v>5.12</v>
      </c>
      <c r="AL9" vm="867">
        <f ca="1"/>
        <v>5.25</v>
      </c>
      <c r="AM9" vm="868">
        <f ca="1"/>
        <v>5.45</v>
      </c>
      <c r="AN9" vm="867">
        <f ca="1"/>
        <v>5.25</v>
      </c>
      <c r="AO9" vm="862">
        <f ca="1"/>
        <v>5.31</v>
      </c>
      <c r="AP9" vm="864">
        <f ca="1"/>
        <v>5.18</v>
      </c>
      <c r="AQ9" vm="869">
        <f ca="1"/>
        <v>5.13</v>
      </c>
      <c r="AR9" vm="870">
        <f ca="1"/>
        <v>5.29</v>
      </c>
      <c r="AS9" vm="871">
        <f ca="1"/>
        <v>5.17</v>
      </c>
      <c r="AT9" vm="872">
        <f ca="1"/>
        <v>5.2</v>
      </c>
      <c r="AU9" vm="873">
        <f ca="1"/>
        <v>5.14</v>
      </c>
      <c r="AV9" vm="869">
        <f ca="1"/>
        <v>5.13</v>
      </c>
      <c r="AW9" vm="874">
        <f ca="1"/>
        <v>5.08</v>
      </c>
      <c r="AX9" vm="875">
        <f ca="1"/>
        <v>4.93</v>
      </c>
      <c r="AY9" vm="876">
        <f ca="1"/>
        <v>4.97</v>
      </c>
      <c r="AZ9" vm="877">
        <f ca="1"/>
        <v>5.05</v>
      </c>
      <c r="BA9" vm="875">
        <f ca="1"/>
        <v>4.93</v>
      </c>
      <c r="BB9" vm="878">
        <f ca="1"/>
        <v>4.79</v>
      </c>
      <c r="BC9" vm="879">
        <f ca="1"/>
        <v>4.8600000000000003</v>
      </c>
      <c r="BD9" vm="880">
        <f ca="1"/>
        <v>4.46</v>
      </c>
      <c r="BE9" vm="870">
        <f ca="1"/>
        <v>5.29</v>
      </c>
      <c r="BF9" vm="881">
        <f ca="1"/>
        <v>5.01</v>
      </c>
      <c r="BG9" vm="882">
        <f ca="1"/>
        <v>5.24</v>
      </c>
      <c r="BH9" vm="873">
        <f ca="1"/>
        <v>5.14</v>
      </c>
      <c r="BI9" vm="883">
        <f ca="1"/>
        <v>5.19</v>
      </c>
      <c r="BJ9" vm="877">
        <f ca="1"/>
        <v>5.05</v>
      </c>
      <c r="BK9" vm="884">
        <f ca="1"/>
        <v>5</v>
      </c>
      <c r="BL9" vm="885">
        <f ca="1"/>
        <v>5.33</v>
      </c>
      <c r="BM9" vm="886">
        <f ca="1"/>
        <v>5.23</v>
      </c>
      <c r="BN9" vm="861">
        <f ca="1"/>
        <v>5.42</v>
      </c>
      <c r="BO9" vm="887">
        <f ca="1"/>
        <v>5.37</v>
      </c>
      <c r="BP9" vm="888">
        <f ca="1"/>
        <v>5.64</v>
      </c>
      <c r="BQ9" vm="889">
        <f ca="1"/>
        <v>5.52</v>
      </c>
      <c r="BR9" vm="890">
        <f ca="1"/>
        <v>5.46</v>
      </c>
      <c r="BS9" vm="885">
        <f ca="1"/>
        <v>5.33</v>
      </c>
      <c r="BT9" vm="891">
        <f ca="1"/>
        <v>5.3</v>
      </c>
      <c r="BU9" vm="892">
        <f ca="1"/>
        <v>5.22</v>
      </c>
      <c r="BV9" vm="871">
        <f ca="1"/>
        <v>5.17</v>
      </c>
      <c r="BW9" vm="892">
        <f ca="1"/>
        <v>5.22</v>
      </c>
      <c r="BX9" vm="893">
        <f ca="1"/>
        <v>5.26</v>
      </c>
      <c r="BY9" vm="873">
        <f ca="1"/>
        <v>5.14</v>
      </c>
      <c r="BZ9" vm="894">
        <f ca="1"/>
        <v>5.0999999999999996</v>
      </c>
      <c r="CA9" vm="872">
        <f ca="1"/>
        <v>5.2</v>
      </c>
      <c r="CB9" vm="869">
        <f ca="1"/>
        <v>5.13</v>
      </c>
      <c r="CC9" vm="863">
        <f ca="1"/>
        <v>5.15</v>
      </c>
      <c r="CD9" vm="895">
        <f ca="1"/>
        <v>5.27</v>
      </c>
      <c r="CE9" vm="896">
        <f ca="1"/>
        <v>5.38</v>
      </c>
      <c r="CF9" vm="887">
        <f ca="1"/>
        <v>5.37</v>
      </c>
      <c r="CG9" vm="886">
        <f ca="1"/>
        <v>5.23</v>
      </c>
      <c r="CH9" vm="897">
        <f ca="1"/>
        <v>5.35</v>
      </c>
      <c r="CI9" vm="887">
        <f ca="1"/>
        <v>5.37</v>
      </c>
      <c r="CJ9" vm="885">
        <f ca="1"/>
        <v>5.33</v>
      </c>
      <c r="CK9" vm="860">
        <f ca="1"/>
        <v>5.41</v>
      </c>
      <c r="CL9" vm="893">
        <f ca="1"/>
        <v>5.26</v>
      </c>
      <c r="CM9" vm="867">
        <f ca="1"/>
        <v>5.25</v>
      </c>
      <c r="CN9" vm="886">
        <f ca="1"/>
        <v>5.23</v>
      </c>
      <c r="CO9" vm="864">
        <f ca="1"/>
        <v>5.18</v>
      </c>
      <c r="CP9" vm="873">
        <f ca="1"/>
        <v>5.14</v>
      </c>
      <c r="CQ9" vm="898">
        <f ca="1"/>
        <v>5.1100000000000003</v>
      </c>
      <c r="CR9" vm="873">
        <f ca="1"/>
        <v>5.14</v>
      </c>
      <c r="CS9" vm="898">
        <f ca="1"/>
        <v>5.1100000000000003</v>
      </c>
      <c r="CT9" vm="899">
        <f ca="1"/>
        <v>5.0599999999999996</v>
      </c>
      <c r="CU9" vm="900">
        <f ca="1"/>
        <v>4.62</v>
      </c>
      <c r="CV9" vm="901">
        <f ca="1"/>
        <v>4.45</v>
      </c>
      <c r="CW9" vm="902">
        <f ca="1"/>
        <v>4.29</v>
      </c>
      <c r="CX9" vm="903">
        <f ca="1"/>
        <v>4.13</v>
      </c>
      <c r="CY9" vm="904">
        <f ca="1"/>
        <v>4.37</v>
      </c>
      <c r="CZ9" vm="905">
        <f ca="1"/>
        <v>4.24</v>
      </c>
      <c r="DA9" vm="906">
        <f ca="1"/>
        <v>4.1500000000000004</v>
      </c>
      <c r="DB9" vm="907">
        <f ca="1"/>
        <v>3.99</v>
      </c>
      <c r="DC9" vm="908">
        <f ca="1"/>
        <v>4.4000000000000004</v>
      </c>
      <c r="DD9" vm="909">
        <f ca="1"/>
        <v>4.04</v>
      </c>
      <c r="DE9" vm="910">
        <f ca="1"/>
        <v>3.85</v>
      </c>
      <c r="DF9" vm="911">
        <f ca="1"/>
        <v>3.71</v>
      </c>
      <c r="DG9" vm="912">
        <f ca="1"/>
        <v>3.76</v>
      </c>
      <c r="DH9" vm="913">
        <f ca="1"/>
        <v>3.82</v>
      </c>
      <c r="DI9" vm="913">
        <f ca="1"/>
        <v>3.82</v>
      </c>
      <c r="DJ9" vm="914">
        <f ca="1"/>
        <v>3.95</v>
      </c>
      <c r="DK9" vm="915">
        <f ca="1"/>
        <v>3.91</v>
      </c>
      <c r="DL9" vm="915">
        <f ca="1"/>
        <v>3.91</v>
      </c>
      <c r="DM9" vm="916">
        <f ca="1"/>
        <v>3.93</v>
      </c>
      <c r="DN9" vm="917">
        <f ca="1"/>
        <v>4.1900000000000004</v>
      </c>
      <c r="DO9" vm="910">
        <f ca="1"/>
        <v>3.85</v>
      </c>
      <c r="DP9" vm="918">
        <f ca="1"/>
        <v>4.0999999999999996</v>
      </c>
      <c r="DQ9" vm="919">
        <f ca="1"/>
        <v>4.01</v>
      </c>
      <c r="DR9" vm="920">
        <f ca="1"/>
        <v>4.3099999999999996</v>
      </c>
      <c r="DS9" vm="921">
        <f ca="1"/>
        <v>4.25</v>
      </c>
      <c r="DT9" vm="922">
        <f ca="1"/>
        <v>4.3899999999999997</v>
      </c>
      <c r="DU9" vm="923">
        <f ca="1"/>
        <v>4.38</v>
      </c>
      <c r="DV9" vm="908">
        <f ca="1"/>
        <v>4.4000000000000004</v>
      </c>
      <c r="DW9" vm="924">
        <f ca="1"/>
        <v>4.3499999999999996</v>
      </c>
      <c r="DX9" vm="904">
        <f ca="1"/>
        <v>4.37</v>
      </c>
      <c r="DY9" vm="925">
        <f ca="1"/>
        <v>4.5199999999999996</v>
      </c>
      <c r="DZ9" vm="880">
        <f ca="1"/>
        <v>4.46</v>
      </c>
      <c r="EA9" vm="926">
        <f ca="1"/>
        <v>4.54</v>
      </c>
      <c r="EB9" vm="927">
        <f ca="1"/>
        <v>4.47</v>
      </c>
      <c r="EC9" vm="928">
        <f ca="1"/>
        <v>4.59</v>
      </c>
      <c r="ED9" vm="900">
        <f ca="1"/>
        <v>4.62</v>
      </c>
      <c r="EE9" vm="929">
        <f ca="1"/>
        <v>4.6500000000000004</v>
      </c>
      <c r="EF9" vm="928">
        <f ca="1"/>
        <v>4.59</v>
      </c>
      <c r="EG9" vm="930">
        <f ca="1"/>
        <v>4.67</v>
      </c>
      <c r="EH9" vm="931">
        <f ca="1"/>
        <v>4.51</v>
      </c>
      <c r="EI9" vm="932">
        <f ca="1"/>
        <v>4.41</v>
      </c>
      <c r="EJ9" vm="924">
        <f ca="1"/>
        <v>4.3499999999999996</v>
      </c>
      <c r="EK9" vm="920">
        <f ca="1"/>
        <v>4.3099999999999996</v>
      </c>
      <c r="EL9" vm="933">
        <f ca="1"/>
        <v>4.4400000000000004</v>
      </c>
      <c r="EM9" vm="932">
        <f ca="1"/>
        <v>4.41</v>
      </c>
      <c r="EN9" vm="924">
        <f ca="1"/>
        <v>4.3499999999999996</v>
      </c>
      <c r="EO9" vm="923">
        <f ca="1"/>
        <v>4.38</v>
      </c>
      <c r="EP9" vm="920">
        <f ca="1"/>
        <v>4.3099999999999996</v>
      </c>
      <c r="EQ9" vm="921">
        <f ca="1"/>
        <v>4.25</v>
      </c>
      <c r="ER9" vm="934">
        <f ca="1"/>
        <v>4.26</v>
      </c>
      <c r="ES9" vm="935">
        <f ca="1"/>
        <v>4.22</v>
      </c>
      <c r="ET9" vm="936">
        <f ca="1"/>
        <v>4.17</v>
      </c>
      <c r="EU9" vm="937">
        <f ca="1"/>
        <v>4.08</v>
      </c>
      <c r="EV9" vm="938">
        <f ca="1"/>
        <v>4.05</v>
      </c>
      <c r="EW9" vm="918">
        <f ca="1"/>
        <v>4.0999999999999996</v>
      </c>
      <c r="EX9" vm="937">
        <f ca="1"/>
        <v>4.08</v>
      </c>
      <c r="EY9" vm="939">
        <f ca="1"/>
        <v>4.03</v>
      </c>
      <c r="EZ9" vm="940">
        <f ca="1"/>
        <v>4.09</v>
      </c>
      <c r="FA9" vm="941">
        <f ca="1"/>
        <v>4.16</v>
      </c>
      <c r="FB9" vm="942">
        <f ca="1"/>
        <v>4.4800000000000004</v>
      </c>
      <c r="FC9" vm="923">
        <f ca="1"/>
        <v>4.38</v>
      </c>
      <c r="FD9" vm="943">
        <f ca="1"/>
        <v>4.0599999999999996</v>
      </c>
      <c r="FE9" vm="938">
        <f ca="1"/>
        <v>4.05</v>
      </c>
      <c r="FF9" vm="906">
        <f ca="1"/>
        <v>4.1500000000000004</v>
      </c>
      <c r="FG9" vm="944">
        <f ca="1"/>
        <v>4.12</v>
      </c>
      <c r="FH9" vm="906">
        <f ca="1"/>
        <v>4.1500000000000004</v>
      </c>
      <c r="FI9" vm="945">
        <f ca="1"/>
        <v>4.3</v>
      </c>
      <c r="FJ9" vm="946">
        <f ca="1"/>
        <v>4.32</v>
      </c>
      <c r="FK9" vm="921">
        <f ca="1"/>
        <v>4.25</v>
      </c>
      <c r="FL9" vm="947">
        <f ca="1"/>
        <v>4.18</v>
      </c>
      <c r="FM9" vm="948">
        <f ca="1"/>
        <v>4.2</v>
      </c>
      <c r="FN9" vm="906">
        <f ca="1"/>
        <v>4.1500000000000004</v>
      </c>
      <c r="FO9" vm="948">
        <f ca="1"/>
        <v>4.2</v>
      </c>
      <c r="FP9" vm="944">
        <f ca="1"/>
        <v>4.12</v>
      </c>
      <c r="FQ9" vm="949">
        <f ca="1"/>
        <v>4.1399999999999997</v>
      </c>
      <c r="FR9" vm="944">
        <f ca="1"/>
        <v>4.12</v>
      </c>
      <c r="FS9" vm="939">
        <f ca="1"/>
        <v>4.03</v>
      </c>
      <c r="FT9" vm="939">
        <f ca="1"/>
        <v>4.03</v>
      </c>
      <c r="FU9" vm="915">
        <f ca="1"/>
        <v>3.91</v>
      </c>
      <c r="FV9" vm="915">
        <f ca="1"/>
        <v>3.91</v>
      </c>
      <c r="FW9" vm="950">
        <f ca="1"/>
        <v>3.96</v>
      </c>
      <c r="FX9" vm="944">
        <f ca="1"/>
        <v>4.12</v>
      </c>
      <c r="FY9" vm="906">
        <f ca="1"/>
        <v>4.1500000000000004</v>
      </c>
      <c r="FZ9" vm="944">
        <f ca="1"/>
        <v>4.12</v>
      </c>
      <c r="GA9" vm="937">
        <f ca="1"/>
        <v>4.08</v>
      </c>
      <c r="GB9" vm="951">
        <f ca="1"/>
        <v>3.9</v>
      </c>
      <c r="GC9" vm="952">
        <f ca="1"/>
        <v>3.52</v>
      </c>
      <c r="GD9" vm="953">
        <f ca="1"/>
        <v>3.65</v>
      </c>
      <c r="GE9" vm="954">
        <f ca="1"/>
        <v>3.74</v>
      </c>
      <c r="GF9" vm="954">
        <f ca="1"/>
        <v>3.74</v>
      </c>
      <c r="GG9" vm="955">
        <f ca="1"/>
        <v>3.8</v>
      </c>
      <c r="GH9" vm="955">
        <f ca="1"/>
        <v>3.8</v>
      </c>
      <c r="GI9" vm="956">
        <f ca="1"/>
        <v>3.81</v>
      </c>
      <c r="GJ9" vm="957">
        <f ca="1"/>
        <v>3.6</v>
      </c>
      <c r="GK9" vm="958">
        <f ca="1"/>
        <v>3.72</v>
      </c>
      <c r="GL9" vm="954">
        <f ca="1"/>
        <v>3.74</v>
      </c>
      <c r="GM9" vm="959">
        <f ca="1"/>
        <v>3.75</v>
      </c>
      <c r="GN9" vm="960">
        <f ca="1"/>
        <v>3.64</v>
      </c>
      <c r="GO9" vm="961">
        <f ca="1"/>
        <v>3.62</v>
      </c>
      <c r="GP9" vm="962">
        <f ca="1"/>
        <v>3.54</v>
      </c>
      <c r="GQ9" vm="963">
        <f ca="1"/>
        <v>3.4</v>
      </c>
      <c r="GR9" vm="964">
        <f ca="1"/>
        <v>3.39</v>
      </c>
      <c r="GS9" vm="965">
        <f ca="1"/>
        <v>3.45</v>
      </c>
      <c r="GT9" vm="966">
        <f ca="1"/>
        <v>3.61</v>
      </c>
      <c r="GU9" vm="967">
        <f ca="1"/>
        <v>3.68</v>
      </c>
      <c r="GV9" vm="968">
        <f ca="1"/>
        <v>3.73</v>
      </c>
      <c r="GW9" vm="969">
        <f ca="1"/>
        <v>3.67</v>
      </c>
      <c r="GX9" vm="952">
        <f ca="1"/>
        <v>3.52</v>
      </c>
      <c r="GY9" vm="970">
        <f ca="1"/>
        <v>3.43</v>
      </c>
      <c r="GZ9" vm="965">
        <f ca="1"/>
        <v>3.45</v>
      </c>
      <c r="HA9" vm="971">
        <f ca="1"/>
        <v>3.56</v>
      </c>
      <c r="HB9" vm="965">
        <f ca="1"/>
        <v>3.45</v>
      </c>
      <c r="HC9" vm="972">
        <f ca="1"/>
        <v>3.31</v>
      </c>
      <c r="HD9" vm="973">
        <f ca="1"/>
        <v>3.3</v>
      </c>
      <c r="HE9" vm="974">
        <f ca="1"/>
        <v>3.46</v>
      </c>
      <c r="HF9" vm="971">
        <f ca="1"/>
        <v>3.56</v>
      </c>
      <c r="HG9" vm="975">
        <f ca="1"/>
        <v>3.42</v>
      </c>
      <c r="HH9" vm="976">
        <f ca="1"/>
        <v>3.63</v>
      </c>
      <c r="HI9" vm="977">
        <f ca="1"/>
        <v>3.55</v>
      </c>
      <c r="HJ9" vm="978">
        <f ca="1"/>
        <v>3.69</v>
      </c>
      <c r="HK9" vm="966">
        <f ca="1"/>
        <v>3.61</v>
      </c>
      <c r="HL9" vm="971">
        <f ca="1"/>
        <v>3.56</v>
      </c>
      <c r="HM9" vm="960">
        <f ca="1"/>
        <v>3.64</v>
      </c>
      <c r="HN9" vm="976">
        <f ca="1"/>
        <v>3.63</v>
      </c>
      <c r="HO9" vm="966">
        <f ca="1"/>
        <v>3.61</v>
      </c>
      <c r="HP9" t="e" vm="560">
        <f ca="1"/>
        <v>#N/A</v>
      </c>
      <c r="HQ9" t="e" vm="560">
        <f ca="1"/>
        <v>#N/A</v>
      </c>
      <c r="HR9" vm="979">
        <f ca="1"/>
        <v>3.41</v>
      </c>
      <c r="HS9" vm="980">
        <f ca="1"/>
        <v>3.34</v>
      </c>
      <c r="HT9" vm="981">
        <f ca="1"/>
        <v>3.19</v>
      </c>
      <c r="HU9" vm="982">
        <f ca="1"/>
        <v>3.06</v>
      </c>
      <c r="HV9" vm="983">
        <f ca="1"/>
        <v>3.08</v>
      </c>
      <c r="HW9" vm="984">
        <f ca="1"/>
        <v>3.05</v>
      </c>
      <c r="HX9" vm="985">
        <f ca="1"/>
        <v>3.03</v>
      </c>
      <c r="HY9" vm="986">
        <f ca="1"/>
        <v>2.92</v>
      </c>
      <c r="HZ9" vm="987">
        <f ca="1"/>
        <v>2.83</v>
      </c>
      <c r="IA9" vm="988">
        <f ca="1"/>
        <v>2.93</v>
      </c>
      <c r="IB9" vm="989">
        <f ca="1"/>
        <v>2.86</v>
      </c>
      <c r="IC9" vm="990">
        <f ca="1"/>
        <v>2.81</v>
      </c>
      <c r="ID9" vm="991">
        <f ca="1"/>
        <v>2.75</v>
      </c>
      <c r="IE9" vm="992">
        <f ca="1"/>
        <v>2.82</v>
      </c>
      <c r="IF9" vm="993">
        <f ca="1"/>
        <v>2.8</v>
      </c>
      <c r="IG9" vm="994">
        <f ca="1"/>
        <v>2.77</v>
      </c>
      <c r="IH9" vm="989">
        <f ca="1"/>
        <v>2.86</v>
      </c>
      <c r="II9" vm="995">
        <f ca="1"/>
        <v>2.76</v>
      </c>
      <c r="IJ9" vm="991">
        <f ca="1"/>
        <v>2.75</v>
      </c>
      <c r="IK9" vm="996">
        <f ca="1"/>
        <v>2.78</v>
      </c>
      <c r="IL9" vm="994">
        <f ca="1"/>
        <v>2.77</v>
      </c>
      <c r="IM9" vm="997">
        <f ca="1"/>
        <v>2.72</v>
      </c>
      <c r="IN9" vm="998">
        <f ca="1"/>
        <v>2.5099999999999998</v>
      </c>
      <c r="IO9" vm="999">
        <f ca="1"/>
        <v>2.57</v>
      </c>
      <c r="IP9" vm="1000">
        <f ca="1"/>
        <v>2.4700000000000002</v>
      </c>
      <c r="IQ9" vm="1000">
        <f ca="1"/>
        <v>2.4700000000000002</v>
      </c>
      <c r="IR9" vm="1001">
        <f ca="1"/>
        <v>2.38</v>
      </c>
      <c r="IS9" vm="1002">
        <f ca="1"/>
        <v>2.42</v>
      </c>
      <c r="IT9" vm="1003">
        <f ca="1"/>
        <v>2.31</v>
      </c>
      <c r="IU9" vm="1000">
        <f ca="1"/>
        <v>2.4700000000000002</v>
      </c>
      <c r="IV9" vm="998">
        <f ca="1"/>
        <v>2.5099999999999998</v>
      </c>
      <c r="IW9" vm="1004">
        <f ca="1"/>
        <v>2.5</v>
      </c>
      <c r="IX9" vm="997">
        <f ca="1"/>
        <v>2.72</v>
      </c>
      <c r="IY9" vm="1005">
        <f ca="1"/>
        <v>2.5499999999999998</v>
      </c>
      <c r="IZ9" vm="1006">
        <f ca="1"/>
        <v>2.4500000000000002</v>
      </c>
      <c r="JA9" vm="1007">
        <f ca="1"/>
        <v>2.3199999999999998</v>
      </c>
      <c r="JB9" vm="1008">
        <f ca="1"/>
        <v>2.2599999999999998</v>
      </c>
      <c r="JC9" vm="1009">
        <f ca="1"/>
        <v>2.2799999999999998</v>
      </c>
      <c r="JD9" vm="1009">
        <f ca="1"/>
        <v>2.2799999999999998</v>
      </c>
      <c r="JE9" vm="1010">
        <f ca="1"/>
        <v>2.33</v>
      </c>
    </row>
    <row r="10" spans="1:265" ht="22.5" customHeight="1" x14ac:dyDescent="0.25">
      <c r="B10" s="33" t="e" vm="1011">
        <v>#VALUE!</v>
      </c>
      <c r="C10" s="33" t="str">
        <v>Banking Services</v>
      </c>
      <c r="D10" s="34">
        <v>35</v>
      </c>
      <c r="E10" s="13">
        <v>28.59</v>
      </c>
      <c r="F10" s="13">
        <v>1000.65</v>
      </c>
      <c r="G10" s="39">
        <v>-4.5499999999999652</v>
      </c>
      <c r="H10" s="40">
        <v>-4.526462395543141E-3</v>
      </c>
      <c r="I10" s="35">
        <v>38.5</v>
      </c>
      <c r="K10" s="7"/>
      <c r="L10" cm="1" vm="1012">
        <f t="array" aca="1" ref="L10:JE10" ca="1">TRANSPOSE(_xlfn.STOCKHISTORY(B10,TODAY()-365,TODAY(),0,0,1))</f>
        <v>22.93</v>
      </c>
      <c r="M10" vm="1013">
        <f ca="1"/>
        <v>22.98</v>
      </c>
      <c r="N10" vm="1014">
        <f ca="1"/>
        <v>23</v>
      </c>
      <c r="O10" vm="1015">
        <f ca="1"/>
        <v>23.11</v>
      </c>
      <c r="P10" vm="1016">
        <f ca="1"/>
        <v>23.03</v>
      </c>
      <c r="Q10" vm="1017">
        <f ca="1"/>
        <v>22.6</v>
      </c>
      <c r="R10" vm="1012">
        <f ca="1"/>
        <v>22.93</v>
      </c>
      <c r="S10" vm="1018">
        <f ca="1"/>
        <v>22.69</v>
      </c>
      <c r="T10" vm="1019">
        <f ca="1"/>
        <v>22.41</v>
      </c>
      <c r="U10" vm="1020">
        <f ca="1"/>
        <v>23.04</v>
      </c>
      <c r="V10" vm="1021">
        <f ca="1"/>
        <v>23.35</v>
      </c>
      <c r="W10" vm="1022">
        <f ca="1"/>
        <v>23.21</v>
      </c>
      <c r="X10" vm="1023">
        <f ca="1"/>
        <v>23.46</v>
      </c>
      <c r="Y10" vm="1024">
        <f ca="1"/>
        <v>23.48</v>
      </c>
      <c r="Z10" vm="1025">
        <f ca="1"/>
        <v>23.78</v>
      </c>
      <c r="AA10" vm="1026">
        <f ca="1"/>
        <v>24.14</v>
      </c>
      <c r="AB10" vm="1027">
        <f ca="1"/>
        <v>23.65</v>
      </c>
      <c r="AC10" vm="1028">
        <f ca="1"/>
        <v>24.02</v>
      </c>
      <c r="AD10" vm="1029">
        <f ca="1"/>
        <v>23.91</v>
      </c>
      <c r="AE10" vm="1030">
        <f ca="1"/>
        <v>24.3</v>
      </c>
      <c r="AF10" vm="1031">
        <f ca="1"/>
        <v>24.12</v>
      </c>
      <c r="AG10" vm="1032">
        <f ca="1"/>
        <v>24.13</v>
      </c>
      <c r="AH10" vm="1033">
        <f ca="1"/>
        <v>24.22</v>
      </c>
      <c r="AI10" vm="1034">
        <f ca="1"/>
        <v>23.92</v>
      </c>
      <c r="AJ10" vm="1035">
        <f ca="1"/>
        <v>23.54</v>
      </c>
      <c r="AK10" vm="1036">
        <f ca="1"/>
        <v>23.81</v>
      </c>
      <c r="AL10" vm="1037">
        <f ca="1"/>
        <v>24.24</v>
      </c>
      <c r="AM10" vm="1038">
        <f ca="1"/>
        <v>24.71</v>
      </c>
      <c r="AN10" vm="1039">
        <f ca="1"/>
        <v>24.7</v>
      </c>
      <c r="AO10" vm="1040">
        <f ca="1"/>
        <v>25.23</v>
      </c>
      <c r="AP10" vm="1041">
        <f ca="1"/>
        <v>25.46</v>
      </c>
      <c r="AQ10" vm="1042">
        <f ca="1"/>
        <v>25.03</v>
      </c>
      <c r="AR10" vm="1043">
        <f ca="1"/>
        <v>24.98</v>
      </c>
      <c r="AS10" vm="1044">
        <f ca="1"/>
        <v>25.05</v>
      </c>
      <c r="AT10" vm="1045">
        <f ca="1"/>
        <v>24.93</v>
      </c>
      <c r="AU10" vm="1046">
        <f ca="1"/>
        <v>25.29</v>
      </c>
      <c r="AV10" vm="1047">
        <f ca="1"/>
        <v>25.56</v>
      </c>
      <c r="AW10" vm="1048">
        <f ca="1"/>
        <v>25.6</v>
      </c>
      <c r="AX10" vm="1049">
        <f ca="1"/>
        <v>25.53</v>
      </c>
      <c r="AY10" vm="1050">
        <f ca="1"/>
        <v>25.11</v>
      </c>
      <c r="AZ10" vm="1051">
        <f ca="1"/>
        <v>24.57</v>
      </c>
      <c r="BA10" vm="1052">
        <f ca="1"/>
        <v>24.85</v>
      </c>
      <c r="BB10" vm="1053">
        <f ca="1"/>
        <v>24.9</v>
      </c>
      <c r="BC10" vm="1054">
        <f ca="1"/>
        <v>25.15</v>
      </c>
      <c r="BD10" vm="1055">
        <f ca="1"/>
        <v>24.64</v>
      </c>
      <c r="BE10" vm="1056">
        <f ca="1"/>
        <v>25.14</v>
      </c>
      <c r="BF10" vm="1057">
        <f ca="1"/>
        <v>25.26</v>
      </c>
      <c r="BG10" vm="1058">
        <f ca="1"/>
        <v>25.7</v>
      </c>
      <c r="BH10" vm="1059">
        <f ca="1"/>
        <v>26.31</v>
      </c>
      <c r="BI10" vm="1060">
        <f ca="1"/>
        <v>26.39</v>
      </c>
      <c r="BJ10" vm="1061">
        <f ca="1"/>
        <v>26.43</v>
      </c>
      <c r="BK10" vm="1062">
        <f ca="1"/>
        <v>26.65</v>
      </c>
      <c r="BL10" vm="1063">
        <f ca="1"/>
        <v>26.24</v>
      </c>
      <c r="BM10" vm="1064">
        <f ca="1"/>
        <v>26.12</v>
      </c>
      <c r="BN10" vm="1065">
        <f ca="1"/>
        <v>26.1</v>
      </c>
      <c r="BO10" vm="1066">
        <f ca="1"/>
        <v>26.14</v>
      </c>
      <c r="BP10" vm="1067">
        <f ca="1"/>
        <v>26.25</v>
      </c>
      <c r="BQ10" vm="1063">
        <f ca="1"/>
        <v>26.24</v>
      </c>
      <c r="BR10" vm="1068">
        <f ca="1"/>
        <v>26.01</v>
      </c>
      <c r="BS10" vm="1069">
        <f ca="1"/>
        <v>25.93</v>
      </c>
      <c r="BT10" vm="1064">
        <f ca="1"/>
        <v>26.12</v>
      </c>
      <c r="BU10" vm="1070">
        <f ca="1"/>
        <v>25.94</v>
      </c>
      <c r="BV10" vm="1071">
        <f ca="1"/>
        <v>25.84</v>
      </c>
      <c r="BW10" vm="1072">
        <f ca="1"/>
        <v>25.97</v>
      </c>
      <c r="BX10" vm="1073">
        <f ca="1"/>
        <v>26.17</v>
      </c>
      <c r="BY10" vm="1074">
        <f ca="1"/>
        <v>26.13</v>
      </c>
      <c r="BZ10" vm="1075">
        <f ca="1"/>
        <v>25.91</v>
      </c>
      <c r="CA10" vm="1076">
        <f ca="1"/>
        <v>26</v>
      </c>
      <c r="CB10" vm="1065">
        <f ca="1"/>
        <v>26.1</v>
      </c>
      <c r="CC10" vm="1077">
        <f ca="1"/>
        <v>26.23</v>
      </c>
      <c r="CD10" vm="1078">
        <f ca="1"/>
        <v>26.34</v>
      </c>
      <c r="CE10" vm="1079">
        <f ca="1"/>
        <v>26.63</v>
      </c>
      <c r="CF10" vm="1080">
        <f ca="1"/>
        <v>26.72</v>
      </c>
      <c r="CG10" vm="1081">
        <f ca="1"/>
        <v>26.83</v>
      </c>
      <c r="CH10" vm="1082">
        <f ca="1"/>
        <v>26.79</v>
      </c>
      <c r="CI10" vm="1080">
        <f ca="1"/>
        <v>26.72</v>
      </c>
      <c r="CJ10" vm="1083">
        <f ca="1"/>
        <v>26.84</v>
      </c>
      <c r="CK10" vm="1080">
        <f ca="1"/>
        <v>26.72</v>
      </c>
      <c r="CL10" vm="1084">
        <f ca="1"/>
        <v>26.68</v>
      </c>
      <c r="CM10" vm="1085">
        <f ca="1"/>
        <v>26.5</v>
      </c>
      <c r="CN10" vm="1086">
        <f ca="1"/>
        <v>26.21</v>
      </c>
      <c r="CO10" vm="1060">
        <f ca="1"/>
        <v>26.39</v>
      </c>
      <c r="CP10" vm="1087">
        <f ca="1"/>
        <v>26.46</v>
      </c>
      <c r="CQ10" vm="1088">
        <f ca="1"/>
        <v>26.66</v>
      </c>
      <c r="CR10" vm="1089">
        <f ca="1"/>
        <v>26.61</v>
      </c>
      <c r="CS10" vm="1090">
        <f ca="1"/>
        <v>26.91</v>
      </c>
      <c r="CT10" vm="1091">
        <f ca="1"/>
        <v>26.77</v>
      </c>
      <c r="CU10" vm="1088">
        <f ca="1"/>
        <v>26.66</v>
      </c>
      <c r="CV10" vm="1092">
        <f ca="1"/>
        <v>27.23</v>
      </c>
      <c r="CW10" vm="1093">
        <f ca="1"/>
        <v>27.25</v>
      </c>
      <c r="CX10" vm="1094">
        <f ca="1"/>
        <v>27.37</v>
      </c>
      <c r="CY10" vm="1095">
        <f ca="1"/>
        <v>26.56</v>
      </c>
      <c r="CZ10" vm="1096">
        <f ca="1"/>
        <v>26.78</v>
      </c>
      <c r="DA10" vm="1097">
        <f ca="1"/>
        <v>27.09</v>
      </c>
      <c r="DB10" vm="1098">
        <f ca="1"/>
        <v>26.81</v>
      </c>
      <c r="DC10" vm="1099">
        <f ca="1"/>
        <v>26.54</v>
      </c>
      <c r="DD10" vm="1100">
        <f ca="1"/>
        <v>25.96</v>
      </c>
      <c r="DE10" vm="1101">
        <f ca="1"/>
        <v>26.22</v>
      </c>
      <c r="DF10" vm="1102">
        <f ca="1"/>
        <v>26.05</v>
      </c>
      <c r="DG10" vm="1103">
        <f ca="1"/>
        <v>26.37</v>
      </c>
      <c r="DH10" vm="1104">
        <f ca="1"/>
        <v>26.02</v>
      </c>
      <c r="DI10" vm="1105">
        <f ca="1"/>
        <v>26.44</v>
      </c>
      <c r="DJ10" vm="1106">
        <f ca="1"/>
        <v>26.47</v>
      </c>
      <c r="DK10" vm="1062">
        <f ca="1"/>
        <v>26.65</v>
      </c>
      <c r="DL10" vm="1107">
        <f ca="1"/>
        <v>26.88</v>
      </c>
      <c r="DM10" vm="1108">
        <f ca="1"/>
        <v>26.82</v>
      </c>
      <c r="DN10" vm="1109">
        <f ca="1"/>
        <v>26.71</v>
      </c>
      <c r="DO10" vm="1097">
        <f ca="1"/>
        <v>27.09</v>
      </c>
      <c r="DP10" vm="1110">
        <f ca="1"/>
        <v>26.95</v>
      </c>
      <c r="DQ10" vm="1111">
        <f ca="1"/>
        <v>26.73</v>
      </c>
      <c r="DR10" vm="1107">
        <f ca="1"/>
        <v>26.88</v>
      </c>
      <c r="DS10" vm="1112">
        <f ca="1"/>
        <v>27.12</v>
      </c>
      <c r="DT10" vm="1113">
        <f ca="1"/>
        <v>27.51</v>
      </c>
      <c r="DU10" vm="1114">
        <f ca="1"/>
        <v>26.64</v>
      </c>
      <c r="DV10" vm="1091">
        <f ca="1"/>
        <v>26.77</v>
      </c>
      <c r="DW10" vm="1095">
        <f ca="1"/>
        <v>26.56</v>
      </c>
      <c r="DX10" vm="1115">
        <f ca="1"/>
        <v>26.62</v>
      </c>
      <c r="DY10" vm="1087">
        <f ca="1"/>
        <v>26.46</v>
      </c>
      <c r="DZ10" vm="1116">
        <f ca="1"/>
        <v>26.67</v>
      </c>
      <c r="EA10" vm="1117">
        <f ca="1"/>
        <v>26.86</v>
      </c>
      <c r="EB10" vm="1118">
        <f ca="1"/>
        <v>27.01</v>
      </c>
      <c r="EC10" vm="1119">
        <f ca="1"/>
        <v>26.87</v>
      </c>
      <c r="ED10" vm="1120">
        <f ca="1"/>
        <v>26.42</v>
      </c>
      <c r="EE10" vm="1111">
        <f ca="1"/>
        <v>26.73</v>
      </c>
      <c r="EF10" vm="1103">
        <f ca="1"/>
        <v>26.37</v>
      </c>
      <c r="EG10" vm="1121">
        <f ca="1"/>
        <v>26.09</v>
      </c>
      <c r="EH10" vm="1122">
        <f ca="1"/>
        <v>26.18</v>
      </c>
      <c r="EI10" vm="1064">
        <f ca="1"/>
        <v>26.12</v>
      </c>
      <c r="EJ10" vm="1123">
        <f ca="1"/>
        <v>26.11</v>
      </c>
      <c r="EK10" vm="1101">
        <f ca="1"/>
        <v>26.22</v>
      </c>
      <c r="EL10" vm="1124">
        <f ca="1"/>
        <v>26.04</v>
      </c>
      <c r="EM10" vm="1077">
        <f ca="1"/>
        <v>26.23</v>
      </c>
      <c r="EN10" vm="1125">
        <f ca="1"/>
        <v>26.15</v>
      </c>
      <c r="EO10" vm="1065">
        <f ca="1"/>
        <v>26.1</v>
      </c>
      <c r="EP10" vm="1059">
        <f ca="1"/>
        <v>26.31</v>
      </c>
      <c r="EQ10" vm="1086">
        <f ca="1"/>
        <v>26.21</v>
      </c>
      <c r="ER10" vm="1126">
        <f ca="1"/>
        <v>26.08</v>
      </c>
      <c r="ES10" vm="1101">
        <f ca="1"/>
        <v>26.22</v>
      </c>
      <c r="ET10" vm="1063">
        <f ca="1"/>
        <v>26.24</v>
      </c>
      <c r="EU10" vm="1127">
        <f ca="1"/>
        <v>26.26</v>
      </c>
      <c r="EV10" vm="1104">
        <f ca="1"/>
        <v>26.02</v>
      </c>
      <c r="EW10" vm="1100">
        <f ca="1"/>
        <v>25.96</v>
      </c>
      <c r="EX10" vm="1128">
        <f ca="1"/>
        <v>25.65</v>
      </c>
      <c r="EY10" vm="1129">
        <f ca="1"/>
        <v>25.47</v>
      </c>
      <c r="EZ10" vm="1130">
        <f ca="1"/>
        <v>25.74</v>
      </c>
      <c r="FA10" vm="1124">
        <f ca="1"/>
        <v>26.04</v>
      </c>
      <c r="FB10" vm="1124">
        <f ca="1"/>
        <v>26.04</v>
      </c>
      <c r="FC10" vm="1070">
        <f ca="1"/>
        <v>25.94</v>
      </c>
      <c r="FD10" vm="1131">
        <f ca="1"/>
        <v>25.98</v>
      </c>
      <c r="FE10" vm="1075">
        <f ca="1"/>
        <v>25.91</v>
      </c>
      <c r="FF10" vm="1132">
        <f ca="1"/>
        <v>25.77</v>
      </c>
      <c r="FG10" vm="1069">
        <f ca="1"/>
        <v>25.93</v>
      </c>
      <c r="FH10" vm="1133">
        <f ca="1"/>
        <v>26.55</v>
      </c>
      <c r="FI10" vm="1078">
        <f ca="1"/>
        <v>26.34</v>
      </c>
      <c r="FJ10" vm="1134">
        <f ca="1"/>
        <v>26.32</v>
      </c>
      <c r="FK10" vm="1099">
        <f ca="1"/>
        <v>26.54</v>
      </c>
      <c r="FL10" vm="1135">
        <f ca="1"/>
        <v>26.69</v>
      </c>
      <c r="FM10" vm="1136">
        <f ca="1"/>
        <v>26.92</v>
      </c>
      <c r="FN10" vm="1137">
        <f ca="1"/>
        <v>26.97</v>
      </c>
      <c r="FO10" vm="1138">
        <f ca="1"/>
        <v>27.22</v>
      </c>
      <c r="FP10" vm="1139">
        <f ca="1"/>
        <v>27.27</v>
      </c>
      <c r="FQ10" vm="1140">
        <f ca="1"/>
        <v>27.7</v>
      </c>
      <c r="FR10" vm="1141">
        <f ca="1"/>
        <v>27.72</v>
      </c>
      <c r="FS10" vm="1142">
        <f ca="1"/>
        <v>27.45</v>
      </c>
      <c r="FT10" vm="1143">
        <f ca="1"/>
        <v>27.63</v>
      </c>
      <c r="FU10" vm="1113">
        <f ca="1"/>
        <v>27.51</v>
      </c>
      <c r="FV10" vm="1144">
        <f ca="1"/>
        <v>27.41</v>
      </c>
      <c r="FW10" vm="1145">
        <f ca="1"/>
        <v>27.39</v>
      </c>
      <c r="FX10" vm="1146">
        <f ca="1"/>
        <v>27.4</v>
      </c>
      <c r="FY10" vm="1147">
        <f ca="1"/>
        <v>27.68</v>
      </c>
      <c r="FZ10" vm="1148">
        <f ca="1"/>
        <v>27.53</v>
      </c>
      <c r="GA10" vm="1149">
        <f ca="1"/>
        <v>27.64</v>
      </c>
      <c r="GB10" vm="1150">
        <f ca="1"/>
        <v>27.54</v>
      </c>
      <c r="GC10" vm="1151">
        <f ca="1"/>
        <v>27.73</v>
      </c>
      <c r="GD10" vm="1152">
        <f ca="1"/>
        <v>28.34</v>
      </c>
      <c r="GE10" vm="1153">
        <f ca="1"/>
        <v>28.49</v>
      </c>
      <c r="GF10" vm="1154">
        <f ca="1"/>
        <v>28.7</v>
      </c>
      <c r="GG10" vm="1155">
        <f ca="1"/>
        <v>28.86</v>
      </c>
      <c r="GH10" vm="1156">
        <f ca="1"/>
        <v>28.67</v>
      </c>
      <c r="GI10" vm="1157">
        <f ca="1"/>
        <v>28.85</v>
      </c>
      <c r="GJ10" vm="1158">
        <f ca="1"/>
        <v>28.4</v>
      </c>
      <c r="GK10" vm="1159">
        <f ca="1"/>
        <v>28.45</v>
      </c>
      <c r="GL10" vm="1160">
        <f ca="1"/>
        <v>28.18</v>
      </c>
      <c r="GM10" vm="1161">
        <f ca="1"/>
        <v>28.23</v>
      </c>
      <c r="GN10" vm="1162">
        <f ca="1"/>
        <v>28.14</v>
      </c>
      <c r="GO10" vm="1163">
        <f ca="1"/>
        <v>28.2</v>
      </c>
      <c r="GP10" vm="1164">
        <f ca="1"/>
        <v>27.89</v>
      </c>
      <c r="GQ10" vm="1165">
        <f ca="1"/>
        <v>27.34</v>
      </c>
      <c r="GR10" vm="1166">
        <f ca="1"/>
        <v>27.1</v>
      </c>
      <c r="GS10" vm="1090">
        <f ca="1"/>
        <v>26.91</v>
      </c>
      <c r="GT10" vm="1167">
        <f ca="1"/>
        <v>27.07</v>
      </c>
      <c r="GU10" vm="1168">
        <f ca="1"/>
        <v>27.35</v>
      </c>
      <c r="GV10" vm="1169">
        <f ca="1"/>
        <v>27.58</v>
      </c>
      <c r="GW10" vm="1170">
        <f ca="1"/>
        <v>27.49</v>
      </c>
      <c r="GX10" vm="1171">
        <f ca="1"/>
        <v>27.24</v>
      </c>
      <c r="GY10" vm="1172">
        <f ca="1"/>
        <v>27.83</v>
      </c>
      <c r="GZ10" vm="1139">
        <f ca="1"/>
        <v>27.27</v>
      </c>
      <c r="HA10" vm="1173">
        <f ca="1"/>
        <v>27.8</v>
      </c>
      <c r="HB10" vm="1174">
        <f ca="1"/>
        <v>27.78</v>
      </c>
      <c r="HC10" vm="1175">
        <f ca="1"/>
        <v>27.55</v>
      </c>
      <c r="HD10" vm="1176">
        <f ca="1"/>
        <v>27.99</v>
      </c>
      <c r="HE10" vm="1177">
        <f ca="1"/>
        <v>28.38</v>
      </c>
      <c r="HF10" vm="1158">
        <f ca="1"/>
        <v>28.4</v>
      </c>
      <c r="HG10" vm="1178">
        <f ca="1"/>
        <v>28.46</v>
      </c>
      <c r="HH10" vm="1179">
        <f ca="1"/>
        <v>28.54</v>
      </c>
      <c r="HI10" vm="1180">
        <f ca="1"/>
        <v>28.58</v>
      </c>
      <c r="HJ10" vm="1181">
        <f ca="1"/>
        <v>28.65</v>
      </c>
      <c r="HK10" vm="1182">
        <f ca="1"/>
        <v>28.79</v>
      </c>
      <c r="HL10" vm="1181">
        <f ca="1"/>
        <v>28.65</v>
      </c>
      <c r="HM10" vm="1183">
        <f ca="1"/>
        <v>28.83</v>
      </c>
      <c r="HN10" vm="1184">
        <f ca="1"/>
        <v>28.9</v>
      </c>
      <c r="HO10" vm="1155">
        <f ca="1"/>
        <v>28.86</v>
      </c>
      <c r="HP10" vm="1185">
        <f ca="1"/>
        <v>28.74</v>
      </c>
      <c r="HQ10" vm="1184">
        <f ca="1"/>
        <v>28.9</v>
      </c>
      <c r="HR10" vm="1186">
        <f ca="1"/>
        <v>29.3</v>
      </c>
      <c r="HS10" vm="1187">
        <f ca="1"/>
        <v>29.45</v>
      </c>
      <c r="HT10" vm="1188">
        <f ca="1"/>
        <v>28.71</v>
      </c>
      <c r="HU10" vm="1159">
        <f ca="1"/>
        <v>28.45</v>
      </c>
      <c r="HV10" vm="1163">
        <f ca="1"/>
        <v>28.2</v>
      </c>
      <c r="HW10" vm="1180">
        <f ca="1"/>
        <v>28.58</v>
      </c>
      <c r="HX10" vm="1154">
        <f ca="1"/>
        <v>28.7</v>
      </c>
      <c r="HY10" vm="1189">
        <f ca="1"/>
        <v>28.93</v>
      </c>
      <c r="HZ10" vm="1190">
        <f ca="1"/>
        <v>29.11</v>
      </c>
      <c r="IA10" vm="1191">
        <f ca="1"/>
        <v>28.89</v>
      </c>
      <c r="IB10" vm="1192">
        <f ca="1"/>
        <v>30.15</v>
      </c>
      <c r="IC10" vm="1193">
        <f ca="1"/>
        <v>29.66</v>
      </c>
      <c r="ID10" vm="1194">
        <f ca="1"/>
        <v>29.87</v>
      </c>
      <c r="IE10" vm="1195">
        <f ca="1"/>
        <v>29.4</v>
      </c>
      <c r="IF10" vm="1196">
        <f ca="1"/>
        <v>29.23</v>
      </c>
      <c r="IG10" vm="1197">
        <f ca="1"/>
        <v>28.91</v>
      </c>
      <c r="IH10" vm="1188">
        <f ca="1"/>
        <v>28.71</v>
      </c>
      <c r="II10" vm="1198">
        <f ca="1"/>
        <v>28.57</v>
      </c>
      <c r="IJ10" vm="1161">
        <f ca="1"/>
        <v>28.23</v>
      </c>
      <c r="IK10" vm="1199">
        <f ca="1"/>
        <v>28.47</v>
      </c>
      <c r="IL10" vm="1159">
        <f ca="1"/>
        <v>28.45</v>
      </c>
      <c r="IM10" vm="1200">
        <f ca="1"/>
        <v>28.32</v>
      </c>
      <c r="IN10" vm="1201">
        <f ca="1"/>
        <v>27.65</v>
      </c>
      <c r="IO10" vm="1202">
        <f ca="1"/>
        <v>27.2</v>
      </c>
      <c r="IP10" vm="1203">
        <f ca="1"/>
        <v>27.3</v>
      </c>
      <c r="IQ10" vm="1204">
        <f ca="1"/>
        <v>27.38</v>
      </c>
      <c r="IR10" vm="1205">
        <f ca="1"/>
        <v>27.6</v>
      </c>
      <c r="IS10" vm="1206">
        <f ca="1"/>
        <v>27.96</v>
      </c>
      <c r="IT10" vm="1207">
        <f ca="1"/>
        <v>28.04</v>
      </c>
      <c r="IU10" vm="1152">
        <f ca="1"/>
        <v>28.34</v>
      </c>
      <c r="IV10" vm="1208">
        <f ca="1"/>
        <v>28.63</v>
      </c>
      <c r="IW10" vm="1209">
        <f ca="1"/>
        <v>28.69</v>
      </c>
      <c r="IX10" vm="1208">
        <f ca="1"/>
        <v>28.63</v>
      </c>
      <c r="IY10" vm="1153">
        <f ca="1"/>
        <v>28.49</v>
      </c>
      <c r="IZ10" vm="1178">
        <f ca="1"/>
        <v>28.46</v>
      </c>
      <c r="JA10" vm="1210">
        <f ca="1"/>
        <v>28.59</v>
      </c>
      <c r="JB10" vm="1211">
        <f ca="1"/>
        <v>28.75</v>
      </c>
      <c r="JC10" vm="1183">
        <f ca="1"/>
        <v>28.83</v>
      </c>
      <c r="JD10" vm="1212">
        <f ca="1"/>
        <v>28.53</v>
      </c>
      <c r="JE10" vm="1213">
        <f ca="1"/>
        <v>28.72</v>
      </c>
    </row>
    <row r="11" spans="1:265" ht="22.5" customHeight="1" x14ac:dyDescent="0.25">
      <c r="B11" s="33" t="e" vm="1214">
        <v>#VALUE!</v>
      </c>
      <c r="C11" s="33" t="str">
        <v>Software &amp; IT Services</v>
      </c>
      <c r="D11" s="34">
        <v>1376</v>
      </c>
      <c r="E11" s="13">
        <v>1.5449999999999999</v>
      </c>
      <c r="F11" s="13">
        <v>2125.92</v>
      </c>
      <c r="G11" s="39">
        <v>13.760000000000012</v>
      </c>
      <c r="H11" s="40">
        <v>6.5146579804560324E-3</v>
      </c>
      <c r="I11" s="35">
        <v>626.07999999999993</v>
      </c>
      <c r="K11" s="7"/>
      <c r="L11" cm="1" vm="555">
        <f t="array" aca="1" ref="L11:JE11" ca="1">TRANSPOSE(_xlfn.STOCKHISTORY(B11,TODAY()-365,TODAY(),0,0,1))</f>
        <v>2.15</v>
      </c>
      <c r="M11" vm="1215">
        <f ca="1"/>
        <v>2.16</v>
      </c>
      <c r="N11" vm="1215">
        <f ca="1"/>
        <v>2.16</v>
      </c>
      <c r="O11" vm="1216">
        <f ca="1"/>
        <v>2.25</v>
      </c>
      <c r="P11" vm="1217">
        <f ca="1"/>
        <v>2.2400000000000002</v>
      </c>
      <c r="Q11" vm="558">
        <f ca="1"/>
        <v>2.2200000000000002</v>
      </c>
      <c r="R11" vm="551">
        <f ca="1"/>
        <v>2.27</v>
      </c>
      <c r="S11" vm="1218">
        <f ca="1"/>
        <v>2.2999999999999998</v>
      </c>
      <c r="T11" vm="539">
        <f ca="1"/>
        <v>2.21</v>
      </c>
      <c r="U11" vm="555">
        <f ca="1"/>
        <v>2.15</v>
      </c>
      <c r="V11" vm="555">
        <f ca="1"/>
        <v>2.15</v>
      </c>
      <c r="W11" vm="535">
        <f ca="1"/>
        <v>2</v>
      </c>
      <c r="X11" vm="536">
        <f ca="1"/>
        <v>2.0699999999999998</v>
      </c>
      <c r="Y11" vm="1219">
        <f ca="1"/>
        <v>2.12</v>
      </c>
      <c r="Z11" vm="555">
        <f ca="1"/>
        <v>2.15</v>
      </c>
      <c r="AA11" vm="537">
        <f ca="1"/>
        <v>2.1</v>
      </c>
      <c r="AB11" vm="536">
        <f ca="1"/>
        <v>2.0699999999999998</v>
      </c>
      <c r="AC11" vm="1219">
        <f ca="1"/>
        <v>2.12</v>
      </c>
      <c r="AD11" vm="552">
        <f ca="1"/>
        <v>2.17</v>
      </c>
      <c r="AE11" vm="557">
        <f ca="1"/>
        <v>2.19</v>
      </c>
      <c r="AF11" vm="552">
        <f ca="1"/>
        <v>2.17</v>
      </c>
      <c r="AG11" vm="551">
        <f ca="1"/>
        <v>2.27</v>
      </c>
      <c r="AH11" vm="551">
        <f ca="1"/>
        <v>2.27</v>
      </c>
      <c r="AI11" vm="559">
        <f ca="1"/>
        <v>2.14</v>
      </c>
      <c r="AJ11" vm="559">
        <f ca="1"/>
        <v>2.14</v>
      </c>
      <c r="AK11" vm="539">
        <f ca="1"/>
        <v>2.21</v>
      </c>
      <c r="AL11" vm="1010">
        <f ca="1"/>
        <v>2.33</v>
      </c>
      <c r="AM11" vm="1001">
        <f ca="1"/>
        <v>2.38</v>
      </c>
      <c r="AN11" vm="1009">
        <f ca="1"/>
        <v>2.2799999999999998</v>
      </c>
      <c r="AO11" vm="1220">
        <f ca="1"/>
        <v>2.44</v>
      </c>
      <c r="AP11" vm="1221">
        <f ca="1"/>
        <v>2.37</v>
      </c>
      <c r="AQ11" vm="1222">
        <f ca="1"/>
        <v>2.29</v>
      </c>
      <c r="AR11" vm="1010">
        <f ca="1"/>
        <v>2.33</v>
      </c>
      <c r="AS11" vm="1215">
        <f ca="1"/>
        <v>2.16</v>
      </c>
      <c r="AT11" t="e" vm="560">
        <f ca="1"/>
        <v>#N/A</v>
      </c>
      <c r="AU11" vm="999">
        <f ca="1"/>
        <v>2.57</v>
      </c>
      <c r="AV11" vm="1223">
        <f ca="1"/>
        <v>2.59</v>
      </c>
      <c r="AW11" vm="994">
        <f ca="1"/>
        <v>2.77</v>
      </c>
      <c r="AX11" vm="1224">
        <f ca="1"/>
        <v>2.62</v>
      </c>
      <c r="AY11" vm="1224">
        <f ca="1"/>
        <v>2.62</v>
      </c>
      <c r="AZ11" vm="1224">
        <f ca="1"/>
        <v>2.62</v>
      </c>
      <c r="BA11" vm="1225">
        <f ca="1"/>
        <v>2.46</v>
      </c>
      <c r="BB11" vm="1001">
        <f ca="1"/>
        <v>2.38</v>
      </c>
      <c r="BC11" vm="1001">
        <f ca="1"/>
        <v>2.38</v>
      </c>
      <c r="BD11" vm="1009">
        <f ca="1"/>
        <v>2.2799999999999998</v>
      </c>
      <c r="BE11" vm="1226">
        <f ca="1"/>
        <v>2.35</v>
      </c>
      <c r="BF11" vm="1003">
        <f ca="1"/>
        <v>2.31</v>
      </c>
      <c r="BG11" vm="1217">
        <f ca="1"/>
        <v>2.2400000000000002</v>
      </c>
      <c r="BH11" vm="540">
        <f ca="1"/>
        <v>2.1800000000000002</v>
      </c>
      <c r="BI11" vm="554">
        <f ca="1"/>
        <v>2.13</v>
      </c>
      <c r="BJ11" vm="541">
        <f ca="1"/>
        <v>2.09</v>
      </c>
      <c r="BK11" vm="555">
        <f ca="1"/>
        <v>2.15</v>
      </c>
      <c r="BL11" vm="1219">
        <f ca="1"/>
        <v>2.12</v>
      </c>
      <c r="BM11" vm="541">
        <f ca="1"/>
        <v>2.09</v>
      </c>
      <c r="BN11" vm="557">
        <f ca="1"/>
        <v>2.19</v>
      </c>
      <c r="BO11" vm="559">
        <f ca="1"/>
        <v>2.14</v>
      </c>
      <c r="BP11" vm="1216">
        <f ca="1"/>
        <v>2.25</v>
      </c>
      <c r="BQ11" vm="557">
        <f ca="1"/>
        <v>2.19</v>
      </c>
      <c r="BR11" vm="555">
        <f ca="1"/>
        <v>2.15</v>
      </c>
      <c r="BS11" vm="559">
        <f ca="1"/>
        <v>2.14</v>
      </c>
      <c r="BT11" vm="552">
        <f ca="1"/>
        <v>2.17</v>
      </c>
      <c r="BU11" vm="1227">
        <f ca="1"/>
        <v>2.11</v>
      </c>
      <c r="BV11" vm="554">
        <f ca="1"/>
        <v>2.13</v>
      </c>
      <c r="BW11" vm="537">
        <f ca="1"/>
        <v>2.1</v>
      </c>
      <c r="BX11" vm="537">
        <f ca="1"/>
        <v>2.1</v>
      </c>
      <c r="BY11" vm="546">
        <f ca="1"/>
        <v>2.0299999999999998</v>
      </c>
      <c r="BZ11" vm="550">
        <f ca="1"/>
        <v>2.0099999999999998</v>
      </c>
      <c r="CA11" vm="543">
        <f ca="1"/>
        <v>2.02</v>
      </c>
      <c r="CB11" vm="541">
        <f ca="1"/>
        <v>2.09</v>
      </c>
      <c r="CC11" vm="540">
        <f ca="1"/>
        <v>2.1800000000000002</v>
      </c>
      <c r="CD11" vm="540">
        <f ca="1"/>
        <v>2.1800000000000002</v>
      </c>
      <c r="CE11" vm="540">
        <f ca="1"/>
        <v>2.1800000000000002</v>
      </c>
      <c r="CF11" vm="540">
        <f ca="1"/>
        <v>2.1800000000000002</v>
      </c>
      <c r="CG11" vm="555">
        <f ca="1"/>
        <v>2.15</v>
      </c>
      <c r="CH11" vm="557">
        <f ca="1"/>
        <v>2.19</v>
      </c>
      <c r="CI11" vm="1008">
        <f ca="1"/>
        <v>2.2599999999999998</v>
      </c>
      <c r="CJ11" vm="539">
        <f ca="1"/>
        <v>2.21</v>
      </c>
      <c r="CK11" vm="539">
        <f ca="1"/>
        <v>2.21</v>
      </c>
      <c r="CL11" vm="559">
        <f ca="1"/>
        <v>2.14</v>
      </c>
      <c r="CM11" vm="537">
        <f ca="1"/>
        <v>2.1</v>
      </c>
      <c r="CN11" vm="538">
        <f ca="1"/>
        <v>2.08</v>
      </c>
      <c r="CO11" vm="538">
        <f ca="1"/>
        <v>2.08</v>
      </c>
      <c r="CP11" vm="536">
        <f ca="1"/>
        <v>2.0699999999999998</v>
      </c>
      <c r="CQ11" vm="542">
        <f ca="1"/>
        <v>2.06</v>
      </c>
      <c r="CR11" vm="536">
        <f ca="1"/>
        <v>2.0699999999999998</v>
      </c>
      <c r="CS11" vm="1219">
        <f ca="1"/>
        <v>2.12</v>
      </c>
      <c r="CT11" vm="1215">
        <f ca="1"/>
        <v>2.16</v>
      </c>
      <c r="CU11" vm="554">
        <f ca="1"/>
        <v>2.13</v>
      </c>
      <c r="CV11" vm="536">
        <f ca="1"/>
        <v>2.0699999999999998</v>
      </c>
      <c r="CW11" vm="542">
        <f ca="1"/>
        <v>2.06</v>
      </c>
      <c r="CX11" vm="1228">
        <f ca="1"/>
        <v>2.36</v>
      </c>
      <c r="CY11" vm="520">
        <f ca="1"/>
        <v>1.81</v>
      </c>
      <c r="CZ11" vm="525">
        <f ca="1"/>
        <v>1.72</v>
      </c>
      <c r="DA11" vm="509">
        <f ca="1"/>
        <v>1.825</v>
      </c>
      <c r="DB11" vm="1229">
        <f ca="1"/>
        <v>1.6850000000000001</v>
      </c>
      <c r="DC11" vm="567">
        <f ca="1"/>
        <v>1.76</v>
      </c>
      <c r="DD11" vm="516">
        <f ca="1"/>
        <v>1.75</v>
      </c>
      <c r="DE11" vm="526">
        <f ca="1"/>
        <v>1.7450000000000001</v>
      </c>
      <c r="DF11" vm="528">
        <f ca="1"/>
        <v>1.6950000000000001</v>
      </c>
      <c r="DG11" vm="1230">
        <f ca="1"/>
        <v>1.65</v>
      </c>
      <c r="DH11" vm="583">
        <f ca="1"/>
        <v>1.655</v>
      </c>
      <c r="DI11" vm="508">
        <f ca="1"/>
        <v>1.74</v>
      </c>
      <c r="DJ11" vm="507">
        <f ca="1"/>
        <v>1.7649999999999999</v>
      </c>
      <c r="DK11" vm="505">
        <f ca="1"/>
        <v>1.79</v>
      </c>
      <c r="DL11" vm="510">
        <f ca="1"/>
        <v>1.82</v>
      </c>
      <c r="DM11" vm="521">
        <f ca="1"/>
        <v>1.8049999999999999</v>
      </c>
      <c r="DN11" vm="506">
        <f ca="1"/>
        <v>1.84</v>
      </c>
      <c r="DO11" vm="529">
        <f ca="1"/>
        <v>1.835</v>
      </c>
      <c r="DP11" vm="1231">
        <f ca="1"/>
        <v>1.7949999999999999</v>
      </c>
      <c r="DQ11" vm="1232">
        <f ca="1"/>
        <v>1.7250000000000001</v>
      </c>
      <c r="DR11" vm="566">
        <f ca="1"/>
        <v>1.77</v>
      </c>
      <c r="DS11" vm="526">
        <f ca="1"/>
        <v>1.7450000000000001</v>
      </c>
      <c r="DT11" vm="513">
        <f ca="1"/>
        <v>1.73</v>
      </c>
      <c r="DU11" vm="567">
        <f ca="1"/>
        <v>1.76</v>
      </c>
      <c r="DV11" vm="506">
        <f ca="1"/>
        <v>1.84</v>
      </c>
      <c r="DW11" vm="529">
        <f ca="1"/>
        <v>1.835</v>
      </c>
      <c r="DX11" vm="506">
        <f ca="1"/>
        <v>1.84</v>
      </c>
      <c r="DY11" vm="547">
        <f ca="1"/>
        <v>1.87</v>
      </c>
      <c r="DZ11" vm="518">
        <f ca="1"/>
        <v>1.875</v>
      </c>
      <c r="EA11" vm="574">
        <f ca="1"/>
        <v>1.845</v>
      </c>
      <c r="EB11" vm="574">
        <f ca="1"/>
        <v>1.845</v>
      </c>
      <c r="EC11" vm="571">
        <f ca="1"/>
        <v>1.915</v>
      </c>
      <c r="ED11" vm="504">
        <f ca="1"/>
        <v>1.88</v>
      </c>
      <c r="EE11" vm="571">
        <f ca="1"/>
        <v>1.915</v>
      </c>
      <c r="EF11" vm="502">
        <f ca="1"/>
        <v>1.9</v>
      </c>
      <c r="EG11" vm="571">
        <f ca="1"/>
        <v>1.915</v>
      </c>
      <c r="EH11" vm="502">
        <f ca="1"/>
        <v>1.9</v>
      </c>
      <c r="EI11" vm="510">
        <f ca="1"/>
        <v>1.82</v>
      </c>
      <c r="EJ11" vm="509">
        <f ca="1"/>
        <v>1.825</v>
      </c>
      <c r="EK11" vm="531">
        <f ca="1"/>
        <v>1.86</v>
      </c>
      <c r="EL11" vm="1233">
        <f ca="1"/>
        <v>1.925</v>
      </c>
      <c r="EM11" vm="1234">
        <f ca="1"/>
        <v>1.9450000000000001</v>
      </c>
      <c r="EN11" vm="503">
        <f ca="1"/>
        <v>1.895</v>
      </c>
      <c r="EO11" vm="498">
        <f ca="1"/>
        <v>1.83</v>
      </c>
      <c r="EP11" vm="573">
        <f ca="1"/>
        <v>1.905</v>
      </c>
      <c r="EQ11" vm="546">
        <f ca="1"/>
        <v>2.0299999999999998</v>
      </c>
      <c r="ER11" vm="576">
        <f ca="1"/>
        <v>1.96</v>
      </c>
      <c r="ES11" vm="561">
        <f ca="1"/>
        <v>1.9850000000000001</v>
      </c>
      <c r="ET11" vm="551">
        <f ca="1"/>
        <v>2.27</v>
      </c>
      <c r="EU11" vm="558">
        <f ca="1"/>
        <v>2.2200000000000002</v>
      </c>
      <c r="EV11" vm="1215">
        <f ca="1"/>
        <v>2.16</v>
      </c>
      <c r="EW11" vm="540">
        <f ca="1"/>
        <v>2.1800000000000002</v>
      </c>
      <c r="EX11" vm="1215">
        <f ca="1"/>
        <v>2.16</v>
      </c>
      <c r="EY11" vm="537">
        <f ca="1"/>
        <v>2.1</v>
      </c>
      <c r="EZ11" vm="555">
        <f ca="1"/>
        <v>2.15</v>
      </c>
      <c r="FA11" vm="553">
        <f ca="1"/>
        <v>2.2000000000000002</v>
      </c>
      <c r="FB11" vm="557">
        <f ca="1"/>
        <v>2.19</v>
      </c>
      <c r="FC11" vm="559">
        <f ca="1"/>
        <v>2.14</v>
      </c>
      <c r="FD11" vm="554">
        <f ca="1"/>
        <v>2.13</v>
      </c>
      <c r="FE11" vm="542">
        <f ca="1"/>
        <v>2.06</v>
      </c>
      <c r="FF11" vm="541">
        <f ca="1"/>
        <v>2.09</v>
      </c>
      <c r="FG11" vm="542">
        <f ca="1"/>
        <v>2.06</v>
      </c>
      <c r="FH11" vm="537">
        <f ca="1"/>
        <v>2.1</v>
      </c>
      <c r="FI11" vm="552">
        <f ca="1"/>
        <v>2.17</v>
      </c>
      <c r="FJ11" vm="1215">
        <f ca="1"/>
        <v>2.16</v>
      </c>
      <c r="FK11" vm="1215">
        <f ca="1"/>
        <v>2.16</v>
      </c>
      <c r="FL11" vm="1215">
        <f ca="1"/>
        <v>2.16</v>
      </c>
      <c r="FM11" vm="1215">
        <f ca="1"/>
        <v>2.16</v>
      </c>
      <c r="FN11" vm="539">
        <f ca="1"/>
        <v>2.21</v>
      </c>
      <c r="FO11" vm="1215">
        <f ca="1"/>
        <v>2.16</v>
      </c>
      <c r="FP11" vm="554">
        <f ca="1"/>
        <v>2.13</v>
      </c>
      <c r="FQ11" vm="555">
        <f ca="1"/>
        <v>2.15</v>
      </c>
      <c r="FR11" vm="537">
        <f ca="1"/>
        <v>2.1</v>
      </c>
      <c r="FS11" vm="542">
        <f ca="1"/>
        <v>2.06</v>
      </c>
      <c r="FT11" vm="542">
        <f ca="1"/>
        <v>2.06</v>
      </c>
      <c r="FU11" vm="544">
        <f ca="1"/>
        <v>2.04</v>
      </c>
      <c r="FV11" vm="575">
        <f ca="1"/>
        <v>1.9650000000000001</v>
      </c>
      <c r="FW11" vm="537">
        <f ca="1"/>
        <v>2.1</v>
      </c>
      <c r="FX11" vm="559">
        <f ca="1"/>
        <v>2.14</v>
      </c>
      <c r="FY11" vm="553">
        <f ca="1"/>
        <v>2.2000000000000002</v>
      </c>
      <c r="FZ11" vm="1215">
        <f ca="1"/>
        <v>2.16</v>
      </c>
      <c r="GA11" vm="537">
        <f ca="1"/>
        <v>2.1</v>
      </c>
      <c r="GB11" vm="536">
        <f ca="1"/>
        <v>2.0699999999999998</v>
      </c>
      <c r="GC11" vm="1219">
        <f ca="1"/>
        <v>2.12</v>
      </c>
      <c r="GD11" vm="537">
        <f ca="1"/>
        <v>2.1</v>
      </c>
      <c r="GE11" vm="537">
        <f ca="1"/>
        <v>2.1</v>
      </c>
      <c r="GF11" vm="542">
        <f ca="1"/>
        <v>2.06</v>
      </c>
      <c r="GG11" vm="537">
        <f ca="1"/>
        <v>2.1</v>
      </c>
      <c r="GH11" vm="544">
        <f ca="1"/>
        <v>2.04</v>
      </c>
      <c r="GI11" vm="535">
        <f ca="1"/>
        <v>2</v>
      </c>
      <c r="GJ11" vm="519">
        <f ca="1"/>
        <v>1.91</v>
      </c>
      <c r="GK11" vm="1233">
        <f ca="1"/>
        <v>1.925</v>
      </c>
      <c r="GL11" vm="562">
        <f ca="1"/>
        <v>1.99</v>
      </c>
      <c r="GM11" vm="563">
        <f ca="1"/>
        <v>1.94</v>
      </c>
      <c r="GN11" vm="499">
        <f ca="1"/>
        <v>1.92</v>
      </c>
      <c r="GO11" vm="573">
        <f ca="1"/>
        <v>1.905</v>
      </c>
      <c r="GP11" vm="549">
        <f ca="1"/>
        <v>1.9350000000000001</v>
      </c>
      <c r="GQ11" vm="517">
        <f ca="1"/>
        <v>1.885</v>
      </c>
      <c r="GR11" vm="519">
        <f ca="1"/>
        <v>1.91</v>
      </c>
      <c r="GS11" vm="570">
        <f ca="1"/>
        <v>1.95</v>
      </c>
      <c r="GT11" vm="543">
        <f ca="1"/>
        <v>2.02</v>
      </c>
      <c r="GU11" vm="543">
        <f ca="1"/>
        <v>2.02</v>
      </c>
      <c r="GV11" vm="543">
        <f ca="1"/>
        <v>2.02</v>
      </c>
      <c r="GW11" vm="561">
        <f ca="1"/>
        <v>1.9850000000000001</v>
      </c>
      <c r="GX11" vm="504">
        <f ca="1"/>
        <v>1.88</v>
      </c>
      <c r="GY11" vm="503">
        <f ca="1"/>
        <v>1.895</v>
      </c>
      <c r="GZ11" vm="504">
        <f ca="1"/>
        <v>1.88</v>
      </c>
      <c r="HA11" vm="503">
        <f ca="1"/>
        <v>1.895</v>
      </c>
      <c r="HB11" vm="509">
        <f ca="1"/>
        <v>1.825</v>
      </c>
      <c r="HC11" vm="511">
        <f ca="1"/>
        <v>1.8</v>
      </c>
      <c r="HD11" vm="506">
        <f ca="1"/>
        <v>1.84</v>
      </c>
      <c r="HE11" vm="518">
        <f ca="1"/>
        <v>1.875</v>
      </c>
      <c r="HF11" vm="497">
        <f ca="1"/>
        <v>1.85</v>
      </c>
      <c r="HG11" vm="574">
        <f ca="1"/>
        <v>1.845</v>
      </c>
      <c r="HH11" vm="517">
        <f ca="1"/>
        <v>1.885</v>
      </c>
      <c r="HI11" vm="570">
        <f ca="1"/>
        <v>1.95</v>
      </c>
      <c r="HJ11" vm="550">
        <f ca="1"/>
        <v>2.0099999999999998</v>
      </c>
      <c r="HK11" vm="544">
        <f ca="1"/>
        <v>2.04</v>
      </c>
      <c r="HL11" vm="537">
        <f ca="1"/>
        <v>2.1</v>
      </c>
      <c r="HM11" vm="555">
        <f ca="1"/>
        <v>2.15</v>
      </c>
      <c r="HN11" vm="539">
        <f ca="1"/>
        <v>2.21</v>
      </c>
      <c r="HO11" vm="1217">
        <f ca="1"/>
        <v>2.2400000000000002</v>
      </c>
      <c r="HP11" vm="1215">
        <f ca="1"/>
        <v>2.16</v>
      </c>
      <c r="HQ11" vm="540">
        <f ca="1"/>
        <v>2.1800000000000002</v>
      </c>
      <c r="HR11" vm="554">
        <f ca="1"/>
        <v>2.13</v>
      </c>
      <c r="HS11" vm="553">
        <f ca="1"/>
        <v>2.2000000000000002</v>
      </c>
      <c r="HT11" vm="539">
        <f ca="1"/>
        <v>2.21</v>
      </c>
      <c r="HU11" vm="1008">
        <f ca="1"/>
        <v>2.2599999999999998</v>
      </c>
      <c r="HV11" vm="1217">
        <f ca="1"/>
        <v>2.2400000000000002</v>
      </c>
      <c r="HW11" vm="556">
        <f ca="1"/>
        <v>2.23</v>
      </c>
      <c r="HX11" vm="1009">
        <f ca="1"/>
        <v>2.2799999999999998</v>
      </c>
      <c r="HY11" vm="1008">
        <f ca="1"/>
        <v>2.2599999999999998</v>
      </c>
      <c r="HZ11" vm="558">
        <f ca="1"/>
        <v>2.2200000000000002</v>
      </c>
      <c r="IA11" vm="1008">
        <f ca="1"/>
        <v>2.2599999999999998</v>
      </c>
      <c r="IB11" vm="555">
        <f ca="1"/>
        <v>2.15</v>
      </c>
      <c r="IC11" vm="517">
        <f ca="1"/>
        <v>1.885</v>
      </c>
      <c r="ID11" vm="498">
        <f ca="1"/>
        <v>1.83</v>
      </c>
      <c r="IE11" vm="520">
        <f ca="1"/>
        <v>1.81</v>
      </c>
      <c r="IF11" vm="508">
        <f ca="1"/>
        <v>1.74</v>
      </c>
      <c r="IG11" vm="1232">
        <f ca="1"/>
        <v>1.7250000000000001</v>
      </c>
      <c r="IH11" vm="508">
        <f ca="1"/>
        <v>1.74</v>
      </c>
      <c r="II11" vm="523">
        <f ca="1"/>
        <v>1.7050000000000001</v>
      </c>
      <c r="IJ11" vm="583">
        <f ca="1"/>
        <v>1.655</v>
      </c>
      <c r="IK11" vm="1235">
        <f ca="1"/>
        <v>1.615</v>
      </c>
      <c r="IL11" vm="1236">
        <f ca="1"/>
        <v>1.575</v>
      </c>
      <c r="IM11" vm="582">
        <f ca="1"/>
        <v>1.645</v>
      </c>
      <c r="IN11" vm="1237">
        <f ca="1"/>
        <v>1.58</v>
      </c>
      <c r="IO11" vm="1238">
        <f ca="1"/>
        <v>1.6</v>
      </c>
      <c r="IP11" vm="1238">
        <f ca="1"/>
        <v>1.6</v>
      </c>
      <c r="IQ11" vm="1239">
        <f ca="1"/>
        <v>1.55</v>
      </c>
      <c r="IR11" vm="1240">
        <f ca="1"/>
        <v>1.5249999999999999</v>
      </c>
      <c r="IS11" vm="1241">
        <f ca="1"/>
        <v>1.49</v>
      </c>
      <c r="IT11" vm="1242">
        <f ca="1"/>
        <v>1.385</v>
      </c>
      <c r="IU11" vm="599">
        <f ca="1"/>
        <v>1.46</v>
      </c>
      <c r="IV11" vm="597">
        <f ca="1"/>
        <v>1.4950000000000001</v>
      </c>
      <c r="IW11" vm="594">
        <f ca="1"/>
        <v>1.47</v>
      </c>
      <c r="IX11" vm="1243">
        <f ca="1"/>
        <v>1.4650000000000001</v>
      </c>
      <c r="IY11" vm="594">
        <f ca="1"/>
        <v>1.47</v>
      </c>
      <c r="IZ11" vm="1244">
        <f ca="1"/>
        <v>1.54</v>
      </c>
      <c r="JA11" vm="1245">
        <f ca="1"/>
        <v>1.53</v>
      </c>
      <c r="JB11" vm="1244">
        <f ca="1"/>
        <v>1.54</v>
      </c>
      <c r="JC11" vm="1244">
        <f ca="1"/>
        <v>1.54</v>
      </c>
      <c r="JD11" vm="1244">
        <f ca="1"/>
        <v>1.54</v>
      </c>
      <c r="JE11" vm="591">
        <f ca="1"/>
        <v>1.5349999999999999</v>
      </c>
    </row>
    <row r="12" spans="1:265" ht="11.25" customHeight="1" x14ac:dyDescent="0.25">
      <c r="F12" s="9"/>
      <c r="G12" s="9"/>
      <c r="H12" s="9"/>
      <c r="I12" s="9"/>
      <c r="J12" s="4"/>
    </row>
    <row r="13" spans="1:265" x14ac:dyDescent="0.25">
      <c r="B13" s="24" t="s">
        <v>16</v>
      </c>
      <c r="C13" s="23"/>
      <c r="D13" s="36" t="s">
        <v>35</v>
      </c>
      <c r="E13" s="36"/>
      <c r="F13" s="37"/>
      <c r="G13" s="37"/>
      <c r="H13" s="37"/>
      <c r="I13" s="37"/>
      <c r="J13" s="38"/>
    </row>
    <row r="14" spans="1:265" x14ac:dyDescent="0.25">
      <c r="B14" s="25" t="s">
        <v>15</v>
      </c>
      <c r="C14" s="29" t="s">
        <v>27</v>
      </c>
      <c r="D14" s="30"/>
      <c r="E14" s="31"/>
      <c r="F14" s="32"/>
      <c r="G14" s="32"/>
      <c r="H14" s="32"/>
      <c r="I14" s="32"/>
      <c r="J14" s="32"/>
    </row>
    <row r="15" spans="1:265" ht="20.25" customHeight="1" x14ac:dyDescent="0.25">
      <c r="B15" s="33" t="str" cm="1">
        <f t="array" ref="B15:B19">_xlfn.UNIQUE(_xlfn.ANCHORARRAY(C6))</f>
        <v>Investment Banking &amp; Investment Services</v>
      </c>
      <c r="C15" s="34" cm="1">
        <f t="array" ref="C15:C19">SUMIF(_xlfn.ANCHORARRAY(C6),_xlfn.ANCHORARRAY(B15),_xlfn.ANCHORARRAY(F6))</f>
        <v>14727.42</v>
      </c>
      <c r="E15" s="4"/>
    </row>
    <row r="16" spans="1:265" ht="20.25" customHeight="1" x14ac:dyDescent="0.25">
      <c r="B16" s="33" t="str">
        <v>Electronic Equipment &amp; Parts</v>
      </c>
      <c r="C16" s="34">
        <v>6284.25</v>
      </c>
      <c r="E16" s="4"/>
    </row>
    <row r="17" spans="2:5" ht="20.25" customHeight="1" x14ac:dyDescent="0.25">
      <c r="B17" s="33" t="str">
        <v>Banking Services</v>
      </c>
      <c r="C17" s="34">
        <v>6586.0899999999992</v>
      </c>
      <c r="E17" s="4"/>
    </row>
    <row r="18" spans="2:5" ht="20.25" customHeight="1" x14ac:dyDescent="0.25">
      <c r="B18" s="33" t="str">
        <v>Aerospace &amp; Defense</v>
      </c>
      <c r="C18" s="34">
        <v>1626.3</v>
      </c>
    </row>
    <row r="19" spans="2:5" ht="20.25" customHeight="1" x14ac:dyDescent="0.25">
      <c r="B19" s="33" t="str">
        <v>Software &amp; IT Services</v>
      </c>
      <c r="C19" s="34">
        <v>2125.92</v>
      </c>
    </row>
  </sheetData>
  <mergeCells count="1">
    <mergeCell ref="A1:C2"/>
  </mergeCells>
  <conditionalFormatting sqref="C15:C19">
    <cfRule type="dataBar" priority="3">
      <dataBar>
        <cfvo type="min"/>
        <cfvo type="max"/>
        <color theme="8"/>
      </dataBar>
      <extLst>
        <ext xmlns:x14="http://schemas.microsoft.com/office/spreadsheetml/2009/9/main" uri="{B025F937-C7B1-47D3-B67F-A62EFF666E3E}">
          <x14:id>{A6345B4A-A0D4-437A-B053-1A47912FEE93}</x14:id>
        </ext>
      </extLst>
    </cfRule>
  </conditionalFormatting>
  <conditionalFormatting sqref="F6:F11">
    <cfRule type="dataBar" priority="2">
      <dataBar>
        <cfvo type="min"/>
        <cfvo type="max"/>
        <color theme="8"/>
      </dataBar>
      <extLst>
        <ext xmlns:x14="http://schemas.microsoft.com/office/spreadsheetml/2009/9/main" uri="{B025F937-C7B1-47D3-B67F-A62EFF666E3E}">
          <x14:id>{45E4D857-1179-423A-B93B-6E30F4D2F283}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6345B4A-A0D4-437A-B053-1A47912FEE93}">
            <x14:dataBar minLength="0" maxLength="100" gradient="0">
              <x14:cfvo type="autoMin"/>
              <x14:cfvo type="autoMax"/>
              <x14:negativeFillColor rgb="FFFF0000"/>
              <x14:axisColor rgb="FF000000"/>
            </x14:dataBar>
          </x14:cfRule>
          <xm:sqref>C15:C19</xm:sqref>
        </x14:conditionalFormatting>
        <x14:conditionalFormatting xmlns:xm="http://schemas.microsoft.com/office/excel/2006/main">
          <x14:cfRule type="dataBar" id="{45E4D857-1179-423A-B93B-6E30F4D2F283}">
            <x14:dataBar minLength="0" maxLength="100" gradient="0">
              <x14:cfvo type="autoMin"/>
              <x14:cfvo type="autoMax"/>
              <x14:negativeFillColor rgb="FFFF0000"/>
              <x14:axisColor rgb="FF000000"/>
            </x14:dataBar>
          </x14:cfRule>
          <xm:sqref>F6:F11</xm:sqref>
        </x14:conditionalFormatting>
        <x14:conditionalFormatting xmlns:xm="http://schemas.microsoft.com/office/excel/2006/main">
          <x14:cfRule type="iconSet" priority="6" id="{F37F6942-0B63-4BB5-A510-1E9F1CCB8B3C}">
            <x14:iconSet iconSet="3Triangles">
              <x14:cfvo type="percent">
                <xm:f>0</xm:f>
              </x14:cfvo>
              <x14:cfvo type="num">
                <xm:f>0</xm:f>
              </x14:cfvo>
              <x14:cfvo type="num" gte="0">
                <xm:f>0</xm:f>
              </x14:cfvo>
            </x14:iconSet>
          </x14:cfRule>
          <xm:sqref>H6:H11</xm:sqref>
        </x14:conditionalFormatting>
        <x14:conditionalFormatting xmlns:xm="http://schemas.microsoft.com/office/excel/2006/main">
          <x14:cfRule type="iconSet" priority="4" id="{7FF9C092-075C-4A8B-8D8F-54619D58BB14}">
            <x14:iconSet iconSet="3Triangles">
              <x14:cfvo type="percent">
                <xm:f>0</xm:f>
              </x14:cfvo>
              <x14:cfvo type="num">
                <xm:f>0</xm:f>
              </x14:cfvo>
              <x14:cfvo type="num" gte="0">
                <xm:f>0</xm:f>
              </x14:cfvo>
            </x14:iconSet>
          </x14:cfRule>
          <xm:sqref>H2</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7E6F7A5A-D0CE-4044-A6EB-D44A68F51B05}">
          <x14:colorSeries theme="8" tint="-0.249977111117893"/>
          <x14:colorNegative rgb="FFD00000"/>
          <x14:colorAxis rgb="FF000000"/>
          <x14:colorMarkers rgb="FFD00000"/>
          <x14:colorFirst rgb="FFD00000"/>
          <x14:colorLast rgb="FFD00000"/>
          <x14:colorHigh rgb="FFD00000"/>
          <x14:colorLow rgb="FFD00000"/>
          <x14:sparklines>
            <x14:sparkline>
              <xm:f>Dashboard!L6:JE6</xm:f>
              <xm:sqref>J6</xm:sqref>
            </x14:sparkline>
            <x14:sparkline>
              <xm:f>Dashboard!L7:JE7</xm:f>
              <xm:sqref>J7</xm:sqref>
            </x14:sparkline>
            <x14:sparkline>
              <xm:f>Dashboard!L8:JE8</xm:f>
              <xm:sqref>J8</xm:sqref>
            </x14:sparkline>
            <x14:sparkline>
              <xm:f>Dashboard!L9:JE9</xm:f>
              <xm:sqref>J9</xm:sqref>
            </x14:sparkline>
            <x14:sparkline>
              <xm:f>Dashboard!L10:JE10</xm:f>
              <xm:sqref>J10</xm:sqref>
            </x14:sparkline>
            <x14:sparkline>
              <xm:f>Dashboard!L11:JE11</xm:f>
              <xm:sqref>J11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J3" sqref="J3"/>
    </sheetView>
  </sheetViews>
  <sheetFormatPr defaultRowHeight="15" x14ac:dyDescent="0.25"/>
  <cols>
    <col min="1" max="1" width="9.85546875" bestFit="1" customWidth="1"/>
    <col min="2" max="2" width="30.5703125" customWidth="1"/>
    <col min="3" max="3" width="8.5703125" bestFit="1" customWidth="1"/>
    <col min="4" max="4" width="13.42578125" bestFit="1" customWidth="1"/>
    <col min="5" max="5" width="8" bestFit="1" customWidth="1"/>
    <col min="6" max="6" width="10.140625" bestFit="1" customWidth="1"/>
    <col min="7" max="7" width="11.28515625" customWidth="1"/>
    <col min="8" max="8" width="21.28515625" bestFit="1" customWidth="1"/>
    <col min="9" max="9" width="3.5703125" customWidth="1"/>
    <col min="10" max="10" width="49.7109375" bestFit="1" customWidth="1"/>
    <col min="11" max="11" width="39.7109375" bestFit="1" customWidth="1"/>
    <col min="12" max="12" width="7.140625" customWidth="1"/>
    <col min="13" max="14" width="13.5703125" bestFit="1" customWidth="1"/>
    <col min="15" max="15" width="14.85546875" bestFit="1" customWidth="1"/>
    <col min="16" max="16" width="8" customWidth="1"/>
    <col min="17" max="17" width="13.5703125" bestFit="1" customWidth="1"/>
    <col min="18" max="18" width="18.42578125" customWidth="1"/>
    <col min="20" max="21" width="10.5703125" bestFit="1" customWidth="1"/>
  </cols>
  <sheetData>
    <row r="1" spans="1:11" x14ac:dyDescent="0.25">
      <c r="K1" s="10"/>
    </row>
    <row r="3" spans="1:11" x14ac:dyDescent="0.25">
      <c r="A3" t="s">
        <v>2</v>
      </c>
      <c r="B3" t="s">
        <v>6</v>
      </c>
      <c r="C3" t="s">
        <v>1</v>
      </c>
      <c r="D3" t="s">
        <v>3</v>
      </c>
      <c r="E3" t="s">
        <v>4</v>
      </c>
      <c r="F3" t="s">
        <v>5</v>
      </c>
      <c r="G3" t="s">
        <v>10</v>
      </c>
      <c r="H3" t="s">
        <v>28</v>
      </c>
    </row>
    <row r="4" spans="1:11" ht="18.75" customHeight="1" x14ac:dyDescent="0.25">
      <c r="A4" s="1">
        <v>39920</v>
      </c>
      <c r="B4" t="e" vm="256">
        <v>#VALUE!</v>
      </c>
      <c r="C4" t="str" cm="1">
        <f t="array" ref="C4">_FV(Ledger[[#This Row],[Stock]],"Ticker symbol",TRUE)</f>
        <v>ASX</v>
      </c>
      <c r="D4" t="s">
        <v>7</v>
      </c>
      <c r="E4" s="4">
        <v>150</v>
      </c>
      <c r="F4" s="2">
        <v>32.21</v>
      </c>
      <c r="G4" s="8" t="s">
        <v>11</v>
      </c>
      <c r="H4" s="3">
        <f t="shared" ref="H4:H22" si="0">E4*F4</f>
        <v>4831.5</v>
      </c>
    </row>
    <row r="5" spans="1:11" ht="18.75" customHeight="1" x14ac:dyDescent="0.25">
      <c r="A5" s="1">
        <v>40080</v>
      </c>
      <c r="B5" t="e" vm="256">
        <v>#VALUE!</v>
      </c>
      <c r="C5" t="str" cm="1">
        <f t="array" ref="C5">_FV(Ledger[[#This Row],[Stock]],"Ticker symbol",TRUE)</f>
        <v>ASX</v>
      </c>
      <c r="D5" t="s">
        <v>8</v>
      </c>
      <c r="E5" s="4">
        <v>3</v>
      </c>
      <c r="F5" s="2">
        <v>31.33</v>
      </c>
      <c r="G5" s="8" t="s">
        <v>11</v>
      </c>
      <c r="H5" s="3">
        <f t="shared" si="0"/>
        <v>93.99</v>
      </c>
    </row>
    <row r="6" spans="1:11" ht="18.75" customHeight="1" x14ac:dyDescent="0.25">
      <c r="A6" s="1">
        <v>40266</v>
      </c>
      <c r="B6" t="e" vm="256">
        <v>#VALUE!</v>
      </c>
      <c r="C6" t="str" cm="1">
        <f t="array" ref="C6">_FV(Ledger[[#This Row],[Stock]],"Ticker symbol",TRUE)</f>
        <v>ASX</v>
      </c>
      <c r="D6" t="s">
        <v>8</v>
      </c>
      <c r="E6" s="4">
        <v>5</v>
      </c>
      <c r="F6" s="2">
        <v>5.44</v>
      </c>
      <c r="G6" s="8" t="s">
        <v>11</v>
      </c>
      <c r="H6" s="3">
        <f t="shared" si="0"/>
        <v>27.200000000000003</v>
      </c>
    </row>
    <row r="7" spans="1:11" ht="18.75" customHeight="1" x14ac:dyDescent="0.25">
      <c r="A7" s="1">
        <v>40448</v>
      </c>
      <c r="B7" t="e" vm="256">
        <v>#VALUE!</v>
      </c>
      <c r="C7" t="str" cm="1">
        <f t="array" ref="C7">_FV(Ledger[[#This Row],[Stock]],"Ticker symbol",TRUE)</f>
        <v>ASX</v>
      </c>
      <c r="D7" t="s">
        <v>8</v>
      </c>
      <c r="E7" s="4">
        <v>4</v>
      </c>
      <c r="F7" s="2">
        <v>29.36</v>
      </c>
      <c r="G7" s="8" t="s">
        <v>11</v>
      </c>
      <c r="H7" s="3">
        <f t="shared" si="0"/>
        <v>117.44</v>
      </c>
    </row>
    <row r="8" spans="1:11" ht="18.75" customHeight="1" x14ac:dyDescent="0.25">
      <c r="A8" s="1">
        <v>37155</v>
      </c>
      <c r="B8" t="e" vm="1011">
        <v>#VALUE!</v>
      </c>
      <c r="C8" t="str" cm="1">
        <f t="array" ref="C8">_FV(Ledger[[#This Row],[Stock]],"Ticker symbol",TRUE)</f>
        <v>NAB</v>
      </c>
      <c r="D8" t="s">
        <v>7</v>
      </c>
      <c r="E8" s="4">
        <v>35</v>
      </c>
      <c r="F8" s="2">
        <v>27.49</v>
      </c>
      <c r="G8" s="8" t="s">
        <v>11</v>
      </c>
      <c r="H8" s="3">
        <f t="shared" si="0"/>
        <v>962.15</v>
      </c>
    </row>
    <row r="9" spans="1:11" ht="18.75" customHeight="1" x14ac:dyDescent="0.25">
      <c r="A9" s="1">
        <v>43920</v>
      </c>
      <c r="B9" t="e" vm="1246">
        <v>#VALUE!</v>
      </c>
      <c r="C9" t="str" cm="1">
        <f t="array" ref="C9">_FV(Ledger[[#This Row],[Stock]],"Ticker symbol",TRUE)</f>
        <v>IVC</v>
      </c>
      <c r="D9" t="s">
        <v>7</v>
      </c>
      <c r="E9" s="4">
        <v>274</v>
      </c>
      <c r="F9" s="2">
        <v>9.85</v>
      </c>
      <c r="G9" s="8" t="s">
        <v>11</v>
      </c>
      <c r="H9" s="3">
        <f t="shared" si="0"/>
        <v>2698.9</v>
      </c>
    </row>
    <row r="10" spans="1:11" x14ac:dyDescent="0.25">
      <c r="A10" s="1">
        <v>43936</v>
      </c>
      <c r="B10" t="e" vm="1246">
        <v>#VALUE!</v>
      </c>
      <c r="C10" t="str" cm="1">
        <f t="array" ref="C10">_FV(Ledger[[#This Row],[Stock]],"Ticker symbol",TRUE)</f>
        <v>IVC</v>
      </c>
      <c r="D10" t="s">
        <v>9</v>
      </c>
      <c r="E10" s="4">
        <v>-274</v>
      </c>
      <c r="F10" s="2">
        <v>11.06</v>
      </c>
      <c r="G10" s="8" t="s">
        <v>11</v>
      </c>
      <c r="H10" s="3">
        <f t="shared" si="0"/>
        <v>-3030.44</v>
      </c>
    </row>
    <row r="11" spans="1:11" x14ac:dyDescent="0.25">
      <c r="A11" s="1">
        <v>43920</v>
      </c>
      <c r="B11" t="e" vm="1247">
        <v>#VALUE!</v>
      </c>
      <c r="C11" t="str" cm="1">
        <f t="array" ref="C11">_FV(Ledger[[#This Row],[Stock]],"Ticker symbol",TRUE)</f>
        <v>CWN</v>
      </c>
      <c r="D11" t="s">
        <v>7</v>
      </c>
      <c r="E11" s="4">
        <v>385</v>
      </c>
      <c r="F11" s="2">
        <v>6.99</v>
      </c>
      <c r="G11" s="8" t="s">
        <v>11</v>
      </c>
      <c r="H11" s="3">
        <f t="shared" si="0"/>
        <v>2691.15</v>
      </c>
    </row>
    <row r="12" spans="1:11" x14ac:dyDescent="0.25">
      <c r="A12" s="1">
        <v>43936</v>
      </c>
      <c r="B12" t="e" vm="1247">
        <v>#VALUE!</v>
      </c>
      <c r="C12" t="str" cm="1">
        <f t="array" ref="C12">_FV(Ledger[[#This Row],[Stock]],"Ticker symbol",TRUE)</f>
        <v>CWN</v>
      </c>
      <c r="D12" t="s">
        <v>9</v>
      </c>
      <c r="E12" s="4">
        <v>-385</v>
      </c>
      <c r="F12" s="2">
        <v>8.15</v>
      </c>
      <c r="G12" s="8" t="s">
        <v>11</v>
      </c>
      <c r="H12" s="3">
        <f t="shared" si="0"/>
        <v>-3137.75</v>
      </c>
    </row>
    <row r="13" spans="1:11" x14ac:dyDescent="0.25">
      <c r="A13" s="1">
        <v>43907</v>
      </c>
      <c r="B13" t="e" vm="1248">
        <v>#VALUE!</v>
      </c>
      <c r="C13" t="str" cm="1">
        <f t="array" ref="C13">_FV(Ledger[[#This Row],[Stock]],"Ticker symbol",TRUE)</f>
        <v>QAN</v>
      </c>
      <c r="D13" t="s">
        <v>7</v>
      </c>
      <c r="E13" s="4">
        <v>8400</v>
      </c>
      <c r="F13" s="2">
        <v>3.52</v>
      </c>
      <c r="G13" s="8" t="s">
        <v>11</v>
      </c>
      <c r="H13" s="3">
        <f t="shared" si="0"/>
        <v>29568</v>
      </c>
    </row>
    <row r="14" spans="1:11" x14ac:dyDescent="0.25">
      <c r="A14" s="1">
        <v>43930</v>
      </c>
      <c r="B14" t="e" vm="1248">
        <v>#VALUE!</v>
      </c>
      <c r="C14" t="str" cm="1">
        <f t="array" ref="C14">_FV(Ledger[[#This Row],[Stock]],"Ticker symbol",TRUE)</f>
        <v>QAN</v>
      </c>
      <c r="D14" t="s">
        <v>9</v>
      </c>
      <c r="E14" s="4">
        <v>-8400</v>
      </c>
      <c r="F14" s="2">
        <v>3.34</v>
      </c>
      <c r="G14" s="8" t="s">
        <v>11</v>
      </c>
      <c r="H14" s="3">
        <f t="shared" si="0"/>
        <v>-28056</v>
      </c>
    </row>
    <row r="15" spans="1:11" x14ac:dyDescent="0.25">
      <c r="A15" s="1">
        <v>38618</v>
      </c>
      <c r="B15" t="e" vm="601">
        <v>#VALUE!</v>
      </c>
      <c r="C15" t="str" cm="1">
        <f t="array" ref="C15">_FV(Ledger[[#This Row],[Stock]],"Ticker symbol",TRUE)</f>
        <v>CBA</v>
      </c>
      <c r="D15" t="s">
        <v>7</v>
      </c>
      <c r="E15" s="4">
        <v>35</v>
      </c>
      <c r="F15" s="2">
        <v>37.19</v>
      </c>
      <c r="G15" s="8" t="s">
        <v>11</v>
      </c>
      <c r="H15" s="3">
        <f t="shared" si="0"/>
        <v>1301.6499999999999</v>
      </c>
    </row>
    <row r="16" spans="1:11" x14ac:dyDescent="0.25">
      <c r="A16" s="1">
        <v>39177</v>
      </c>
      <c r="B16" t="e" vm="601">
        <v>#VALUE!</v>
      </c>
      <c r="C16" t="str" cm="1">
        <f t="array" ref="C16">_FV(Ledger[[#This Row],[Stock]],"Ticker symbol",TRUE)</f>
        <v>CBA</v>
      </c>
      <c r="D16" t="s">
        <v>8</v>
      </c>
      <c r="E16" s="4">
        <v>1</v>
      </c>
      <c r="F16" s="2">
        <v>50.02</v>
      </c>
      <c r="G16" s="8" t="s">
        <v>11</v>
      </c>
      <c r="H16" s="3">
        <f t="shared" si="0"/>
        <v>50.02</v>
      </c>
    </row>
    <row r="17" spans="1:10" x14ac:dyDescent="0.25">
      <c r="A17" s="1">
        <v>39227</v>
      </c>
      <c r="B17" t="e" vm="601">
        <v>#VALUE!</v>
      </c>
      <c r="C17" t="str" cm="1">
        <f t="array" ref="C17">_FV(Ledger[[#This Row],[Stock]],"Ticker symbol",TRUE)</f>
        <v>CBA</v>
      </c>
      <c r="D17" t="s">
        <v>8</v>
      </c>
      <c r="E17" s="4">
        <v>1</v>
      </c>
      <c r="F17" s="2">
        <v>55.35</v>
      </c>
      <c r="G17" s="8" t="s">
        <v>11</v>
      </c>
      <c r="H17" s="3">
        <f t="shared" si="0"/>
        <v>55.35</v>
      </c>
    </row>
    <row r="18" spans="1:10" x14ac:dyDescent="0.25">
      <c r="A18" s="1">
        <v>39318</v>
      </c>
      <c r="B18" t="e" vm="601">
        <v>#VALUE!</v>
      </c>
      <c r="C18" t="str" cm="1">
        <f t="array" ref="C18">_FV(Ledger[[#This Row],[Stock]],"Ticker symbol",TRUE)</f>
        <v>CBA</v>
      </c>
      <c r="D18" t="s">
        <v>8</v>
      </c>
      <c r="E18" s="4">
        <v>2</v>
      </c>
      <c r="F18" s="2">
        <v>54.8</v>
      </c>
      <c r="G18" s="8" t="s">
        <v>11</v>
      </c>
      <c r="H18" s="3">
        <f t="shared" si="0"/>
        <v>109.6</v>
      </c>
    </row>
    <row r="19" spans="1:10" x14ac:dyDescent="0.25">
      <c r="A19" s="1">
        <v>39540</v>
      </c>
      <c r="B19" t="e" vm="601">
        <v>#VALUE!</v>
      </c>
      <c r="C19" t="str" cm="1">
        <f t="array" ref="C19">_FV(Ledger[[#This Row],[Stock]],"Ticker symbol",TRUE)</f>
        <v>CBA</v>
      </c>
      <c r="D19" t="s">
        <v>8</v>
      </c>
      <c r="E19" s="4">
        <v>1</v>
      </c>
      <c r="F19" s="2">
        <v>39.44</v>
      </c>
      <c r="G19" s="8" t="s">
        <v>11</v>
      </c>
      <c r="H19" s="3">
        <f t="shared" si="0"/>
        <v>39.44</v>
      </c>
    </row>
    <row r="20" spans="1:10" x14ac:dyDescent="0.25">
      <c r="A20" s="1">
        <v>40164</v>
      </c>
      <c r="B20" t="e" vm="601">
        <v>#VALUE!</v>
      </c>
      <c r="C20" t="str" cm="1">
        <f t="array" ref="C20">_FV(Ledger[[#This Row],[Stock]],"Ticker symbol",TRUE)</f>
        <v>CBA</v>
      </c>
      <c r="D20" t="s">
        <v>8</v>
      </c>
      <c r="E20" s="4">
        <v>3</v>
      </c>
      <c r="F20" s="2">
        <v>52.09</v>
      </c>
      <c r="G20" s="8" t="s">
        <v>11</v>
      </c>
      <c r="H20" s="3">
        <f t="shared" si="0"/>
        <v>156.27000000000001</v>
      </c>
    </row>
    <row r="21" spans="1:10" x14ac:dyDescent="0.25">
      <c r="A21" s="1">
        <v>40269</v>
      </c>
      <c r="B21" t="e" vm="601">
        <v>#VALUE!</v>
      </c>
      <c r="C21" t="str" cm="1">
        <f t="array" ref="C21">_FV(Ledger[[#This Row],[Stock]],"Ticker symbol",TRUE)</f>
        <v>CBA</v>
      </c>
      <c r="D21" t="s">
        <v>8</v>
      </c>
      <c r="E21" s="4">
        <v>1</v>
      </c>
      <c r="F21" s="2">
        <v>53.56</v>
      </c>
      <c r="G21" s="8" t="s">
        <v>11</v>
      </c>
      <c r="H21" s="3">
        <f t="shared" si="0"/>
        <v>53.56</v>
      </c>
    </row>
    <row r="22" spans="1:10" x14ac:dyDescent="0.25">
      <c r="A22" s="1">
        <v>41848</v>
      </c>
      <c r="B22" t="e" vm="601">
        <v>#VALUE!</v>
      </c>
      <c r="C22" t="str" cm="1">
        <f t="array" ref="C22">_FV(Ledger[[#This Row],[Stock]],"Ticker symbol",TRUE)</f>
        <v>CBA</v>
      </c>
      <c r="D22" t="s">
        <v>7</v>
      </c>
      <c r="E22" s="4">
        <v>12</v>
      </c>
      <c r="F22" s="2">
        <v>81.92</v>
      </c>
      <c r="G22" s="8" t="s">
        <v>11</v>
      </c>
      <c r="H22" s="3">
        <f t="shared" si="0"/>
        <v>983.04</v>
      </c>
      <c r="J22" t="s">
        <v>37</v>
      </c>
    </row>
    <row r="23" spans="1:10" x14ac:dyDescent="0.25">
      <c r="A23" s="1">
        <v>43920</v>
      </c>
      <c r="B23" t="e" vm="496">
        <v>#VALUE!</v>
      </c>
      <c r="C23" s="6" t="str" cm="1">
        <f t="array" ref="C23">_FV(Ledger[[#This Row],[Stock]],"Ticker symbol",TRUE)</f>
        <v>CAT</v>
      </c>
      <c r="D23" t="s">
        <v>7</v>
      </c>
      <c r="E23" s="4">
        <v>4275</v>
      </c>
      <c r="F23" s="2">
        <v>0.63</v>
      </c>
      <c r="G23" s="8" t="s">
        <v>11</v>
      </c>
      <c r="H23" s="3">
        <f>E23*F23</f>
        <v>2693.25</v>
      </c>
    </row>
    <row r="24" spans="1:10" x14ac:dyDescent="0.25">
      <c r="A24" s="1">
        <v>43920</v>
      </c>
      <c r="B24" t="e" vm="843">
        <v>#VALUE!</v>
      </c>
      <c r="C24" s="6" t="str" cm="1">
        <f t="array" ref="C24">_FV(Ledger[[#This Row],[Stock]],"Ticker symbol",TRUE)</f>
        <v>EOS</v>
      </c>
      <c r="D24" t="s">
        <v>7</v>
      </c>
      <c r="E24" s="4">
        <v>695</v>
      </c>
      <c r="F24" s="2">
        <v>3.89</v>
      </c>
      <c r="G24" s="8" t="s">
        <v>11</v>
      </c>
      <c r="H24" s="3">
        <f>E24*F24</f>
        <v>2703.55</v>
      </c>
    </row>
    <row r="25" spans="1:10" x14ac:dyDescent="0.25">
      <c r="A25" s="1">
        <v>43924</v>
      </c>
      <c r="B25" t="e" vm="1214">
        <v>#VALUE!</v>
      </c>
      <c r="C25" s="6" t="str" cm="1">
        <f t="array" ref="C25">_FV(Ledger[[#This Row],[Stock]],"Ticker symbol",TRUE)</f>
        <v>NEA</v>
      </c>
      <c r="D25" t="s">
        <v>7</v>
      </c>
      <c r="E25" s="4">
        <v>1376</v>
      </c>
      <c r="F25" s="2">
        <v>1.0900000000000001</v>
      </c>
      <c r="G25" s="8" t="s">
        <v>11</v>
      </c>
      <c r="H25" s="3">
        <f>E25*F25</f>
        <v>1499.8400000000001</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5097-6638-48AD-A54D-14C13F54AD89}">
  <sheetPr codeName="Sheet2"/>
  <dimension ref="A2:NJ268"/>
  <sheetViews>
    <sheetView workbookViewId="0">
      <selection activeCell="J5" sqref="J5:J6"/>
      <pivotSelection pane="bottomRight" showHeader="1" axis="axisRow" activeRow="4" activeCol="9" previousRow="4" previousCol="9" click="1" r:id="rId1">
        <pivotArea dataOnly="0" labelOnly="1" outline="0" fieldPosition="0">
          <references count="1">
            <reference field="1" count="0"/>
          </references>
        </pivotArea>
      </pivotSelection>
    </sheetView>
  </sheetViews>
  <sheetFormatPr defaultRowHeight="15" x14ac:dyDescent="0.25"/>
  <cols>
    <col min="1" max="1" width="28.42578125" bestFit="1" customWidth="1"/>
    <col min="2" max="2" width="11.5703125" bestFit="1" customWidth="1"/>
    <col min="3" max="3" width="8.5703125" bestFit="1" customWidth="1"/>
    <col min="4" max="4" width="12.28515625" bestFit="1" customWidth="1"/>
    <col min="5" max="5" width="11.85546875" bestFit="1" customWidth="1"/>
    <col min="6" max="6" width="7.7109375" bestFit="1" customWidth="1"/>
    <col min="7" max="7" width="6.28515625" bestFit="1" customWidth="1"/>
    <col min="8" max="8" width="9.85546875" bestFit="1" customWidth="1"/>
    <col min="10" max="10" width="13.140625" bestFit="1" customWidth="1"/>
    <col min="11" max="11" width="12.5703125" customWidth="1"/>
    <col min="12" max="12" width="10.7109375" bestFit="1" customWidth="1"/>
    <col min="13" max="29" width="10" bestFit="1" customWidth="1"/>
    <col min="30" max="38" width="9.28515625" bestFit="1" customWidth="1"/>
    <col min="39" max="60" width="9.7109375" bestFit="1" customWidth="1"/>
    <col min="61" max="100" width="9.28515625" bestFit="1" customWidth="1"/>
    <col min="101" max="119" width="9.7109375" bestFit="1" customWidth="1"/>
    <col min="120" max="128" width="9.28515625" bestFit="1" customWidth="1"/>
    <col min="129" max="150" width="9.85546875" bestFit="1" customWidth="1"/>
    <col min="151" max="159" width="9.28515625" bestFit="1" customWidth="1"/>
    <col min="160" max="180" width="9.5703125" bestFit="1" customWidth="1"/>
    <col min="181" max="189" width="9.28515625" bestFit="1" customWidth="1"/>
    <col min="190" max="211" width="10.140625" bestFit="1" customWidth="1"/>
    <col min="212" max="220" width="9.28515625" bestFit="1" customWidth="1"/>
    <col min="221" max="241" width="9.42578125" bestFit="1" customWidth="1"/>
    <col min="242" max="281" width="9.28515625" bestFit="1" customWidth="1"/>
    <col min="282" max="303" width="9.85546875" bestFit="1" customWidth="1"/>
    <col min="304" max="312" width="9.28515625" bestFit="1" customWidth="1"/>
    <col min="313" max="333" width="9.7109375" bestFit="1" customWidth="1"/>
    <col min="334" max="342" width="9.28515625" bestFit="1" customWidth="1"/>
    <col min="343" max="364" width="9.42578125" bestFit="1" customWidth="1"/>
    <col min="365" max="373" width="9.28515625" bestFit="1" customWidth="1"/>
    <col min="374" max="374" width="10" bestFit="1" customWidth="1"/>
  </cols>
  <sheetData>
    <row r="2" spans="1:374" x14ac:dyDescent="0.25">
      <c r="A2" t="s">
        <v>6</v>
      </c>
      <c r="B2" t="s">
        <v>23</v>
      </c>
      <c r="C2" t="s">
        <v>1</v>
      </c>
      <c r="D2" t="s">
        <v>17</v>
      </c>
      <c r="E2" t="s">
        <v>18</v>
      </c>
      <c r="F2" t="s">
        <v>5</v>
      </c>
      <c r="G2" t="s">
        <v>19</v>
      </c>
      <c r="H2" t="s">
        <v>20</v>
      </c>
      <c r="J2" s="5" t="s">
        <v>6</v>
      </c>
      <c r="K2" t="s">
        <v>26</v>
      </c>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row>
    <row r="3" spans="1:374" x14ac:dyDescent="0.25">
      <c r="A3" t="e" vm="1249">
        <v>#VALUE!</v>
      </c>
      <c r="B3" t="str" cm="1">
        <f t="array" ref="B3">_FV(WatchList[[#This Row],[Stock]],"Exchange abbreviation",TRUE)</f>
        <v>XASX</v>
      </c>
      <c r="C3" t="str" cm="1">
        <f t="array" ref="C3">_FV(WatchList[[#This Row],[Stock]],"Ticker symbol",TRUE)</f>
        <v>BLD</v>
      </c>
      <c r="D3" s="7" cm="1">
        <f t="array" ref="D3">_FV(A3,"52 week high",TRUE)</f>
        <v>7.43</v>
      </c>
      <c r="E3" s="7" cm="1">
        <f t="array" ref="E3">_FV(A3,"52 week low",TRUE)</f>
        <v>4.74</v>
      </c>
      <c r="F3" s="7" cm="1">
        <f t="array" ref="F3">_FV(A3,"Price")</f>
        <v>6.03</v>
      </c>
      <c r="G3" s="3" cm="1">
        <f t="array" ref="G3">_FV(A3,"P/E",TRUE)</f>
        <v>11.47</v>
      </c>
      <c r="H3" s="11" cm="1">
        <f t="array" ref="H3">_FV(A3,"Change (%)",TRUE)</f>
        <v>1.6609999999999999E-3</v>
      </c>
    </row>
    <row r="4" spans="1:374" x14ac:dyDescent="0.25">
      <c r="A4" t="e" vm="1250">
        <v>#VALUE!</v>
      </c>
      <c r="B4" t="str" cm="1">
        <f t="array" ref="B4">_FV(WatchList[[#This Row],[Stock]],"Exchange abbreviation",TRUE)</f>
        <v>XASX</v>
      </c>
      <c r="C4" t="str" cm="1">
        <f t="array" ref="C4">_FV(WatchList[[#This Row],[Stock]],"Ticker symbol",TRUE)</f>
        <v>ASB</v>
      </c>
      <c r="D4" s="7" cm="1">
        <f t="array" ref="D4">_FV(A4,"52 week high",TRUE)</f>
        <v>2.74</v>
      </c>
      <c r="E4" s="7" cm="1">
        <f t="array" ref="E4">_FV(A4,"52 week low",TRUE)</f>
        <v>1.61</v>
      </c>
      <c r="F4" s="7" cm="1">
        <f t="array" ref="F4">_FV(A4,"Price")</f>
        <v>1.9025000000000001</v>
      </c>
      <c r="G4" s="3" cm="1">
        <f t="array" ref="G4">_FV(A4,"P/E",TRUE)</f>
        <v>8.32</v>
      </c>
      <c r="H4" s="11" cm="1">
        <f t="array" ref="H4">_FV(A4,"Change (%)",TRUE)</f>
        <v>1.1968000000000001E-2</v>
      </c>
      <c r="J4" s="5" t="s">
        <v>23</v>
      </c>
      <c r="K4" s="5" t="s">
        <v>1</v>
      </c>
    </row>
    <row r="5" spans="1:374" x14ac:dyDescent="0.25">
      <c r="J5" t="s">
        <v>0</v>
      </c>
      <c r="K5" t="s">
        <v>24</v>
      </c>
    </row>
    <row r="6" spans="1:374" x14ac:dyDescent="0.25">
      <c r="J6" t="s">
        <v>0</v>
      </c>
      <c r="K6" t="s">
        <v>25</v>
      </c>
    </row>
    <row r="14" spans="1:374" x14ac:dyDescent="0.25">
      <c r="J14" s="12"/>
    </row>
    <row r="15" spans="1:374" x14ac:dyDescent="0.25">
      <c r="J15" s="12"/>
    </row>
    <row r="16" spans="1:374" x14ac:dyDescent="0.25">
      <c r="G16" s="6"/>
      <c r="J16" s="12"/>
    </row>
    <row r="17" spans="10:10" x14ac:dyDescent="0.25">
      <c r="J17" s="12"/>
    </row>
    <row r="18" spans="10:10" x14ac:dyDescent="0.25">
      <c r="J18" s="12"/>
    </row>
    <row r="19" spans="10:10" x14ac:dyDescent="0.25">
      <c r="J19" s="12"/>
    </row>
    <row r="20" spans="10:10" x14ac:dyDescent="0.25">
      <c r="J20" s="12"/>
    </row>
    <row r="21" spans="10:10" x14ac:dyDescent="0.25">
      <c r="J21" s="12"/>
    </row>
    <row r="22" spans="10:10" x14ac:dyDescent="0.25">
      <c r="J22" s="12"/>
    </row>
    <row r="23" spans="10:10" x14ac:dyDescent="0.25">
      <c r="J23" s="12"/>
    </row>
    <row r="24" spans="10:10" x14ac:dyDescent="0.25">
      <c r="J24" s="12"/>
    </row>
    <row r="25" spans="10:10" x14ac:dyDescent="0.25">
      <c r="J25" s="12"/>
    </row>
    <row r="26" spans="10:10" x14ac:dyDescent="0.25">
      <c r="J26" s="12"/>
    </row>
    <row r="27" spans="10:10" x14ac:dyDescent="0.25">
      <c r="J27" s="12"/>
    </row>
    <row r="28" spans="10:10" x14ac:dyDescent="0.25">
      <c r="J28" s="12"/>
    </row>
    <row r="29" spans="10:10" x14ac:dyDescent="0.25">
      <c r="J29" s="12"/>
    </row>
    <row r="30" spans="10:10" x14ac:dyDescent="0.25">
      <c r="J30" s="12"/>
    </row>
    <row r="31" spans="10:10" x14ac:dyDescent="0.25">
      <c r="J31" s="12"/>
    </row>
    <row r="32" spans="10:10" x14ac:dyDescent="0.25">
      <c r="J32" s="12"/>
    </row>
    <row r="33" spans="10:10" x14ac:dyDescent="0.25">
      <c r="J33" s="12"/>
    </row>
    <row r="34" spans="10:10" x14ac:dyDescent="0.25">
      <c r="J34" s="12"/>
    </row>
    <row r="35" spans="10:10" x14ac:dyDescent="0.25">
      <c r="J35" s="12"/>
    </row>
    <row r="36" spans="10:10" x14ac:dyDescent="0.25">
      <c r="J36" s="12"/>
    </row>
    <row r="37" spans="10:10" x14ac:dyDescent="0.25">
      <c r="J37" s="12"/>
    </row>
    <row r="38" spans="10:10" x14ac:dyDescent="0.25">
      <c r="J38" s="12"/>
    </row>
    <row r="39" spans="10:10" x14ac:dyDescent="0.25">
      <c r="J39" s="12"/>
    </row>
    <row r="40" spans="10:10" x14ac:dyDescent="0.25">
      <c r="J40" s="12"/>
    </row>
    <row r="41" spans="10:10" x14ac:dyDescent="0.25">
      <c r="J41" s="12"/>
    </row>
    <row r="42" spans="10:10" x14ac:dyDescent="0.25">
      <c r="J42" s="12"/>
    </row>
    <row r="43" spans="10:10" x14ac:dyDescent="0.25">
      <c r="J43" s="12"/>
    </row>
    <row r="44" spans="10:10" x14ac:dyDescent="0.25">
      <c r="J44" s="12"/>
    </row>
    <row r="45" spans="10:10" x14ac:dyDescent="0.25">
      <c r="J45" s="12"/>
    </row>
    <row r="46" spans="10:10" x14ac:dyDescent="0.25">
      <c r="J46" s="12"/>
    </row>
    <row r="47" spans="10:10" x14ac:dyDescent="0.25">
      <c r="J47" s="12"/>
    </row>
    <row r="48" spans="10:10" x14ac:dyDescent="0.25">
      <c r="J48" s="12"/>
    </row>
    <row r="49" spans="10:10" x14ac:dyDescent="0.25">
      <c r="J49" s="12"/>
    </row>
    <row r="50" spans="10:10" x14ac:dyDescent="0.25">
      <c r="J50" s="12"/>
    </row>
    <row r="51" spans="10:10" x14ac:dyDescent="0.25">
      <c r="J51" s="12"/>
    </row>
    <row r="52" spans="10:10" x14ac:dyDescent="0.25">
      <c r="J52" s="12"/>
    </row>
    <row r="53" spans="10:10" x14ac:dyDescent="0.25">
      <c r="J53" s="12"/>
    </row>
    <row r="54" spans="10:10" x14ac:dyDescent="0.25">
      <c r="J54" s="12"/>
    </row>
    <row r="55" spans="10:10" x14ac:dyDescent="0.25">
      <c r="J55" s="12"/>
    </row>
    <row r="56" spans="10:10" x14ac:dyDescent="0.25">
      <c r="J56" s="12"/>
    </row>
    <row r="57" spans="10:10" x14ac:dyDescent="0.25">
      <c r="J57" s="12"/>
    </row>
    <row r="58" spans="10:10" x14ac:dyDescent="0.25">
      <c r="J58" s="12"/>
    </row>
    <row r="59" spans="10:10" x14ac:dyDescent="0.25">
      <c r="J59" s="12"/>
    </row>
    <row r="60" spans="10:10" x14ac:dyDescent="0.25">
      <c r="J60" s="12"/>
    </row>
    <row r="61" spans="10:10" x14ac:dyDescent="0.25">
      <c r="J61" s="12"/>
    </row>
    <row r="62" spans="10:10" x14ac:dyDescent="0.25">
      <c r="J62" s="12"/>
    </row>
    <row r="63" spans="10:10" x14ac:dyDescent="0.25">
      <c r="J63" s="12"/>
    </row>
    <row r="64" spans="10:10" x14ac:dyDescent="0.25">
      <c r="J64" s="12"/>
    </row>
    <row r="65" spans="10:10" x14ac:dyDescent="0.25">
      <c r="J65" s="12"/>
    </row>
    <row r="66" spans="10:10" x14ac:dyDescent="0.25">
      <c r="J66" s="12"/>
    </row>
    <row r="67" spans="10:10" x14ac:dyDescent="0.25">
      <c r="J67" s="12"/>
    </row>
    <row r="68" spans="10:10" x14ac:dyDescent="0.25">
      <c r="J68" s="12"/>
    </row>
    <row r="69" spans="10:10" x14ac:dyDescent="0.25">
      <c r="J69" s="12"/>
    </row>
    <row r="70" spans="10:10" x14ac:dyDescent="0.25">
      <c r="J70" s="12"/>
    </row>
    <row r="71" spans="10:10" x14ac:dyDescent="0.25">
      <c r="J71" s="12"/>
    </row>
    <row r="72" spans="10:10" x14ac:dyDescent="0.25">
      <c r="J72" s="12"/>
    </row>
    <row r="73" spans="10:10" x14ac:dyDescent="0.25">
      <c r="J73" s="12"/>
    </row>
    <row r="74" spans="10:10" x14ac:dyDescent="0.25">
      <c r="J74" s="12"/>
    </row>
    <row r="75" spans="10:10" x14ac:dyDescent="0.25">
      <c r="J75" s="12"/>
    </row>
    <row r="76" spans="10:10" x14ac:dyDescent="0.25">
      <c r="J76" s="12"/>
    </row>
    <row r="77" spans="10:10" x14ac:dyDescent="0.25">
      <c r="J77" s="12"/>
    </row>
    <row r="78" spans="10:10" x14ac:dyDescent="0.25">
      <c r="J78" s="12"/>
    </row>
    <row r="79" spans="10:10" x14ac:dyDescent="0.25">
      <c r="J79" s="12"/>
    </row>
    <row r="80" spans="10:10" x14ac:dyDescent="0.25">
      <c r="J80" s="12"/>
    </row>
    <row r="81" spans="10:10" x14ac:dyDescent="0.25">
      <c r="J81" s="12"/>
    </row>
    <row r="82" spans="10:10" x14ac:dyDescent="0.25">
      <c r="J82" s="12"/>
    </row>
    <row r="83" spans="10:10" x14ac:dyDescent="0.25">
      <c r="J83" s="12"/>
    </row>
    <row r="84" spans="10:10" x14ac:dyDescent="0.25">
      <c r="J84" s="12"/>
    </row>
    <row r="85" spans="10:10" x14ac:dyDescent="0.25">
      <c r="J85" s="12"/>
    </row>
    <row r="86" spans="10:10" x14ac:dyDescent="0.25">
      <c r="J86" s="12"/>
    </row>
    <row r="87" spans="10:10" x14ac:dyDescent="0.25">
      <c r="J87" s="12"/>
    </row>
    <row r="88" spans="10:10" x14ac:dyDescent="0.25">
      <c r="J88" s="12"/>
    </row>
    <row r="89" spans="10:10" x14ac:dyDescent="0.25">
      <c r="J89" s="12"/>
    </row>
    <row r="90" spans="10:10" x14ac:dyDescent="0.25">
      <c r="J90" s="12"/>
    </row>
    <row r="91" spans="10:10" x14ac:dyDescent="0.25">
      <c r="J91" s="12"/>
    </row>
    <row r="92" spans="10:10" x14ac:dyDescent="0.25">
      <c r="J92" s="12"/>
    </row>
    <row r="93" spans="10:10" x14ac:dyDescent="0.25">
      <c r="J93" s="12"/>
    </row>
    <row r="94" spans="10:10" x14ac:dyDescent="0.25">
      <c r="J94" s="12"/>
    </row>
    <row r="95" spans="10:10" x14ac:dyDescent="0.25">
      <c r="J95" s="12"/>
    </row>
    <row r="96" spans="10:10" x14ac:dyDescent="0.25">
      <c r="J96" s="12"/>
    </row>
    <row r="97" spans="10:10" x14ac:dyDescent="0.25">
      <c r="J97" s="12"/>
    </row>
    <row r="98" spans="10:10" x14ac:dyDescent="0.25">
      <c r="J98" s="12"/>
    </row>
    <row r="99" spans="10:10" x14ac:dyDescent="0.25">
      <c r="J99" s="12"/>
    </row>
    <row r="100" spans="10:10" x14ac:dyDescent="0.25">
      <c r="J100" s="12"/>
    </row>
    <row r="101" spans="10:10" x14ac:dyDescent="0.25">
      <c r="J101" s="12"/>
    </row>
    <row r="102" spans="10:10" x14ac:dyDescent="0.25">
      <c r="J102" s="12"/>
    </row>
    <row r="103" spans="10:10" x14ac:dyDescent="0.25">
      <c r="J103" s="12"/>
    </row>
    <row r="104" spans="10:10" x14ac:dyDescent="0.25">
      <c r="J104" s="12"/>
    </row>
    <row r="105" spans="10:10" x14ac:dyDescent="0.25">
      <c r="J105" s="12"/>
    </row>
    <row r="106" spans="10:10" x14ac:dyDescent="0.25">
      <c r="J106" s="12"/>
    </row>
    <row r="107" spans="10:10" x14ac:dyDescent="0.25">
      <c r="J107" s="12"/>
    </row>
    <row r="108" spans="10:10" x14ac:dyDescent="0.25">
      <c r="J108" s="12"/>
    </row>
    <row r="109" spans="10:10" x14ac:dyDescent="0.25">
      <c r="J109" s="12"/>
    </row>
    <row r="110" spans="10:10" x14ac:dyDescent="0.25">
      <c r="J110" s="12"/>
    </row>
    <row r="111" spans="10:10" x14ac:dyDescent="0.25">
      <c r="J111" s="12"/>
    </row>
    <row r="112" spans="10:10" x14ac:dyDescent="0.25">
      <c r="J112" s="12"/>
    </row>
    <row r="113" spans="10:10" x14ac:dyDescent="0.25">
      <c r="J113" s="12"/>
    </row>
    <row r="114" spans="10:10" x14ac:dyDescent="0.25">
      <c r="J114" s="12"/>
    </row>
    <row r="115" spans="10:10" x14ac:dyDescent="0.25">
      <c r="J115" s="12"/>
    </row>
    <row r="116" spans="10:10" x14ac:dyDescent="0.25">
      <c r="J116" s="12"/>
    </row>
    <row r="117" spans="10:10" x14ac:dyDescent="0.25">
      <c r="J117" s="12"/>
    </row>
    <row r="118" spans="10:10" x14ac:dyDescent="0.25">
      <c r="J118" s="12"/>
    </row>
    <row r="119" spans="10:10" x14ac:dyDescent="0.25">
      <c r="J119" s="12"/>
    </row>
    <row r="120" spans="10:10" x14ac:dyDescent="0.25">
      <c r="J120" s="12"/>
    </row>
    <row r="121" spans="10:10" x14ac:dyDescent="0.25">
      <c r="J121" s="12"/>
    </row>
    <row r="122" spans="10:10" x14ac:dyDescent="0.25">
      <c r="J122" s="12"/>
    </row>
    <row r="123" spans="10:10" x14ac:dyDescent="0.25">
      <c r="J123" s="12"/>
    </row>
    <row r="124" spans="10:10" x14ac:dyDescent="0.25">
      <c r="J124" s="12"/>
    </row>
    <row r="125" spans="10:10" x14ac:dyDescent="0.25">
      <c r="J125" s="12"/>
    </row>
    <row r="126" spans="10:10" x14ac:dyDescent="0.25">
      <c r="J126" s="12"/>
    </row>
    <row r="127" spans="10:10" x14ac:dyDescent="0.25">
      <c r="J127" s="12"/>
    </row>
    <row r="128" spans="10:10" x14ac:dyDescent="0.25">
      <c r="J128" s="12"/>
    </row>
    <row r="129" spans="10:10" x14ac:dyDescent="0.25">
      <c r="J129" s="12"/>
    </row>
    <row r="130" spans="10:10" x14ac:dyDescent="0.25">
      <c r="J130" s="12"/>
    </row>
    <row r="131" spans="10:10" x14ac:dyDescent="0.25">
      <c r="J131" s="12"/>
    </row>
    <row r="132" spans="10:10" x14ac:dyDescent="0.25">
      <c r="J132" s="12"/>
    </row>
    <row r="133" spans="10:10" x14ac:dyDescent="0.25">
      <c r="J133" s="12"/>
    </row>
    <row r="134" spans="10:10" x14ac:dyDescent="0.25">
      <c r="J134" s="12"/>
    </row>
    <row r="135" spans="10:10" x14ac:dyDescent="0.25">
      <c r="J135" s="12"/>
    </row>
    <row r="136" spans="10:10" x14ac:dyDescent="0.25">
      <c r="J136" s="12"/>
    </row>
    <row r="137" spans="10:10" x14ac:dyDescent="0.25">
      <c r="J137" s="12"/>
    </row>
    <row r="138" spans="10:10" x14ac:dyDescent="0.25">
      <c r="J138" s="12"/>
    </row>
    <row r="139" spans="10:10" x14ac:dyDescent="0.25">
      <c r="J139" s="12"/>
    </row>
    <row r="140" spans="10:10" x14ac:dyDescent="0.25">
      <c r="J140" s="12"/>
    </row>
    <row r="141" spans="10:10" x14ac:dyDescent="0.25">
      <c r="J141" s="12"/>
    </row>
    <row r="142" spans="10:10" x14ac:dyDescent="0.25">
      <c r="J142" s="12"/>
    </row>
    <row r="143" spans="10:10" x14ac:dyDescent="0.25">
      <c r="J143" s="12"/>
    </row>
    <row r="144" spans="10:10" x14ac:dyDescent="0.25">
      <c r="J144" s="12"/>
    </row>
    <row r="145" spans="10:10" x14ac:dyDescent="0.25">
      <c r="J145" s="12"/>
    </row>
    <row r="146" spans="10:10" x14ac:dyDescent="0.25">
      <c r="J146" s="12"/>
    </row>
    <row r="147" spans="10:10" x14ac:dyDescent="0.25">
      <c r="J147" s="12"/>
    </row>
    <row r="148" spans="10:10" x14ac:dyDescent="0.25">
      <c r="J148" s="12"/>
    </row>
    <row r="149" spans="10:10" x14ac:dyDescent="0.25">
      <c r="J149" s="12"/>
    </row>
    <row r="150" spans="10:10" x14ac:dyDescent="0.25">
      <c r="J150" s="12"/>
    </row>
    <row r="151" spans="10:10" x14ac:dyDescent="0.25">
      <c r="J151" s="12"/>
    </row>
    <row r="152" spans="10:10" x14ac:dyDescent="0.25">
      <c r="J152" s="12"/>
    </row>
    <row r="153" spans="10:10" x14ac:dyDescent="0.25">
      <c r="J153" s="12"/>
    </row>
    <row r="154" spans="10:10" x14ac:dyDescent="0.25">
      <c r="J154" s="12"/>
    </row>
    <row r="155" spans="10:10" x14ac:dyDescent="0.25">
      <c r="J155" s="12"/>
    </row>
    <row r="156" spans="10:10" x14ac:dyDescent="0.25">
      <c r="J156" s="12"/>
    </row>
    <row r="157" spans="10:10" x14ac:dyDescent="0.25">
      <c r="J157" s="12"/>
    </row>
    <row r="158" spans="10:10" x14ac:dyDescent="0.25">
      <c r="J158" s="12"/>
    </row>
    <row r="159" spans="10:10" x14ac:dyDescent="0.25">
      <c r="J159" s="12"/>
    </row>
    <row r="160" spans="10:10" x14ac:dyDescent="0.25">
      <c r="J160" s="12"/>
    </row>
    <row r="161" spans="10:10" x14ac:dyDescent="0.25">
      <c r="J161" s="12"/>
    </row>
    <row r="162" spans="10:10" x14ac:dyDescent="0.25">
      <c r="J162" s="12"/>
    </row>
    <row r="163" spans="10:10" x14ac:dyDescent="0.25">
      <c r="J163" s="12"/>
    </row>
    <row r="164" spans="10:10" x14ac:dyDescent="0.25">
      <c r="J164" s="12"/>
    </row>
    <row r="165" spans="10:10" x14ac:dyDescent="0.25">
      <c r="J165" s="12"/>
    </row>
    <row r="166" spans="10:10" x14ac:dyDescent="0.25">
      <c r="J166" s="12"/>
    </row>
    <row r="167" spans="10:10" x14ac:dyDescent="0.25">
      <c r="J167" s="12"/>
    </row>
    <row r="168" spans="10:10" x14ac:dyDescent="0.25">
      <c r="J168" s="12"/>
    </row>
    <row r="169" spans="10:10" x14ac:dyDescent="0.25">
      <c r="J169" s="12"/>
    </row>
    <row r="170" spans="10:10" x14ac:dyDescent="0.25">
      <c r="J170" s="12"/>
    </row>
    <row r="171" spans="10:10" x14ac:dyDescent="0.25">
      <c r="J171" s="12"/>
    </row>
    <row r="172" spans="10:10" x14ac:dyDescent="0.25">
      <c r="J172" s="12"/>
    </row>
    <row r="173" spans="10:10" x14ac:dyDescent="0.25">
      <c r="J173" s="12"/>
    </row>
    <row r="174" spans="10:10" x14ac:dyDescent="0.25">
      <c r="J174" s="12"/>
    </row>
    <row r="175" spans="10:10" x14ac:dyDescent="0.25">
      <c r="J175" s="12"/>
    </row>
    <row r="176" spans="10:10" x14ac:dyDescent="0.25">
      <c r="J176" s="12"/>
    </row>
    <row r="177" spans="10:10" x14ac:dyDescent="0.25">
      <c r="J177" s="12"/>
    </row>
    <row r="178" spans="10:10" x14ac:dyDescent="0.25">
      <c r="J178" s="12"/>
    </row>
    <row r="179" spans="10:10" x14ac:dyDescent="0.25">
      <c r="J179" s="12"/>
    </row>
    <row r="180" spans="10:10" x14ac:dyDescent="0.25">
      <c r="J180" s="12"/>
    </row>
    <row r="181" spans="10:10" x14ac:dyDescent="0.25">
      <c r="J181" s="12"/>
    </row>
    <row r="182" spans="10:10" x14ac:dyDescent="0.25">
      <c r="J182" s="12"/>
    </row>
    <row r="183" spans="10:10" x14ac:dyDescent="0.25">
      <c r="J183" s="12"/>
    </row>
    <row r="184" spans="10:10" x14ac:dyDescent="0.25">
      <c r="J184" s="12"/>
    </row>
    <row r="185" spans="10:10" x14ac:dyDescent="0.25">
      <c r="J185" s="12"/>
    </row>
    <row r="186" spans="10:10" x14ac:dyDescent="0.25">
      <c r="J186" s="12"/>
    </row>
    <row r="187" spans="10:10" x14ac:dyDescent="0.25">
      <c r="J187" s="12"/>
    </row>
    <row r="188" spans="10:10" x14ac:dyDescent="0.25">
      <c r="J188" s="12"/>
    </row>
    <row r="189" spans="10:10" x14ac:dyDescent="0.25">
      <c r="J189" s="12"/>
    </row>
    <row r="190" spans="10:10" x14ac:dyDescent="0.25">
      <c r="J190" s="12"/>
    </row>
    <row r="191" spans="10:10" x14ac:dyDescent="0.25">
      <c r="J191" s="12"/>
    </row>
    <row r="192" spans="10:10" x14ac:dyDescent="0.25">
      <c r="J192" s="12"/>
    </row>
    <row r="193" spans="10:10" x14ac:dyDescent="0.25">
      <c r="J193" s="12"/>
    </row>
    <row r="194" spans="10:10" x14ac:dyDescent="0.25">
      <c r="J194" s="12"/>
    </row>
    <row r="195" spans="10:10" x14ac:dyDescent="0.25">
      <c r="J195" s="12"/>
    </row>
    <row r="196" spans="10:10" x14ac:dyDescent="0.25">
      <c r="J196" s="12"/>
    </row>
    <row r="197" spans="10:10" x14ac:dyDescent="0.25">
      <c r="J197" s="12"/>
    </row>
    <row r="198" spans="10:10" x14ac:dyDescent="0.25">
      <c r="J198" s="12"/>
    </row>
    <row r="199" spans="10:10" x14ac:dyDescent="0.25">
      <c r="J199" s="12"/>
    </row>
    <row r="200" spans="10:10" x14ac:dyDescent="0.25">
      <c r="J200" s="12"/>
    </row>
    <row r="201" spans="10:10" x14ac:dyDescent="0.25">
      <c r="J201" s="12"/>
    </row>
    <row r="202" spans="10:10" x14ac:dyDescent="0.25">
      <c r="J202" s="12"/>
    </row>
    <row r="203" spans="10:10" x14ac:dyDescent="0.25">
      <c r="J203" s="12"/>
    </row>
    <row r="204" spans="10:10" x14ac:dyDescent="0.25">
      <c r="J204" s="12"/>
    </row>
    <row r="205" spans="10:10" x14ac:dyDescent="0.25">
      <c r="J205" s="12"/>
    </row>
    <row r="206" spans="10:10" x14ac:dyDescent="0.25">
      <c r="J206" s="12"/>
    </row>
    <row r="207" spans="10:10" x14ac:dyDescent="0.25">
      <c r="J207" s="12"/>
    </row>
    <row r="208" spans="10:10" x14ac:dyDescent="0.25">
      <c r="J208" s="12"/>
    </row>
    <row r="209" spans="10:10" x14ac:dyDescent="0.25">
      <c r="J209" s="12"/>
    </row>
    <row r="210" spans="10:10" x14ac:dyDescent="0.25">
      <c r="J210" s="12"/>
    </row>
    <row r="211" spans="10:10" x14ac:dyDescent="0.25">
      <c r="J211" s="12"/>
    </row>
    <row r="212" spans="10:10" x14ac:dyDescent="0.25">
      <c r="J212" s="12"/>
    </row>
    <row r="213" spans="10:10" x14ac:dyDescent="0.25">
      <c r="J213" s="12"/>
    </row>
    <row r="214" spans="10:10" x14ac:dyDescent="0.25">
      <c r="J214" s="12"/>
    </row>
    <row r="215" spans="10:10" x14ac:dyDescent="0.25">
      <c r="J215" s="12"/>
    </row>
    <row r="216" spans="10:10" x14ac:dyDescent="0.25">
      <c r="J216" s="12"/>
    </row>
    <row r="217" spans="10:10" x14ac:dyDescent="0.25">
      <c r="J217" s="12"/>
    </row>
    <row r="218" spans="10:10" x14ac:dyDescent="0.25">
      <c r="J218" s="12"/>
    </row>
    <row r="219" spans="10:10" x14ac:dyDescent="0.25">
      <c r="J219" s="12"/>
    </row>
    <row r="220" spans="10:10" x14ac:dyDescent="0.25">
      <c r="J220" s="12"/>
    </row>
    <row r="221" spans="10:10" x14ac:dyDescent="0.25">
      <c r="J221" s="12"/>
    </row>
    <row r="222" spans="10:10" x14ac:dyDescent="0.25">
      <c r="J222" s="12"/>
    </row>
    <row r="223" spans="10:10" x14ac:dyDescent="0.25">
      <c r="J223" s="12"/>
    </row>
    <row r="224" spans="10:10" x14ac:dyDescent="0.25">
      <c r="J224" s="12"/>
    </row>
    <row r="225" spans="10:10" x14ac:dyDescent="0.25">
      <c r="J225" s="12"/>
    </row>
    <row r="226" spans="10:10" x14ac:dyDescent="0.25">
      <c r="J226" s="12"/>
    </row>
    <row r="227" spans="10:10" x14ac:dyDescent="0.25">
      <c r="J227" s="12"/>
    </row>
    <row r="228" spans="10:10" x14ac:dyDescent="0.25">
      <c r="J228" s="12"/>
    </row>
    <row r="229" spans="10:10" x14ac:dyDescent="0.25">
      <c r="J229" s="12"/>
    </row>
    <row r="230" spans="10:10" x14ac:dyDescent="0.25">
      <c r="J230" s="12"/>
    </row>
    <row r="231" spans="10:10" x14ac:dyDescent="0.25">
      <c r="J231" s="12"/>
    </row>
    <row r="232" spans="10:10" x14ac:dyDescent="0.25">
      <c r="J232" s="12"/>
    </row>
    <row r="233" spans="10:10" x14ac:dyDescent="0.25">
      <c r="J233" s="12"/>
    </row>
    <row r="234" spans="10:10" x14ac:dyDescent="0.25">
      <c r="J234" s="12"/>
    </row>
    <row r="235" spans="10:10" x14ac:dyDescent="0.25">
      <c r="J235" s="12"/>
    </row>
    <row r="236" spans="10:10" x14ac:dyDescent="0.25">
      <c r="J236" s="12"/>
    </row>
    <row r="237" spans="10:10" x14ac:dyDescent="0.25">
      <c r="J237" s="12"/>
    </row>
    <row r="238" spans="10:10" x14ac:dyDescent="0.25">
      <c r="J238" s="12"/>
    </row>
    <row r="239" spans="10:10" x14ac:dyDescent="0.25">
      <c r="J239" s="12"/>
    </row>
    <row r="240" spans="10:10" x14ac:dyDescent="0.25">
      <c r="J240" s="12"/>
    </row>
    <row r="241" spans="10:10" x14ac:dyDescent="0.25">
      <c r="J241" s="12"/>
    </row>
    <row r="242" spans="10:10" x14ac:dyDescent="0.25">
      <c r="J242" s="12"/>
    </row>
    <row r="243" spans="10:10" x14ac:dyDescent="0.25">
      <c r="J243" s="12"/>
    </row>
    <row r="244" spans="10:10" x14ac:dyDescent="0.25">
      <c r="J244" s="12"/>
    </row>
    <row r="245" spans="10:10" x14ac:dyDescent="0.25">
      <c r="J245" s="12"/>
    </row>
    <row r="246" spans="10:10" x14ac:dyDescent="0.25">
      <c r="J246" s="12"/>
    </row>
    <row r="247" spans="10:10" x14ac:dyDescent="0.25">
      <c r="J247" s="12"/>
    </row>
    <row r="248" spans="10:10" x14ac:dyDescent="0.25">
      <c r="J248" s="12"/>
    </row>
    <row r="249" spans="10:10" x14ac:dyDescent="0.25">
      <c r="J249" s="12"/>
    </row>
    <row r="250" spans="10:10" x14ac:dyDescent="0.25">
      <c r="J250" s="12"/>
    </row>
    <row r="251" spans="10:10" x14ac:dyDescent="0.25">
      <c r="J251" s="12"/>
    </row>
    <row r="252" spans="10:10" x14ac:dyDescent="0.25">
      <c r="J252" s="12"/>
    </row>
    <row r="253" spans="10:10" x14ac:dyDescent="0.25">
      <c r="J253" s="12"/>
    </row>
    <row r="254" spans="10:10" x14ac:dyDescent="0.25">
      <c r="J254" s="12"/>
    </row>
    <row r="255" spans="10:10" x14ac:dyDescent="0.25">
      <c r="J255" s="12"/>
    </row>
    <row r="256" spans="10:10" x14ac:dyDescent="0.25">
      <c r="J256" s="12"/>
    </row>
    <row r="257" spans="10:10" x14ac:dyDescent="0.25">
      <c r="J257" s="12"/>
    </row>
    <row r="258" spans="10:10" x14ac:dyDescent="0.25">
      <c r="J258" s="12"/>
    </row>
    <row r="259" spans="10:10" x14ac:dyDescent="0.25">
      <c r="J259" s="12"/>
    </row>
    <row r="260" spans="10:10" x14ac:dyDescent="0.25">
      <c r="J260" s="12"/>
    </row>
    <row r="261" spans="10:10" x14ac:dyDescent="0.25">
      <c r="J261" s="12"/>
    </row>
    <row r="262" spans="10:10" x14ac:dyDescent="0.25">
      <c r="J262" s="12"/>
    </row>
    <row r="263" spans="10:10" x14ac:dyDescent="0.25">
      <c r="J263" s="12"/>
    </row>
    <row r="264" spans="10:10" x14ac:dyDescent="0.25">
      <c r="J264" s="12"/>
    </row>
    <row r="265" spans="10:10" x14ac:dyDescent="0.25">
      <c r="J265" s="12"/>
    </row>
    <row r="266" spans="10:10" x14ac:dyDescent="0.25">
      <c r="J266" s="12"/>
    </row>
    <row r="267" spans="10:10" x14ac:dyDescent="0.25">
      <c r="J267" s="12"/>
    </row>
    <row r="268" spans="10:10" x14ac:dyDescent="0.25">
      <c r="J268" s="12"/>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B4715-085E-4F49-A4E3-F341ABC33593}">
  <sheetPr codeName="Sheet4"/>
  <dimension ref="A1:IV28"/>
  <sheetViews>
    <sheetView workbookViewId="0">
      <selection activeCell="A6" sqref="A6"/>
    </sheetView>
  </sheetViews>
  <sheetFormatPr defaultRowHeight="15" x14ac:dyDescent="0.25"/>
  <cols>
    <col min="1" max="1" width="11.5703125" bestFit="1" customWidth="1"/>
    <col min="3" max="6" width="10.7109375" bestFit="1" customWidth="1"/>
  </cols>
  <sheetData>
    <row r="1" spans="1:256" x14ac:dyDescent="0.25">
      <c r="A1" s="5" t="s">
        <v>6</v>
      </c>
      <c r="B1" t="s">
        <v>21</v>
      </c>
    </row>
    <row r="3" spans="1:256" x14ac:dyDescent="0.25">
      <c r="A3" s="5" t="s">
        <v>23</v>
      </c>
      <c r="B3" s="5" t="s">
        <v>1</v>
      </c>
      <c r="C3" cm="1" vm="2">
        <f t="array" aca="1" ref="C3:IV4" ca="1">TRANSPOSE(_xlfn.STOCKHISTORY(A4&amp;":"&amp;B4,TODAY()-365,TODAY(),0,0))</f>
        <v>44187</v>
      </c>
      <c r="D3" vm="3">
        <f ca="1"/>
        <v>44188</v>
      </c>
      <c r="E3" vm="4">
        <f ca="1"/>
        <v>44189</v>
      </c>
      <c r="F3" vm="5">
        <f ca="1"/>
        <v>44194</v>
      </c>
      <c r="G3" vm="6">
        <f ca="1"/>
        <v>44195</v>
      </c>
      <c r="H3" vm="7">
        <f ca="1"/>
        <v>44196</v>
      </c>
      <c r="I3" vm="8">
        <f ca="1"/>
        <v>44200</v>
      </c>
      <c r="J3" vm="9">
        <f ca="1"/>
        <v>44201</v>
      </c>
      <c r="K3" vm="10">
        <f ca="1"/>
        <v>44202</v>
      </c>
      <c r="L3" vm="11">
        <f ca="1"/>
        <v>44203</v>
      </c>
      <c r="M3" vm="12">
        <f ca="1"/>
        <v>44204</v>
      </c>
      <c r="N3" vm="13">
        <f ca="1"/>
        <v>44207</v>
      </c>
      <c r="O3" vm="14">
        <f ca="1"/>
        <v>44208</v>
      </c>
      <c r="P3" vm="15">
        <f ca="1"/>
        <v>44209</v>
      </c>
      <c r="Q3" vm="16">
        <f ca="1"/>
        <v>44210</v>
      </c>
      <c r="R3" vm="17">
        <f ca="1"/>
        <v>44211</v>
      </c>
      <c r="S3" vm="18">
        <f ca="1"/>
        <v>44214</v>
      </c>
      <c r="T3" vm="19">
        <f ca="1"/>
        <v>44215</v>
      </c>
      <c r="U3" vm="20">
        <f ca="1"/>
        <v>44216</v>
      </c>
      <c r="V3" vm="21">
        <f ca="1"/>
        <v>44217</v>
      </c>
      <c r="W3" vm="22">
        <f ca="1"/>
        <v>44218</v>
      </c>
      <c r="X3" vm="23">
        <f ca="1"/>
        <v>44221</v>
      </c>
      <c r="Y3" vm="24">
        <f ca="1"/>
        <v>44223</v>
      </c>
      <c r="Z3" vm="25">
        <f ca="1"/>
        <v>44224</v>
      </c>
      <c r="AA3" vm="26">
        <f ca="1"/>
        <v>44225</v>
      </c>
      <c r="AB3" vm="27">
        <f ca="1"/>
        <v>44228</v>
      </c>
      <c r="AC3" vm="28">
        <f ca="1"/>
        <v>44229</v>
      </c>
      <c r="AD3" vm="29">
        <f ca="1"/>
        <v>44230</v>
      </c>
      <c r="AE3" vm="30">
        <f ca="1"/>
        <v>44231</v>
      </c>
      <c r="AF3" vm="31">
        <f ca="1"/>
        <v>44232</v>
      </c>
      <c r="AG3" vm="32">
        <f ca="1"/>
        <v>44235</v>
      </c>
      <c r="AH3" vm="33">
        <f ca="1"/>
        <v>44236</v>
      </c>
      <c r="AI3" vm="34">
        <f ca="1"/>
        <v>44237</v>
      </c>
      <c r="AJ3" vm="35">
        <f ca="1"/>
        <v>44238</v>
      </c>
      <c r="AK3" vm="36">
        <f ca="1"/>
        <v>44239</v>
      </c>
      <c r="AL3" vm="37">
        <f ca="1"/>
        <v>44242</v>
      </c>
      <c r="AM3" vm="38">
        <f ca="1"/>
        <v>44243</v>
      </c>
      <c r="AN3" vm="39">
        <f ca="1"/>
        <v>44244</v>
      </c>
      <c r="AO3" vm="40">
        <f ca="1"/>
        <v>44245</v>
      </c>
      <c r="AP3" vm="41">
        <f ca="1"/>
        <v>44246</v>
      </c>
      <c r="AQ3" vm="42">
        <f ca="1"/>
        <v>44249</v>
      </c>
      <c r="AR3" vm="43">
        <f ca="1"/>
        <v>44250</v>
      </c>
      <c r="AS3" vm="44">
        <f ca="1"/>
        <v>44251</v>
      </c>
      <c r="AT3" vm="45">
        <f ca="1"/>
        <v>44252</v>
      </c>
      <c r="AU3" vm="46">
        <f ca="1"/>
        <v>44253</v>
      </c>
      <c r="AV3" vm="47">
        <f ca="1"/>
        <v>44256</v>
      </c>
      <c r="AW3" vm="48">
        <f ca="1"/>
        <v>44257</v>
      </c>
      <c r="AX3" vm="49">
        <f ca="1"/>
        <v>44258</v>
      </c>
      <c r="AY3" vm="50">
        <f ca="1"/>
        <v>44259</v>
      </c>
      <c r="AZ3" vm="51">
        <f ca="1"/>
        <v>44260</v>
      </c>
      <c r="BA3" vm="52">
        <f ca="1"/>
        <v>44263</v>
      </c>
      <c r="BB3" vm="53">
        <f ca="1"/>
        <v>44264</v>
      </c>
      <c r="BC3" vm="54">
        <f ca="1"/>
        <v>44265</v>
      </c>
      <c r="BD3" vm="55">
        <f ca="1"/>
        <v>44266</v>
      </c>
      <c r="BE3" vm="56">
        <f ca="1"/>
        <v>44267</v>
      </c>
      <c r="BF3" vm="57">
        <f ca="1"/>
        <v>44270</v>
      </c>
      <c r="BG3" vm="58">
        <f ca="1"/>
        <v>44271</v>
      </c>
      <c r="BH3" vm="59">
        <f ca="1"/>
        <v>44272</v>
      </c>
      <c r="BI3" vm="60">
        <f ca="1"/>
        <v>44273</v>
      </c>
      <c r="BJ3" vm="61">
        <f ca="1"/>
        <v>44274</v>
      </c>
      <c r="BK3" vm="62">
        <f ca="1"/>
        <v>44277</v>
      </c>
      <c r="BL3" vm="63">
        <f ca="1"/>
        <v>44278</v>
      </c>
      <c r="BM3" vm="64">
        <f ca="1"/>
        <v>44279</v>
      </c>
      <c r="BN3" vm="65">
        <f ca="1"/>
        <v>44280</v>
      </c>
      <c r="BO3" vm="66">
        <f ca="1"/>
        <v>44281</v>
      </c>
      <c r="BP3" vm="67">
        <f ca="1"/>
        <v>44284</v>
      </c>
      <c r="BQ3" vm="68">
        <f ca="1"/>
        <v>44285</v>
      </c>
      <c r="BR3" vm="69">
        <f ca="1"/>
        <v>44286</v>
      </c>
      <c r="BS3" vm="70">
        <f ca="1"/>
        <v>44287</v>
      </c>
      <c r="BT3" vm="71">
        <f ca="1"/>
        <v>44292</v>
      </c>
      <c r="BU3" vm="72">
        <f ca="1"/>
        <v>44293</v>
      </c>
      <c r="BV3" vm="73">
        <f ca="1"/>
        <v>44294</v>
      </c>
      <c r="BW3" vm="74">
        <f ca="1"/>
        <v>44295</v>
      </c>
      <c r="BX3" vm="75">
        <f ca="1"/>
        <v>44298</v>
      </c>
      <c r="BY3" vm="76">
        <f ca="1"/>
        <v>44299</v>
      </c>
      <c r="BZ3" vm="77">
        <f ca="1"/>
        <v>44300</v>
      </c>
      <c r="CA3" vm="78">
        <f ca="1"/>
        <v>44301</v>
      </c>
      <c r="CB3" vm="79">
        <f ca="1"/>
        <v>44302</v>
      </c>
      <c r="CC3" vm="80">
        <f ca="1"/>
        <v>44305</v>
      </c>
      <c r="CD3" vm="81">
        <f ca="1"/>
        <v>44306</v>
      </c>
      <c r="CE3" vm="82">
        <f ca="1"/>
        <v>44307</v>
      </c>
      <c r="CF3" vm="83">
        <f ca="1"/>
        <v>44308</v>
      </c>
      <c r="CG3" vm="84">
        <f ca="1"/>
        <v>44309</v>
      </c>
      <c r="CH3" vm="85">
        <f ca="1"/>
        <v>44312</v>
      </c>
      <c r="CI3" vm="86">
        <f ca="1"/>
        <v>44313</v>
      </c>
      <c r="CJ3" vm="87">
        <f ca="1"/>
        <v>44314</v>
      </c>
      <c r="CK3" vm="88">
        <f ca="1"/>
        <v>44315</v>
      </c>
      <c r="CL3" vm="89">
        <f ca="1"/>
        <v>44316</v>
      </c>
      <c r="CM3" vm="90">
        <f ca="1"/>
        <v>44319</v>
      </c>
      <c r="CN3" vm="91">
        <f ca="1"/>
        <v>44320</v>
      </c>
      <c r="CO3" vm="92">
        <f ca="1"/>
        <v>44321</v>
      </c>
      <c r="CP3" vm="93">
        <f ca="1"/>
        <v>44322</v>
      </c>
      <c r="CQ3" vm="94">
        <f ca="1"/>
        <v>44323</v>
      </c>
      <c r="CR3" vm="95">
        <f ca="1"/>
        <v>44326</v>
      </c>
      <c r="CS3" vm="96">
        <f ca="1"/>
        <v>44327</v>
      </c>
      <c r="CT3" vm="97">
        <f ca="1"/>
        <v>44328</v>
      </c>
      <c r="CU3" vm="98">
        <f ca="1"/>
        <v>44329</v>
      </c>
      <c r="CV3" vm="99">
        <f ca="1"/>
        <v>44330</v>
      </c>
      <c r="CW3" vm="100">
        <f ca="1"/>
        <v>44333</v>
      </c>
      <c r="CX3" vm="101">
        <f ca="1"/>
        <v>44334</v>
      </c>
      <c r="CY3" vm="102">
        <f ca="1"/>
        <v>44335</v>
      </c>
      <c r="CZ3" vm="103">
        <f ca="1"/>
        <v>44336</v>
      </c>
      <c r="DA3" vm="104">
        <f ca="1"/>
        <v>44337</v>
      </c>
      <c r="DB3" vm="105">
        <f ca="1"/>
        <v>44340</v>
      </c>
      <c r="DC3" vm="106">
        <f ca="1"/>
        <v>44341</v>
      </c>
      <c r="DD3" vm="107">
        <f ca="1"/>
        <v>44342</v>
      </c>
      <c r="DE3" vm="108">
        <f ca="1"/>
        <v>44343</v>
      </c>
      <c r="DF3" vm="109">
        <f ca="1"/>
        <v>44344</v>
      </c>
      <c r="DG3" vm="110">
        <f ca="1"/>
        <v>44347</v>
      </c>
      <c r="DH3" vm="111">
        <f ca="1"/>
        <v>44348</v>
      </c>
      <c r="DI3" vm="112">
        <f ca="1"/>
        <v>44349</v>
      </c>
      <c r="DJ3" vm="113">
        <f ca="1"/>
        <v>44350</v>
      </c>
      <c r="DK3" vm="114">
        <f ca="1"/>
        <v>44351</v>
      </c>
      <c r="DL3" vm="115">
        <f ca="1"/>
        <v>44354</v>
      </c>
      <c r="DM3" vm="116">
        <f ca="1"/>
        <v>44355</v>
      </c>
      <c r="DN3" vm="117">
        <f ca="1"/>
        <v>44356</v>
      </c>
      <c r="DO3" vm="118">
        <f ca="1"/>
        <v>44357</v>
      </c>
      <c r="DP3" vm="119">
        <f ca="1"/>
        <v>44358</v>
      </c>
      <c r="DQ3" vm="120">
        <f ca="1"/>
        <v>44362</v>
      </c>
      <c r="DR3" vm="121">
        <f ca="1"/>
        <v>44363</v>
      </c>
      <c r="DS3" vm="122">
        <f ca="1"/>
        <v>44364</v>
      </c>
      <c r="DT3" vm="123">
        <f ca="1"/>
        <v>44365</v>
      </c>
      <c r="DU3" vm="124">
        <f ca="1"/>
        <v>44368</v>
      </c>
      <c r="DV3" vm="125">
        <f ca="1"/>
        <v>44369</v>
      </c>
      <c r="DW3" vm="126">
        <f ca="1"/>
        <v>44370</v>
      </c>
      <c r="DX3" vm="127">
        <f ca="1"/>
        <v>44371</v>
      </c>
      <c r="DY3" vm="128">
        <f ca="1"/>
        <v>44372</v>
      </c>
      <c r="DZ3" vm="129">
        <f ca="1"/>
        <v>44375</v>
      </c>
      <c r="EA3" vm="130">
        <f ca="1"/>
        <v>44376</v>
      </c>
      <c r="EB3" vm="131">
        <f ca="1"/>
        <v>44377</v>
      </c>
      <c r="EC3" vm="132">
        <f ca="1"/>
        <v>44378</v>
      </c>
      <c r="ED3" vm="133">
        <f ca="1"/>
        <v>44379</v>
      </c>
      <c r="EE3" vm="134">
        <f ca="1"/>
        <v>44382</v>
      </c>
      <c r="EF3" vm="135">
        <f ca="1"/>
        <v>44383</v>
      </c>
      <c r="EG3" vm="136">
        <f ca="1"/>
        <v>44384</v>
      </c>
      <c r="EH3" vm="137">
        <f ca="1"/>
        <v>44385</v>
      </c>
      <c r="EI3" vm="138">
        <f ca="1"/>
        <v>44386</v>
      </c>
      <c r="EJ3" vm="139">
        <f ca="1"/>
        <v>44389</v>
      </c>
      <c r="EK3" vm="140">
        <f ca="1"/>
        <v>44390</v>
      </c>
      <c r="EL3" vm="141">
        <f ca="1"/>
        <v>44391</v>
      </c>
      <c r="EM3" vm="142">
        <f ca="1"/>
        <v>44392</v>
      </c>
      <c r="EN3" vm="143">
        <f ca="1"/>
        <v>44393</v>
      </c>
      <c r="EO3" vm="144">
        <f ca="1"/>
        <v>44396</v>
      </c>
      <c r="EP3" vm="145">
        <f ca="1"/>
        <v>44397</v>
      </c>
      <c r="EQ3" vm="146">
        <f ca="1"/>
        <v>44398</v>
      </c>
      <c r="ER3" vm="147">
        <f ca="1"/>
        <v>44399</v>
      </c>
      <c r="ES3" vm="148">
        <f ca="1"/>
        <v>44400</v>
      </c>
      <c r="ET3" vm="149">
        <f ca="1"/>
        <v>44403</v>
      </c>
      <c r="EU3" vm="150">
        <f ca="1"/>
        <v>44404</v>
      </c>
      <c r="EV3" vm="151">
        <f ca="1"/>
        <v>44405</v>
      </c>
      <c r="EW3" vm="152">
        <f ca="1"/>
        <v>44406</v>
      </c>
      <c r="EX3" vm="153">
        <f ca="1"/>
        <v>44407</v>
      </c>
      <c r="EY3" vm="154">
        <f ca="1"/>
        <v>44410</v>
      </c>
      <c r="EZ3" vm="155">
        <f ca="1"/>
        <v>44411</v>
      </c>
      <c r="FA3" vm="156">
        <f ca="1"/>
        <v>44412</v>
      </c>
      <c r="FB3" vm="157">
        <f ca="1"/>
        <v>44413</v>
      </c>
      <c r="FC3" vm="158">
        <f ca="1"/>
        <v>44414</v>
      </c>
      <c r="FD3" vm="159">
        <f ca="1"/>
        <v>44417</v>
      </c>
      <c r="FE3" vm="160">
        <f ca="1"/>
        <v>44418</v>
      </c>
      <c r="FF3" vm="161">
        <f ca="1"/>
        <v>44419</v>
      </c>
      <c r="FG3" vm="162">
        <f ca="1"/>
        <v>44420</v>
      </c>
      <c r="FH3" vm="163">
        <f ca="1"/>
        <v>44421</v>
      </c>
      <c r="FI3" vm="164">
        <f ca="1"/>
        <v>44424</v>
      </c>
      <c r="FJ3" vm="165">
        <f ca="1"/>
        <v>44425</v>
      </c>
      <c r="FK3" vm="166">
        <f ca="1"/>
        <v>44426</v>
      </c>
      <c r="FL3" vm="167">
        <f ca="1"/>
        <v>44427</v>
      </c>
      <c r="FM3" vm="168">
        <f ca="1"/>
        <v>44428</v>
      </c>
      <c r="FN3" vm="169">
        <f ca="1"/>
        <v>44431</v>
      </c>
      <c r="FO3" vm="170">
        <f ca="1"/>
        <v>44432</v>
      </c>
      <c r="FP3" vm="171">
        <f ca="1"/>
        <v>44433</v>
      </c>
      <c r="FQ3" vm="172">
        <f ca="1"/>
        <v>44434</v>
      </c>
      <c r="FR3" vm="173">
        <f ca="1"/>
        <v>44435</v>
      </c>
      <c r="FS3" vm="174">
        <f ca="1"/>
        <v>44438</v>
      </c>
      <c r="FT3" vm="175">
        <f ca="1"/>
        <v>44439</v>
      </c>
      <c r="FU3" vm="176">
        <f ca="1"/>
        <v>44440</v>
      </c>
      <c r="FV3" vm="177">
        <f ca="1"/>
        <v>44441</v>
      </c>
      <c r="FW3" vm="178">
        <f ca="1"/>
        <v>44442</v>
      </c>
      <c r="FX3" vm="179">
        <f ca="1"/>
        <v>44445</v>
      </c>
      <c r="FY3" vm="180">
        <f ca="1"/>
        <v>44446</v>
      </c>
      <c r="FZ3" vm="181">
        <f ca="1"/>
        <v>44447</v>
      </c>
      <c r="GA3" vm="182">
        <f ca="1"/>
        <v>44448</v>
      </c>
      <c r="GB3" vm="183">
        <f ca="1"/>
        <v>44449</v>
      </c>
      <c r="GC3" vm="184">
        <f ca="1"/>
        <v>44452</v>
      </c>
      <c r="GD3" vm="185">
        <f ca="1"/>
        <v>44453</v>
      </c>
      <c r="GE3" vm="186">
        <f ca="1"/>
        <v>44454</v>
      </c>
      <c r="GF3" vm="187">
        <f ca="1"/>
        <v>44455</v>
      </c>
      <c r="GG3" vm="188">
        <f ca="1"/>
        <v>44456</v>
      </c>
      <c r="GH3" vm="189">
        <f ca="1"/>
        <v>44459</v>
      </c>
      <c r="GI3" vm="190">
        <f ca="1"/>
        <v>44460</v>
      </c>
      <c r="GJ3" vm="191">
        <f ca="1"/>
        <v>44461</v>
      </c>
      <c r="GK3" vm="192">
        <f ca="1"/>
        <v>44462</v>
      </c>
      <c r="GL3" vm="193">
        <f ca="1"/>
        <v>44463</v>
      </c>
      <c r="GM3" vm="194">
        <f ca="1"/>
        <v>44466</v>
      </c>
      <c r="GN3" vm="195">
        <f ca="1"/>
        <v>44467</v>
      </c>
      <c r="GO3" vm="196">
        <f ca="1"/>
        <v>44468</v>
      </c>
      <c r="GP3" vm="197">
        <f ca="1"/>
        <v>44469</v>
      </c>
      <c r="GQ3" vm="198">
        <f ca="1"/>
        <v>44470</v>
      </c>
      <c r="GR3" vm="199">
        <f ca="1"/>
        <v>44473</v>
      </c>
      <c r="GS3" vm="200">
        <f ca="1"/>
        <v>44474</v>
      </c>
      <c r="GT3" vm="201">
        <f ca="1"/>
        <v>44475</v>
      </c>
      <c r="GU3" vm="202">
        <f ca="1"/>
        <v>44476</v>
      </c>
      <c r="GV3" vm="203">
        <f ca="1"/>
        <v>44477</v>
      </c>
      <c r="GW3" vm="204">
        <f ca="1"/>
        <v>44480</v>
      </c>
      <c r="GX3" vm="205">
        <f ca="1"/>
        <v>44481</v>
      </c>
      <c r="GY3" vm="206">
        <f ca="1"/>
        <v>44482</v>
      </c>
      <c r="GZ3" vm="207">
        <f ca="1"/>
        <v>44483</v>
      </c>
      <c r="HA3" vm="208">
        <f ca="1"/>
        <v>44484</v>
      </c>
      <c r="HB3" vm="209">
        <f ca="1"/>
        <v>44487</v>
      </c>
      <c r="HC3" vm="210">
        <f ca="1"/>
        <v>44488</v>
      </c>
      <c r="HD3" vm="211">
        <f ca="1"/>
        <v>44489</v>
      </c>
      <c r="HE3" vm="212">
        <f ca="1"/>
        <v>44490</v>
      </c>
      <c r="HF3" vm="213">
        <f ca="1"/>
        <v>44491</v>
      </c>
      <c r="HG3" vm="214">
        <f ca="1"/>
        <v>44494</v>
      </c>
      <c r="HH3" vm="215">
        <f ca="1"/>
        <v>44495</v>
      </c>
      <c r="HI3" vm="216">
        <f ca="1"/>
        <v>44496</v>
      </c>
      <c r="HJ3" vm="217">
        <f ca="1"/>
        <v>44497</v>
      </c>
      <c r="HK3" vm="218">
        <f ca="1"/>
        <v>44498</v>
      </c>
      <c r="HL3" vm="219">
        <f ca="1"/>
        <v>44501</v>
      </c>
      <c r="HM3" vm="220">
        <f ca="1"/>
        <v>44502</v>
      </c>
      <c r="HN3" vm="221">
        <f ca="1"/>
        <v>44503</v>
      </c>
      <c r="HO3" vm="222">
        <f ca="1"/>
        <v>44504</v>
      </c>
      <c r="HP3" vm="223">
        <f ca="1"/>
        <v>44505</v>
      </c>
      <c r="HQ3" vm="224">
        <f ca="1"/>
        <v>44508</v>
      </c>
      <c r="HR3" vm="225">
        <f ca="1"/>
        <v>44509</v>
      </c>
      <c r="HS3" vm="226">
        <f ca="1"/>
        <v>44510</v>
      </c>
      <c r="HT3" vm="227">
        <f ca="1"/>
        <v>44511</v>
      </c>
      <c r="HU3" vm="228">
        <f ca="1"/>
        <v>44512</v>
      </c>
      <c r="HV3" vm="229">
        <f ca="1"/>
        <v>44515</v>
      </c>
      <c r="HW3" vm="230">
        <f ca="1"/>
        <v>44516</v>
      </c>
      <c r="HX3" vm="231">
        <f ca="1"/>
        <v>44517</v>
      </c>
      <c r="HY3" vm="232">
        <f ca="1"/>
        <v>44518</v>
      </c>
      <c r="HZ3" vm="233">
        <f ca="1"/>
        <v>44519</v>
      </c>
      <c r="IA3" vm="234">
        <f ca="1"/>
        <v>44522</v>
      </c>
      <c r="IB3" vm="235">
        <f ca="1"/>
        <v>44523</v>
      </c>
      <c r="IC3" vm="236">
        <f ca="1"/>
        <v>44524</v>
      </c>
      <c r="ID3" vm="237">
        <f ca="1"/>
        <v>44525</v>
      </c>
      <c r="IE3" vm="238">
        <f ca="1"/>
        <v>44526</v>
      </c>
      <c r="IF3" vm="239">
        <f ca="1"/>
        <v>44529</v>
      </c>
      <c r="IG3" vm="240">
        <f ca="1"/>
        <v>44530</v>
      </c>
      <c r="IH3" vm="241">
        <f ca="1"/>
        <v>44531</v>
      </c>
      <c r="II3" vm="242">
        <f ca="1"/>
        <v>44532</v>
      </c>
      <c r="IJ3" vm="243">
        <f ca="1"/>
        <v>44533</v>
      </c>
      <c r="IK3" vm="244">
        <f ca="1"/>
        <v>44536</v>
      </c>
      <c r="IL3" vm="245">
        <f ca="1"/>
        <v>44537</v>
      </c>
      <c r="IM3" vm="246">
        <f ca="1"/>
        <v>44538</v>
      </c>
      <c r="IN3" vm="247">
        <f ca="1"/>
        <v>44539</v>
      </c>
      <c r="IO3" vm="248">
        <f ca="1"/>
        <v>44540</v>
      </c>
      <c r="IP3" vm="249">
        <f ca="1"/>
        <v>44543</v>
      </c>
      <c r="IQ3" vm="250">
        <f ca="1"/>
        <v>44544</v>
      </c>
      <c r="IR3" vm="251">
        <f ca="1"/>
        <v>44545</v>
      </c>
      <c r="IS3" vm="252">
        <f ca="1"/>
        <v>44546</v>
      </c>
      <c r="IT3" vm="253">
        <f ca="1"/>
        <v>44547</v>
      </c>
      <c r="IU3" vm="254">
        <f ca="1"/>
        <v>44550</v>
      </c>
      <c r="IV3" vm="255">
        <f ca="1"/>
        <v>44551</v>
      </c>
    </row>
    <row r="4" spans="1:256" x14ac:dyDescent="0.25">
      <c r="A4" t="s">
        <v>0</v>
      </c>
      <c r="B4" t="s">
        <v>24</v>
      </c>
      <c r="C4" vm="1251">
        <f ca="1"/>
        <v>2.65</v>
      </c>
      <c r="D4" vm="1252">
        <f ca="1"/>
        <v>2.68</v>
      </c>
      <c r="E4" vm="1253">
        <f ca="1"/>
        <v>2.69</v>
      </c>
      <c r="F4" vm="1254">
        <f ca="1"/>
        <v>2.71</v>
      </c>
      <c r="G4" vm="1253">
        <f ca="1"/>
        <v>2.69</v>
      </c>
      <c r="H4" vm="1255">
        <f ca="1"/>
        <v>2.67</v>
      </c>
      <c r="I4" vm="1253">
        <f ca="1"/>
        <v>2.69</v>
      </c>
      <c r="J4" vm="1255">
        <f ca="1"/>
        <v>2.67</v>
      </c>
      <c r="K4" vm="1255">
        <f ca="1"/>
        <v>2.67</v>
      </c>
      <c r="L4" vm="1256">
        <f ca="1"/>
        <v>2.66</v>
      </c>
      <c r="M4" vm="1257">
        <f ca="1"/>
        <v>2.64</v>
      </c>
      <c r="N4" vm="1258">
        <f ca="1"/>
        <v>2.5299999999999998</v>
      </c>
      <c r="O4" vm="1259">
        <f ca="1"/>
        <v>2.58</v>
      </c>
      <c r="P4" vm="1259">
        <f ca="1"/>
        <v>2.58</v>
      </c>
      <c r="Q4" vm="1005">
        <f ca="1"/>
        <v>2.5499999999999998</v>
      </c>
      <c r="R4" vm="1260">
        <f ca="1"/>
        <v>2.52</v>
      </c>
      <c r="S4" vm="1006">
        <f ca="1"/>
        <v>2.4500000000000002</v>
      </c>
      <c r="T4" vm="1004">
        <f ca="1"/>
        <v>2.5</v>
      </c>
      <c r="U4" vm="1261">
        <f ca="1"/>
        <v>2.56</v>
      </c>
      <c r="V4" vm="1262">
        <f ca="1"/>
        <v>2.4900000000000002</v>
      </c>
      <c r="W4" vm="1004">
        <f ca="1"/>
        <v>2.5</v>
      </c>
      <c r="X4" vm="998">
        <f ca="1"/>
        <v>2.5099999999999998</v>
      </c>
      <c r="Y4" vm="1223">
        <f ca="1"/>
        <v>2.59</v>
      </c>
      <c r="Z4" vm="998">
        <f ca="1"/>
        <v>2.5099999999999998</v>
      </c>
      <c r="AA4" vm="999">
        <f ca="1"/>
        <v>2.57</v>
      </c>
      <c r="AB4" vm="1260">
        <f ca="1"/>
        <v>2.52</v>
      </c>
      <c r="AC4" vm="1258">
        <f ca="1"/>
        <v>2.5299999999999998</v>
      </c>
      <c r="AD4" vm="998">
        <f ca="1"/>
        <v>2.5099999999999998</v>
      </c>
      <c r="AE4" vm="1000">
        <f ca="1"/>
        <v>2.4700000000000002</v>
      </c>
      <c r="AF4" vm="1260">
        <f ca="1"/>
        <v>2.52</v>
      </c>
      <c r="AG4" vm="998">
        <f ca="1"/>
        <v>2.5099999999999998</v>
      </c>
      <c r="AH4" vm="1263">
        <f ca="1"/>
        <v>2.48</v>
      </c>
      <c r="AI4" vm="1005">
        <f ca="1"/>
        <v>2.5499999999999998</v>
      </c>
      <c r="AJ4" vm="998">
        <f ca="1"/>
        <v>2.5099999999999998</v>
      </c>
      <c r="AK4" vm="1004">
        <f ca="1"/>
        <v>2.5</v>
      </c>
      <c r="AL4" vm="998">
        <f ca="1"/>
        <v>2.5099999999999998</v>
      </c>
      <c r="AM4" vm="1259">
        <f ca="1"/>
        <v>2.58</v>
      </c>
      <c r="AN4" vm="1004">
        <f ca="1"/>
        <v>2.5</v>
      </c>
      <c r="AO4" vm="998">
        <f ca="1"/>
        <v>2.5099999999999998</v>
      </c>
      <c r="AP4" vm="1004">
        <f ca="1"/>
        <v>2.5</v>
      </c>
      <c r="AQ4" vm="1000">
        <f ca="1"/>
        <v>2.4700000000000002</v>
      </c>
      <c r="AR4" vm="553">
        <f ca="1"/>
        <v>2.2000000000000002</v>
      </c>
      <c r="AS4" vm="539">
        <f ca="1"/>
        <v>2.21</v>
      </c>
      <c r="AT4" vm="1218">
        <f ca="1"/>
        <v>2.2999999999999998</v>
      </c>
      <c r="AU4" vm="1221">
        <f ca="1"/>
        <v>2.37</v>
      </c>
      <c r="AV4" vm="999">
        <f ca="1"/>
        <v>2.57</v>
      </c>
      <c r="AW4" vm="1005">
        <f ca="1"/>
        <v>2.5499999999999998</v>
      </c>
      <c r="AX4" vm="1000">
        <f ca="1"/>
        <v>2.4700000000000002</v>
      </c>
      <c r="AY4" vm="1225">
        <f ca="1"/>
        <v>2.46</v>
      </c>
      <c r="AZ4" vm="1006">
        <f ca="1"/>
        <v>2.4500000000000002</v>
      </c>
      <c r="BA4" vm="1264">
        <f ca="1"/>
        <v>2.41</v>
      </c>
      <c r="BB4" vm="1265">
        <f ca="1"/>
        <v>2.39</v>
      </c>
      <c r="BC4" vm="1262">
        <f ca="1"/>
        <v>2.4900000000000002</v>
      </c>
      <c r="BD4" vm="1000">
        <f ca="1"/>
        <v>2.4700000000000002</v>
      </c>
      <c r="BE4" vm="1006">
        <f ca="1"/>
        <v>2.4500000000000002</v>
      </c>
      <c r="BF4" vm="1006">
        <f ca="1"/>
        <v>2.4500000000000002</v>
      </c>
      <c r="BG4" vm="1006">
        <f ca="1"/>
        <v>2.4500000000000002</v>
      </c>
      <c r="BH4" vm="1264">
        <f ca="1"/>
        <v>2.41</v>
      </c>
      <c r="BI4" vm="1266">
        <f ca="1"/>
        <v>2.34</v>
      </c>
      <c r="BJ4" vm="1008">
        <f ca="1"/>
        <v>2.2599999999999998</v>
      </c>
      <c r="BK4" vm="539">
        <f ca="1"/>
        <v>2.21</v>
      </c>
      <c r="BL4" vm="553">
        <f ca="1"/>
        <v>2.2000000000000002</v>
      </c>
      <c r="BM4" vm="540">
        <f ca="1"/>
        <v>2.1800000000000002</v>
      </c>
      <c r="BN4" vm="1215">
        <f ca="1"/>
        <v>2.16</v>
      </c>
      <c r="BO4" vm="1007">
        <f ca="1"/>
        <v>2.3199999999999998</v>
      </c>
      <c r="BP4" vm="539">
        <f ca="1"/>
        <v>2.21</v>
      </c>
      <c r="BQ4" vm="553">
        <f ca="1"/>
        <v>2.2000000000000002</v>
      </c>
      <c r="BR4" vm="1217">
        <f ca="1"/>
        <v>2.2400000000000002</v>
      </c>
      <c r="BS4" vm="1226">
        <f ca="1"/>
        <v>2.35</v>
      </c>
      <c r="BT4" vm="1264">
        <f ca="1"/>
        <v>2.41</v>
      </c>
      <c r="BU4" vm="1264">
        <f ca="1"/>
        <v>2.41</v>
      </c>
      <c r="BV4" vm="1267">
        <f ca="1"/>
        <v>2.4300000000000002</v>
      </c>
      <c r="BW4" vm="1220">
        <f ca="1"/>
        <v>2.44</v>
      </c>
      <c r="BX4" vm="1267">
        <f ca="1"/>
        <v>2.4300000000000002</v>
      </c>
      <c r="BY4" vm="1001">
        <f ca="1"/>
        <v>2.38</v>
      </c>
      <c r="BZ4" vm="1000">
        <f ca="1"/>
        <v>2.4700000000000002</v>
      </c>
      <c r="CA4" vm="1005">
        <f ca="1"/>
        <v>2.5499999999999998</v>
      </c>
      <c r="CB4" vm="1261">
        <f ca="1"/>
        <v>2.56</v>
      </c>
      <c r="CC4" vm="1262">
        <f ca="1"/>
        <v>2.4900000000000002</v>
      </c>
      <c r="CD4" vm="1004">
        <f ca="1"/>
        <v>2.5</v>
      </c>
      <c r="CE4" vm="1225">
        <f ca="1"/>
        <v>2.46</v>
      </c>
      <c r="CF4" vm="1263">
        <f ca="1"/>
        <v>2.48</v>
      </c>
      <c r="CG4" vm="998">
        <f ca="1"/>
        <v>2.5099999999999998</v>
      </c>
      <c r="CH4" vm="1263">
        <f ca="1"/>
        <v>2.48</v>
      </c>
      <c r="CI4" vm="1262">
        <f ca="1"/>
        <v>2.4900000000000002</v>
      </c>
      <c r="CJ4" vm="1006">
        <f ca="1"/>
        <v>2.4500000000000002</v>
      </c>
      <c r="CK4" vm="1000">
        <f ca="1"/>
        <v>2.4700000000000002</v>
      </c>
      <c r="CL4" vm="1264">
        <f ca="1"/>
        <v>2.41</v>
      </c>
      <c r="CM4" vm="1265">
        <f ca="1"/>
        <v>2.39</v>
      </c>
      <c r="CN4" vm="1221">
        <f ca="1"/>
        <v>2.37</v>
      </c>
      <c r="CO4" vm="1010">
        <f ca="1"/>
        <v>2.33</v>
      </c>
      <c r="CP4" vm="1221">
        <f ca="1"/>
        <v>2.37</v>
      </c>
      <c r="CQ4" vm="1265">
        <f ca="1"/>
        <v>2.39</v>
      </c>
      <c r="CR4" vm="1220">
        <f ca="1"/>
        <v>2.44</v>
      </c>
      <c r="CS4" vm="1221">
        <f ca="1"/>
        <v>2.37</v>
      </c>
      <c r="CT4" vm="1010">
        <f ca="1"/>
        <v>2.33</v>
      </c>
      <c r="CU4" vm="1008">
        <f ca="1"/>
        <v>2.2599999999999998</v>
      </c>
      <c r="CV4" vm="1216">
        <f ca="1"/>
        <v>2.25</v>
      </c>
      <c r="CW4" vm="551">
        <f ca="1"/>
        <v>2.27</v>
      </c>
      <c r="CX4" vm="1216">
        <f ca="1"/>
        <v>2.25</v>
      </c>
      <c r="CY4" vm="1216">
        <f ca="1"/>
        <v>2.25</v>
      </c>
      <c r="CZ4" vm="1217">
        <f ca="1"/>
        <v>2.2400000000000002</v>
      </c>
      <c r="DA4" vm="1009">
        <f ca="1"/>
        <v>2.2799999999999998</v>
      </c>
      <c r="DB4" vm="1218">
        <f ca="1"/>
        <v>2.2999999999999998</v>
      </c>
      <c r="DC4" vm="1266">
        <f ca="1"/>
        <v>2.34</v>
      </c>
      <c r="DD4" vm="1266">
        <f ca="1"/>
        <v>2.34</v>
      </c>
      <c r="DE4" vm="1226">
        <f ca="1"/>
        <v>2.35</v>
      </c>
      <c r="DF4" vm="1001">
        <f ca="1"/>
        <v>2.38</v>
      </c>
      <c r="DG4" vm="1008">
        <f ca="1"/>
        <v>2.2599999999999998</v>
      </c>
      <c r="DH4" vm="558">
        <f ca="1"/>
        <v>2.2200000000000002</v>
      </c>
      <c r="DI4" vm="558">
        <f ca="1"/>
        <v>2.2200000000000002</v>
      </c>
      <c r="DJ4" vm="556">
        <f ca="1"/>
        <v>2.23</v>
      </c>
      <c r="DK4" vm="1217">
        <f ca="1"/>
        <v>2.2400000000000002</v>
      </c>
      <c r="DL4" vm="1010">
        <f ca="1"/>
        <v>2.33</v>
      </c>
      <c r="DM4" vm="1003">
        <f ca="1"/>
        <v>2.31</v>
      </c>
      <c r="DN4" vm="1007">
        <f ca="1"/>
        <v>2.3199999999999998</v>
      </c>
      <c r="DO4" vm="551">
        <f ca="1"/>
        <v>2.27</v>
      </c>
      <c r="DP4" vm="1010">
        <f ca="1"/>
        <v>2.33</v>
      </c>
      <c r="DQ4" vm="1219">
        <f ca="1"/>
        <v>2.12</v>
      </c>
      <c r="DR4" vm="535">
        <f ca="1"/>
        <v>2</v>
      </c>
      <c r="DS4" vm="541">
        <f ca="1"/>
        <v>2.09</v>
      </c>
      <c r="DT4" vm="559">
        <f ca="1"/>
        <v>2.14</v>
      </c>
      <c r="DU4" vm="541">
        <f ca="1"/>
        <v>2.09</v>
      </c>
      <c r="DV4" vm="541">
        <f ca="1"/>
        <v>2.09</v>
      </c>
      <c r="DW4" vm="544">
        <f ca="1"/>
        <v>2.04</v>
      </c>
      <c r="DX4" vm="542">
        <f ca="1"/>
        <v>2.06</v>
      </c>
      <c r="DY4" vm="542">
        <f ca="1"/>
        <v>2.06</v>
      </c>
      <c r="DZ4" vm="542">
        <f ca="1"/>
        <v>2.06</v>
      </c>
      <c r="EA4" vm="541">
        <f ca="1"/>
        <v>2.09</v>
      </c>
      <c r="EB4" vm="545">
        <f ca="1"/>
        <v>2.0499999999999998</v>
      </c>
      <c r="EC4" vm="538">
        <f ca="1"/>
        <v>2.08</v>
      </c>
      <c r="ED4" vm="542">
        <f ca="1"/>
        <v>2.06</v>
      </c>
      <c r="EE4" vm="538">
        <f ca="1"/>
        <v>2.08</v>
      </c>
      <c r="EF4" vm="541">
        <f ca="1"/>
        <v>2.09</v>
      </c>
      <c r="EG4" vm="541">
        <f ca="1"/>
        <v>2.09</v>
      </c>
      <c r="EH4" vm="1227">
        <f ca="1"/>
        <v>2.11</v>
      </c>
      <c r="EI4" vm="545">
        <f ca="1"/>
        <v>2.0499999999999998</v>
      </c>
      <c r="EJ4" vm="544">
        <f ca="1"/>
        <v>2.04</v>
      </c>
      <c r="EK4" vm="545">
        <f ca="1"/>
        <v>2.0499999999999998</v>
      </c>
      <c r="EL4" vm="1227">
        <f ca="1"/>
        <v>2.11</v>
      </c>
      <c r="EM4" vm="537">
        <f ca="1"/>
        <v>2.1</v>
      </c>
      <c r="EN4" vm="557">
        <f ca="1"/>
        <v>2.19</v>
      </c>
      <c r="EO4" vm="552">
        <f ca="1"/>
        <v>2.17</v>
      </c>
      <c r="EP4" vm="552">
        <f ca="1"/>
        <v>2.17</v>
      </c>
      <c r="EQ4" vm="552">
        <f ca="1"/>
        <v>2.17</v>
      </c>
      <c r="ER4" vm="1215">
        <f ca="1"/>
        <v>2.16</v>
      </c>
      <c r="ES4" vm="553">
        <f ca="1"/>
        <v>2.2000000000000002</v>
      </c>
      <c r="ET4" vm="552">
        <f ca="1"/>
        <v>2.17</v>
      </c>
      <c r="EU4" vm="1215">
        <f ca="1"/>
        <v>2.16</v>
      </c>
      <c r="EV4" vm="1219">
        <f ca="1"/>
        <v>2.12</v>
      </c>
      <c r="EW4" vm="1215">
        <f ca="1"/>
        <v>2.16</v>
      </c>
      <c r="EX4" vm="1215">
        <f ca="1"/>
        <v>2.16</v>
      </c>
      <c r="EY4" vm="540">
        <f ca="1"/>
        <v>2.1800000000000002</v>
      </c>
      <c r="EZ4" vm="539">
        <f ca="1"/>
        <v>2.21</v>
      </c>
      <c r="FA4" vm="540">
        <f ca="1"/>
        <v>2.1800000000000002</v>
      </c>
      <c r="FB4" vm="553">
        <f ca="1"/>
        <v>2.2000000000000002</v>
      </c>
      <c r="FC4" vm="1216">
        <f ca="1"/>
        <v>2.25</v>
      </c>
      <c r="FD4" vm="551">
        <f ca="1"/>
        <v>2.27</v>
      </c>
      <c r="FE4" vm="1007">
        <f ca="1"/>
        <v>2.3199999999999998</v>
      </c>
      <c r="FF4" vm="1222">
        <f ca="1"/>
        <v>2.29</v>
      </c>
      <c r="FG4" vm="1007">
        <f ca="1"/>
        <v>2.3199999999999998</v>
      </c>
      <c r="FH4" vm="1268">
        <f ca="1"/>
        <v>2.4</v>
      </c>
      <c r="FI4" vm="1263">
        <f ca="1"/>
        <v>2.48</v>
      </c>
      <c r="FJ4" vm="1225">
        <f ca="1"/>
        <v>2.46</v>
      </c>
      <c r="FK4" vm="1268">
        <f ca="1"/>
        <v>2.4</v>
      </c>
      <c r="FL4" vm="1225">
        <f ca="1"/>
        <v>2.46</v>
      </c>
      <c r="FM4" vm="1002">
        <f ca="1"/>
        <v>2.42</v>
      </c>
      <c r="FN4" vm="998">
        <f ca="1"/>
        <v>2.5099999999999998</v>
      </c>
      <c r="FO4" vm="540">
        <f ca="1"/>
        <v>2.1800000000000002</v>
      </c>
      <c r="FP4" vm="538">
        <f ca="1"/>
        <v>2.08</v>
      </c>
      <c r="FQ4" vm="570">
        <f ca="1"/>
        <v>1.95</v>
      </c>
      <c r="FR4" vm="570">
        <f ca="1"/>
        <v>1.95</v>
      </c>
      <c r="FS4" vm="575">
        <f ca="1"/>
        <v>1.9650000000000001</v>
      </c>
      <c r="FT4" vm="548">
        <f ca="1"/>
        <v>1.9550000000000001</v>
      </c>
      <c r="FU4" vm="533">
        <f ca="1"/>
        <v>1.9750000000000001</v>
      </c>
      <c r="FV4" vm="571">
        <f ca="1"/>
        <v>1.915</v>
      </c>
      <c r="FW4" vm="571">
        <f ca="1"/>
        <v>1.915</v>
      </c>
      <c r="FX4" vm="573">
        <f ca="1"/>
        <v>1.905</v>
      </c>
      <c r="FY4" vm="500">
        <f ca="1"/>
        <v>1.855</v>
      </c>
      <c r="FZ4" vm="520">
        <f ca="1"/>
        <v>1.81</v>
      </c>
      <c r="GA4" vm="526">
        <f ca="1"/>
        <v>1.7450000000000001</v>
      </c>
      <c r="GB4" vm="567">
        <f ca="1"/>
        <v>1.76</v>
      </c>
      <c r="GC4" vm="513">
        <f ca="1"/>
        <v>1.73</v>
      </c>
      <c r="GD4" vm="525">
        <f ca="1"/>
        <v>1.72</v>
      </c>
      <c r="GE4" vm="1229">
        <f ca="1"/>
        <v>1.6850000000000001</v>
      </c>
      <c r="GF4" vm="513">
        <f ca="1"/>
        <v>1.73</v>
      </c>
      <c r="GG4" vm="578">
        <f ca="1"/>
        <v>1.7150000000000001</v>
      </c>
      <c r="GH4" vm="568">
        <f ca="1"/>
        <v>1.68</v>
      </c>
      <c r="GI4" vm="515">
        <f ca="1"/>
        <v>1.675</v>
      </c>
      <c r="GJ4" vm="567">
        <f ca="1"/>
        <v>1.76</v>
      </c>
      <c r="GK4" vm="574">
        <f ca="1"/>
        <v>1.845</v>
      </c>
      <c r="GL4" vm="497">
        <f ca="1"/>
        <v>1.85</v>
      </c>
      <c r="GM4" vm="574">
        <f ca="1"/>
        <v>1.845</v>
      </c>
      <c r="GN4" vm="531">
        <f ca="1"/>
        <v>1.86</v>
      </c>
      <c r="GO4" vm="531">
        <f ca="1"/>
        <v>1.86</v>
      </c>
      <c r="GP4" vm="504">
        <f ca="1"/>
        <v>1.88</v>
      </c>
      <c r="GQ4" vm="547">
        <f ca="1"/>
        <v>1.87</v>
      </c>
      <c r="GR4" vm="530">
        <f ca="1"/>
        <v>1.89</v>
      </c>
      <c r="GS4" vm="547">
        <f ca="1"/>
        <v>1.87</v>
      </c>
      <c r="GT4" vm="532">
        <f ca="1"/>
        <v>1.93</v>
      </c>
      <c r="GU4" vm="502">
        <f ca="1"/>
        <v>1.9</v>
      </c>
      <c r="GV4" vm="532">
        <f ca="1"/>
        <v>1.93</v>
      </c>
      <c r="GW4" vm="573">
        <f ca="1"/>
        <v>1.905</v>
      </c>
      <c r="GX4" vm="503">
        <f ca="1"/>
        <v>1.895</v>
      </c>
      <c r="GY4" vm="502">
        <f ca="1"/>
        <v>1.9</v>
      </c>
      <c r="GZ4" vm="518">
        <f ca="1"/>
        <v>1.875</v>
      </c>
      <c r="HA4" vm="504">
        <f ca="1"/>
        <v>1.88</v>
      </c>
      <c r="HB4" vm="503">
        <f ca="1"/>
        <v>1.895</v>
      </c>
      <c r="HC4" vm="517">
        <f ca="1"/>
        <v>1.885</v>
      </c>
      <c r="HD4" vm="502">
        <f ca="1"/>
        <v>1.9</v>
      </c>
      <c r="HE4" vm="504">
        <f ca="1"/>
        <v>1.88</v>
      </c>
      <c r="HF4" vm="503">
        <f ca="1"/>
        <v>1.895</v>
      </c>
      <c r="HG4" vm="503">
        <f ca="1"/>
        <v>1.895</v>
      </c>
      <c r="HH4" vm="503">
        <f ca="1"/>
        <v>1.895</v>
      </c>
      <c r="HI4" vm="503">
        <f ca="1"/>
        <v>1.895</v>
      </c>
      <c r="HJ4" vm="518">
        <f ca="1"/>
        <v>1.875</v>
      </c>
      <c r="HK4" vm="504">
        <f ca="1"/>
        <v>1.88</v>
      </c>
      <c r="HL4" vm="502">
        <f ca="1"/>
        <v>1.9</v>
      </c>
      <c r="HM4" vm="502">
        <f ca="1"/>
        <v>1.9</v>
      </c>
      <c r="HN4" vm="547">
        <f ca="1"/>
        <v>1.87</v>
      </c>
      <c r="HO4" vm="530">
        <f ca="1"/>
        <v>1.89</v>
      </c>
      <c r="HP4" vm="503">
        <f ca="1"/>
        <v>1.895</v>
      </c>
      <c r="HQ4" vm="530">
        <f ca="1"/>
        <v>1.89</v>
      </c>
      <c r="HR4" vm="507">
        <f ca="1"/>
        <v>1.7649999999999999</v>
      </c>
      <c r="HS4" vm="564">
        <f ca="1"/>
        <v>1.78</v>
      </c>
      <c r="HT4" vm="518">
        <f ca="1"/>
        <v>1.875</v>
      </c>
      <c r="HU4" vm="499">
        <f ca="1"/>
        <v>1.92</v>
      </c>
      <c r="HV4" vm="519">
        <f ca="1"/>
        <v>1.91</v>
      </c>
      <c r="HW4" vm="519">
        <f ca="1"/>
        <v>1.91</v>
      </c>
      <c r="HX4" vm="504">
        <f ca="1"/>
        <v>1.88</v>
      </c>
      <c r="HY4" vm="517">
        <f ca="1"/>
        <v>1.885</v>
      </c>
      <c r="HZ4" vm="569">
        <f ca="1"/>
        <v>1.865</v>
      </c>
      <c r="IA4" vm="500">
        <f ca="1"/>
        <v>1.855</v>
      </c>
      <c r="IB4" vm="500">
        <f ca="1"/>
        <v>1.855</v>
      </c>
      <c r="IC4" vm="504">
        <f ca="1"/>
        <v>1.88</v>
      </c>
      <c r="ID4" vm="518">
        <f ca="1"/>
        <v>1.875</v>
      </c>
      <c r="IE4" vm="529">
        <f ca="1"/>
        <v>1.835</v>
      </c>
      <c r="IF4" vm="511">
        <f ca="1"/>
        <v>1.8</v>
      </c>
      <c r="IG4" vm="509">
        <f ca="1"/>
        <v>1.825</v>
      </c>
      <c r="IH4" vm="510">
        <f ca="1"/>
        <v>1.82</v>
      </c>
      <c r="II4" vm="509">
        <f ca="1"/>
        <v>1.825</v>
      </c>
      <c r="IJ4" vm="574">
        <f ca="1"/>
        <v>1.845</v>
      </c>
      <c r="IK4" vm="498">
        <f ca="1"/>
        <v>1.83</v>
      </c>
      <c r="IL4" vm="574">
        <f ca="1"/>
        <v>1.845</v>
      </c>
      <c r="IM4" vm="497">
        <f ca="1"/>
        <v>1.85</v>
      </c>
      <c r="IN4" vm="500">
        <f ca="1"/>
        <v>1.855</v>
      </c>
      <c r="IO4" vm="499">
        <f ca="1"/>
        <v>1.92</v>
      </c>
      <c r="IP4" vm="530">
        <f ca="1"/>
        <v>1.89</v>
      </c>
      <c r="IQ4" vm="571">
        <f ca="1"/>
        <v>1.915</v>
      </c>
      <c r="IR4" vm="517">
        <f ca="1"/>
        <v>1.885</v>
      </c>
      <c r="IS4" vm="518">
        <f ca="1"/>
        <v>1.875</v>
      </c>
      <c r="IT4" vm="499">
        <f ca="1"/>
        <v>1.92</v>
      </c>
      <c r="IU4" vm="504">
        <f ca="1"/>
        <v>1.88</v>
      </c>
      <c r="IV4" vm="504">
        <f ca="1"/>
        <v>1.88</v>
      </c>
    </row>
    <row r="6" spans="1:256" x14ac:dyDescent="0.25">
      <c r="A6" s="12" t="str" cm="1">
        <f t="array" aca="1" ref="A6:F28" ca="1">_xlfn.STOCKHISTORY($A$4&amp;":"&amp;$B$4,TODAY()-30,TODAY(),0,1,0,5,2,3,4,1)</f>
        <v>Date</v>
      </c>
      <c r="B6" t="str">
        <f ca="1"/>
        <v>Volume</v>
      </c>
      <c r="C6" t="str">
        <f ca="1"/>
        <v>Open</v>
      </c>
      <c r="D6" t="str">
        <f ca="1"/>
        <v>High</v>
      </c>
      <c r="E6" t="str">
        <f ca="1"/>
        <v>Low</v>
      </c>
      <c r="F6" t="str">
        <f ca="1"/>
        <v>Close</v>
      </c>
    </row>
    <row r="7" spans="1:256" x14ac:dyDescent="0.25">
      <c r="A7" vm="234">
        <f ca="1"/>
        <v>44522</v>
      </c>
      <c r="B7" vm="1269">
        <f ca="1"/>
        <v>507096</v>
      </c>
      <c r="C7" vm="531">
        <f ca="1"/>
        <v>1.86</v>
      </c>
      <c r="D7" vm="518">
        <f ca="1"/>
        <v>1.875</v>
      </c>
      <c r="E7" vm="497">
        <f ca="1"/>
        <v>1.85</v>
      </c>
      <c r="F7" vm="500">
        <f ca="1"/>
        <v>1.855</v>
      </c>
    </row>
    <row r="8" spans="1:256" x14ac:dyDescent="0.25">
      <c r="A8" vm="235">
        <f ca="1"/>
        <v>44523</v>
      </c>
      <c r="B8" vm="1270">
        <f ca="1"/>
        <v>425560</v>
      </c>
      <c r="C8" vm="547">
        <f ca="1"/>
        <v>1.87</v>
      </c>
      <c r="D8" vm="518">
        <f ca="1"/>
        <v>1.875</v>
      </c>
      <c r="E8" vm="500">
        <f ca="1"/>
        <v>1.855</v>
      </c>
      <c r="F8" vm="500">
        <f ca="1"/>
        <v>1.855</v>
      </c>
    </row>
    <row r="9" spans="1:256" x14ac:dyDescent="0.25">
      <c r="A9" vm="236">
        <f ca="1"/>
        <v>44524</v>
      </c>
      <c r="B9" vm="1271">
        <f ca="1"/>
        <v>750650</v>
      </c>
      <c r="C9" vm="531">
        <f ca="1"/>
        <v>1.86</v>
      </c>
      <c r="D9" vm="1272">
        <f ca="1"/>
        <v>1.8925000000000001</v>
      </c>
      <c r="E9" vm="1273">
        <f ca="1"/>
        <v>1.8574999999999999</v>
      </c>
      <c r="F9" vm="504">
        <f ca="1"/>
        <v>1.88</v>
      </c>
    </row>
    <row r="10" spans="1:256" x14ac:dyDescent="0.25">
      <c r="A10" vm="237">
        <f ca="1"/>
        <v>44525</v>
      </c>
      <c r="B10" vm="1274">
        <f ca="1"/>
        <v>505146</v>
      </c>
      <c r="C10" vm="504">
        <f ca="1"/>
        <v>1.88</v>
      </c>
      <c r="D10" vm="502">
        <f ca="1"/>
        <v>1.9</v>
      </c>
      <c r="E10" vm="531">
        <f ca="1"/>
        <v>1.86</v>
      </c>
      <c r="F10" vm="518">
        <f ca="1"/>
        <v>1.875</v>
      </c>
    </row>
    <row r="11" spans="1:256" x14ac:dyDescent="0.25">
      <c r="A11" vm="238">
        <f ca="1"/>
        <v>44526</v>
      </c>
      <c r="B11" vm="1275">
        <f ca="1"/>
        <v>993854</v>
      </c>
      <c r="C11" vm="518">
        <f ca="1"/>
        <v>1.875</v>
      </c>
      <c r="D11" vm="518">
        <f ca="1"/>
        <v>1.875</v>
      </c>
      <c r="E11" vm="498">
        <f ca="1"/>
        <v>1.83</v>
      </c>
      <c r="F11" vm="529">
        <f ca="1"/>
        <v>1.835</v>
      </c>
    </row>
    <row r="12" spans="1:256" x14ac:dyDescent="0.25">
      <c r="A12" vm="239">
        <f ca="1"/>
        <v>44529</v>
      </c>
      <c r="B12" vm="1276">
        <f ca="1"/>
        <v>1421505</v>
      </c>
      <c r="C12" vm="1231">
        <f ca="1"/>
        <v>1.7949999999999999</v>
      </c>
      <c r="D12" vm="510">
        <f ca="1"/>
        <v>1.82</v>
      </c>
      <c r="E12" vm="565">
        <f ca="1"/>
        <v>1.7749999999999999</v>
      </c>
      <c r="F12" vm="511">
        <f ca="1"/>
        <v>1.8</v>
      </c>
    </row>
    <row r="13" spans="1:256" x14ac:dyDescent="0.25">
      <c r="A13" vm="240">
        <f ca="1"/>
        <v>44530</v>
      </c>
      <c r="B13" vm="1277">
        <f ca="1"/>
        <v>1273578</v>
      </c>
      <c r="C13" vm="511">
        <f ca="1"/>
        <v>1.8</v>
      </c>
      <c r="D13" vm="574">
        <f ca="1"/>
        <v>1.845</v>
      </c>
      <c r="E13" vm="511">
        <f ca="1"/>
        <v>1.8</v>
      </c>
      <c r="F13" vm="509">
        <f ca="1"/>
        <v>1.825</v>
      </c>
    </row>
    <row r="14" spans="1:256" x14ac:dyDescent="0.25">
      <c r="A14" vm="241">
        <f ca="1"/>
        <v>44531</v>
      </c>
      <c r="B14" vm="1278">
        <f ca="1"/>
        <v>1263650</v>
      </c>
      <c r="C14" vm="529">
        <f ca="1"/>
        <v>1.835</v>
      </c>
      <c r="D14" vm="500">
        <f ca="1"/>
        <v>1.855</v>
      </c>
      <c r="E14" vm="1279">
        <f ca="1"/>
        <v>1.8125</v>
      </c>
      <c r="F14" vm="510">
        <f ca="1"/>
        <v>1.82</v>
      </c>
    </row>
    <row r="15" spans="1:256" x14ac:dyDescent="0.25">
      <c r="A15" vm="242">
        <f ca="1"/>
        <v>44532</v>
      </c>
      <c r="B15" vm="1280">
        <f ca="1"/>
        <v>636479</v>
      </c>
      <c r="C15" vm="510">
        <f ca="1"/>
        <v>1.82</v>
      </c>
      <c r="D15" vm="529">
        <f ca="1"/>
        <v>1.835</v>
      </c>
      <c r="E15" vm="521">
        <f ca="1"/>
        <v>1.8049999999999999</v>
      </c>
      <c r="F15" vm="509">
        <f ca="1"/>
        <v>1.825</v>
      </c>
    </row>
    <row r="16" spans="1:256" x14ac:dyDescent="0.25">
      <c r="A16" vm="243">
        <f ca="1"/>
        <v>44533</v>
      </c>
      <c r="B16" vm="1281">
        <f ca="1"/>
        <v>368628</v>
      </c>
      <c r="C16" vm="509">
        <f ca="1"/>
        <v>1.825</v>
      </c>
      <c r="D16" vm="497">
        <f ca="1"/>
        <v>1.85</v>
      </c>
      <c r="E16" vm="509">
        <f ca="1"/>
        <v>1.825</v>
      </c>
      <c r="F16" vm="574">
        <f ca="1"/>
        <v>1.845</v>
      </c>
    </row>
    <row r="17" spans="1:6" x14ac:dyDescent="0.25">
      <c r="A17" vm="244">
        <f ca="1"/>
        <v>44536</v>
      </c>
      <c r="B17" vm="1282">
        <f ca="1"/>
        <v>662139</v>
      </c>
      <c r="C17" vm="504">
        <f ca="1"/>
        <v>1.88</v>
      </c>
      <c r="D17" vm="504">
        <f ca="1"/>
        <v>1.88</v>
      </c>
      <c r="E17" vm="498">
        <f ca="1"/>
        <v>1.83</v>
      </c>
      <c r="F17" vm="498">
        <f ca="1"/>
        <v>1.83</v>
      </c>
    </row>
    <row r="18" spans="1:6" x14ac:dyDescent="0.25">
      <c r="A18" vm="245">
        <f ca="1"/>
        <v>44537</v>
      </c>
      <c r="B18" vm="1283">
        <f ca="1"/>
        <v>541028</v>
      </c>
      <c r="C18" vm="506">
        <f ca="1"/>
        <v>1.84</v>
      </c>
      <c r="D18" vm="518">
        <f ca="1"/>
        <v>1.875</v>
      </c>
      <c r="E18" vm="529">
        <f ca="1"/>
        <v>1.835</v>
      </c>
      <c r="F18" vm="574">
        <f ca="1"/>
        <v>1.845</v>
      </c>
    </row>
    <row r="19" spans="1:6" x14ac:dyDescent="0.25">
      <c r="A19" vm="246">
        <f ca="1"/>
        <v>44538</v>
      </c>
      <c r="B19" vm="1284">
        <f ca="1"/>
        <v>711476</v>
      </c>
      <c r="C19" vm="500">
        <f ca="1"/>
        <v>1.855</v>
      </c>
      <c r="D19" vm="569">
        <f ca="1"/>
        <v>1.865</v>
      </c>
      <c r="E19" vm="506">
        <f ca="1"/>
        <v>1.84</v>
      </c>
      <c r="F19" vm="497">
        <f ca="1"/>
        <v>1.85</v>
      </c>
    </row>
    <row r="20" spans="1:6" x14ac:dyDescent="0.25">
      <c r="A20" vm="247">
        <f ca="1"/>
        <v>44539</v>
      </c>
      <c r="B20" vm="1285">
        <f ca="1"/>
        <v>1383638</v>
      </c>
      <c r="C20" vm="497">
        <f ca="1"/>
        <v>1.85</v>
      </c>
      <c r="D20" vm="500">
        <f ca="1"/>
        <v>1.855</v>
      </c>
      <c r="E20" vm="509">
        <f ca="1"/>
        <v>1.825</v>
      </c>
      <c r="F20" vm="500">
        <f ca="1"/>
        <v>1.855</v>
      </c>
    </row>
    <row r="21" spans="1:6" x14ac:dyDescent="0.25">
      <c r="A21" vm="248">
        <f ca="1"/>
        <v>44540</v>
      </c>
      <c r="B21" vm="1286">
        <f ca="1"/>
        <v>1369625</v>
      </c>
      <c r="C21" vm="498">
        <f ca="1"/>
        <v>1.83</v>
      </c>
      <c r="D21" vm="1233">
        <f ca="1"/>
        <v>1.925</v>
      </c>
      <c r="E21" vm="498">
        <f ca="1"/>
        <v>1.83</v>
      </c>
      <c r="F21" vm="499">
        <f ca="1"/>
        <v>1.92</v>
      </c>
    </row>
    <row r="22" spans="1:6" x14ac:dyDescent="0.25">
      <c r="A22" vm="249">
        <f ca="1"/>
        <v>44543</v>
      </c>
      <c r="B22" vm="1287">
        <f ca="1"/>
        <v>644808</v>
      </c>
      <c r="C22" vm="518">
        <f ca="1"/>
        <v>1.875</v>
      </c>
      <c r="D22" vm="532">
        <f ca="1"/>
        <v>1.93</v>
      </c>
      <c r="E22" vm="518">
        <f ca="1"/>
        <v>1.875</v>
      </c>
      <c r="F22" vm="530">
        <f ca="1"/>
        <v>1.89</v>
      </c>
    </row>
    <row r="23" spans="1:6" x14ac:dyDescent="0.25">
      <c r="A23" vm="250">
        <f ca="1"/>
        <v>44544</v>
      </c>
      <c r="B23" vm="1288">
        <f ca="1"/>
        <v>961436</v>
      </c>
      <c r="C23" vm="547">
        <f ca="1"/>
        <v>1.87</v>
      </c>
      <c r="D23" vm="499">
        <f ca="1"/>
        <v>1.92</v>
      </c>
      <c r="E23" vm="547">
        <f ca="1"/>
        <v>1.87</v>
      </c>
      <c r="F23" vm="571">
        <f ca="1"/>
        <v>1.915</v>
      </c>
    </row>
    <row r="24" spans="1:6" x14ac:dyDescent="0.25">
      <c r="A24" vm="251">
        <f ca="1"/>
        <v>44545</v>
      </c>
      <c r="B24" vm="1289">
        <f ca="1"/>
        <v>327151</v>
      </c>
      <c r="C24" vm="573">
        <f ca="1"/>
        <v>1.905</v>
      </c>
      <c r="D24" vm="573">
        <f ca="1"/>
        <v>1.905</v>
      </c>
      <c r="E24" vm="547">
        <f ca="1"/>
        <v>1.87</v>
      </c>
      <c r="F24" vm="517">
        <f ca="1"/>
        <v>1.885</v>
      </c>
    </row>
    <row r="25" spans="1:6" x14ac:dyDescent="0.25">
      <c r="A25" vm="252">
        <f ca="1"/>
        <v>44546</v>
      </c>
      <c r="B25" vm="1290">
        <f ca="1"/>
        <v>393275</v>
      </c>
      <c r="C25" vm="517">
        <f ca="1"/>
        <v>1.885</v>
      </c>
      <c r="D25" vm="502">
        <f ca="1"/>
        <v>1.9</v>
      </c>
      <c r="E25" vm="518">
        <f ca="1"/>
        <v>1.875</v>
      </c>
      <c r="F25" vm="518">
        <f ca="1"/>
        <v>1.875</v>
      </c>
    </row>
    <row r="26" spans="1:6" x14ac:dyDescent="0.25">
      <c r="A26" vm="253">
        <f ca="1"/>
        <v>44547</v>
      </c>
      <c r="B26" vm="1291">
        <f ca="1"/>
        <v>1380826</v>
      </c>
      <c r="C26" vm="502">
        <f ca="1"/>
        <v>1.9</v>
      </c>
      <c r="D26" vm="1233">
        <f ca="1"/>
        <v>1.925</v>
      </c>
      <c r="E26" vm="504">
        <f ca="1"/>
        <v>1.88</v>
      </c>
      <c r="F26" vm="499">
        <f ca="1"/>
        <v>1.92</v>
      </c>
    </row>
    <row r="27" spans="1:6" x14ac:dyDescent="0.25">
      <c r="A27" vm="254">
        <f ca="1"/>
        <v>44550</v>
      </c>
      <c r="B27" vm="1292">
        <f ca="1"/>
        <v>682150</v>
      </c>
      <c r="C27" vm="532">
        <f ca="1"/>
        <v>1.93</v>
      </c>
      <c r="D27" vm="532">
        <f ca="1"/>
        <v>1.93</v>
      </c>
      <c r="E27" vm="569">
        <f ca="1"/>
        <v>1.865</v>
      </c>
      <c r="F27" vm="504">
        <f ca="1"/>
        <v>1.88</v>
      </c>
    </row>
    <row r="28" spans="1:6" x14ac:dyDescent="0.25">
      <c r="A28" vm="255">
        <f ca="1"/>
        <v>44551</v>
      </c>
      <c r="B28" vm="1293">
        <f ca="1"/>
        <v>494217</v>
      </c>
      <c r="C28" vm="531">
        <f ca="1"/>
        <v>1.86</v>
      </c>
      <c r="D28" vm="504">
        <f ca="1"/>
        <v>1.88</v>
      </c>
      <c r="E28" vm="574">
        <f ca="1"/>
        <v>1.845</v>
      </c>
      <c r="F28" vm="504">
        <f ca="1"/>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7895-F2B0-46A2-8CB8-7401E0CC3823}">
  <sheetPr codeName="Sheet5"/>
  <dimension ref="A1:IV28"/>
  <sheetViews>
    <sheetView workbookViewId="0">
      <selection activeCell="N15" sqref="N15"/>
    </sheetView>
  </sheetViews>
  <sheetFormatPr defaultRowHeight="15" x14ac:dyDescent="0.25"/>
  <cols>
    <col min="1" max="1" width="11.5703125" bestFit="1" customWidth="1"/>
  </cols>
  <sheetData>
    <row r="1" spans="1:256" x14ac:dyDescent="0.25">
      <c r="A1" s="5" t="s">
        <v>6</v>
      </c>
      <c r="B1" t="s">
        <v>22</v>
      </c>
    </row>
    <row r="3" spans="1:256" x14ac:dyDescent="0.25">
      <c r="A3" s="5" t="s">
        <v>23</v>
      </c>
      <c r="B3" s="5" t="s">
        <v>1</v>
      </c>
      <c r="C3" cm="1" vm="2">
        <f t="array" aca="1" ref="C3:IV4" ca="1">TRANSPOSE(_xlfn.STOCKHISTORY(A4&amp;":"&amp;B4,TODAY()-365,TODAY(),0,0))</f>
        <v>44187</v>
      </c>
      <c r="D3" vm="3">
        <f ca="1"/>
        <v>44188</v>
      </c>
      <c r="E3" vm="4">
        <f ca="1"/>
        <v>44189</v>
      </c>
      <c r="F3" vm="5">
        <f ca="1"/>
        <v>44194</v>
      </c>
      <c r="G3" vm="6">
        <f ca="1"/>
        <v>44195</v>
      </c>
      <c r="H3" vm="7">
        <f ca="1"/>
        <v>44196</v>
      </c>
      <c r="I3" vm="8">
        <f ca="1"/>
        <v>44200</v>
      </c>
      <c r="J3" vm="9">
        <f ca="1"/>
        <v>44201</v>
      </c>
      <c r="K3" vm="10">
        <f ca="1"/>
        <v>44202</v>
      </c>
      <c r="L3" vm="11">
        <f ca="1"/>
        <v>44203</v>
      </c>
      <c r="M3" vm="12">
        <f ca="1"/>
        <v>44204</v>
      </c>
      <c r="N3" vm="13">
        <f ca="1"/>
        <v>44207</v>
      </c>
      <c r="O3" vm="14">
        <f ca="1"/>
        <v>44208</v>
      </c>
      <c r="P3" vm="15">
        <f ca="1"/>
        <v>44209</v>
      </c>
      <c r="Q3" vm="16">
        <f ca="1"/>
        <v>44210</v>
      </c>
      <c r="R3" vm="17">
        <f ca="1"/>
        <v>44211</v>
      </c>
      <c r="S3" vm="18">
        <f ca="1"/>
        <v>44214</v>
      </c>
      <c r="T3" vm="19">
        <f ca="1"/>
        <v>44215</v>
      </c>
      <c r="U3" vm="20">
        <f ca="1"/>
        <v>44216</v>
      </c>
      <c r="V3" vm="21">
        <f ca="1"/>
        <v>44217</v>
      </c>
      <c r="W3" vm="22">
        <f ca="1"/>
        <v>44218</v>
      </c>
      <c r="X3" vm="23">
        <f ca="1"/>
        <v>44221</v>
      </c>
      <c r="Y3" vm="24">
        <f ca="1"/>
        <v>44223</v>
      </c>
      <c r="Z3" vm="25">
        <f ca="1"/>
        <v>44224</v>
      </c>
      <c r="AA3" vm="26">
        <f ca="1"/>
        <v>44225</v>
      </c>
      <c r="AB3" vm="27">
        <f ca="1"/>
        <v>44228</v>
      </c>
      <c r="AC3" vm="28">
        <f ca="1"/>
        <v>44229</v>
      </c>
      <c r="AD3" vm="29">
        <f ca="1"/>
        <v>44230</v>
      </c>
      <c r="AE3" vm="30">
        <f ca="1"/>
        <v>44231</v>
      </c>
      <c r="AF3" vm="31">
        <f ca="1"/>
        <v>44232</v>
      </c>
      <c r="AG3" vm="32">
        <f ca="1"/>
        <v>44235</v>
      </c>
      <c r="AH3" vm="33">
        <f ca="1"/>
        <v>44236</v>
      </c>
      <c r="AI3" vm="34">
        <f ca="1"/>
        <v>44237</v>
      </c>
      <c r="AJ3" vm="35">
        <f ca="1"/>
        <v>44238</v>
      </c>
      <c r="AK3" vm="36">
        <f ca="1"/>
        <v>44239</v>
      </c>
      <c r="AL3" vm="37">
        <f ca="1"/>
        <v>44242</v>
      </c>
      <c r="AM3" vm="38">
        <f ca="1"/>
        <v>44243</v>
      </c>
      <c r="AN3" vm="39">
        <f ca="1"/>
        <v>44244</v>
      </c>
      <c r="AO3" vm="40">
        <f ca="1"/>
        <v>44245</v>
      </c>
      <c r="AP3" vm="41">
        <f ca="1"/>
        <v>44246</v>
      </c>
      <c r="AQ3" vm="42">
        <f ca="1"/>
        <v>44249</v>
      </c>
      <c r="AR3" vm="43">
        <f ca="1"/>
        <v>44250</v>
      </c>
      <c r="AS3" vm="44">
        <f ca="1"/>
        <v>44251</v>
      </c>
      <c r="AT3" vm="45">
        <f ca="1"/>
        <v>44252</v>
      </c>
      <c r="AU3" vm="46">
        <f ca="1"/>
        <v>44253</v>
      </c>
      <c r="AV3" vm="47">
        <f ca="1"/>
        <v>44256</v>
      </c>
      <c r="AW3" vm="48">
        <f ca="1"/>
        <v>44257</v>
      </c>
      <c r="AX3" vm="49">
        <f ca="1"/>
        <v>44258</v>
      </c>
      <c r="AY3" vm="50">
        <f ca="1"/>
        <v>44259</v>
      </c>
      <c r="AZ3" vm="51">
        <f ca="1"/>
        <v>44260</v>
      </c>
      <c r="BA3" vm="52">
        <f ca="1"/>
        <v>44263</v>
      </c>
      <c r="BB3" vm="53">
        <f ca="1"/>
        <v>44264</v>
      </c>
      <c r="BC3" vm="54">
        <f ca="1"/>
        <v>44265</v>
      </c>
      <c r="BD3" vm="55">
        <f ca="1"/>
        <v>44266</v>
      </c>
      <c r="BE3" vm="56">
        <f ca="1"/>
        <v>44267</v>
      </c>
      <c r="BF3" vm="57">
        <f ca="1"/>
        <v>44270</v>
      </c>
      <c r="BG3" vm="58">
        <f ca="1"/>
        <v>44271</v>
      </c>
      <c r="BH3" vm="59">
        <f ca="1"/>
        <v>44272</v>
      </c>
      <c r="BI3" vm="60">
        <f ca="1"/>
        <v>44273</v>
      </c>
      <c r="BJ3" vm="61">
        <f ca="1"/>
        <v>44274</v>
      </c>
      <c r="BK3" vm="62">
        <f ca="1"/>
        <v>44277</v>
      </c>
      <c r="BL3" vm="63">
        <f ca="1"/>
        <v>44278</v>
      </c>
      <c r="BM3" vm="64">
        <f ca="1"/>
        <v>44279</v>
      </c>
      <c r="BN3" vm="65">
        <f ca="1"/>
        <v>44280</v>
      </c>
      <c r="BO3" vm="66">
        <f ca="1"/>
        <v>44281</v>
      </c>
      <c r="BP3" vm="67">
        <f ca="1"/>
        <v>44284</v>
      </c>
      <c r="BQ3" vm="68">
        <f ca="1"/>
        <v>44285</v>
      </c>
      <c r="BR3" vm="69">
        <f ca="1"/>
        <v>44286</v>
      </c>
      <c r="BS3" vm="70">
        <f ca="1"/>
        <v>44287</v>
      </c>
      <c r="BT3" vm="71">
        <f ca="1"/>
        <v>44292</v>
      </c>
      <c r="BU3" vm="72">
        <f ca="1"/>
        <v>44293</v>
      </c>
      <c r="BV3" vm="73">
        <f ca="1"/>
        <v>44294</v>
      </c>
      <c r="BW3" vm="74">
        <f ca="1"/>
        <v>44295</v>
      </c>
      <c r="BX3" vm="75">
        <f ca="1"/>
        <v>44298</v>
      </c>
      <c r="BY3" vm="76">
        <f ca="1"/>
        <v>44299</v>
      </c>
      <c r="BZ3" vm="77">
        <f ca="1"/>
        <v>44300</v>
      </c>
      <c r="CA3" vm="78">
        <f ca="1"/>
        <v>44301</v>
      </c>
      <c r="CB3" vm="79">
        <f ca="1"/>
        <v>44302</v>
      </c>
      <c r="CC3" vm="80">
        <f ca="1"/>
        <v>44305</v>
      </c>
      <c r="CD3" vm="81">
        <f ca="1"/>
        <v>44306</v>
      </c>
      <c r="CE3" vm="82">
        <f ca="1"/>
        <v>44307</v>
      </c>
      <c r="CF3" vm="83">
        <f ca="1"/>
        <v>44308</v>
      </c>
      <c r="CG3" vm="84">
        <f ca="1"/>
        <v>44309</v>
      </c>
      <c r="CH3" vm="85">
        <f ca="1"/>
        <v>44312</v>
      </c>
      <c r="CI3" vm="86">
        <f ca="1"/>
        <v>44313</v>
      </c>
      <c r="CJ3" vm="87">
        <f ca="1"/>
        <v>44314</v>
      </c>
      <c r="CK3" vm="88">
        <f ca="1"/>
        <v>44315</v>
      </c>
      <c r="CL3" vm="89">
        <f ca="1"/>
        <v>44316</v>
      </c>
      <c r="CM3" vm="90">
        <f ca="1"/>
        <v>44319</v>
      </c>
      <c r="CN3" vm="91">
        <f ca="1"/>
        <v>44320</v>
      </c>
      <c r="CO3" vm="92">
        <f ca="1"/>
        <v>44321</v>
      </c>
      <c r="CP3" vm="93">
        <f ca="1"/>
        <v>44322</v>
      </c>
      <c r="CQ3" vm="94">
        <f ca="1"/>
        <v>44323</v>
      </c>
      <c r="CR3" vm="95">
        <f ca="1"/>
        <v>44326</v>
      </c>
      <c r="CS3" vm="96">
        <f ca="1"/>
        <v>44327</v>
      </c>
      <c r="CT3" vm="97">
        <f ca="1"/>
        <v>44328</v>
      </c>
      <c r="CU3" vm="98">
        <f ca="1"/>
        <v>44329</v>
      </c>
      <c r="CV3" vm="99">
        <f ca="1"/>
        <v>44330</v>
      </c>
      <c r="CW3" vm="100">
        <f ca="1"/>
        <v>44333</v>
      </c>
      <c r="CX3" vm="101">
        <f ca="1"/>
        <v>44334</v>
      </c>
      <c r="CY3" vm="102">
        <f ca="1"/>
        <v>44335</v>
      </c>
      <c r="CZ3" vm="103">
        <f ca="1"/>
        <v>44336</v>
      </c>
      <c r="DA3" vm="104">
        <f ca="1"/>
        <v>44337</v>
      </c>
      <c r="DB3" vm="105">
        <f ca="1"/>
        <v>44340</v>
      </c>
      <c r="DC3" vm="106">
        <f ca="1"/>
        <v>44341</v>
      </c>
      <c r="DD3" vm="107">
        <f ca="1"/>
        <v>44342</v>
      </c>
      <c r="DE3" vm="108">
        <f ca="1"/>
        <v>44343</v>
      </c>
      <c r="DF3" vm="109">
        <f ca="1"/>
        <v>44344</v>
      </c>
      <c r="DG3" vm="110">
        <f ca="1"/>
        <v>44347</v>
      </c>
      <c r="DH3" vm="111">
        <f ca="1"/>
        <v>44348</v>
      </c>
      <c r="DI3" vm="112">
        <f ca="1"/>
        <v>44349</v>
      </c>
      <c r="DJ3" vm="113">
        <f ca="1"/>
        <v>44350</v>
      </c>
      <c r="DK3" vm="114">
        <f ca="1"/>
        <v>44351</v>
      </c>
      <c r="DL3" vm="115">
        <f ca="1"/>
        <v>44354</v>
      </c>
      <c r="DM3" vm="116">
        <f ca="1"/>
        <v>44355</v>
      </c>
      <c r="DN3" vm="117">
        <f ca="1"/>
        <v>44356</v>
      </c>
      <c r="DO3" vm="118">
        <f ca="1"/>
        <v>44357</v>
      </c>
      <c r="DP3" vm="119">
        <f ca="1"/>
        <v>44358</v>
      </c>
      <c r="DQ3" vm="120">
        <f ca="1"/>
        <v>44362</v>
      </c>
      <c r="DR3" vm="121">
        <f ca="1"/>
        <v>44363</v>
      </c>
      <c r="DS3" vm="122">
        <f ca="1"/>
        <v>44364</v>
      </c>
      <c r="DT3" vm="123">
        <f ca="1"/>
        <v>44365</v>
      </c>
      <c r="DU3" vm="124">
        <f ca="1"/>
        <v>44368</v>
      </c>
      <c r="DV3" vm="125">
        <f ca="1"/>
        <v>44369</v>
      </c>
      <c r="DW3" vm="126">
        <f ca="1"/>
        <v>44370</v>
      </c>
      <c r="DX3" vm="127">
        <f ca="1"/>
        <v>44371</v>
      </c>
      <c r="DY3" vm="128">
        <f ca="1"/>
        <v>44372</v>
      </c>
      <c r="DZ3" vm="129">
        <f ca="1"/>
        <v>44375</v>
      </c>
      <c r="EA3" vm="130">
        <f ca="1"/>
        <v>44376</v>
      </c>
      <c r="EB3" vm="131">
        <f ca="1"/>
        <v>44377</v>
      </c>
      <c r="EC3" vm="132">
        <f ca="1"/>
        <v>44378</v>
      </c>
      <c r="ED3" vm="133">
        <f ca="1"/>
        <v>44379</v>
      </c>
      <c r="EE3" vm="134">
        <f ca="1"/>
        <v>44382</v>
      </c>
      <c r="EF3" vm="135">
        <f ca="1"/>
        <v>44383</v>
      </c>
      <c r="EG3" vm="136">
        <f ca="1"/>
        <v>44384</v>
      </c>
      <c r="EH3" vm="137">
        <f ca="1"/>
        <v>44385</v>
      </c>
      <c r="EI3" vm="138">
        <f ca="1"/>
        <v>44386</v>
      </c>
      <c r="EJ3" vm="139">
        <f ca="1"/>
        <v>44389</v>
      </c>
      <c r="EK3" vm="140">
        <f ca="1"/>
        <v>44390</v>
      </c>
      <c r="EL3" vm="141">
        <f ca="1"/>
        <v>44391</v>
      </c>
      <c r="EM3" vm="142">
        <f ca="1"/>
        <v>44392</v>
      </c>
      <c r="EN3" vm="143">
        <f ca="1"/>
        <v>44393</v>
      </c>
      <c r="EO3" vm="144">
        <f ca="1"/>
        <v>44396</v>
      </c>
      <c r="EP3" vm="145">
        <f ca="1"/>
        <v>44397</v>
      </c>
      <c r="EQ3" vm="146">
        <f ca="1"/>
        <v>44398</v>
      </c>
      <c r="ER3" vm="147">
        <f ca="1"/>
        <v>44399</v>
      </c>
      <c r="ES3" vm="148">
        <f ca="1"/>
        <v>44400</v>
      </c>
      <c r="ET3" vm="149">
        <f ca="1"/>
        <v>44403</v>
      </c>
      <c r="EU3" vm="150">
        <f ca="1"/>
        <v>44404</v>
      </c>
      <c r="EV3" vm="151">
        <f ca="1"/>
        <v>44405</v>
      </c>
      <c r="EW3" vm="152">
        <f ca="1"/>
        <v>44406</v>
      </c>
      <c r="EX3" vm="153">
        <f ca="1"/>
        <v>44407</v>
      </c>
      <c r="EY3" vm="154">
        <f ca="1"/>
        <v>44410</v>
      </c>
      <c r="EZ3" vm="155">
        <f ca="1"/>
        <v>44411</v>
      </c>
      <c r="FA3" vm="156">
        <f ca="1"/>
        <v>44412</v>
      </c>
      <c r="FB3" vm="157">
        <f ca="1"/>
        <v>44413</v>
      </c>
      <c r="FC3" vm="158">
        <f ca="1"/>
        <v>44414</v>
      </c>
      <c r="FD3" vm="159">
        <f ca="1"/>
        <v>44417</v>
      </c>
      <c r="FE3" vm="160">
        <f ca="1"/>
        <v>44418</v>
      </c>
      <c r="FF3" vm="161">
        <f ca="1"/>
        <v>44419</v>
      </c>
      <c r="FG3" vm="162">
        <f ca="1"/>
        <v>44420</v>
      </c>
      <c r="FH3" vm="163">
        <f ca="1"/>
        <v>44421</v>
      </c>
      <c r="FI3" vm="164">
        <f ca="1"/>
        <v>44424</v>
      </c>
      <c r="FJ3" vm="165">
        <f ca="1"/>
        <v>44425</v>
      </c>
      <c r="FK3" vm="166">
        <f ca="1"/>
        <v>44426</v>
      </c>
      <c r="FL3" vm="167">
        <f ca="1"/>
        <v>44427</v>
      </c>
      <c r="FM3" vm="168">
        <f ca="1"/>
        <v>44428</v>
      </c>
      <c r="FN3" vm="169">
        <f ca="1"/>
        <v>44431</v>
      </c>
      <c r="FO3" vm="170">
        <f ca="1"/>
        <v>44432</v>
      </c>
      <c r="FP3" vm="171">
        <f ca="1"/>
        <v>44433</v>
      </c>
      <c r="FQ3" vm="172">
        <f ca="1"/>
        <v>44434</v>
      </c>
      <c r="FR3" vm="173">
        <f ca="1"/>
        <v>44435</v>
      </c>
      <c r="FS3" vm="174">
        <f ca="1"/>
        <v>44438</v>
      </c>
      <c r="FT3" vm="175">
        <f ca="1"/>
        <v>44439</v>
      </c>
      <c r="FU3" vm="176">
        <f ca="1"/>
        <v>44440</v>
      </c>
      <c r="FV3" vm="177">
        <f ca="1"/>
        <v>44441</v>
      </c>
      <c r="FW3" vm="178">
        <f ca="1"/>
        <v>44442</v>
      </c>
      <c r="FX3" vm="179">
        <f ca="1"/>
        <v>44445</v>
      </c>
      <c r="FY3" vm="180">
        <f ca="1"/>
        <v>44446</v>
      </c>
      <c r="FZ3" vm="181">
        <f ca="1"/>
        <v>44447</v>
      </c>
      <c r="GA3" vm="182">
        <f ca="1"/>
        <v>44448</v>
      </c>
      <c r="GB3" vm="183">
        <f ca="1"/>
        <v>44449</v>
      </c>
      <c r="GC3" vm="184">
        <f ca="1"/>
        <v>44452</v>
      </c>
      <c r="GD3" vm="185">
        <f ca="1"/>
        <v>44453</v>
      </c>
      <c r="GE3" vm="186">
        <f ca="1"/>
        <v>44454</v>
      </c>
      <c r="GF3" vm="187">
        <f ca="1"/>
        <v>44455</v>
      </c>
      <c r="GG3" vm="188">
        <f ca="1"/>
        <v>44456</v>
      </c>
      <c r="GH3" vm="189">
        <f ca="1"/>
        <v>44459</v>
      </c>
      <c r="GI3" vm="190">
        <f ca="1"/>
        <v>44460</v>
      </c>
      <c r="GJ3" vm="191">
        <f ca="1"/>
        <v>44461</v>
      </c>
      <c r="GK3" vm="192">
        <f ca="1"/>
        <v>44462</v>
      </c>
      <c r="GL3" vm="193">
        <f ca="1"/>
        <v>44463</v>
      </c>
      <c r="GM3" vm="194">
        <f ca="1"/>
        <v>44466</v>
      </c>
      <c r="GN3" vm="195">
        <f ca="1"/>
        <v>44467</v>
      </c>
      <c r="GO3" vm="196">
        <f ca="1"/>
        <v>44468</v>
      </c>
      <c r="GP3" vm="197">
        <f ca="1"/>
        <v>44469</v>
      </c>
      <c r="GQ3" vm="198">
        <f ca="1"/>
        <v>44470</v>
      </c>
      <c r="GR3" vm="199">
        <f ca="1"/>
        <v>44473</v>
      </c>
      <c r="GS3" vm="200">
        <f ca="1"/>
        <v>44474</v>
      </c>
      <c r="GT3" vm="201">
        <f ca="1"/>
        <v>44475</v>
      </c>
      <c r="GU3" vm="202">
        <f ca="1"/>
        <v>44476</v>
      </c>
      <c r="GV3" vm="203">
        <f ca="1"/>
        <v>44477</v>
      </c>
      <c r="GW3" vm="204">
        <f ca="1"/>
        <v>44480</v>
      </c>
      <c r="GX3" vm="205">
        <f ca="1"/>
        <v>44481</v>
      </c>
      <c r="GY3" vm="206">
        <f ca="1"/>
        <v>44482</v>
      </c>
      <c r="GZ3" vm="207">
        <f ca="1"/>
        <v>44483</v>
      </c>
      <c r="HA3" vm="208">
        <f ca="1"/>
        <v>44484</v>
      </c>
      <c r="HB3" vm="209">
        <f ca="1"/>
        <v>44487</v>
      </c>
      <c r="HC3" vm="210">
        <f ca="1"/>
        <v>44488</v>
      </c>
      <c r="HD3" vm="211">
        <f ca="1"/>
        <v>44489</v>
      </c>
      <c r="HE3" vm="212">
        <f ca="1"/>
        <v>44490</v>
      </c>
      <c r="HF3" vm="213">
        <f ca="1"/>
        <v>44491</v>
      </c>
      <c r="HG3" vm="214">
        <f ca="1"/>
        <v>44494</v>
      </c>
      <c r="HH3" vm="215">
        <f ca="1"/>
        <v>44495</v>
      </c>
      <c r="HI3" vm="216">
        <f ca="1"/>
        <v>44496</v>
      </c>
      <c r="HJ3" vm="217">
        <f ca="1"/>
        <v>44497</v>
      </c>
      <c r="HK3" vm="218">
        <f ca="1"/>
        <v>44498</v>
      </c>
      <c r="HL3" vm="219">
        <f ca="1"/>
        <v>44501</v>
      </c>
      <c r="HM3" vm="220">
        <f ca="1"/>
        <v>44502</v>
      </c>
      <c r="HN3" vm="221">
        <f ca="1"/>
        <v>44503</v>
      </c>
      <c r="HO3" vm="222">
        <f ca="1"/>
        <v>44504</v>
      </c>
      <c r="HP3" vm="223">
        <f ca="1"/>
        <v>44505</v>
      </c>
      <c r="HQ3" vm="224">
        <f ca="1"/>
        <v>44508</v>
      </c>
      <c r="HR3" vm="225">
        <f ca="1"/>
        <v>44509</v>
      </c>
      <c r="HS3" vm="226">
        <f ca="1"/>
        <v>44510</v>
      </c>
      <c r="HT3" vm="227">
        <f ca="1"/>
        <v>44511</v>
      </c>
      <c r="HU3" vm="228">
        <f ca="1"/>
        <v>44512</v>
      </c>
      <c r="HV3" vm="229">
        <f ca="1"/>
        <v>44515</v>
      </c>
      <c r="HW3" vm="230">
        <f ca="1"/>
        <v>44516</v>
      </c>
      <c r="HX3" vm="231">
        <f ca="1"/>
        <v>44517</v>
      </c>
      <c r="HY3" vm="232">
        <f ca="1"/>
        <v>44518</v>
      </c>
      <c r="HZ3" vm="233">
        <f ca="1"/>
        <v>44519</v>
      </c>
      <c r="IA3" vm="234">
        <f ca="1"/>
        <v>44522</v>
      </c>
      <c r="IB3" vm="235">
        <f ca="1"/>
        <v>44523</v>
      </c>
      <c r="IC3" vm="236">
        <f ca="1"/>
        <v>44524</v>
      </c>
      <c r="ID3" vm="237">
        <f ca="1"/>
        <v>44525</v>
      </c>
      <c r="IE3" vm="238">
        <f ca="1"/>
        <v>44526</v>
      </c>
      <c r="IF3" vm="239">
        <f ca="1"/>
        <v>44529</v>
      </c>
      <c r="IG3" vm="240">
        <f ca="1"/>
        <v>44530</v>
      </c>
      <c r="IH3" vm="241">
        <f ca="1"/>
        <v>44531</v>
      </c>
      <c r="II3" vm="242">
        <f ca="1"/>
        <v>44532</v>
      </c>
      <c r="IJ3" vm="243">
        <f ca="1"/>
        <v>44533</v>
      </c>
      <c r="IK3" vm="244">
        <f ca="1"/>
        <v>44536</v>
      </c>
      <c r="IL3" vm="245">
        <f ca="1"/>
        <v>44537</v>
      </c>
      <c r="IM3" vm="246">
        <f ca="1"/>
        <v>44538</v>
      </c>
      <c r="IN3" vm="247">
        <f ca="1"/>
        <v>44539</v>
      </c>
      <c r="IO3" vm="248">
        <f ca="1"/>
        <v>44540</v>
      </c>
      <c r="IP3" vm="249">
        <f ca="1"/>
        <v>44543</v>
      </c>
      <c r="IQ3" vm="250">
        <f ca="1"/>
        <v>44544</v>
      </c>
      <c r="IR3" vm="251">
        <f ca="1"/>
        <v>44545</v>
      </c>
      <c r="IS3" vm="252">
        <f ca="1"/>
        <v>44546</v>
      </c>
      <c r="IT3" vm="253">
        <f ca="1"/>
        <v>44547</v>
      </c>
      <c r="IU3" vm="254">
        <f ca="1"/>
        <v>44550</v>
      </c>
      <c r="IV3" vm="255">
        <f ca="1"/>
        <v>44551</v>
      </c>
    </row>
    <row r="4" spans="1:256" x14ac:dyDescent="0.25">
      <c r="A4" t="s">
        <v>0</v>
      </c>
      <c r="B4" t="s">
        <v>25</v>
      </c>
      <c r="C4" vm="1294">
        <f ca="1"/>
        <v>4.8</v>
      </c>
      <c r="D4" vm="1295">
        <f ca="1"/>
        <v>4.7699999999999996</v>
      </c>
      <c r="E4" vm="1294">
        <f ca="1"/>
        <v>4.8</v>
      </c>
      <c r="F4" vm="1296">
        <f ca="1"/>
        <v>4.83</v>
      </c>
      <c r="G4" vm="1297">
        <f ca="1"/>
        <v>4.9400000000000004</v>
      </c>
      <c r="H4" vm="1298">
        <f ca="1"/>
        <v>4.95</v>
      </c>
      <c r="I4" vm="876">
        <f ca="1"/>
        <v>4.97</v>
      </c>
      <c r="J4" vm="1299">
        <f ca="1"/>
        <v>4.84</v>
      </c>
      <c r="K4" vm="1294">
        <f ca="1"/>
        <v>4.8</v>
      </c>
      <c r="L4" vm="1300">
        <f ca="1"/>
        <v>4.8899999999999997</v>
      </c>
      <c r="M4" vm="1301">
        <f ca="1"/>
        <v>4.91</v>
      </c>
      <c r="N4" vm="1302">
        <f ca="1"/>
        <v>4.9000000000000004</v>
      </c>
      <c r="O4" vm="1303">
        <f ca="1"/>
        <v>4.88</v>
      </c>
      <c r="P4" vm="1297">
        <f ca="1"/>
        <v>4.9400000000000004</v>
      </c>
      <c r="Q4" vm="1304">
        <f ca="1"/>
        <v>4.96</v>
      </c>
      <c r="R4" vm="899">
        <f ca="1"/>
        <v>5.0599999999999996</v>
      </c>
      <c r="S4" vm="1304">
        <f ca="1"/>
        <v>4.96</v>
      </c>
      <c r="T4" vm="1305">
        <f ca="1"/>
        <v>5.07</v>
      </c>
      <c r="U4" vm="894">
        <f ca="1"/>
        <v>5.0999999999999996</v>
      </c>
      <c r="V4" vm="874">
        <f ca="1"/>
        <v>5.08</v>
      </c>
      <c r="W4" vm="866">
        <f ca="1"/>
        <v>5.12</v>
      </c>
      <c r="X4" vm="1306">
        <f ca="1"/>
        <v>5.03</v>
      </c>
      <c r="Y4" vm="874">
        <f ca="1"/>
        <v>5.08</v>
      </c>
      <c r="Z4" vm="1296">
        <f ca="1"/>
        <v>4.83</v>
      </c>
      <c r="AA4" vm="1299">
        <f ca="1"/>
        <v>4.84</v>
      </c>
      <c r="AB4" vm="1307">
        <f ca="1"/>
        <v>4.99</v>
      </c>
      <c r="AC4" vm="872">
        <f ca="1"/>
        <v>5.2</v>
      </c>
      <c r="AD4" vm="1308">
        <f ca="1"/>
        <v>5.36</v>
      </c>
      <c r="AE4" vm="861">
        <f ca="1"/>
        <v>5.42</v>
      </c>
      <c r="AF4" vm="1309">
        <f ca="1"/>
        <v>5.47</v>
      </c>
      <c r="AG4" vm="860">
        <f ca="1"/>
        <v>5.41</v>
      </c>
      <c r="AH4" vm="881">
        <f ca="1"/>
        <v>5.01</v>
      </c>
      <c r="AI4" vm="899">
        <f ca="1"/>
        <v>5.0599999999999996</v>
      </c>
      <c r="AJ4" vm="1305">
        <f ca="1"/>
        <v>5.07</v>
      </c>
      <c r="AK4" vm="1310">
        <f ca="1"/>
        <v>5.04</v>
      </c>
      <c r="AL4" vm="1311">
        <f ca="1"/>
        <v>5.09</v>
      </c>
      <c r="AM4" vm="899">
        <f ca="1"/>
        <v>5.0599999999999996</v>
      </c>
      <c r="AN4" vm="866">
        <f ca="1"/>
        <v>5.12</v>
      </c>
      <c r="AO4" vm="866">
        <f ca="1"/>
        <v>5.12</v>
      </c>
      <c r="AP4" vm="898">
        <f ca="1"/>
        <v>5.1100000000000003</v>
      </c>
      <c r="AQ4" vm="874">
        <f ca="1"/>
        <v>5.08</v>
      </c>
      <c r="AR4" vm="863">
        <f ca="1"/>
        <v>5.15</v>
      </c>
      <c r="AS4" vm="898">
        <f ca="1"/>
        <v>5.1100000000000003</v>
      </c>
      <c r="AT4" vm="882">
        <f ca="1"/>
        <v>5.24</v>
      </c>
      <c r="AU4" vm="864">
        <f ca="1"/>
        <v>5.18</v>
      </c>
      <c r="AV4" vm="891">
        <f ca="1"/>
        <v>5.3</v>
      </c>
      <c r="AW4" vm="870">
        <f ca="1"/>
        <v>5.29</v>
      </c>
      <c r="AX4" vm="887">
        <f ca="1"/>
        <v>5.37</v>
      </c>
      <c r="AY4" vm="870">
        <f ca="1"/>
        <v>5.29</v>
      </c>
      <c r="AZ4" vm="1312">
        <f ca="1"/>
        <v>5.28</v>
      </c>
      <c r="BA4" vm="1308">
        <f ca="1"/>
        <v>5.36</v>
      </c>
      <c r="BB4" vm="889">
        <f ca="1"/>
        <v>5.52</v>
      </c>
      <c r="BC4" vm="1313">
        <f ca="1"/>
        <v>5.56</v>
      </c>
      <c r="BD4" vm="1314">
        <f ca="1"/>
        <v>5.53</v>
      </c>
      <c r="BE4" vm="855">
        <f ca="1"/>
        <v>5.65</v>
      </c>
      <c r="BF4" vm="1315">
        <f ca="1"/>
        <v>5.66</v>
      </c>
      <c r="BG4" vm="853">
        <f ca="1"/>
        <v>5.67</v>
      </c>
      <c r="BH4" vm="1316">
        <f ca="1"/>
        <v>5.62</v>
      </c>
      <c r="BI4" vm="1317">
        <f ca="1"/>
        <v>5.5</v>
      </c>
      <c r="BJ4" vm="1318">
        <f ca="1"/>
        <v>5.48</v>
      </c>
      <c r="BK4" vm="1317">
        <f ca="1"/>
        <v>5.5</v>
      </c>
      <c r="BL4" vm="1319">
        <f ca="1"/>
        <v>5.4</v>
      </c>
      <c r="BM4" vm="1319">
        <f ca="1"/>
        <v>5.4</v>
      </c>
      <c r="BN4" vm="1309">
        <f ca="1"/>
        <v>5.47</v>
      </c>
      <c r="BO4" vm="1320">
        <f ca="1"/>
        <v>5.49</v>
      </c>
      <c r="BP4" vm="1321">
        <f ca="1"/>
        <v>5.44</v>
      </c>
      <c r="BQ4" vm="897">
        <f ca="1"/>
        <v>5.35</v>
      </c>
      <c r="BR4" vm="1320">
        <f ca="1"/>
        <v>5.49</v>
      </c>
      <c r="BS4" vm="850">
        <f ca="1"/>
        <v>5.86</v>
      </c>
      <c r="BT4" vm="1322">
        <f ca="1"/>
        <v>5.85</v>
      </c>
      <c r="BU4" vm="1323">
        <f ca="1"/>
        <v>5.83</v>
      </c>
      <c r="BV4" vm="845">
        <f ca="1"/>
        <v>5.94</v>
      </c>
      <c r="BW4" vm="1324">
        <f ca="1"/>
        <v>5.96</v>
      </c>
      <c r="BX4" vm="846">
        <f ca="1"/>
        <v>5.95</v>
      </c>
      <c r="BY4" vm="846">
        <f ca="1"/>
        <v>5.95</v>
      </c>
      <c r="BZ4" vm="1325">
        <f ca="1"/>
        <v>5.98</v>
      </c>
      <c r="CA4" vm="1326">
        <f ca="1"/>
        <v>6.01</v>
      </c>
      <c r="CB4" vm="846">
        <f ca="1"/>
        <v>5.95</v>
      </c>
      <c r="CC4" vm="1327">
        <f ca="1"/>
        <v>6.06</v>
      </c>
      <c r="CD4" vm="1325">
        <f ca="1"/>
        <v>5.98</v>
      </c>
      <c r="CE4" vm="1328">
        <f ca="1"/>
        <v>6.05</v>
      </c>
      <c r="CF4" vm="1329">
        <f ca="1"/>
        <v>6.15</v>
      </c>
      <c r="CG4" vm="1330">
        <f ca="1"/>
        <v>6.23</v>
      </c>
      <c r="CH4" vm="1331">
        <f ca="1"/>
        <v>6.26</v>
      </c>
      <c r="CI4" vm="1332">
        <f ca="1"/>
        <v>6.3</v>
      </c>
      <c r="CJ4" vm="1333">
        <f ca="1"/>
        <v>6.35</v>
      </c>
      <c r="CK4" vm="1334">
        <f ca="1"/>
        <v>6.28</v>
      </c>
      <c r="CL4" vm="1335">
        <f ca="1"/>
        <v>6.2</v>
      </c>
      <c r="CM4" vm="1336">
        <f ca="1"/>
        <v>6.17</v>
      </c>
      <c r="CN4" vm="1334">
        <f ca="1"/>
        <v>6.28</v>
      </c>
      <c r="CO4" vm="1337">
        <f ca="1"/>
        <v>6.33</v>
      </c>
      <c r="CP4" vm="1338">
        <f ca="1"/>
        <v>6.4</v>
      </c>
      <c r="CQ4" vm="1339">
        <f ca="1"/>
        <v>6.44</v>
      </c>
      <c r="CR4" vm="1340">
        <f ca="1"/>
        <v>6.5</v>
      </c>
      <c r="CS4" vm="1341">
        <f ca="1"/>
        <v>6.72</v>
      </c>
      <c r="CT4" vm="1342">
        <f ca="1"/>
        <v>6.8</v>
      </c>
      <c r="CU4" vm="1343">
        <f ca="1"/>
        <v>6.76</v>
      </c>
      <c r="CV4" vm="1344">
        <f ca="1"/>
        <v>6.77</v>
      </c>
      <c r="CW4" vm="1345">
        <f ca="1"/>
        <v>6.78</v>
      </c>
      <c r="CX4" vm="1346">
        <f ca="1"/>
        <v>6.79</v>
      </c>
      <c r="CY4" vm="1347">
        <f ca="1"/>
        <v>6.75</v>
      </c>
      <c r="CZ4" vm="1345">
        <f ca="1"/>
        <v>6.78</v>
      </c>
      <c r="DA4" vm="1345">
        <f ca="1"/>
        <v>6.78</v>
      </c>
      <c r="DB4" vm="1348">
        <f ca="1"/>
        <v>6.73</v>
      </c>
      <c r="DC4" vm="1349">
        <f ca="1"/>
        <v>6.74</v>
      </c>
      <c r="DD4" vm="1342">
        <f ca="1"/>
        <v>6.8</v>
      </c>
      <c r="DE4" vm="1349">
        <f ca="1"/>
        <v>6.74</v>
      </c>
      <c r="DF4" vm="1350">
        <f ca="1"/>
        <v>6.86</v>
      </c>
      <c r="DG4" vm="1351">
        <f ca="1"/>
        <v>6.81</v>
      </c>
      <c r="DH4" vm="1352">
        <f ca="1"/>
        <v>6.82</v>
      </c>
      <c r="DI4" vm="1353">
        <f ca="1"/>
        <v>6.91</v>
      </c>
      <c r="DJ4" vm="1353">
        <f ca="1"/>
        <v>6.91</v>
      </c>
      <c r="DK4" vm="1354">
        <f ca="1"/>
        <v>6.92</v>
      </c>
      <c r="DL4" vm="1354">
        <f ca="1"/>
        <v>6.92</v>
      </c>
      <c r="DM4" vm="1355">
        <f ca="1"/>
        <v>6.85</v>
      </c>
      <c r="DN4" vm="1356">
        <f ca="1"/>
        <v>6.88</v>
      </c>
      <c r="DO4" vm="1357">
        <f ca="1"/>
        <v>6.83</v>
      </c>
      <c r="DP4" vm="1343">
        <f ca="1"/>
        <v>6.76</v>
      </c>
      <c r="DQ4" vm="1346">
        <f ca="1"/>
        <v>6.79</v>
      </c>
      <c r="DR4" vm="1343">
        <f ca="1"/>
        <v>6.76</v>
      </c>
      <c r="DS4" vm="1348">
        <f ca="1"/>
        <v>6.73</v>
      </c>
      <c r="DT4" vm="1345">
        <f ca="1"/>
        <v>6.78</v>
      </c>
      <c r="DU4" vm="1358">
        <f ca="1"/>
        <v>6.87</v>
      </c>
      <c r="DV4" vm="1355">
        <f ca="1"/>
        <v>6.85</v>
      </c>
      <c r="DW4" vm="1359">
        <f ca="1"/>
        <v>7.16</v>
      </c>
      <c r="DX4" vm="1360">
        <f ca="1"/>
        <v>6.9</v>
      </c>
      <c r="DY4" vm="1361">
        <f ca="1"/>
        <v>7.34</v>
      </c>
      <c r="DZ4" vm="1361">
        <f ca="1"/>
        <v>7.34</v>
      </c>
      <c r="EA4" vm="1361">
        <f ca="1"/>
        <v>7.34</v>
      </c>
      <c r="EB4" vm="1362">
        <f ca="1"/>
        <v>7.35</v>
      </c>
      <c r="EC4" vm="1363">
        <f ca="1"/>
        <v>7.36</v>
      </c>
      <c r="ED4" vm="1363">
        <f ca="1"/>
        <v>7.36</v>
      </c>
      <c r="EE4" vm="1364">
        <f ca="1"/>
        <v>7.37</v>
      </c>
      <c r="EF4" vm="1365">
        <f ca="1"/>
        <v>7.38</v>
      </c>
      <c r="EG4" vm="1366">
        <f ca="1"/>
        <v>7.4</v>
      </c>
      <c r="EH4" vm="1367">
        <f ca="1"/>
        <v>7.39</v>
      </c>
      <c r="EI4" vm="1367">
        <f ca="1"/>
        <v>7.39</v>
      </c>
      <c r="EJ4" vm="1367">
        <f ca="1"/>
        <v>7.39</v>
      </c>
      <c r="EK4" vm="1367">
        <f ca="1"/>
        <v>7.39</v>
      </c>
      <c r="EL4" vm="1362">
        <f ca="1"/>
        <v>7.35</v>
      </c>
      <c r="EM4" vm="1365">
        <f ca="1"/>
        <v>7.38</v>
      </c>
      <c r="EN4" vm="1365">
        <f ca="1"/>
        <v>7.38</v>
      </c>
      <c r="EO4" vm="1365">
        <f ca="1"/>
        <v>7.38</v>
      </c>
      <c r="EP4" vm="1365">
        <f ca="1"/>
        <v>7.38</v>
      </c>
      <c r="EQ4" vm="1366">
        <f ca="1"/>
        <v>7.4</v>
      </c>
      <c r="ER4" vm="1366">
        <f ca="1"/>
        <v>7.4</v>
      </c>
      <c r="ES4" vm="1368">
        <f ca="1"/>
        <v>7.41</v>
      </c>
      <c r="ET4" vm="1368">
        <f ca="1"/>
        <v>7.41</v>
      </c>
      <c r="EU4" vm="1366">
        <f ca="1"/>
        <v>7.4</v>
      </c>
      <c r="EV4" vm="1366">
        <f ca="1"/>
        <v>7.4</v>
      </c>
      <c r="EW4" vm="1361">
        <f ca="1"/>
        <v>7.34</v>
      </c>
      <c r="EX4" vm="1369">
        <f ca="1"/>
        <v>7.18</v>
      </c>
      <c r="EY4" vm="1356">
        <f ca="1"/>
        <v>6.88</v>
      </c>
      <c r="EZ4" vm="1370">
        <f ca="1"/>
        <v>7.13</v>
      </c>
      <c r="FA4" vm="1371">
        <f ca="1"/>
        <v>7.08</v>
      </c>
      <c r="FB4" vm="1372">
        <f ca="1"/>
        <v>7.11</v>
      </c>
      <c r="FC4" vm="1373">
        <f ca="1"/>
        <v>7.03</v>
      </c>
      <c r="FD4" vm="1374">
        <f ca="1"/>
        <v>7.04</v>
      </c>
      <c r="FE4" vm="1375">
        <f ca="1"/>
        <v>7.01</v>
      </c>
      <c r="FF4" vm="1376">
        <f ca="1"/>
        <v>7.02</v>
      </c>
      <c r="FG4" vm="1377">
        <f ca="1"/>
        <v>6.97</v>
      </c>
      <c r="FH4" vm="1378">
        <f ca="1"/>
        <v>6.95</v>
      </c>
      <c r="FI4" vm="1357">
        <f ca="1"/>
        <v>6.83</v>
      </c>
      <c r="FJ4" vm="1346">
        <f ca="1"/>
        <v>6.79</v>
      </c>
      <c r="FK4" vm="1379">
        <f ca="1"/>
        <v>6.71</v>
      </c>
      <c r="FL4" vm="1380">
        <f ca="1"/>
        <v>6.66</v>
      </c>
      <c r="FM4" vm="1348">
        <f ca="1"/>
        <v>6.73</v>
      </c>
      <c r="FN4" vm="1355">
        <f ca="1"/>
        <v>6.85</v>
      </c>
      <c r="FO4" vm="1381">
        <f ca="1"/>
        <v>6.47</v>
      </c>
      <c r="FP4" vm="1332">
        <f ca="1"/>
        <v>6.3</v>
      </c>
      <c r="FQ4" vm="1382">
        <f ca="1"/>
        <v>6.14</v>
      </c>
      <c r="FR4" vm="1383">
        <f ca="1"/>
        <v>6.12</v>
      </c>
      <c r="FS4" vm="847">
        <f ca="1"/>
        <v>6.09</v>
      </c>
      <c r="FT4" vm="1384">
        <f ca="1"/>
        <v>6.1</v>
      </c>
      <c r="FU4" vm="1385">
        <f ca="1"/>
        <v>6.02</v>
      </c>
      <c r="FV4" vm="848">
        <f ca="1"/>
        <v>5.97</v>
      </c>
      <c r="FW4" vm="1386">
        <f ca="1"/>
        <v>6.03</v>
      </c>
      <c r="FX4" vm="846">
        <f ca="1"/>
        <v>5.95</v>
      </c>
      <c r="FY4" vm="1387">
        <f ca="1"/>
        <v>5.99</v>
      </c>
      <c r="FZ4" vm="850">
        <f ca="1"/>
        <v>5.86</v>
      </c>
      <c r="GA4" vm="1388">
        <f ca="1"/>
        <v>5.79</v>
      </c>
      <c r="GB4" vm="1389">
        <f ca="1"/>
        <v>5.87</v>
      </c>
      <c r="GC4" vm="1390">
        <f ca="1"/>
        <v>6</v>
      </c>
      <c r="GD4" vm="1391">
        <f ca="1"/>
        <v>6.11</v>
      </c>
      <c r="GE4" vm="1392">
        <f ca="1"/>
        <v>6.07</v>
      </c>
      <c r="GF4" vm="1393">
        <f ca="1"/>
        <v>6.16</v>
      </c>
      <c r="GG4" vm="1392">
        <f ca="1"/>
        <v>6.07</v>
      </c>
      <c r="GH4" vm="847">
        <f ca="1"/>
        <v>6.09</v>
      </c>
      <c r="GI4" vm="848">
        <f ca="1"/>
        <v>5.97</v>
      </c>
      <c r="GJ4" vm="1326">
        <f ca="1"/>
        <v>6.01</v>
      </c>
      <c r="GK4" vm="1394">
        <f ca="1"/>
        <v>6.21</v>
      </c>
      <c r="GL4" vm="847">
        <f ca="1"/>
        <v>6.09</v>
      </c>
      <c r="GM4" vm="1327">
        <f ca="1"/>
        <v>6.06</v>
      </c>
      <c r="GN4" vm="1329">
        <f ca="1"/>
        <v>6.15</v>
      </c>
      <c r="GO4" vm="1326">
        <f ca="1"/>
        <v>6.01</v>
      </c>
      <c r="GP4" vm="1382">
        <f ca="1"/>
        <v>6.14</v>
      </c>
      <c r="GQ4" vm="848">
        <f ca="1"/>
        <v>5.97</v>
      </c>
      <c r="GR4" vm="1395">
        <f ca="1"/>
        <v>6.22</v>
      </c>
      <c r="GS4" vm="1396">
        <f ca="1"/>
        <v>6.24</v>
      </c>
      <c r="GT4" vm="1397">
        <f ca="1"/>
        <v>6.25</v>
      </c>
      <c r="GU4" vm="1334">
        <f ca="1"/>
        <v>6.28</v>
      </c>
      <c r="GV4" vm="1398">
        <f ca="1"/>
        <v>6.19</v>
      </c>
      <c r="GW4" vm="1396">
        <f ca="1"/>
        <v>6.24</v>
      </c>
      <c r="GX4" vm="1399">
        <f ca="1"/>
        <v>6.18</v>
      </c>
      <c r="GY4" vm="1330">
        <f ca="1"/>
        <v>6.23</v>
      </c>
      <c r="GZ4" vm="1400">
        <f ca="1"/>
        <v>6.27</v>
      </c>
      <c r="HA4" vm="1401">
        <f ca="1"/>
        <v>6.31</v>
      </c>
      <c r="HB4" vm="1400">
        <f ca="1"/>
        <v>6.27</v>
      </c>
      <c r="HC4" vm="1396">
        <f ca="1"/>
        <v>6.24</v>
      </c>
      <c r="HD4" vm="1397">
        <f ca="1"/>
        <v>6.25</v>
      </c>
      <c r="HE4" vm="1401">
        <f ca="1"/>
        <v>6.31</v>
      </c>
      <c r="HF4" vm="1402">
        <f ca="1"/>
        <v>6.36</v>
      </c>
      <c r="HG4" vm="1403">
        <f ca="1"/>
        <v>6.37</v>
      </c>
      <c r="HH4" vm="1338">
        <f ca="1"/>
        <v>6.4</v>
      </c>
      <c r="HI4" vm="1404">
        <f ca="1"/>
        <v>6.32</v>
      </c>
      <c r="HJ4" vm="1405">
        <f ca="1"/>
        <v>6.61</v>
      </c>
      <c r="HK4" vm="1406">
        <f ca="1"/>
        <v>6.38</v>
      </c>
      <c r="HL4" vm="1407">
        <f ca="1"/>
        <v>6.41</v>
      </c>
      <c r="HM4" vm="1408">
        <f ca="1"/>
        <v>6.34</v>
      </c>
      <c r="HN4" vm="1340">
        <f ca="1"/>
        <v>6.5</v>
      </c>
      <c r="HO4" vm="1340">
        <f ca="1"/>
        <v>6.5</v>
      </c>
      <c r="HP4" vm="1409">
        <f ca="1"/>
        <v>6.63</v>
      </c>
      <c r="HQ4" vm="1343">
        <f ca="1"/>
        <v>6.76</v>
      </c>
      <c r="HR4" vm="1405">
        <f ca="1"/>
        <v>6.61</v>
      </c>
      <c r="HS4" vm="1410">
        <f ca="1"/>
        <v>6.57</v>
      </c>
      <c r="HT4" vm="1340">
        <f ca="1"/>
        <v>6.5</v>
      </c>
      <c r="HU4" vm="1340">
        <f ca="1"/>
        <v>6.5</v>
      </c>
      <c r="HV4" vm="1411">
        <f ca="1"/>
        <v>6.45</v>
      </c>
      <c r="HW4" vm="1412">
        <f ca="1"/>
        <v>6.29</v>
      </c>
      <c r="HX4" vm="1332">
        <f ca="1"/>
        <v>6.3</v>
      </c>
      <c r="HY4" vm="1337">
        <f ca="1"/>
        <v>6.33</v>
      </c>
      <c r="HZ4" vm="1402">
        <f ca="1"/>
        <v>6.36</v>
      </c>
      <c r="IA4" vm="1402">
        <f ca="1"/>
        <v>6.36</v>
      </c>
      <c r="IB4" vm="1411">
        <f ca="1"/>
        <v>6.45</v>
      </c>
      <c r="IC4" vm="1338">
        <f ca="1"/>
        <v>6.4</v>
      </c>
      <c r="ID4" vm="1337">
        <f ca="1"/>
        <v>6.33</v>
      </c>
      <c r="IE4" vm="1330">
        <f ca="1"/>
        <v>6.23</v>
      </c>
      <c r="IF4" vm="1383">
        <f ca="1"/>
        <v>6.12</v>
      </c>
      <c r="IG4" vm="1329">
        <f ca="1"/>
        <v>6.15</v>
      </c>
      <c r="IH4" vm="1413">
        <f ca="1"/>
        <v>6.08</v>
      </c>
      <c r="II4" vm="1414">
        <f ca="1"/>
        <v>6.04</v>
      </c>
      <c r="IJ4" vm="1336">
        <f ca="1"/>
        <v>6.17</v>
      </c>
      <c r="IK4" vm="1400">
        <f ca="1"/>
        <v>6.27</v>
      </c>
      <c r="IL4" vm="1391">
        <f ca="1"/>
        <v>6.11</v>
      </c>
      <c r="IM4" vm="847">
        <f ca="1"/>
        <v>6.09</v>
      </c>
      <c r="IN4" vm="1384">
        <f ca="1"/>
        <v>6.1</v>
      </c>
      <c r="IO4" vm="1385">
        <f ca="1"/>
        <v>6.02</v>
      </c>
      <c r="IP4" vm="1386">
        <f ca="1"/>
        <v>6.03</v>
      </c>
      <c r="IQ4" vm="1413">
        <f ca="1"/>
        <v>6.08</v>
      </c>
      <c r="IR4" vm="1324">
        <f ca="1"/>
        <v>5.96</v>
      </c>
      <c r="IS4" vm="849">
        <f ca="1"/>
        <v>5.91</v>
      </c>
      <c r="IT4" vm="845">
        <f ca="1"/>
        <v>5.94</v>
      </c>
      <c r="IU4" vm="1390">
        <f ca="1"/>
        <v>6</v>
      </c>
      <c r="IV4" vm="1385">
        <f ca="1"/>
        <v>6.02</v>
      </c>
    </row>
    <row r="6" spans="1:256" x14ac:dyDescent="0.25">
      <c r="A6" s="12" t="str" cm="1">
        <f t="array" aca="1" ref="A6:F28" ca="1">_xlfn.STOCKHISTORY($A$4&amp;":"&amp;$B$4,TODAY()-30,TODAY(),0,1,0,5,2,3,4,1)</f>
        <v>Date</v>
      </c>
      <c r="B6" t="str">
        <f ca="1"/>
        <v>Volume</v>
      </c>
      <c r="C6" t="str">
        <f ca="1"/>
        <v>Open</v>
      </c>
      <c r="D6" t="str">
        <f ca="1"/>
        <v>High</v>
      </c>
      <c r="E6" t="str">
        <f ca="1"/>
        <v>Low</v>
      </c>
      <c r="F6" t="str">
        <f ca="1"/>
        <v>Close</v>
      </c>
    </row>
    <row r="7" spans="1:256" x14ac:dyDescent="0.25">
      <c r="A7" vm="234">
        <f ca="1"/>
        <v>44522</v>
      </c>
      <c r="B7" vm="1415">
        <f ca="1"/>
        <v>736628</v>
      </c>
      <c r="C7" vm="1402">
        <f ca="1"/>
        <v>6.36</v>
      </c>
      <c r="D7" vm="1416">
        <f ca="1"/>
        <v>6.39</v>
      </c>
      <c r="E7" vm="1417">
        <f ca="1"/>
        <v>6.2350000000000003</v>
      </c>
      <c r="F7" vm="1402">
        <f ca="1"/>
        <v>6.36</v>
      </c>
    </row>
    <row r="8" spans="1:256" x14ac:dyDescent="0.25">
      <c r="A8" vm="235">
        <f ca="1"/>
        <v>44523</v>
      </c>
      <c r="B8" vm="1418">
        <f ca="1"/>
        <v>393026</v>
      </c>
      <c r="C8" vm="1403">
        <f ca="1"/>
        <v>6.37</v>
      </c>
      <c r="D8" vm="1411">
        <f ca="1"/>
        <v>6.45</v>
      </c>
      <c r="E8" vm="1402">
        <f ca="1"/>
        <v>6.36</v>
      </c>
      <c r="F8" vm="1411">
        <f ca="1"/>
        <v>6.45</v>
      </c>
    </row>
    <row r="9" spans="1:256" x14ac:dyDescent="0.25">
      <c r="A9" vm="236">
        <f ca="1"/>
        <v>44524</v>
      </c>
      <c r="B9" vm="1419">
        <f ca="1"/>
        <v>468824</v>
      </c>
      <c r="C9" vm="1411">
        <f ca="1"/>
        <v>6.45</v>
      </c>
      <c r="D9" vm="1381">
        <f ca="1"/>
        <v>6.47</v>
      </c>
      <c r="E9" vm="1402">
        <f ca="1"/>
        <v>6.36</v>
      </c>
      <c r="F9" vm="1338">
        <f ca="1"/>
        <v>6.4</v>
      </c>
    </row>
    <row r="10" spans="1:256" x14ac:dyDescent="0.25">
      <c r="A10" vm="237">
        <f ca="1"/>
        <v>44525</v>
      </c>
      <c r="B10" vm="1420">
        <f ca="1"/>
        <v>682670</v>
      </c>
      <c r="C10" vm="1406">
        <f ca="1"/>
        <v>6.38</v>
      </c>
      <c r="D10" vm="1407">
        <f ca="1"/>
        <v>6.41</v>
      </c>
      <c r="E10" vm="1334">
        <f ca="1"/>
        <v>6.28</v>
      </c>
      <c r="F10" vm="1337">
        <f ca="1"/>
        <v>6.33</v>
      </c>
    </row>
    <row r="11" spans="1:256" x14ac:dyDescent="0.25">
      <c r="A11" vm="238">
        <f ca="1"/>
        <v>44526</v>
      </c>
      <c r="B11" vm="1421">
        <f ca="1"/>
        <v>520033</v>
      </c>
      <c r="C11" vm="1332">
        <f ca="1"/>
        <v>6.3</v>
      </c>
      <c r="D11" vm="1333">
        <f ca="1"/>
        <v>6.35</v>
      </c>
      <c r="E11" vm="1422">
        <f ca="1"/>
        <v>6.2149999999999999</v>
      </c>
      <c r="F11" vm="1330">
        <f ca="1"/>
        <v>6.23</v>
      </c>
    </row>
    <row r="12" spans="1:256" x14ac:dyDescent="0.25">
      <c r="A12" vm="239">
        <f ca="1"/>
        <v>44529</v>
      </c>
      <c r="B12" vm="1423">
        <f ca="1"/>
        <v>1201845</v>
      </c>
      <c r="C12" vm="1336">
        <f ca="1"/>
        <v>6.17</v>
      </c>
      <c r="D12" vm="1396">
        <f ca="1"/>
        <v>6.24</v>
      </c>
      <c r="E12" vm="1392">
        <f ca="1"/>
        <v>6.07</v>
      </c>
      <c r="F12" vm="1383">
        <f ca="1"/>
        <v>6.12</v>
      </c>
    </row>
    <row r="13" spans="1:256" x14ac:dyDescent="0.25">
      <c r="A13" vm="240">
        <f ca="1"/>
        <v>44530</v>
      </c>
      <c r="B13" vm="1424">
        <f ca="1"/>
        <v>1652969</v>
      </c>
      <c r="C13" vm="1393">
        <f ca="1"/>
        <v>6.16</v>
      </c>
      <c r="D13" vm="1330">
        <f ca="1"/>
        <v>6.23</v>
      </c>
      <c r="E13" vm="1383">
        <f ca="1"/>
        <v>6.12</v>
      </c>
      <c r="F13" vm="1329">
        <f ca="1"/>
        <v>6.15</v>
      </c>
    </row>
    <row r="14" spans="1:256" x14ac:dyDescent="0.25">
      <c r="A14" vm="241">
        <f ca="1"/>
        <v>44531</v>
      </c>
      <c r="B14" vm="1425">
        <f ca="1"/>
        <v>1010820</v>
      </c>
      <c r="C14" vm="1390">
        <f ca="1"/>
        <v>6</v>
      </c>
      <c r="D14" vm="1426">
        <f ca="1"/>
        <v>6.13</v>
      </c>
      <c r="E14" vm="1390">
        <f ca="1"/>
        <v>6</v>
      </c>
      <c r="F14" vm="1413">
        <f ca="1"/>
        <v>6.08</v>
      </c>
    </row>
    <row r="15" spans="1:256" x14ac:dyDescent="0.25">
      <c r="A15" vm="242">
        <f ca="1"/>
        <v>44532</v>
      </c>
      <c r="B15" vm="1427">
        <f ca="1"/>
        <v>1220916</v>
      </c>
      <c r="C15" vm="1385">
        <f ca="1"/>
        <v>6.02</v>
      </c>
      <c r="D15" vm="1384">
        <f ca="1"/>
        <v>6.1</v>
      </c>
      <c r="E15" vm="1326">
        <f ca="1"/>
        <v>6.01</v>
      </c>
      <c r="F15" vm="1414">
        <f ca="1"/>
        <v>6.04</v>
      </c>
    </row>
    <row r="16" spans="1:256" x14ac:dyDescent="0.25">
      <c r="A16" vm="243">
        <f ca="1"/>
        <v>44533</v>
      </c>
      <c r="B16" vm="1428">
        <f ca="1"/>
        <v>818535</v>
      </c>
      <c r="C16" vm="1328">
        <f ca="1"/>
        <v>6.05</v>
      </c>
      <c r="D16" vm="1335">
        <f ca="1"/>
        <v>6.2</v>
      </c>
      <c r="E16" vm="1328">
        <f ca="1"/>
        <v>6.05</v>
      </c>
      <c r="F16" vm="1336">
        <f ca="1"/>
        <v>6.17</v>
      </c>
    </row>
    <row r="17" spans="1:6" x14ac:dyDescent="0.25">
      <c r="A17" vm="244">
        <f ca="1"/>
        <v>44536</v>
      </c>
      <c r="B17" vm="1429">
        <f ca="1"/>
        <v>1494578</v>
      </c>
      <c r="C17" vm="1335">
        <f ca="1"/>
        <v>6.2</v>
      </c>
      <c r="D17" vm="1338">
        <f ca="1"/>
        <v>6.4</v>
      </c>
      <c r="E17" vm="1335">
        <f ca="1"/>
        <v>6.2</v>
      </c>
      <c r="F17" vm="1400">
        <f ca="1"/>
        <v>6.27</v>
      </c>
    </row>
    <row r="18" spans="1:6" x14ac:dyDescent="0.25">
      <c r="A18" vm="245">
        <f ca="1"/>
        <v>44537</v>
      </c>
      <c r="B18" vm="1430">
        <f ca="1"/>
        <v>903296</v>
      </c>
      <c r="C18" vm="1400">
        <f ca="1"/>
        <v>6.27</v>
      </c>
      <c r="D18" vm="1431">
        <f ca="1"/>
        <v>6.3049999999999997</v>
      </c>
      <c r="E18" vm="1413">
        <f ca="1"/>
        <v>6.08</v>
      </c>
      <c r="F18" vm="1391">
        <f ca="1"/>
        <v>6.11</v>
      </c>
    </row>
    <row r="19" spans="1:6" x14ac:dyDescent="0.25">
      <c r="A19" vm="246">
        <f ca="1"/>
        <v>44538</v>
      </c>
      <c r="B19" vm="1432">
        <f ca="1"/>
        <v>1690685</v>
      </c>
      <c r="C19" vm="1383">
        <f ca="1"/>
        <v>6.12</v>
      </c>
      <c r="D19" vm="1393">
        <f ca="1"/>
        <v>6.16</v>
      </c>
      <c r="E19" vm="1327">
        <f ca="1"/>
        <v>6.06</v>
      </c>
      <c r="F19" vm="847">
        <f ca="1"/>
        <v>6.09</v>
      </c>
    </row>
    <row r="20" spans="1:6" x14ac:dyDescent="0.25">
      <c r="A20" vm="247">
        <f ca="1"/>
        <v>44539</v>
      </c>
      <c r="B20" vm="1433">
        <f ca="1"/>
        <v>1037243</v>
      </c>
      <c r="C20" vm="1413">
        <f ca="1"/>
        <v>6.08</v>
      </c>
      <c r="D20" vm="1393">
        <f ca="1"/>
        <v>6.16</v>
      </c>
      <c r="E20" vm="1414">
        <f ca="1"/>
        <v>6.04</v>
      </c>
      <c r="F20" vm="1384">
        <f ca="1"/>
        <v>6.1</v>
      </c>
    </row>
    <row r="21" spans="1:6" x14ac:dyDescent="0.25">
      <c r="A21" vm="248">
        <f ca="1"/>
        <v>44540</v>
      </c>
      <c r="B21" vm="1434">
        <f ca="1"/>
        <v>924981</v>
      </c>
      <c r="C21" vm="1392">
        <f ca="1"/>
        <v>6.07</v>
      </c>
      <c r="D21" vm="1384">
        <f ca="1"/>
        <v>6.1</v>
      </c>
      <c r="E21" vm="1385">
        <f ca="1"/>
        <v>6.02</v>
      </c>
      <c r="F21" vm="1385">
        <f ca="1"/>
        <v>6.02</v>
      </c>
    </row>
    <row r="22" spans="1:6" x14ac:dyDescent="0.25">
      <c r="A22" vm="249">
        <f ca="1"/>
        <v>44543</v>
      </c>
      <c r="B22" vm="1435">
        <f ca="1"/>
        <v>665204</v>
      </c>
      <c r="C22" vm="1386">
        <f ca="1"/>
        <v>6.03</v>
      </c>
      <c r="D22" vm="1328">
        <f ca="1"/>
        <v>6.05</v>
      </c>
      <c r="E22" vm="848">
        <f ca="1"/>
        <v>5.97</v>
      </c>
      <c r="F22" vm="1386">
        <f ca="1"/>
        <v>6.03</v>
      </c>
    </row>
    <row r="23" spans="1:6" x14ac:dyDescent="0.25">
      <c r="A23" vm="250">
        <f ca="1"/>
        <v>44544</v>
      </c>
      <c r="B23" vm="1436">
        <f ca="1"/>
        <v>823344</v>
      </c>
      <c r="C23" vm="1326">
        <f ca="1"/>
        <v>6.01</v>
      </c>
      <c r="D23" vm="1383">
        <f ca="1"/>
        <v>6.12</v>
      </c>
      <c r="E23" vm="1387">
        <f ca="1"/>
        <v>5.99</v>
      </c>
      <c r="F23" vm="1413">
        <f ca="1"/>
        <v>6.08</v>
      </c>
    </row>
    <row r="24" spans="1:6" x14ac:dyDescent="0.25">
      <c r="A24" vm="251">
        <f ca="1"/>
        <v>44545</v>
      </c>
      <c r="B24" vm="1437">
        <f ca="1"/>
        <v>964578</v>
      </c>
      <c r="C24" vm="1385">
        <f ca="1"/>
        <v>6.02</v>
      </c>
      <c r="D24" vm="847">
        <f ca="1"/>
        <v>6.09</v>
      </c>
      <c r="E24" vm="846">
        <f ca="1"/>
        <v>5.95</v>
      </c>
      <c r="F24" vm="1324">
        <f ca="1"/>
        <v>5.96</v>
      </c>
    </row>
    <row r="25" spans="1:6" x14ac:dyDescent="0.25">
      <c r="A25" vm="252">
        <f ca="1"/>
        <v>44546</v>
      </c>
      <c r="B25" vm="1438">
        <f ca="1"/>
        <v>2005773</v>
      </c>
      <c r="C25" vm="1325">
        <f ca="1"/>
        <v>5.98</v>
      </c>
      <c r="D25" vm="1385">
        <f ca="1"/>
        <v>6.02</v>
      </c>
      <c r="E25" vm="1439">
        <f ca="1"/>
        <v>5.89</v>
      </c>
      <c r="F25" vm="849">
        <f ca="1"/>
        <v>5.91</v>
      </c>
    </row>
    <row r="26" spans="1:6" x14ac:dyDescent="0.25">
      <c r="A26" vm="253">
        <f ca="1"/>
        <v>44547</v>
      </c>
      <c r="B26" vm="1440">
        <f ca="1"/>
        <v>1520894</v>
      </c>
      <c r="C26" vm="845">
        <f ca="1"/>
        <v>5.94</v>
      </c>
      <c r="D26" vm="1386">
        <f ca="1"/>
        <v>6.03</v>
      </c>
      <c r="E26" vm="849">
        <f ca="1"/>
        <v>5.91</v>
      </c>
      <c r="F26" vm="845">
        <f ca="1"/>
        <v>5.94</v>
      </c>
    </row>
    <row r="27" spans="1:6" x14ac:dyDescent="0.25">
      <c r="A27" vm="254">
        <f ca="1"/>
        <v>44550</v>
      </c>
      <c r="B27" vm="1441">
        <f ca="1"/>
        <v>1010684</v>
      </c>
      <c r="C27" vm="1442">
        <f ca="1"/>
        <v>5.92</v>
      </c>
      <c r="D27" vm="1326">
        <f ca="1"/>
        <v>6.01</v>
      </c>
      <c r="E27" vm="1443">
        <f ca="1"/>
        <v>5.82</v>
      </c>
      <c r="F27" vm="1390">
        <f ca="1"/>
        <v>6</v>
      </c>
    </row>
    <row r="28" spans="1:6" x14ac:dyDescent="0.25">
      <c r="A28" vm="255">
        <f ca="1"/>
        <v>44551</v>
      </c>
      <c r="B28" vm="1444">
        <f ca="1"/>
        <v>703484</v>
      </c>
      <c r="C28" vm="1387">
        <f ca="1"/>
        <v>5.99</v>
      </c>
      <c r="D28" vm="1413">
        <f ca="1"/>
        <v>6.08</v>
      </c>
      <c r="E28" vm="1324">
        <f ca="1"/>
        <v>5.96</v>
      </c>
      <c r="F28" vm="1385">
        <f ca="1"/>
        <v>6.02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39081-53F1-49C8-BBA0-203DA3D0936E}">
  <dimension ref="A1:I42"/>
  <sheetViews>
    <sheetView showGridLines="0" workbookViewId="0">
      <selection activeCell="C43" sqref="C43"/>
    </sheetView>
  </sheetViews>
  <sheetFormatPr defaultRowHeight="15" x14ac:dyDescent="0.25"/>
  <cols>
    <col min="1" max="1" width="4" customWidth="1"/>
    <col min="2" max="2" width="46.28515625" customWidth="1"/>
    <col min="3" max="3" width="61" customWidth="1"/>
    <col min="4" max="4" width="1.42578125" customWidth="1"/>
  </cols>
  <sheetData>
    <row r="1" spans="1:9" ht="51" customHeight="1" x14ac:dyDescent="0.25">
      <c r="A1" s="51" t="s">
        <v>48</v>
      </c>
      <c r="B1" s="52"/>
      <c r="C1" s="52"/>
      <c r="D1" s="52"/>
      <c r="E1" s="52"/>
      <c r="F1" s="52"/>
      <c r="G1" s="52"/>
      <c r="H1" s="52"/>
      <c r="I1" s="52"/>
    </row>
    <row r="4" spans="1:9" x14ac:dyDescent="0.25">
      <c r="B4" s="10" t="s">
        <v>87</v>
      </c>
    </row>
    <row r="5" spans="1:9" ht="18" customHeight="1" x14ac:dyDescent="0.25">
      <c r="B5" s="58" t="s">
        <v>88</v>
      </c>
    </row>
    <row r="6" spans="1:9" ht="18" customHeight="1" x14ac:dyDescent="0.25">
      <c r="B6" s="58" t="s">
        <v>89</v>
      </c>
    </row>
    <row r="7" spans="1:9" ht="18" customHeight="1" x14ac:dyDescent="0.25">
      <c r="B7" s="58" t="s">
        <v>90</v>
      </c>
    </row>
    <row r="8" spans="1:9" ht="18" customHeight="1" x14ac:dyDescent="0.25">
      <c r="B8" s="58" t="s">
        <v>91</v>
      </c>
    </row>
    <row r="9" spans="1:9" ht="18" customHeight="1" x14ac:dyDescent="0.25">
      <c r="B9" s="58" t="s">
        <v>92</v>
      </c>
    </row>
    <row r="10" spans="1:9" ht="18" customHeight="1" x14ac:dyDescent="0.25">
      <c r="B10" s="58" t="s">
        <v>93</v>
      </c>
    </row>
    <row r="11" spans="1:9" ht="18" customHeight="1" x14ac:dyDescent="0.25">
      <c r="B11" s="58" t="s">
        <v>94</v>
      </c>
    </row>
    <row r="12" spans="1:9" ht="18" customHeight="1" x14ac:dyDescent="0.25">
      <c r="B12" s="58" t="s">
        <v>95</v>
      </c>
    </row>
    <row r="13" spans="1:9" ht="18" customHeight="1" x14ac:dyDescent="0.25">
      <c r="B13" s="58" t="s">
        <v>96</v>
      </c>
    </row>
    <row r="14" spans="1:9" ht="18" customHeight="1" x14ac:dyDescent="0.25">
      <c r="B14" s="58" t="s">
        <v>97</v>
      </c>
    </row>
    <row r="15" spans="1:9" ht="18" customHeight="1" x14ac:dyDescent="0.25">
      <c r="B15" s="58" t="s">
        <v>98</v>
      </c>
    </row>
    <row r="17" spans="2:3" x14ac:dyDescent="0.25">
      <c r="B17" s="10" t="s">
        <v>49</v>
      </c>
    </row>
    <row r="18" spans="2:3" x14ac:dyDescent="0.25">
      <c r="B18" s="53" t="s">
        <v>50</v>
      </c>
      <c r="C18" s="54" t="s">
        <v>99</v>
      </c>
    </row>
    <row r="19" spans="2:3" x14ac:dyDescent="0.25">
      <c r="B19" s="55" t="s">
        <v>51</v>
      </c>
      <c r="C19" s="54" t="s">
        <v>52</v>
      </c>
    </row>
    <row r="20" spans="2:3" x14ac:dyDescent="0.25">
      <c r="B20" s="55" t="s">
        <v>53</v>
      </c>
      <c r="C20" s="54" t="s">
        <v>54</v>
      </c>
    </row>
    <row r="21" spans="2:3" x14ac:dyDescent="0.25">
      <c r="B21" s="55" t="s">
        <v>55</v>
      </c>
      <c r="C21" s="54" t="s">
        <v>56</v>
      </c>
    </row>
    <row r="22" spans="2:3" x14ac:dyDescent="0.25">
      <c r="B22" s="55" t="s">
        <v>57</v>
      </c>
      <c r="C22" s="54" t="s">
        <v>58</v>
      </c>
    </row>
    <row r="23" spans="2:3" x14ac:dyDescent="0.25">
      <c r="B23" s="55" t="s">
        <v>59</v>
      </c>
      <c r="C23" s="54" t="s">
        <v>60</v>
      </c>
    </row>
    <row r="24" spans="2:3" x14ac:dyDescent="0.25">
      <c r="B24" s="55" t="s">
        <v>61</v>
      </c>
      <c r="C24" s="54" t="s">
        <v>62</v>
      </c>
    </row>
    <row r="25" spans="2:3" x14ac:dyDescent="0.25">
      <c r="B25" s="55" t="s">
        <v>63</v>
      </c>
      <c r="C25" s="54" t="s">
        <v>100</v>
      </c>
    </row>
    <row r="26" spans="2:3" x14ac:dyDescent="0.25">
      <c r="B26" s="55" t="s">
        <v>64</v>
      </c>
      <c r="C26" s="54" t="s">
        <v>65</v>
      </c>
    </row>
    <row r="27" spans="2:3" x14ac:dyDescent="0.25">
      <c r="B27" s="55" t="s">
        <v>66</v>
      </c>
      <c r="C27" s="54" t="s">
        <v>67</v>
      </c>
    </row>
    <row r="28" spans="2:3" x14ac:dyDescent="0.25">
      <c r="B28" s="55" t="s">
        <v>68</v>
      </c>
      <c r="C28" s="54" t="s">
        <v>69</v>
      </c>
    </row>
    <row r="29" spans="2:3" x14ac:dyDescent="0.25">
      <c r="B29" s="55" t="s">
        <v>70</v>
      </c>
      <c r="C29" s="54" t="s">
        <v>71</v>
      </c>
    </row>
    <row r="30" spans="2:3" x14ac:dyDescent="0.25">
      <c r="B30" s="55" t="s">
        <v>72</v>
      </c>
      <c r="C30" s="54" t="s">
        <v>73</v>
      </c>
    </row>
    <row r="31" spans="2:3" x14ac:dyDescent="0.25">
      <c r="B31" s="55" t="s">
        <v>74</v>
      </c>
      <c r="C31" s="54" t="s">
        <v>75</v>
      </c>
    </row>
    <row r="32" spans="2:3" x14ac:dyDescent="0.25">
      <c r="B32" s="55"/>
      <c r="C32" s="54"/>
    </row>
    <row r="33" spans="2:3" x14ac:dyDescent="0.25">
      <c r="B33" s="10" t="s">
        <v>76</v>
      </c>
    </row>
    <row r="34" spans="2:3" x14ac:dyDescent="0.25">
      <c r="B34" s="55" t="s">
        <v>77</v>
      </c>
      <c r="C34" s="54" t="s">
        <v>78</v>
      </c>
    </row>
    <row r="35" spans="2:3" x14ac:dyDescent="0.25">
      <c r="B35" s="55" t="s">
        <v>79</v>
      </c>
      <c r="C35" s="54" t="s">
        <v>101</v>
      </c>
    </row>
    <row r="36" spans="2:3" x14ac:dyDescent="0.25">
      <c r="B36" s="55" t="s">
        <v>80</v>
      </c>
      <c r="C36" s="54" t="s">
        <v>102</v>
      </c>
    </row>
    <row r="38" spans="2:3" x14ac:dyDescent="0.25">
      <c r="B38" s="10" t="s">
        <v>81</v>
      </c>
    </row>
    <row r="39" spans="2:3" x14ac:dyDescent="0.25">
      <c r="B39" s="55" t="s">
        <v>82</v>
      </c>
      <c r="C39" s="54" t="s">
        <v>103</v>
      </c>
    </row>
    <row r="41" spans="2:3" x14ac:dyDescent="0.25">
      <c r="B41" s="10" t="s">
        <v>83</v>
      </c>
    </row>
    <row r="42" spans="2:3" x14ac:dyDescent="0.25">
      <c r="B42" s="55" t="s">
        <v>84</v>
      </c>
      <c r="C42" s="54" t="s">
        <v>85</v>
      </c>
    </row>
  </sheetData>
  <hyperlinks>
    <hyperlink ref="C35" r:id="rId1" xr:uid="{76F8375D-E377-448A-9213-41838D2AF867}"/>
    <hyperlink ref="C36" r:id="rId2" xr:uid="{4DD78AE4-2C83-4CAC-A617-D79670A54CE8}"/>
    <hyperlink ref="C25" r:id="rId3" xr:uid="{27F7FD98-62C1-472D-A7DE-71C99542F062}"/>
    <hyperlink ref="C39" r:id="rId4" xr:uid="{49543480-326B-4032-8E5B-F2F23D09FE02}"/>
    <hyperlink ref="C42" r:id="rId5" xr:uid="{B83D6F52-65CA-472B-8752-31EBF325FB6A}"/>
    <hyperlink ref="C18" r:id="rId6" xr:uid="{6EB9E0B4-4495-48DE-B5C4-EA4D095C6387}"/>
    <hyperlink ref="B5" r:id="rId7" display="https://www.myonlinetraininghub.com/excel-tables" xr:uid="{B791E799-1226-4607-AB4A-CA2B21606BBD}"/>
    <hyperlink ref="B6" r:id="rId8" display="https://www.myonlinetraininghub.com/excel-data-types" xr:uid="{5F9ED424-7968-4A90-B2BE-B203A49F436D}"/>
    <hyperlink ref="B7" r:id="rId9" display="https://www.myonlinetraininghub.com/pivot-table" xr:uid="{68CF97E9-9DD0-4341-95DE-577E3E794E9F}"/>
    <hyperlink ref="B8" r:id="rId10" display="https://www.myonlinetraininghub.com/excel-stockhistory-function" xr:uid="{5A877D4E-EC2F-40AF-AA98-AD93D8001AEF}"/>
    <hyperlink ref="B9" r:id="rId11" display="https://www.myonlinetraininghub.com/excel-unique-function" xr:uid="{E1B0A7F2-DFD9-441C-AEDA-CEE06A1D5ED9}"/>
    <hyperlink ref="B10" r:id="rId12" display="https://www.myonlinetraininghub.com/excel-sort-function" xr:uid="{9E0B572C-F6AA-4491-8F00-FA3769357787}"/>
    <hyperlink ref="B11" r:id="rId13" display="https://www.myonlinetraininghub.com/excel-sumif-and-sumifs-formulas-explained" xr:uid="{5E498BF4-A251-41C0-B04E-B072A1563A73}"/>
    <hyperlink ref="B12" r:id="rId14" display="https://www.myonlinetraininghub.com/excel-text-function" xr:uid="{0D7FCDD8-1502-4A3F-9311-0C235CFEFDBB}"/>
    <hyperlink ref="B13" r:id="rId15" display="https://www.myonlinetraininghub.com/how-to-use-excel-conditional-formatting" xr:uid="{E35C9FB0-77D4-40F5-B43B-5DFF75463AC2}"/>
    <hyperlink ref="B14" r:id="rId16" display="https://www.myonlinetraininghub.com/excel-custom-number-format-guide" xr:uid="{74847B30-81DB-45C0-9372-E3BEF4AFD398}"/>
    <hyperlink ref="B15" r:id="rId17" display="https://www.myonlinetraininghub.com/excel-sparklines" xr:uid="{F4BA1C99-0020-42A3-9608-E65DC16F4FC7}"/>
    <hyperlink ref="C19" r:id="rId18" xr:uid="{7669668A-D3D3-40D5-AF16-DF553D42D235}"/>
    <hyperlink ref="C20" r:id="rId19" xr:uid="{67259CDF-13C5-4847-AC72-3A468D527BC7}"/>
    <hyperlink ref="C21" r:id="rId20" xr:uid="{51C68662-849C-47AC-A345-73219C926FA7}"/>
    <hyperlink ref="C22" r:id="rId21" xr:uid="{B70C0619-FF88-4636-9017-CCD3EF4AEEE8}"/>
    <hyperlink ref="C23" r:id="rId22" xr:uid="{12F01DAE-4BFB-49B4-9636-A6D613693F71}"/>
    <hyperlink ref="C24" r:id="rId23" xr:uid="{159D6831-DC07-431C-A4B6-4C2C4E5B0B75}"/>
    <hyperlink ref="C26" r:id="rId24" xr:uid="{E5CFAA2C-F3E1-4E28-92AC-5B61F10A7233}"/>
    <hyperlink ref="C27" r:id="rId25" xr:uid="{6DE95EEF-902E-4F48-A2CA-3016453CA869}"/>
    <hyperlink ref="C28" r:id="rId26" xr:uid="{48D5C40C-08D7-4648-8F0D-2E0335D941A9}"/>
    <hyperlink ref="C29" r:id="rId27" xr:uid="{AC90D2FC-3C2E-4688-A45E-B48B8FF556F4}"/>
    <hyperlink ref="C30" r:id="rId28" xr:uid="{F6BE3CE5-0A7B-43C3-9E4A-BCD841337034}"/>
    <hyperlink ref="C31" r:id="rId29" xr:uid="{F67DA361-1D1F-459A-AED4-49AF05ECC210}"/>
    <hyperlink ref="C34" r:id="rId30" xr:uid="{FB960253-1193-4283-BD24-B6D0E085FC8B}"/>
  </hyperlinks>
  <pageMargins left="0.7" right="0.7" top="0.75" bottom="0.75" header="0.3" footer="0.3"/>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Copyright</vt:lpstr>
      <vt:lpstr>Dashboard</vt:lpstr>
      <vt:lpstr>Ledger</vt:lpstr>
      <vt:lpstr>Watch List</vt:lpstr>
      <vt:lpstr>ASB</vt:lpstr>
      <vt:lpstr>BLD</vt:lpstr>
      <vt:lpstr>More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Mynda Treacy</cp:lastModifiedBy>
  <dcterms:created xsi:type="dcterms:W3CDTF">2019-08-20T08:51:45Z</dcterms:created>
  <dcterms:modified xsi:type="dcterms:W3CDTF">2021-12-22T00:53:18Z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