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hidePivotFieldList="1"/>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82EB2681-BB1B-D84A-AF4C-B3B27D36CAD4}" xr6:coauthVersionLast="47" xr6:coauthVersionMax="47" xr10:uidLastSave="{00000000-0000-0000-0000-000000000000}"/>
  <bookViews>
    <workbookView xWindow="-320" yWindow="760" windowWidth="30240" windowHeight="17420" activeTab="4" xr2:uid="{599CBDBA-6DCB-491A-8F55-440439BE8440}"/>
  </bookViews>
  <sheets>
    <sheet name="Dashboard" sheetId="16" r:id="rId1"/>
    <sheet name="Ledger" sheetId="2" r:id="rId2"/>
    <sheet name="Last 12 Months" sheetId="17" r:id="rId3"/>
    <sheet name="ASB" sheetId="22" r:id="rId4"/>
    <sheet name="BLD" sheetId="21" r:id="rId5"/>
    <sheet name="Watchlist" sheetId="18" r:id="rId6"/>
  </sheets>
  <definedNames>
    <definedName name="_xlcn.WorksheetConnection_InfoB6B7" hidden="1">#REF!</definedName>
    <definedName name="stock_chart_data">_xlfn.STOCKHISTORY(#REF!&amp;":"&amp;#REF!,TODAY()-30,TODAY(),0,1,0,5,2,3,4,1)</definedName>
  </definedNames>
  <calcPr calcId="191029"/>
  <pivotCaches>
    <pivotCache cacheId="9"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18" l="1" a="1"/>
  <c r="B3" i="18" s="1"/>
  <c r="B4" i="18" a="1"/>
  <c r="B4" i="18" s="1"/>
  <c r="H3" i="18" a="1"/>
  <c r="H3" i="18" s="1"/>
  <c r="H4" i="18" a="1"/>
  <c r="H4" i="18" s="1"/>
  <c r="G3" i="18" a="1"/>
  <c r="G3" i="18" s="1"/>
  <c r="G4" i="18" a="1"/>
  <c r="G4" i="18" s="1"/>
  <c r="F3" i="18" a="1"/>
  <c r="F3" i="18" s="1"/>
  <c r="F4" i="18" a="1"/>
  <c r="F4" i="18" s="1"/>
  <c r="E3" i="18" a="1"/>
  <c r="E3" i="18" s="1"/>
  <c r="E4" i="18" a="1"/>
  <c r="E4" i="18" s="1"/>
  <c r="D3" i="18" a="1"/>
  <c r="D3" i="18" s="1"/>
  <c r="D4" i="18" a="1"/>
  <c r="D4" i="18" s="1"/>
  <c r="C3" i="18" a="1"/>
  <c r="C3" i="18" s="1"/>
  <c r="C4" i="18" a="1"/>
  <c r="C4" i="18" s="1"/>
  <c r="J2" i="16" a="1"/>
  <c r="J2" i="16" s="1"/>
  <c r="B6" i="16" a="1"/>
  <c r="B6" i="16" s="1"/>
  <c r="E6" i="16" s="1" a="1"/>
  <c r="E6" i="16" s="1"/>
  <c r="A7" i="21" a="1"/>
  <c r="C4" i="21" a="1"/>
  <c r="A6" i="22" a="1"/>
  <c r="C4" i="22" a="1"/>
  <c r="B8" i="17" a="1"/>
  <c r="B7" i="17" a="1"/>
  <c r="B6" i="17" a="1"/>
  <c r="B5" i="17" a="1"/>
  <c r="B3" i="17" a="1"/>
  <c r="A7" i="21" l="1"/>
  <c r="C4" i="21"/>
  <c r="A6" i="22"/>
  <c r="C4" i="22"/>
  <c r="A4" i="17"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344">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61"/>
        </ext>
      </extLst>
    </bk>
    <bk>
      <extLst>
        <ext uri="{3e2802c4-a4d2-4d8b-9148-e3be6c30e623}">
          <xlrd:rvb i="1364"/>
        </ext>
      </extLst>
    </bk>
  </futureMetadata>
  <cellMetadata count="1">
    <bk>
      <rc t="1" v="0"/>
    </bk>
  </cellMetadata>
  <valueMetadata count="134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valueMetadata>
</metadata>
</file>

<file path=xl/sharedStrings.xml><?xml version="1.0" encoding="utf-8"?>
<sst xmlns="http://schemas.openxmlformats.org/spreadsheetml/2006/main" count="96" uniqueCount="38">
  <si>
    <t>XASX</t>
  </si>
  <si>
    <t>Ticker</t>
  </si>
  <si>
    <t>Date</t>
  </si>
  <si>
    <t>Transaction</t>
  </si>
  <si>
    <t>Units</t>
  </si>
  <si>
    <t>Price</t>
  </si>
  <si>
    <t>Stock</t>
  </si>
  <si>
    <t>Buy</t>
  </si>
  <si>
    <t>DRIP</t>
  </si>
  <si>
    <t>Sell</t>
  </si>
  <si>
    <t>Currency</t>
  </si>
  <si>
    <t>AUD</t>
  </si>
  <si>
    <t>Current Price</t>
  </si>
  <si>
    <t>Last 12 Months</t>
  </si>
  <si>
    <t>Industry</t>
  </si>
  <si>
    <t>P/E</t>
  </si>
  <si>
    <t>Change</t>
  </si>
  <si>
    <t>AUSTAL LIMITED (XASX:ASB)</t>
  </si>
  <si>
    <t>BORAL LIMITED (XASX:BLD)</t>
  </si>
  <si>
    <t>Exchange</t>
  </si>
  <si>
    <t>ASB</t>
  </si>
  <si>
    <t>BLD</t>
  </si>
  <si>
    <t>(All)</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</si>
  <si>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</si>
  <si>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</si>
  <si>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</si>
  <si>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</si>
  <si>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</si>
  <si>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</si>
  <si>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</si>
  <si>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</si>
  <si>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</si>
  <si>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</si>
  <si>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</si>
  <si>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</si>
  <si>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</si>
  <si>
    <t>52 week high</t>
  </si>
  <si>
    <t>52 week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</si>
</sst>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6" formatCode="[$-409]dd\-mmm\-yy;@"/>
    <numFmt numFmtId="167" formatCode="#,##0.0000"/>
    <numFmt numFmtId="177" formatCode="_([$$-C09]* #,##0.00_);_([$$-C09]* \(#,##0.00\);_([$$-C09]* &quot;-&quot;??_);_(@_)"/>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4">
    <xf numFmtId="0" fontId="0" fillId="0" borderId="0" xfId="0"/>
    <xf numFmtId="166" fontId="0" fillId="0" borderId="0" xfId="0" applyNumberFormat="1"/>
    <xf numFmtId="4" fontId="0" fillId="0" borderId="0" xfId="0" applyNumberFormat="1"/>
    <xf numFmtId="3" fontId="0" fillId="0" borderId="0" xfId="0" applyNumberFormat="1"/>
    <xf numFmtId="0" fontId="0" fillId="0" borderId="0" xfId="0" pivotButton="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xf numFmtId="177" fontId="0" fillId="0" borderId="0" xfId="0" applyNumberFormat="1"/>
  </cellXfs>
  <cellStyles count="1">
    <cellStyle name="Normal" xfId="0" builtinId="0"/>
  </cellStyles>
  <dxfs count="15">
    <dxf>
      <numFmt numFmtId="0" formatCode="General"/>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numFmt numFmtId="177" formatCode="_([$$-C09]* #,##0.00_);_([$$-C09]* \(#,##0.00\);_([$$-C09]* &quot;-&quot;??_);_(@_)"/>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ASB!$B$1</c:f>
          <c:strCache>
            <c:ptCount val="1"/>
            <c:pt idx="0">
              <c:v>AUSTAL LIMITED (XASX:ASB)</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barChart>
        <c:barDir val="col"/>
        <c:grouping val="clustered"/>
        <c:varyColors val="0"/>
        <c:ser>
          <c:idx val="0"/>
          <c:order val="0"/>
          <c:tx>
            <c:strRef>
              <c:f>ASB!$B$6</c:f>
              <c:strCache>
                <c:ptCount val="1"/>
                <c:pt idx="0">
                  <c:v>Volume</c:v>
                </c:pt>
              </c:strCache>
            </c:strRef>
          </c:tx>
          <c:spPr>
            <a:solidFill>
              <a:schemeClr val="accent1"/>
            </a:solidFill>
            <a:ln w="19050">
              <a:noFill/>
            </a:ln>
            <a:effectLst/>
          </c:spPr>
          <c:invertIfNegative val="0"/>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ASB!$B$7:$B$26</c:f>
              <c:numCache>
                <c:formatCode>#,##0</c:formatCode>
                <c:ptCount val="20"/>
                <c:pt idx="0">
                  <c:v>163561</c:v>
                </c:pt>
                <c:pt idx="1">
                  <c:v>114420</c:v>
                </c:pt>
                <c:pt idx="2">
                  <c:v>274815</c:v>
                </c:pt>
                <c:pt idx="3">
                  <c:v>379096</c:v>
                </c:pt>
                <c:pt idx="4">
                  <c:v>458702</c:v>
                </c:pt>
                <c:pt idx="5">
                  <c:v>272035</c:v>
                </c:pt>
                <c:pt idx="6">
                  <c:v>223945</c:v>
                </c:pt>
                <c:pt idx="7">
                  <c:v>270921</c:v>
                </c:pt>
                <c:pt idx="8">
                  <c:v>363435</c:v>
                </c:pt>
                <c:pt idx="9">
                  <c:v>317437</c:v>
                </c:pt>
                <c:pt idx="10">
                  <c:v>415764</c:v>
                </c:pt>
                <c:pt idx="11">
                  <c:v>682482</c:v>
                </c:pt>
                <c:pt idx="12">
                  <c:v>638750</c:v>
                </c:pt>
                <c:pt idx="13">
                  <c:v>2052351</c:v>
                </c:pt>
                <c:pt idx="14">
                  <c:v>3501301</c:v>
                </c:pt>
                <c:pt idx="15">
                  <c:v>1482210</c:v>
                </c:pt>
                <c:pt idx="16">
                  <c:v>1705535</c:v>
                </c:pt>
                <c:pt idx="17">
                  <c:v>1347584</c:v>
                </c:pt>
                <c:pt idx="18">
                  <c:v>1689127</c:v>
                </c:pt>
                <c:pt idx="19">
                  <c:v>1336960</c:v>
                </c:pt>
              </c:numCache>
            </c:numRef>
          </c:val>
          <c:extLst>
            <c:ext xmlns:c16="http://schemas.microsoft.com/office/drawing/2014/chart" uri="{C3380CC4-5D6E-409C-BE32-E72D297353CC}">
              <c16:uniqueId val="{00000000-FDD0-7446-9495-3C5AF2FEAFAE}"/>
            </c:ext>
          </c:extLst>
        </c:ser>
        <c:dLbls>
          <c:showLegendKey val="0"/>
          <c:showVal val="0"/>
          <c:showCatName val="0"/>
          <c:showSerName val="0"/>
          <c:showPercent val="0"/>
          <c:showBubbleSize val="0"/>
        </c:dLbls>
        <c:gapWidth val="150"/>
        <c:axId val="1710978656"/>
        <c:axId val="1710980304"/>
      </c:barChart>
      <c:stockChart>
        <c:ser>
          <c:idx val="1"/>
          <c:order val="1"/>
          <c:tx>
            <c:strRef>
              <c:f>ASB!$C$6</c:f>
              <c:strCache>
                <c:ptCount val="1"/>
                <c:pt idx="0">
                  <c:v>Open</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ASB!$C$7:$C$26</c:f>
              <c:numCache>
                <c:formatCode>_([$$-C09]* #,##0.00_);_([$$-C09]* \(#,##0.00\);_([$$-C09]* "-"??_);_(@_)</c:formatCode>
                <c:ptCount val="20"/>
                <c:pt idx="0">
                  <c:v>2.14</c:v>
                </c:pt>
                <c:pt idx="1">
                  <c:v>2.14</c:v>
                </c:pt>
                <c:pt idx="2">
                  <c:v>2.11</c:v>
                </c:pt>
                <c:pt idx="3">
                  <c:v>2.0699999999999998</c:v>
                </c:pt>
                <c:pt idx="4">
                  <c:v>2.0499999999999998</c:v>
                </c:pt>
                <c:pt idx="5">
                  <c:v>2.11</c:v>
                </c:pt>
                <c:pt idx="6">
                  <c:v>2.1</c:v>
                </c:pt>
                <c:pt idx="7">
                  <c:v>2.12</c:v>
                </c:pt>
                <c:pt idx="8">
                  <c:v>2.1</c:v>
                </c:pt>
                <c:pt idx="9">
                  <c:v>2.08</c:v>
                </c:pt>
                <c:pt idx="10">
                  <c:v>2.06</c:v>
                </c:pt>
                <c:pt idx="11">
                  <c:v>2.0299999999999998</c:v>
                </c:pt>
                <c:pt idx="12">
                  <c:v>2.0499999999999998</c:v>
                </c:pt>
                <c:pt idx="13">
                  <c:v>2.02</c:v>
                </c:pt>
                <c:pt idx="14">
                  <c:v>1.81</c:v>
                </c:pt>
                <c:pt idx="15">
                  <c:v>1.83</c:v>
                </c:pt>
                <c:pt idx="16">
                  <c:v>1.79</c:v>
                </c:pt>
                <c:pt idx="17">
                  <c:v>1.7749999999999999</c:v>
                </c:pt>
                <c:pt idx="18">
                  <c:v>1.7450000000000001</c:v>
                </c:pt>
                <c:pt idx="19">
                  <c:v>1.75</c:v>
                </c:pt>
              </c:numCache>
            </c:numRef>
          </c:val>
          <c:smooth val="0"/>
          <c:extLst>
            <c:ext xmlns:c16="http://schemas.microsoft.com/office/drawing/2014/chart" uri="{C3380CC4-5D6E-409C-BE32-E72D297353CC}">
              <c16:uniqueId val="{00000001-FDD0-7446-9495-3C5AF2FEAFAE}"/>
            </c:ext>
          </c:extLst>
        </c:ser>
        <c:ser>
          <c:idx val="2"/>
          <c:order val="2"/>
          <c:tx>
            <c:strRef>
              <c:f>ASB!$D$6</c:f>
              <c:strCache>
                <c:ptCount val="1"/>
                <c:pt idx="0">
                  <c:v>High</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ASB!$D$7:$D$26</c:f>
              <c:numCache>
                <c:formatCode>_([$$-C09]* #,##0.00_);_([$$-C09]* \(#,##0.00\);_([$$-C09]* "-"??_);_(@_)</c:formatCode>
                <c:ptCount val="20"/>
                <c:pt idx="0">
                  <c:v>2.14</c:v>
                </c:pt>
                <c:pt idx="1">
                  <c:v>2.15</c:v>
                </c:pt>
                <c:pt idx="2">
                  <c:v>2.13</c:v>
                </c:pt>
                <c:pt idx="3">
                  <c:v>2.12</c:v>
                </c:pt>
                <c:pt idx="4">
                  <c:v>2.13</c:v>
                </c:pt>
                <c:pt idx="5">
                  <c:v>2.11</c:v>
                </c:pt>
                <c:pt idx="6">
                  <c:v>2.125</c:v>
                </c:pt>
                <c:pt idx="7">
                  <c:v>2.13</c:v>
                </c:pt>
                <c:pt idx="8">
                  <c:v>2.11</c:v>
                </c:pt>
                <c:pt idx="9">
                  <c:v>2.08</c:v>
                </c:pt>
                <c:pt idx="10">
                  <c:v>2.06</c:v>
                </c:pt>
                <c:pt idx="11">
                  <c:v>2.0499999999999998</c:v>
                </c:pt>
                <c:pt idx="12">
                  <c:v>2.06</c:v>
                </c:pt>
                <c:pt idx="13">
                  <c:v>2.1</c:v>
                </c:pt>
                <c:pt idx="14">
                  <c:v>1.82</c:v>
                </c:pt>
                <c:pt idx="15">
                  <c:v>1.845</c:v>
                </c:pt>
                <c:pt idx="16">
                  <c:v>1.81</c:v>
                </c:pt>
                <c:pt idx="17">
                  <c:v>1.78</c:v>
                </c:pt>
                <c:pt idx="18">
                  <c:v>1.77</c:v>
                </c:pt>
                <c:pt idx="19">
                  <c:v>1.75</c:v>
                </c:pt>
              </c:numCache>
            </c:numRef>
          </c:val>
          <c:smooth val="0"/>
          <c:extLst>
            <c:ext xmlns:c16="http://schemas.microsoft.com/office/drawing/2014/chart" uri="{C3380CC4-5D6E-409C-BE32-E72D297353CC}">
              <c16:uniqueId val="{00000002-FDD0-7446-9495-3C5AF2FEAFAE}"/>
            </c:ext>
          </c:extLst>
        </c:ser>
        <c:ser>
          <c:idx val="3"/>
          <c:order val="3"/>
          <c:tx>
            <c:strRef>
              <c:f>ASB!$E$6</c:f>
              <c:strCache>
                <c:ptCount val="1"/>
                <c:pt idx="0">
                  <c:v>Low</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ASB!$E$7:$E$26</c:f>
              <c:numCache>
                <c:formatCode>_([$$-C09]* #,##0.00_);_([$$-C09]* \(#,##0.00\);_([$$-C09]* "-"??_);_(@_)</c:formatCode>
                <c:ptCount val="20"/>
                <c:pt idx="0">
                  <c:v>2.1</c:v>
                </c:pt>
                <c:pt idx="1">
                  <c:v>2.1</c:v>
                </c:pt>
                <c:pt idx="2">
                  <c:v>2.08</c:v>
                </c:pt>
                <c:pt idx="3">
                  <c:v>2.0350000000000001</c:v>
                </c:pt>
                <c:pt idx="4">
                  <c:v>2.0499999999999998</c:v>
                </c:pt>
                <c:pt idx="5">
                  <c:v>2.0750000000000002</c:v>
                </c:pt>
                <c:pt idx="6">
                  <c:v>2.08</c:v>
                </c:pt>
                <c:pt idx="7">
                  <c:v>2.06</c:v>
                </c:pt>
                <c:pt idx="8">
                  <c:v>2.0499999999999998</c:v>
                </c:pt>
                <c:pt idx="9">
                  <c:v>2.04</c:v>
                </c:pt>
                <c:pt idx="10">
                  <c:v>2.02</c:v>
                </c:pt>
                <c:pt idx="11">
                  <c:v>1.9975000000000001</c:v>
                </c:pt>
                <c:pt idx="12">
                  <c:v>2.02</c:v>
                </c:pt>
                <c:pt idx="13">
                  <c:v>1.8049999999999999</c:v>
                </c:pt>
                <c:pt idx="14">
                  <c:v>1.7250000000000001</c:v>
                </c:pt>
                <c:pt idx="15">
                  <c:v>1.7649999999999999</c:v>
                </c:pt>
                <c:pt idx="16">
                  <c:v>1.7450000000000001</c:v>
                </c:pt>
                <c:pt idx="17">
                  <c:v>1.7250000000000001</c:v>
                </c:pt>
                <c:pt idx="18">
                  <c:v>1.69</c:v>
                </c:pt>
                <c:pt idx="19">
                  <c:v>1.6950000000000001</c:v>
                </c:pt>
              </c:numCache>
            </c:numRef>
          </c:val>
          <c:smooth val="0"/>
          <c:extLst>
            <c:ext xmlns:c16="http://schemas.microsoft.com/office/drawing/2014/chart" uri="{C3380CC4-5D6E-409C-BE32-E72D297353CC}">
              <c16:uniqueId val="{00000003-FDD0-7446-9495-3C5AF2FEAFAE}"/>
            </c:ext>
          </c:extLst>
        </c:ser>
        <c:ser>
          <c:idx val="4"/>
          <c:order val="4"/>
          <c:tx>
            <c:strRef>
              <c:f>ASB!$F$6</c:f>
              <c:strCache>
                <c:ptCount val="1"/>
                <c:pt idx="0">
                  <c:v>Close</c:v>
                </c:pt>
              </c:strCache>
            </c:strRef>
          </c:tx>
          <c:spPr>
            <a:ln w="19050" cap="rnd">
              <a:noFill/>
              <a:round/>
            </a:ln>
            <a:effectLst/>
          </c:spPr>
          <c:marker>
            <c:symbol val="none"/>
          </c:marker>
          <c:cat>
            <c:numRef>
              <c:f>ASB!$A$7:$A$26</c:f>
              <c:numCache>
                <c:formatCode>m/d/yy</c:formatCode>
                <c:ptCount val="20"/>
                <c:pt idx="0">
                  <c:v>44923</c:v>
                </c:pt>
                <c:pt idx="1">
                  <c:v>44924</c:v>
                </c:pt>
                <c:pt idx="2">
                  <c:v>44925</c:v>
                </c:pt>
                <c:pt idx="3">
                  <c:v>44929</c:v>
                </c:pt>
                <c:pt idx="4">
                  <c:v>44930</c:v>
                </c:pt>
                <c:pt idx="5">
                  <c:v>44931</c:v>
                </c:pt>
                <c:pt idx="6">
                  <c:v>44932</c:v>
                </c:pt>
                <c:pt idx="7">
                  <c:v>44935</c:v>
                </c:pt>
                <c:pt idx="8">
                  <c:v>44936</c:v>
                </c:pt>
                <c:pt idx="9">
                  <c:v>44937</c:v>
                </c:pt>
                <c:pt idx="10">
                  <c:v>44938</c:v>
                </c:pt>
                <c:pt idx="11">
                  <c:v>44939</c:v>
                </c:pt>
                <c:pt idx="12">
                  <c:v>44942</c:v>
                </c:pt>
                <c:pt idx="13">
                  <c:v>44943</c:v>
                </c:pt>
                <c:pt idx="14">
                  <c:v>44944</c:v>
                </c:pt>
                <c:pt idx="15">
                  <c:v>44945</c:v>
                </c:pt>
                <c:pt idx="16">
                  <c:v>44946</c:v>
                </c:pt>
                <c:pt idx="17">
                  <c:v>44949</c:v>
                </c:pt>
                <c:pt idx="18">
                  <c:v>44950</c:v>
                </c:pt>
                <c:pt idx="19">
                  <c:v>44951</c:v>
                </c:pt>
              </c:numCache>
            </c:numRef>
          </c:cat>
          <c:val>
            <c:numRef>
              <c:f>ASB!$F$7:$F$26</c:f>
              <c:numCache>
                <c:formatCode>_([$$-C09]* #,##0.00_);_([$$-C09]* \(#,##0.00\);_([$$-C09]* "-"??_);_(@_)</c:formatCode>
                <c:ptCount val="20"/>
                <c:pt idx="0">
                  <c:v>2.11</c:v>
                </c:pt>
                <c:pt idx="1">
                  <c:v>2.11</c:v>
                </c:pt>
                <c:pt idx="2">
                  <c:v>2.08</c:v>
                </c:pt>
                <c:pt idx="3">
                  <c:v>2.04</c:v>
                </c:pt>
                <c:pt idx="4">
                  <c:v>2.11</c:v>
                </c:pt>
                <c:pt idx="5">
                  <c:v>2.1</c:v>
                </c:pt>
                <c:pt idx="6">
                  <c:v>2.1</c:v>
                </c:pt>
                <c:pt idx="7">
                  <c:v>2.0699999999999998</c:v>
                </c:pt>
                <c:pt idx="8">
                  <c:v>2.08</c:v>
                </c:pt>
                <c:pt idx="9">
                  <c:v>2.04</c:v>
                </c:pt>
                <c:pt idx="10">
                  <c:v>2.02</c:v>
                </c:pt>
                <c:pt idx="11">
                  <c:v>2.0299999999999998</c:v>
                </c:pt>
                <c:pt idx="12">
                  <c:v>2.02</c:v>
                </c:pt>
                <c:pt idx="13">
                  <c:v>1.83</c:v>
                </c:pt>
                <c:pt idx="14">
                  <c:v>1.7849999999999999</c:v>
                </c:pt>
                <c:pt idx="15">
                  <c:v>1.7849999999999999</c:v>
                </c:pt>
                <c:pt idx="16">
                  <c:v>1.76</c:v>
                </c:pt>
                <c:pt idx="17">
                  <c:v>1.7350000000000001</c:v>
                </c:pt>
                <c:pt idx="18">
                  <c:v>1.7649999999999999</c:v>
                </c:pt>
                <c:pt idx="19">
                  <c:v>1.6950000000000001</c:v>
                </c:pt>
              </c:numCache>
            </c:numRef>
          </c:val>
          <c:smooth val="0"/>
          <c:extLst>
            <c:ext xmlns:c16="http://schemas.microsoft.com/office/drawing/2014/chart" uri="{C3380CC4-5D6E-409C-BE32-E72D297353CC}">
              <c16:uniqueId val="{00000004-FDD0-7446-9495-3C5AF2FEAFAE}"/>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089863008"/>
        <c:axId val="1057680704"/>
      </c:stockChart>
      <c:dateAx>
        <c:axId val="1710978656"/>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36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80304"/>
        <c:crosses val="autoZero"/>
        <c:auto val="1"/>
        <c:lblOffset val="100"/>
        <c:baseTimeUnit val="days"/>
      </c:dateAx>
      <c:valAx>
        <c:axId val="171098030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710978656"/>
        <c:crosses val="autoZero"/>
        <c:crossBetween val="between"/>
      </c:valAx>
      <c:valAx>
        <c:axId val="1057680704"/>
        <c:scaling>
          <c:orientation val="minMax"/>
        </c:scaling>
        <c:delete val="0"/>
        <c:axPos val="r"/>
        <c:majorGridlines>
          <c:spPr>
            <a:ln w="9525" cap="flat" cmpd="sng" algn="ctr">
              <a:solidFill>
                <a:schemeClr val="tx1">
                  <a:lumMod val="15000"/>
                  <a:lumOff val="85000"/>
                </a:schemeClr>
              </a:solid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089863008"/>
        <c:crosses val="max"/>
        <c:crossBetween val="between"/>
      </c:valAx>
      <c:dateAx>
        <c:axId val="1089863008"/>
        <c:scaling>
          <c:orientation val="minMax"/>
        </c:scaling>
        <c:delete val="1"/>
        <c:axPos val="b"/>
        <c:numFmt formatCode="m/d/yy" sourceLinked="1"/>
        <c:majorTickMark val="out"/>
        <c:minorTickMark val="none"/>
        <c:tickLblPos val="nextTo"/>
        <c:crossAx val="105768070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r>
              <a:rPr lang="en-GB" sz="1200">
                <a:latin typeface="Cambria" panose="02040503050406030204" pitchFamily="18" charset="0"/>
              </a:rPr>
              <a:t>Close Last 12 Months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ambria" panose="02040503050406030204" pitchFamily="18" charset="0"/>
              <a:ea typeface="+mn-ea"/>
              <a:cs typeface="+mn-cs"/>
            </a:defRPr>
          </a:pPr>
          <a:endParaRPr lang="en-BD"/>
        </a:p>
      </c:txPr>
    </c:title>
    <c:autoTitleDeleted val="0"/>
    <c:plotArea>
      <c:layout/>
      <c:areaChart>
        <c:grouping val="standard"/>
        <c:varyColors val="0"/>
        <c:ser>
          <c:idx val="0"/>
          <c:order val="0"/>
          <c:spPr>
            <a:gradFill>
              <a:gsLst>
                <a:gs pos="0">
                  <a:schemeClr val="accent5">
                    <a:lumMod val="50000"/>
                  </a:schemeClr>
                </a:gs>
                <a:gs pos="50000">
                  <a:schemeClr val="accent5">
                    <a:lumMod val="75000"/>
                  </a:schemeClr>
                </a:gs>
                <a:gs pos="100000">
                  <a:schemeClr val="accent5">
                    <a:lumMod val="60000"/>
                    <a:lumOff val="40000"/>
                  </a:schemeClr>
                </a:gs>
              </a:gsLst>
              <a:lin ang="5400000" scaled="1"/>
            </a:gradFill>
            <a:ln>
              <a:noFill/>
            </a:ln>
            <a:effectLst/>
          </c:spPr>
          <c:val>
            <c:numRef>
              <c:f>ASB!$C$4:$IT$4</c:f>
              <c:numCache>
                <c:formatCode>_([$$-C09]* #,##0.00_);_([$$-C09]* \(#,##0.00\);_([$$-C09]* "-"??_);_(@_)</c:formatCode>
                <c:ptCount val="252"/>
                <c:pt idx="0">
                  <c:v>1.95</c:v>
                </c:pt>
                <c:pt idx="1">
                  <c:v>1.9650000000000001</c:v>
                </c:pt>
                <c:pt idx="2">
                  <c:v>2.0099999999999998</c:v>
                </c:pt>
                <c:pt idx="3">
                  <c:v>2.0699999999999998</c:v>
                </c:pt>
                <c:pt idx="4">
                  <c:v>2.12</c:v>
                </c:pt>
                <c:pt idx="5">
                  <c:v>2.08</c:v>
                </c:pt>
                <c:pt idx="6">
                  <c:v>2.06</c:v>
                </c:pt>
                <c:pt idx="7">
                  <c:v>2.0499999999999998</c:v>
                </c:pt>
                <c:pt idx="8">
                  <c:v>2.06</c:v>
                </c:pt>
                <c:pt idx="9">
                  <c:v>2.08</c:v>
                </c:pt>
                <c:pt idx="10">
                  <c:v>2.0499999999999998</c:v>
                </c:pt>
                <c:pt idx="11">
                  <c:v>2.02</c:v>
                </c:pt>
                <c:pt idx="12">
                  <c:v>2.02</c:v>
                </c:pt>
                <c:pt idx="13">
                  <c:v>2.04</c:v>
                </c:pt>
                <c:pt idx="14">
                  <c:v>2.02</c:v>
                </c:pt>
                <c:pt idx="15">
                  <c:v>2.0099999999999998</c:v>
                </c:pt>
                <c:pt idx="16">
                  <c:v>2.02</c:v>
                </c:pt>
                <c:pt idx="17">
                  <c:v>1.9750000000000001</c:v>
                </c:pt>
                <c:pt idx="18">
                  <c:v>1.9550000000000001</c:v>
                </c:pt>
                <c:pt idx="19">
                  <c:v>2.04</c:v>
                </c:pt>
                <c:pt idx="20">
                  <c:v>1.9450000000000001</c:v>
                </c:pt>
                <c:pt idx="21">
                  <c:v>1.915</c:v>
                </c:pt>
                <c:pt idx="22">
                  <c:v>1.915</c:v>
                </c:pt>
                <c:pt idx="23">
                  <c:v>1.93</c:v>
                </c:pt>
                <c:pt idx="24">
                  <c:v>1.905</c:v>
                </c:pt>
                <c:pt idx="25">
                  <c:v>1.9650000000000001</c:v>
                </c:pt>
                <c:pt idx="26">
                  <c:v>1.9450000000000001</c:v>
                </c:pt>
                <c:pt idx="27">
                  <c:v>1.93</c:v>
                </c:pt>
                <c:pt idx="28">
                  <c:v>1.885</c:v>
                </c:pt>
                <c:pt idx="29">
                  <c:v>1.92</c:v>
                </c:pt>
                <c:pt idx="30">
                  <c:v>1.98</c:v>
                </c:pt>
                <c:pt idx="31">
                  <c:v>1.9750000000000001</c:v>
                </c:pt>
                <c:pt idx="32">
                  <c:v>2.02</c:v>
                </c:pt>
                <c:pt idx="33">
                  <c:v>2.06</c:v>
                </c:pt>
                <c:pt idx="34">
                  <c:v>2.0299999999999998</c:v>
                </c:pt>
                <c:pt idx="35">
                  <c:v>2.0299999999999998</c:v>
                </c:pt>
                <c:pt idx="36">
                  <c:v>2.04</c:v>
                </c:pt>
                <c:pt idx="37">
                  <c:v>2.02</c:v>
                </c:pt>
                <c:pt idx="38">
                  <c:v>2</c:v>
                </c:pt>
                <c:pt idx="39">
                  <c:v>1.7749999999999999</c:v>
                </c:pt>
                <c:pt idx="40">
                  <c:v>1.8149999999999999</c:v>
                </c:pt>
                <c:pt idx="41">
                  <c:v>1.8</c:v>
                </c:pt>
                <c:pt idx="42">
                  <c:v>1.85</c:v>
                </c:pt>
                <c:pt idx="43">
                  <c:v>1.9</c:v>
                </c:pt>
                <c:pt idx="44">
                  <c:v>1.86</c:v>
                </c:pt>
                <c:pt idx="45">
                  <c:v>1.89</c:v>
                </c:pt>
                <c:pt idx="46">
                  <c:v>1.905</c:v>
                </c:pt>
                <c:pt idx="47">
                  <c:v>1.9</c:v>
                </c:pt>
                <c:pt idx="48">
                  <c:v>1.905</c:v>
                </c:pt>
                <c:pt idx="49">
                  <c:v>1.88</c:v>
                </c:pt>
                <c:pt idx="50">
                  <c:v>1.865</c:v>
                </c:pt>
                <c:pt idx="51">
                  <c:v>1.925</c:v>
                </c:pt>
                <c:pt idx="52">
                  <c:v>1.9</c:v>
                </c:pt>
                <c:pt idx="53">
                  <c:v>1.89</c:v>
                </c:pt>
                <c:pt idx="54">
                  <c:v>1.93</c:v>
                </c:pt>
                <c:pt idx="55">
                  <c:v>1.98</c:v>
                </c:pt>
                <c:pt idx="56">
                  <c:v>2.04</c:v>
                </c:pt>
                <c:pt idx="57">
                  <c:v>1.9850000000000001</c:v>
                </c:pt>
                <c:pt idx="58">
                  <c:v>2.0499999999999998</c:v>
                </c:pt>
                <c:pt idx="59">
                  <c:v>2.0299999999999998</c:v>
                </c:pt>
                <c:pt idx="60">
                  <c:v>1.9950000000000001</c:v>
                </c:pt>
                <c:pt idx="61">
                  <c:v>1.97</c:v>
                </c:pt>
                <c:pt idx="62">
                  <c:v>2</c:v>
                </c:pt>
                <c:pt idx="63">
                  <c:v>2.02</c:v>
                </c:pt>
                <c:pt idx="64">
                  <c:v>2.04</c:v>
                </c:pt>
                <c:pt idx="65">
                  <c:v>2.09</c:v>
                </c:pt>
                <c:pt idx="66">
                  <c:v>2.06</c:v>
                </c:pt>
                <c:pt idx="67">
                  <c:v>2.1</c:v>
                </c:pt>
                <c:pt idx="68">
                  <c:v>2.0299999999999998</c:v>
                </c:pt>
                <c:pt idx="69">
                  <c:v>1.95</c:v>
                </c:pt>
                <c:pt idx="70">
                  <c:v>1.95</c:v>
                </c:pt>
                <c:pt idx="71">
                  <c:v>2.02</c:v>
                </c:pt>
                <c:pt idx="72">
                  <c:v>1.94</c:v>
                </c:pt>
                <c:pt idx="73">
                  <c:v>1.96</c:v>
                </c:pt>
                <c:pt idx="74">
                  <c:v>1.9550000000000001</c:v>
                </c:pt>
                <c:pt idx="75">
                  <c:v>1.98</c:v>
                </c:pt>
                <c:pt idx="76">
                  <c:v>2.02</c:v>
                </c:pt>
                <c:pt idx="77">
                  <c:v>1.95</c:v>
                </c:pt>
                <c:pt idx="78">
                  <c:v>1.97</c:v>
                </c:pt>
                <c:pt idx="79">
                  <c:v>1.9850000000000001</c:v>
                </c:pt>
                <c:pt idx="80">
                  <c:v>1.97</c:v>
                </c:pt>
                <c:pt idx="81">
                  <c:v>1.98</c:v>
                </c:pt>
                <c:pt idx="82">
                  <c:v>1.98</c:v>
                </c:pt>
                <c:pt idx="83">
                  <c:v>2.0099999999999998</c:v>
                </c:pt>
                <c:pt idx="84">
                  <c:v>2.02</c:v>
                </c:pt>
                <c:pt idx="85">
                  <c:v>1.98</c:v>
                </c:pt>
                <c:pt idx="86">
                  <c:v>2</c:v>
                </c:pt>
                <c:pt idx="87">
                  <c:v>2.0099999999999998</c:v>
                </c:pt>
                <c:pt idx="88">
                  <c:v>1.9950000000000001</c:v>
                </c:pt>
                <c:pt idx="89">
                  <c:v>1.98</c:v>
                </c:pt>
                <c:pt idx="90">
                  <c:v>1.9450000000000001</c:v>
                </c:pt>
                <c:pt idx="91">
                  <c:v>1.925</c:v>
                </c:pt>
                <c:pt idx="92">
                  <c:v>1.93</c:v>
                </c:pt>
                <c:pt idx="93">
                  <c:v>1.94</c:v>
                </c:pt>
                <c:pt idx="94">
                  <c:v>1.85</c:v>
                </c:pt>
                <c:pt idx="95">
                  <c:v>1.8</c:v>
                </c:pt>
                <c:pt idx="96">
                  <c:v>1.85</c:v>
                </c:pt>
                <c:pt idx="97">
                  <c:v>1.855</c:v>
                </c:pt>
                <c:pt idx="98">
                  <c:v>1.82</c:v>
                </c:pt>
                <c:pt idx="99">
                  <c:v>1.85</c:v>
                </c:pt>
                <c:pt idx="100">
                  <c:v>1.85</c:v>
                </c:pt>
                <c:pt idx="101">
                  <c:v>1.845</c:v>
                </c:pt>
                <c:pt idx="102">
                  <c:v>1.85</c:v>
                </c:pt>
                <c:pt idx="103">
                  <c:v>1.82</c:v>
                </c:pt>
                <c:pt idx="104">
                  <c:v>1.835</c:v>
                </c:pt>
                <c:pt idx="105">
                  <c:v>1.8049999999999999</c:v>
                </c:pt>
                <c:pt idx="106">
                  <c:v>1.8</c:v>
                </c:pt>
                <c:pt idx="107">
                  <c:v>2.25</c:v>
                </c:pt>
                <c:pt idx="108">
                  <c:v>2.38</c:v>
                </c:pt>
                <c:pt idx="109">
                  <c:v>2.38</c:v>
                </c:pt>
                <c:pt idx="110">
                  <c:v>2.4300000000000002</c:v>
                </c:pt>
                <c:pt idx="111">
                  <c:v>2.44</c:v>
                </c:pt>
                <c:pt idx="112">
                  <c:v>2.5</c:v>
                </c:pt>
                <c:pt idx="113">
                  <c:v>2.5</c:v>
                </c:pt>
                <c:pt idx="114">
                  <c:v>2.5</c:v>
                </c:pt>
                <c:pt idx="115">
                  <c:v>2.5099999999999998</c:v>
                </c:pt>
                <c:pt idx="116">
                  <c:v>2.5</c:v>
                </c:pt>
                <c:pt idx="117">
                  <c:v>2.56</c:v>
                </c:pt>
                <c:pt idx="118">
                  <c:v>2.5499999999999998</c:v>
                </c:pt>
                <c:pt idx="119">
                  <c:v>2.54</c:v>
                </c:pt>
                <c:pt idx="120">
                  <c:v>2.4900000000000002</c:v>
                </c:pt>
                <c:pt idx="121">
                  <c:v>2.5499999999999998</c:v>
                </c:pt>
                <c:pt idx="122">
                  <c:v>2.5299999999999998</c:v>
                </c:pt>
                <c:pt idx="123">
                  <c:v>2.5499999999999998</c:v>
                </c:pt>
                <c:pt idx="124">
                  <c:v>2.57</c:v>
                </c:pt>
                <c:pt idx="125">
                  <c:v>2.56</c:v>
                </c:pt>
                <c:pt idx="126">
                  <c:v>2.62</c:v>
                </c:pt>
                <c:pt idx="127">
                  <c:v>2.68</c:v>
                </c:pt>
                <c:pt idx="128">
                  <c:v>2.64</c:v>
                </c:pt>
                <c:pt idx="129">
                  <c:v>2.66</c:v>
                </c:pt>
                <c:pt idx="130">
                  <c:v>2.74</c:v>
                </c:pt>
                <c:pt idx="131">
                  <c:v>2.73</c:v>
                </c:pt>
                <c:pt idx="132">
                  <c:v>2.64</c:v>
                </c:pt>
                <c:pt idx="133">
                  <c:v>2.65</c:v>
                </c:pt>
                <c:pt idx="134">
                  <c:v>2.66</c:v>
                </c:pt>
                <c:pt idx="135">
                  <c:v>2.64</c:v>
                </c:pt>
                <c:pt idx="136">
                  <c:v>2.7</c:v>
                </c:pt>
                <c:pt idx="137">
                  <c:v>2.69</c:v>
                </c:pt>
                <c:pt idx="138">
                  <c:v>2.68</c:v>
                </c:pt>
                <c:pt idx="139">
                  <c:v>2.75</c:v>
                </c:pt>
                <c:pt idx="140">
                  <c:v>2.74</c:v>
                </c:pt>
                <c:pt idx="141">
                  <c:v>2.71</c:v>
                </c:pt>
                <c:pt idx="142">
                  <c:v>2.76</c:v>
                </c:pt>
                <c:pt idx="143">
                  <c:v>2.7</c:v>
                </c:pt>
                <c:pt idx="144">
                  <c:v>2.65</c:v>
                </c:pt>
                <c:pt idx="145">
                  <c:v>2.62</c:v>
                </c:pt>
                <c:pt idx="146">
                  <c:v>2.66</c:v>
                </c:pt>
                <c:pt idx="147">
                  <c:v>2.6</c:v>
                </c:pt>
                <c:pt idx="148">
                  <c:v>2.5499999999999998</c:v>
                </c:pt>
                <c:pt idx="149">
                  <c:v>2.5499999999999998</c:v>
                </c:pt>
                <c:pt idx="150">
                  <c:v>2.57</c:v>
                </c:pt>
                <c:pt idx="151">
                  <c:v>2.56</c:v>
                </c:pt>
                <c:pt idx="152">
                  <c:v>2.54</c:v>
                </c:pt>
                <c:pt idx="153">
                  <c:v>2.54</c:v>
                </c:pt>
                <c:pt idx="154">
                  <c:v>2.5499999999999998</c:v>
                </c:pt>
                <c:pt idx="155">
                  <c:v>2.5299999999999998</c:v>
                </c:pt>
                <c:pt idx="156">
                  <c:v>2.5499999999999998</c:v>
                </c:pt>
                <c:pt idx="157">
                  <c:v>2.54</c:v>
                </c:pt>
                <c:pt idx="158">
                  <c:v>2.56</c:v>
                </c:pt>
                <c:pt idx="159">
                  <c:v>2.6</c:v>
                </c:pt>
                <c:pt idx="160">
                  <c:v>2.56</c:v>
                </c:pt>
                <c:pt idx="161">
                  <c:v>2.61</c:v>
                </c:pt>
                <c:pt idx="162">
                  <c:v>2.59</c:v>
                </c:pt>
                <c:pt idx="163">
                  <c:v>2.52</c:v>
                </c:pt>
                <c:pt idx="164">
                  <c:v>2.4500000000000002</c:v>
                </c:pt>
                <c:pt idx="165">
                  <c:v>2.4500000000000002</c:v>
                </c:pt>
                <c:pt idx="166">
                  <c:v>2.5</c:v>
                </c:pt>
                <c:pt idx="167">
                  <c:v>2.4500000000000002</c:v>
                </c:pt>
                <c:pt idx="168">
                  <c:v>2.46</c:v>
                </c:pt>
                <c:pt idx="169">
                  <c:v>2.4500000000000002</c:v>
                </c:pt>
                <c:pt idx="170">
                  <c:v>2.36</c:v>
                </c:pt>
                <c:pt idx="171">
                  <c:v>2.2799999999999998</c:v>
                </c:pt>
                <c:pt idx="172">
                  <c:v>2.25</c:v>
                </c:pt>
                <c:pt idx="173">
                  <c:v>2.31</c:v>
                </c:pt>
                <c:pt idx="174">
                  <c:v>2.31</c:v>
                </c:pt>
                <c:pt idx="175">
                  <c:v>2.4</c:v>
                </c:pt>
                <c:pt idx="176">
                  <c:v>2.38</c:v>
                </c:pt>
                <c:pt idx="177">
                  <c:v>2.37</c:v>
                </c:pt>
                <c:pt idx="178">
                  <c:v>2.34</c:v>
                </c:pt>
                <c:pt idx="179">
                  <c:v>2.3199999999999998</c:v>
                </c:pt>
                <c:pt idx="180">
                  <c:v>2.29</c:v>
                </c:pt>
                <c:pt idx="181">
                  <c:v>2.2799999999999998</c:v>
                </c:pt>
                <c:pt idx="182">
                  <c:v>2.25</c:v>
                </c:pt>
                <c:pt idx="183">
                  <c:v>2.2799999999999998</c:v>
                </c:pt>
                <c:pt idx="184">
                  <c:v>2.29</c:v>
                </c:pt>
                <c:pt idx="185">
                  <c:v>2.39</c:v>
                </c:pt>
                <c:pt idx="186">
                  <c:v>2.4</c:v>
                </c:pt>
                <c:pt idx="187">
                  <c:v>2.25</c:v>
                </c:pt>
                <c:pt idx="188">
                  <c:v>2.37</c:v>
                </c:pt>
                <c:pt idx="189">
                  <c:v>2.4300000000000002</c:v>
                </c:pt>
                <c:pt idx="190">
                  <c:v>2.4300000000000002</c:v>
                </c:pt>
                <c:pt idx="191">
                  <c:v>2.42</c:v>
                </c:pt>
                <c:pt idx="192">
                  <c:v>2.4900000000000002</c:v>
                </c:pt>
                <c:pt idx="193">
                  <c:v>2.5099999999999998</c:v>
                </c:pt>
                <c:pt idx="194">
                  <c:v>2.48</c:v>
                </c:pt>
                <c:pt idx="195">
                  <c:v>2.5099999999999998</c:v>
                </c:pt>
                <c:pt idx="196">
                  <c:v>2.4500000000000002</c:v>
                </c:pt>
                <c:pt idx="197">
                  <c:v>2.46</c:v>
                </c:pt>
                <c:pt idx="198">
                  <c:v>2.46</c:v>
                </c:pt>
                <c:pt idx="199">
                  <c:v>2.46</c:v>
                </c:pt>
                <c:pt idx="200">
                  <c:v>2.4500000000000002</c:v>
                </c:pt>
                <c:pt idx="201">
                  <c:v>2.48</c:v>
                </c:pt>
                <c:pt idx="202">
                  <c:v>2.4300000000000002</c:v>
                </c:pt>
                <c:pt idx="203">
                  <c:v>2.4300000000000002</c:v>
                </c:pt>
                <c:pt idx="204">
                  <c:v>2.41</c:v>
                </c:pt>
                <c:pt idx="205">
                  <c:v>2.44</c:v>
                </c:pt>
                <c:pt idx="206">
                  <c:v>2.4500000000000002</c:v>
                </c:pt>
                <c:pt idx="207">
                  <c:v>2.48</c:v>
                </c:pt>
                <c:pt idx="208">
                  <c:v>2.4700000000000002</c:v>
                </c:pt>
                <c:pt idx="209">
                  <c:v>2.4900000000000002</c:v>
                </c:pt>
                <c:pt idx="210">
                  <c:v>2.4900000000000002</c:v>
                </c:pt>
                <c:pt idx="211">
                  <c:v>2.4500000000000002</c:v>
                </c:pt>
                <c:pt idx="212">
                  <c:v>2.39</c:v>
                </c:pt>
                <c:pt idx="213">
                  <c:v>2.36</c:v>
                </c:pt>
                <c:pt idx="214">
                  <c:v>2.44</c:v>
                </c:pt>
                <c:pt idx="215">
                  <c:v>2.35</c:v>
                </c:pt>
                <c:pt idx="216">
                  <c:v>2.27</c:v>
                </c:pt>
                <c:pt idx="217">
                  <c:v>2.2599999999999998</c:v>
                </c:pt>
                <c:pt idx="218">
                  <c:v>2.17</c:v>
                </c:pt>
                <c:pt idx="219">
                  <c:v>2.14</c:v>
                </c:pt>
                <c:pt idx="220">
                  <c:v>2.14</c:v>
                </c:pt>
                <c:pt idx="221">
                  <c:v>2.12</c:v>
                </c:pt>
                <c:pt idx="222">
                  <c:v>2.0699999999999998</c:v>
                </c:pt>
                <c:pt idx="223">
                  <c:v>2.1</c:v>
                </c:pt>
                <c:pt idx="224">
                  <c:v>2.16</c:v>
                </c:pt>
                <c:pt idx="225">
                  <c:v>2.13</c:v>
                </c:pt>
                <c:pt idx="226">
                  <c:v>2.09</c:v>
                </c:pt>
                <c:pt idx="227">
                  <c:v>2.11</c:v>
                </c:pt>
                <c:pt idx="228">
                  <c:v>2.1</c:v>
                </c:pt>
                <c:pt idx="229">
                  <c:v>2.15</c:v>
                </c:pt>
                <c:pt idx="230">
                  <c:v>2.17</c:v>
                </c:pt>
                <c:pt idx="231">
                  <c:v>2.13</c:v>
                </c:pt>
                <c:pt idx="232">
                  <c:v>2.11</c:v>
                </c:pt>
                <c:pt idx="233">
                  <c:v>2.11</c:v>
                </c:pt>
                <c:pt idx="234">
                  <c:v>2.08</c:v>
                </c:pt>
                <c:pt idx="235">
                  <c:v>2.04</c:v>
                </c:pt>
                <c:pt idx="236">
                  <c:v>2.11</c:v>
                </c:pt>
                <c:pt idx="237">
                  <c:v>2.1</c:v>
                </c:pt>
                <c:pt idx="238">
                  <c:v>2.1</c:v>
                </c:pt>
                <c:pt idx="239">
                  <c:v>2.0699999999999998</c:v>
                </c:pt>
                <c:pt idx="240">
                  <c:v>2.08</c:v>
                </c:pt>
                <c:pt idx="241">
                  <c:v>2.04</c:v>
                </c:pt>
                <c:pt idx="242">
                  <c:v>2.02</c:v>
                </c:pt>
                <c:pt idx="243">
                  <c:v>2.0299999999999998</c:v>
                </c:pt>
                <c:pt idx="244">
                  <c:v>2.02</c:v>
                </c:pt>
                <c:pt idx="245">
                  <c:v>1.83</c:v>
                </c:pt>
                <c:pt idx="246">
                  <c:v>1.7849999999999999</c:v>
                </c:pt>
                <c:pt idx="247">
                  <c:v>1.7849999999999999</c:v>
                </c:pt>
                <c:pt idx="248">
                  <c:v>1.76</c:v>
                </c:pt>
                <c:pt idx="249">
                  <c:v>1.7350000000000001</c:v>
                </c:pt>
                <c:pt idx="250">
                  <c:v>1.7649999999999999</c:v>
                </c:pt>
                <c:pt idx="251">
                  <c:v>1.6950000000000001</c:v>
                </c:pt>
              </c:numCache>
            </c:numRef>
          </c:val>
          <c:extLst>
            <c:ext xmlns:c16="http://schemas.microsoft.com/office/drawing/2014/chart" uri="{C3380CC4-5D6E-409C-BE32-E72D297353CC}">
              <c16:uniqueId val="{00000000-3133-2F48-A520-192B53A83395}"/>
            </c:ext>
          </c:extLst>
        </c:ser>
        <c:dLbls>
          <c:showLegendKey val="0"/>
          <c:showVal val="0"/>
          <c:showCatName val="0"/>
          <c:showSerName val="0"/>
          <c:showPercent val="0"/>
          <c:showBubbleSize val="0"/>
        </c:dLbls>
        <c:axId val="1678068351"/>
        <c:axId val="1678174687"/>
      </c:areaChart>
      <c:catAx>
        <c:axId val="1678068351"/>
        <c:scaling>
          <c:orientation val="minMax"/>
        </c:scaling>
        <c:delete val="1"/>
        <c:axPos val="b"/>
        <c:majorTickMark val="out"/>
        <c:minorTickMark val="none"/>
        <c:tickLblPos val="nextTo"/>
        <c:crossAx val="1678174687"/>
        <c:crosses val="autoZero"/>
        <c:auto val="1"/>
        <c:lblAlgn val="ctr"/>
        <c:lblOffset val="100"/>
        <c:noMultiLvlLbl val="0"/>
      </c:catAx>
      <c:valAx>
        <c:axId val="1678174687"/>
        <c:scaling>
          <c:orientation val="minMax"/>
        </c:scaling>
        <c:delete val="0"/>
        <c:axPos val="l"/>
        <c:majorGridlines>
          <c:spPr>
            <a:ln w="9525" cap="flat" cmpd="sng" algn="ctr">
              <a:noFill/>
              <a:round/>
            </a:ln>
            <a:effectLst/>
          </c:spPr>
        </c:majorGridlines>
        <c:numFmt formatCode="_([$$-C09]* #,##0.00_);_([$$-C09]* \(#,##0.00\);_([$$-C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BD"/>
          </a:p>
        </c:txPr>
        <c:crossAx val="167806835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38</xdr:row>
      <xdr:rowOff>0</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103908</xdr:colOff>
      <xdr:row>14</xdr:row>
      <xdr:rowOff>34635</xdr:rowOff>
    </xdr:from>
    <xdr:to>
      <xdr:col>7</xdr:col>
      <xdr:colOff>0</xdr:colOff>
      <xdr:row>28</xdr:row>
      <xdr:rowOff>196272</xdr:rowOff>
    </xdr:to>
    <xdr:graphicFrame macro="">
      <xdr:nvGraphicFramePr>
        <xdr:cNvPr id="4" name="Chart 3">
          <a:extLst>
            <a:ext uri="{FF2B5EF4-FFF2-40B4-BE49-F238E27FC236}">
              <a16:creationId xmlns:a16="http://schemas.microsoft.com/office/drawing/2014/main" id="{43688443-90C6-D849-BC9C-CD88B9E932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103908</xdr:colOff>
      <xdr:row>29</xdr:row>
      <xdr:rowOff>46182</xdr:rowOff>
    </xdr:from>
    <xdr:to>
      <xdr:col>7</xdr:col>
      <xdr:colOff>0</xdr:colOff>
      <xdr:row>38</xdr:row>
      <xdr:rowOff>0</xdr:rowOff>
    </xdr:to>
    <xdr:graphicFrame macro="">
      <xdr:nvGraphicFramePr>
        <xdr:cNvPr id="5" name="Chart 4">
          <a:extLst>
            <a:ext uri="{FF2B5EF4-FFF2-40B4-BE49-F238E27FC236}">
              <a16:creationId xmlns:a16="http://schemas.microsoft.com/office/drawing/2014/main" id="{34ECC975-9BDE-474A-932C-1836087B6E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952.062297569442" createdVersion="8" refreshedVersion="8" minRefreshableVersion="3" recordCount="2" xr:uid="{B795B832-AD6F-2E49-839A-507D90445749}">
  <cacheSource type="worksheet">
    <worksheetSource name="Table2"/>
  </cacheSource>
  <cacheFields count="8">
    <cacheField name="Stock" numFmtId="0">
      <sharedItems count="2">
        <s v="BORAL LIMITED (XASX:BLD)"/>
        <s v="AUSTAL LIMITED (XASX:ASB)"/>
      </sharedItems>
    </cacheField>
    <cacheField name="Exchange" numFmtId="0">
      <sharedItems count="1">
        <s v="Australian Securities Exchange"/>
      </sharedItems>
    </cacheField>
    <cacheField name="Ticker symbol" numFmtId="0">
      <sharedItems count="2">
        <s v="BLD"/>
        <s v="ASB"/>
      </sharedItems>
    </cacheField>
    <cacheField name="52 week high" numFmtId="177">
      <sharedItems containsSemiMixedTypes="0" containsString="0" containsNumber="1" minValue="2.82" maxValue="4.17"/>
    </cacheField>
    <cacheField name="52 week low" numFmtId="177">
      <sharedItems containsSemiMixedTypes="0" containsString="0" containsNumber="1" minValue="1.69" maxValue="2.48"/>
    </cacheField>
    <cacheField name="Price" numFmtId="177">
      <sharedItems containsSemiMixedTypes="0" containsString="0" containsNumber="1" minValue="1.6950000000000001" maxValue="3.56"/>
    </cacheField>
    <cacheField name="P/E" numFmtId="177">
      <sharedItems containsSemiMixedTypes="0" containsString="0" containsNumber="1" minValue="3.97" maxValue="8.02"/>
    </cacheField>
    <cacheField name="Change" numFmtId="177">
      <sharedItems containsSemiMixedTypes="0" containsString="0" containsNumber="1" minValue="-7.0000000000000007E-2" maxValue="0.1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17"/>
    <n v="2.48"/>
    <n v="3.56"/>
    <n v="3.97"/>
    <n v="0.11"/>
  </r>
  <r>
    <x v="1"/>
    <x v="0"/>
    <x v="1"/>
    <n v="2.82"/>
    <n v="1.69"/>
    <n v="1.6950000000000001"/>
    <n v="8.02"/>
    <n v="-7.0000000000000007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7"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6"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A117B35-E7D8-6940-994B-7CCC960E3D31}" name="PivotTable5" cacheId="9"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8:B10"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n="XASX"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 compact="0" numFmtId="177" outline="0" showAll="0" defaultSubtotal="0">
      <extLst>
        <ext xmlns:x14="http://schemas.microsoft.com/office/spreadsheetml/2009/9/main" uri="{2946ED86-A175-432a-8AC1-64E0C546D7DE}">
          <x14:pivotField fillDownLabels="1"/>
        </ext>
      </extLst>
    </pivotField>
  </pivotFields>
  <rowFields count="2">
    <field x="1"/>
    <field x="2"/>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9">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1.95</v>
    <v>1.9650000000000001</v>
    <v>2.0099999999999998</v>
    <v>2.0699999999999998</v>
    <v>2.12</v>
    <v>2.08</v>
    <v>2.06</v>
    <v>2.0499999999999998</v>
    <v>2.06</v>
    <v>2.08</v>
    <v>2.0499999999999998</v>
    <v>2.02</v>
    <v>2.02</v>
    <v>2.04</v>
    <v>2.02</v>
    <v>2.0099999999999998</v>
    <v>2.02</v>
    <v>1.9750000000000001</v>
    <v>1.9550000000000001</v>
    <v>2.04</v>
    <v>1.9450000000000001</v>
    <v>1.915</v>
    <v>1.915</v>
    <v>1.93</v>
    <v>1.905</v>
    <v>1.9650000000000001</v>
    <v>1.9450000000000001</v>
    <v>1.93</v>
    <v>1.885</v>
    <v>1.92</v>
    <v>1.98</v>
    <v>1.9750000000000001</v>
    <v>2.02</v>
    <v>2.06</v>
    <v>2.0299999999999998</v>
    <v>2.0299999999999998</v>
    <v>2.04</v>
    <v>2.02</v>
    <v>2</v>
    <v>1.7749999999999999</v>
    <v>1.8149999999999999</v>
    <v>1.8</v>
    <v>1.85</v>
    <v>1.9</v>
    <v>1.86</v>
    <v>1.89</v>
    <v>1.905</v>
    <v>1.9</v>
    <v>1.905</v>
    <v>1.88</v>
    <v>1.865</v>
    <v>1.925</v>
    <v>1.9</v>
    <v>1.89</v>
    <v>1.93</v>
    <v>1.98</v>
    <v>2.04</v>
    <v>1.9850000000000001</v>
    <v>2.0499999999999998</v>
    <v>2.0299999999999998</v>
    <v>1.9950000000000001</v>
    <v>1.97</v>
    <v>2</v>
    <v>2.02</v>
    <v>2.04</v>
    <v>2.09</v>
    <v>2.06</v>
    <v>2.1</v>
    <v>2.0299999999999998</v>
    <v>1.95</v>
    <v>1.95</v>
    <v>2.02</v>
    <v>1.94</v>
    <v>1.96</v>
    <v>1.9550000000000001</v>
    <v>1.98</v>
    <v>2.02</v>
    <v>1.95</v>
    <v>1.97</v>
    <v>1.9850000000000001</v>
    <v>1.97</v>
    <v>1.98</v>
    <v>1.98</v>
    <v>2.0099999999999998</v>
    <v>2.02</v>
    <v>1.98</v>
    <v>2</v>
    <v>2.0099999999999998</v>
    <v>1.9950000000000001</v>
    <v>1.98</v>
    <v>1.9450000000000001</v>
    <v>1.925</v>
    <v>1.93</v>
    <v>1.94</v>
    <v>1.85</v>
    <v>1.8</v>
    <v>1.85</v>
    <v>1.855</v>
    <v>1.82</v>
    <v>1.85</v>
    <v>1.85</v>
    <v>1.845</v>
    <v>1.85</v>
    <v>1.82</v>
    <v>1.835</v>
    <v>1.8049999999999999</v>
    <v>1.8</v>
    <v>2.25</v>
    <v>2.38</v>
    <v>2.38</v>
    <v>2.4300000000000002</v>
    <v>2.44</v>
    <v>2.5</v>
    <v>2.5</v>
    <v>2.5</v>
    <v>2.5099999999999998</v>
    <v>2.5</v>
    <v>2.56</v>
    <v>2.5499999999999998</v>
    <v>2.54</v>
    <v>2.4900000000000002</v>
    <v>2.5499999999999998</v>
    <v>2.5299999999999998</v>
    <v>2.5499999999999998</v>
    <v>2.57</v>
    <v>2.56</v>
    <v>2.62</v>
    <v>2.68</v>
    <v>2.64</v>
    <v>2.66</v>
    <v>2.74</v>
    <v>2.73</v>
    <v>2.64</v>
    <v>2.65</v>
    <v>2.66</v>
    <v>2.64</v>
    <v>2.7</v>
    <v>2.69</v>
    <v>2.68</v>
    <v>2.75</v>
    <v>2.74</v>
    <v>2.71</v>
    <v>2.76</v>
    <v>2.7</v>
    <v>2.65</v>
    <v>2.62</v>
    <v>2.66</v>
    <v>2.6</v>
    <v>2.5499999999999998</v>
    <v>2.5499999999999998</v>
    <v>2.57</v>
    <v>2.56</v>
    <v>2.54</v>
    <v>2.54</v>
    <v>2.5499999999999998</v>
    <v>2.5299999999999998</v>
    <v>2.5499999999999998</v>
    <v>2.54</v>
    <v>2.56</v>
    <v>2.6</v>
    <v>2.56</v>
    <v>2.61</v>
    <v>2.59</v>
    <v>2.52</v>
    <v>2.4500000000000002</v>
    <v>2.4500000000000002</v>
    <v>2.5</v>
    <v>2.4500000000000002</v>
    <v>2.46</v>
    <v>2.4500000000000002</v>
    <v>2.36</v>
    <v>2.2799999999999998</v>
    <v>2.25</v>
    <v>2.31</v>
    <v>2.31</v>
    <v>2.4</v>
    <v>2.38</v>
    <v>2.37</v>
    <v>2.34</v>
    <v>2.3199999999999998</v>
    <v>2.29</v>
    <v>2.2799999999999998</v>
    <v>2.25</v>
    <v>2.2799999999999998</v>
    <v>2.29</v>
    <v>2.39</v>
    <v>2.4</v>
    <v>2.25</v>
    <v>2.37</v>
    <v>2.4300000000000002</v>
    <v>2.4300000000000002</v>
    <v>2.42</v>
    <v>2.4900000000000002</v>
    <v>2.5099999999999998</v>
    <v>2.48</v>
    <v>2.5099999999999998</v>
    <v>2.4500000000000002</v>
    <v>2.46</v>
    <v>2.46</v>
    <v>2.46</v>
    <v>2.4500000000000002</v>
    <v>2.48</v>
    <v>2.4300000000000002</v>
    <v>2.4300000000000002</v>
    <v>2.41</v>
    <v>2.44</v>
    <v>2.4500000000000002</v>
    <v>2.48</v>
    <v>2.4700000000000002</v>
    <v>2.4900000000000002</v>
    <v>2.4900000000000002</v>
    <v>2.4500000000000002</v>
    <v>2.39</v>
    <v>2.36</v>
    <v>2.44</v>
    <v>2.35</v>
    <v>2.27</v>
    <v>2.2599999999999998</v>
    <v>2.17</v>
    <v>2.14</v>
    <v>2.14</v>
    <v>2.12</v>
    <v>2.0699999999999998</v>
    <v>2.1</v>
    <v>2.16</v>
    <v>2.13</v>
    <v>2.09</v>
    <v>2.11</v>
    <v>2.1</v>
    <v>2.15</v>
    <v>2.17</v>
    <v>2.13</v>
    <v>2.11</v>
    <v>2.11</v>
    <v>2.08</v>
    <v>2.04</v>
    <v>2.11</v>
    <v>2.1</v>
    <v>2.1</v>
    <v>2.0699999999999998</v>
    <v>2.08</v>
    <v>2.04</v>
    <v>2.02</v>
    <v>2.0299999999999998</v>
    <v>2.02</v>
    <v>1.83</v>
    <v>1.7849999999999999</v>
    <v>1.7849999999999999</v>
    <v>1.76</v>
    <v>1.7350000000000001</v>
    <v>1.7649999999999999</v>
    <v>1.6950000000000001</v>
  </a>
  <a r="1" c="20">
    <v t="i">1</v>
    <v t="i">2</v>
    <v t="i">3</v>
    <v t="i">7</v>
    <v t="i">8</v>
    <v t="i">9</v>
    <v t="i">10</v>
    <v t="i">13</v>
    <v t="i">14</v>
    <v t="i">15</v>
    <v t="i">16</v>
    <v t="i">17</v>
    <v t="i">20</v>
    <v t="i">21</v>
    <v t="i">22</v>
    <v t="i">23</v>
    <v t="i">24</v>
    <v t="i">27</v>
    <v t="i">28</v>
    <v t="i">29</v>
  </a>
  <a r="1" c="20">
    <v>2.11</v>
    <v>2.11</v>
    <v>2.08</v>
    <v>2.04</v>
    <v>2.11</v>
    <v>2.1</v>
    <v>2.1</v>
    <v>2.0699999999999998</v>
    <v>2.08</v>
    <v>2.04</v>
    <v>2.02</v>
    <v>2.0299999999999998</v>
    <v>2.02</v>
    <v>1.83</v>
    <v>1.7849999999999999</v>
    <v>1.7849999999999999</v>
    <v>1.76</v>
    <v>1.7350000000000001</v>
    <v>1.7649999999999999</v>
    <v>1.6950000000000001</v>
  </a>
  <a r="1" c="20">
    <v>2.14</v>
    <v>2.14</v>
    <v>2.11</v>
    <v>2.0699999999999998</v>
    <v>2.0499999999999998</v>
    <v>2.11</v>
    <v>2.1</v>
    <v>2.12</v>
    <v>2.1</v>
    <v>2.08</v>
    <v>2.06</v>
    <v>2.0299999999999998</v>
    <v>2.0499999999999998</v>
    <v>2.02</v>
    <v>1.81</v>
    <v>1.83</v>
    <v>1.79</v>
    <v>1.7749999999999999</v>
    <v>1.7450000000000001</v>
    <v>1.75</v>
  </a>
  <a r="1" c="20">
    <v>2.14</v>
    <v>2.15</v>
    <v>2.13</v>
    <v>2.12</v>
    <v>2.13</v>
    <v>2.11</v>
    <v>2.125</v>
    <v>2.13</v>
    <v>2.11</v>
    <v>2.08</v>
    <v>2.06</v>
    <v>2.0499999999999998</v>
    <v>2.06</v>
    <v>2.1</v>
    <v>1.82</v>
    <v>1.845</v>
    <v>1.81</v>
    <v>1.78</v>
    <v>1.77</v>
    <v>1.75</v>
  </a>
  <a r="1" c="20">
    <v>2.1</v>
    <v>2.1</v>
    <v>2.08</v>
    <v>2.0350000000000001</v>
    <v>2.0499999999999998</v>
    <v>2.0750000000000002</v>
    <v>2.08</v>
    <v>2.06</v>
    <v>2.0499999999999998</v>
    <v>2.04</v>
    <v>2.02</v>
    <v>1.9975000000000001</v>
    <v>2.02</v>
    <v>1.8049999999999999</v>
    <v>1.7250000000000001</v>
    <v>1.7649999999999999</v>
    <v>1.7450000000000001</v>
    <v>1.7250000000000001</v>
    <v>1.69</v>
    <v>1.6950000000000001</v>
  </a>
  <a r="1" c="20">
    <v>163561</v>
    <v>114420</v>
    <v>274815</v>
    <v>379096</v>
    <v>458702</v>
    <v>272035</v>
    <v>223945</v>
    <v>270921</v>
    <v>363435</v>
    <v>317437</v>
    <v>415764</v>
    <v>682482</v>
    <v>638750</v>
    <v>2052351</v>
    <v>3501301</v>
    <v>1482210</v>
    <v>1705535</v>
    <v>1347584</v>
    <v>1689127</v>
    <v>1336960</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 r="1" c="252">
    <v>5.68</v>
    <v>5.95</v>
    <v>5.87</v>
    <v>6.21</v>
    <v>6.45</v>
    <v>6.53</v>
    <v>3.8</v>
    <v>3.87</v>
    <v>3.95</v>
    <v>3.99</v>
    <v>3.93</v>
    <v>3.79</v>
    <v>3.72</v>
    <v>3.63</v>
    <v>3.71</v>
    <v>3.73</v>
    <v>3.71</v>
    <v>3.71</v>
    <v>3.61</v>
    <v>3.64</v>
    <v>3.58</v>
    <v>3.56</v>
    <v>3.63</v>
    <v>3.62</v>
    <v>3.61</v>
    <v>3.6</v>
    <v>3.57</v>
    <v>3.44</v>
    <v>3.37</v>
    <v>3.26</v>
    <v>3.4</v>
    <v>3.3</v>
    <v>3.33</v>
    <v>3.29</v>
    <v>3.3</v>
    <v>3.47</v>
    <v>3.41</v>
    <v>3.45</v>
    <v>3.33</v>
    <v>3.4</v>
    <v>3.37</v>
    <v>3.39</v>
    <v>3.42</v>
    <v>3.44</v>
    <v>3.53</v>
    <v>3.46</v>
    <v>3.37</v>
    <v>3.48</v>
    <v>3.52</v>
    <v>3.43</v>
    <v>3.44</v>
    <v>3.45</v>
    <v>3.49</v>
    <v>3.46</v>
    <v>3.45</v>
    <v>3.49</v>
    <v>3.48</v>
    <v>3.47</v>
    <v>3.55</v>
    <v>3.55</v>
    <v>3.6</v>
    <v>3.52</v>
    <v>3.58</v>
    <v>3.57</v>
    <v>3.53</v>
    <v>3.39</v>
    <v>3.35</v>
    <v>3.4</v>
    <v>3.32</v>
    <v>3.28</v>
    <v>3.23</v>
    <v>3.25</v>
    <v>3.23</v>
    <v>3.28</v>
    <v>3.29</v>
    <v>3.21</v>
    <v>3.11</v>
    <v>3</v>
    <v>2.97</v>
    <v>3.02</v>
    <v>2.98</v>
    <v>2.98</v>
    <v>3.02</v>
    <v>3.06</v>
    <v>3.11</v>
    <v>3</v>
    <v>2.96</v>
    <v>2.91</v>
    <v>2.93</v>
    <v>2.84</v>
    <v>2.86</v>
    <v>3.28</v>
    <v>3.15</v>
    <v>3</v>
    <v>2.87</v>
    <v>2.81</v>
    <v>2.78</v>
    <v>2.65</v>
    <v>2.67</v>
    <v>2.72</v>
    <v>2.75</v>
    <v>2.78</v>
    <v>2.76</v>
    <v>2.83</v>
    <v>2.79</v>
    <v>2.7</v>
    <v>2.59</v>
    <v>2.57</v>
    <v>2.61</v>
    <v>2.6</v>
    <v>2.52</v>
    <v>2.61</v>
    <v>2.65</v>
    <v>2.61</v>
    <v>2.52</v>
    <v>2.62</v>
    <v>2.61</v>
    <v>2.57</v>
    <v>2.73</v>
    <v>2.67</v>
    <v>2.76</v>
    <v>2.81</v>
    <v>2.77</v>
    <v>2.72</v>
    <v>2.7</v>
    <v>2.73</v>
    <v>2.78</v>
    <v>2.9</v>
    <v>2.89</v>
    <v>2.88</v>
    <v>2.94</v>
    <v>2.93</v>
    <v>3</v>
    <v>2.97</v>
    <v>2.98</v>
    <v>2.9</v>
    <v>2.99</v>
    <v>2.95</v>
    <v>2.95</v>
    <v>2.98</v>
    <v>3.05</v>
    <v>3.04</v>
    <v>3.06</v>
    <v>2.89</v>
    <v>2.96</v>
    <v>3</v>
    <v>3.01</v>
    <v>3.03</v>
    <v>2.96</v>
    <v>2.95</v>
    <v>2.95</v>
    <v>2.85</v>
    <v>2.82</v>
    <v>2.83</v>
    <v>2.84</v>
    <v>2.76</v>
    <v>2.77</v>
    <v>2.78</v>
    <v>2.81</v>
    <v>2.85</v>
    <v>2.77</v>
    <v>2.74</v>
    <v>2.75</v>
    <v>2.75</v>
    <v>2.77</v>
    <v>2.71</v>
    <v>2.62</v>
    <v>2.6</v>
    <v>2.56</v>
    <v>2.6</v>
    <v>2.66</v>
    <v>2.67</v>
    <v>2.66</v>
    <v>2.76</v>
    <v>2.94</v>
    <v>2.9</v>
    <v>2.86</v>
    <v>2.79</v>
    <v>2.79</v>
    <v>2.75</v>
    <v>2.66</v>
    <v>2.72</v>
    <v>2.56</v>
    <v>2.5499999999999998</v>
    <v>2.62</v>
    <v>2.5299999999999998</v>
    <v>2.4900000000000002</v>
    <v>2.5499999999999998</v>
    <v>2.59</v>
    <v>2.65</v>
    <v>2.77</v>
    <v>2.82</v>
    <v>2.88</v>
    <v>2.88</v>
    <v>2.82</v>
    <v>2.85</v>
    <v>2.85</v>
    <v>2.85</v>
    <v>2.78</v>
    <v>2.79</v>
    <v>2.79</v>
    <v>2.88</v>
    <v>2.88</v>
    <v>2.91</v>
    <v>2.95</v>
    <v>2.96</v>
    <v>2.98</v>
    <v>3.02</v>
    <v>2.99</v>
    <v>3.03</v>
    <v>3.03</v>
    <v>3.03</v>
    <v>3.03</v>
    <v>3.04</v>
    <v>3.03</v>
    <v>3.03</v>
    <v>3.06</v>
    <v>3.12</v>
    <v>3.1</v>
    <v>3.06</v>
    <v>3.03</v>
    <v>3</v>
    <v>3</v>
    <v>3.04</v>
    <v>3.06</v>
    <v>2.99</v>
    <v>2.94</v>
    <v>2.96</v>
    <v>2.88</v>
    <v>2.9</v>
    <v>2.87</v>
    <v>2.86</v>
    <v>2.87</v>
    <v>2.85</v>
    <v>2.89</v>
    <v>2.87</v>
    <v>2.95</v>
    <v>2.95</v>
    <v>2.99</v>
    <v>3.02</v>
    <v>3.1</v>
    <v>3.09</v>
    <v>3.18</v>
    <v>3.27</v>
    <v>3.35</v>
    <v>3.41</v>
    <v>3.35</v>
    <v>3.34</v>
    <v>3.38</v>
    <v>3.42</v>
    <v>3.45</v>
    <v>3.56</v>
  </a>
  <a r="1" c="20">
    <v>2.87</v>
    <v>2.85</v>
    <v>2.89</v>
    <v>2.87</v>
    <v>2.95</v>
    <v>2.95</v>
    <v>2.99</v>
    <v>3.02</v>
    <v>3.1</v>
    <v>3.09</v>
    <v>3.18</v>
    <v>3.27</v>
    <v>3.35</v>
    <v>3.41</v>
    <v>3.35</v>
    <v>3.34</v>
    <v>3.38</v>
    <v>3.42</v>
    <v>3.45</v>
    <v>3.56</v>
  </a>
  <a r="1" c="20">
    <v>2.87</v>
    <v>2.84</v>
    <v>2.86</v>
    <v>2.91</v>
    <v>2.9</v>
    <v>2.93</v>
    <v>2.95</v>
    <v>3</v>
    <v>3.03</v>
    <v>3.11</v>
    <v>3.13</v>
    <v>3.21</v>
    <v>3.3</v>
    <v>3.37</v>
    <v>3.42</v>
    <v>3.35</v>
    <v>3.35</v>
    <v>3.38</v>
    <v>3.5</v>
    <v>3.46</v>
  </a>
  <a r="1" c="20">
    <v>2.875</v>
    <v>2.8849999999999998</v>
    <v>2.91</v>
    <v>2.93</v>
    <v>2.96</v>
    <v>2.98</v>
    <v>2.9950000000000001</v>
    <v>3.0649999999999999</v>
    <v>3.14</v>
    <v>3.14</v>
    <v>3.1850000000000001</v>
    <v>3.28</v>
    <v>3.36</v>
    <v>3.46</v>
    <v>3.42</v>
    <v>3.37</v>
    <v>3.39</v>
    <v>3.4350000000000001</v>
    <v>3.58</v>
    <v>3.57</v>
  </a>
  <a r="1" c="20">
    <v>2.8450000000000002</v>
    <v>2.84</v>
    <v>2.86</v>
    <v>2.8450000000000002</v>
    <v>2.875</v>
    <v>2.92</v>
    <v>2.94</v>
    <v>2.99</v>
    <v>3.01</v>
    <v>3.09</v>
    <v>3.1</v>
    <v>3.2</v>
    <v>3.28</v>
    <v>3.36</v>
    <v>3.3149999999999999</v>
    <v>3.29</v>
    <v>3.29</v>
    <v>3.31</v>
    <v>3.45</v>
    <v>3.45</v>
  </a>
  <a r="1" c="20">
    <v>302633</v>
    <v>513658</v>
    <v>374874</v>
    <v>471789</v>
    <v>751911</v>
    <v>985033</v>
    <v>453477</v>
    <v>609942</v>
    <v>2147656</v>
    <v>1404152</v>
    <v>1482589</v>
    <v>2507185</v>
    <v>1125033</v>
    <v>2753760</v>
    <v>1976616</v>
    <v>1507511</v>
    <v>2781223</v>
    <v>1269223</v>
    <v>1975775</v>
    <v>2454922</v>
  </a>
</arrayData>
</file>

<file path=xl/richData/rdrichvalue.xml><?xml version="1.0" encoding="utf-8"?>
<rvData xmlns="http://schemas.microsoft.com/office/spreadsheetml/2017/richdata" count="1374">
  <rv s="0">
    <v>0</v>
    <v>USD/AUD</v>
    <v>2</v>
    <v>3</v>
    <v>Finance</v>
    <v>4</v>
    <v>en-GB</v>
    <v>avykh7</v>
    <v>268435456</v>
    <v>1</v>
    <v>Powered by Refinitiv</v>
    <v>1.6205000000000001</v>
    <v>1.3048</v>
    <v>-1.11E-2</v>
    <v>-7.8239999999999994E-3</v>
    <v>AUD</v>
    <v>USD</v>
    <v>1.4218999999999999</v>
    <v>Currency Pair</v>
    <v>44951.831678240742</v>
    <v>1.4040999999999999</v>
    <v>US Dollar/Australian Dollar FX Cross Rate</v>
    <v>1.4186000000000001</v>
    <v>1.4188000000000001</v>
    <v>1.4077</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6">
    <fb>1.9650000000000001</fb>
    <v>14</v>
  </rv>
  <rv s="6">
    <fb>2.0099999999999998</fb>
    <v>14</v>
  </rv>
  <rv s="6">
    <fb>2.06</fb>
    <v>14</v>
  </rv>
  <rv s="6">
    <fb>2.0499999999999998</fb>
    <v>14</v>
  </rv>
  <rv s="6">
    <fb>2.04</fb>
    <v>14</v>
  </rv>
  <rv s="6">
    <fb>1.9750000000000001</fb>
    <v>14</v>
  </rv>
  <rv s="6">
    <fb>1.9450000000000001</fb>
    <v>14</v>
  </rv>
  <rv s="6">
    <fb>1.915</fb>
    <v>14</v>
  </rv>
  <rv s="6">
    <fb>1.905</fb>
    <v>14</v>
  </rv>
  <rv s="6">
    <fb>1.98</fb>
    <v>14</v>
  </rv>
  <rv s="6">
    <fb>2.0299999999999998</fb>
    <v>14</v>
  </rv>
  <rv s="6">
    <fb>1.7749999999999999</fb>
    <v>14</v>
  </rv>
  <rv s="6">
    <fb>1.8149999999999999</fb>
    <v>14</v>
  </rv>
  <rv s="6">
    <fb>1.8</fb>
    <v>14</v>
  </rv>
  <rv s="6">
    <fb>1.85</fb>
    <v>14</v>
  </rv>
  <rv s="6">
    <fb>1.88</fb>
    <v>14</v>
  </rv>
  <rv s="6">
    <fb>1.865</fb>
    <v>14</v>
  </rv>
  <rv s="6">
    <fb>1.9850000000000001</fb>
    <v>14</v>
  </rv>
  <rv s="6">
    <fb>1.9950000000000001</fb>
    <v>14</v>
  </rv>
  <rv s="6">
    <fb>2.1</fb>
    <v>14</v>
  </rv>
  <rv s="6">
    <fb>1.835</fb>
    <v>14</v>
  </rv>
  <rv s="6">
    <fb>1.8049999999999999</fb>
    <v>14</v>
  </rv>
  <rv s="6">
    <fb>2.38</fb>
    <v>14</v>
  </rv>
  <rv s="6">
    <fb>2.44</fb>
    <v>14</v>
  </rv>
  <rv s="6">
    <fb>2.5</fb>
    <v>14</v>
  </rv>
  <rv s="6">
    <fb>2.56</fb>
    <v>14</v>
  </rv>
  <rv s="6">
    <fb>2.5499999999999998</fb>
    <v>14</v>
  </rv>
  <rv s="6">
    <fb>2.54</fb>
    <v>14</v>
  </rv>
  <rv s="6">
    <fb>2.4900000000000002</fb>
    <v>14</v>
  </rv>
  <rv s="6">
    <fb>2.5299999999999998</fb>
    <v>14</v>
  </rv>
  <rv s="6">
    <fb>2.57</fb>
    <v>14</v>
  </rv>
  <rv s="6">
    <fb>2.62</fb>
    <v>14</v>
  </rv>
  <rv s="6">
    <fb>2.68</fb>
    <v>14</v>
  </rv>
  <rv s="6">
    <fb>2.64</fb>
    <v>14</v>
  </rv>
  <rv s="6">
    <fb>2.66</fb>
    <v>14</v>
  </rv>
  <rv s="6">
    <fb>2.73</fb>
    <v>14</v>
  </rv>
  <rv s="6">
    <fb>2.69</fb>
    <v>14</v>
  </rv>
  <rv s="6">
    <fb>2.71</fb>
    <v>14</v>
  </rv>
  <rv s="6">
    <fb>2.76</fb>
    <v>14</v>
  </rv>
  <rv s="6">
    <fb>2.6</fb>
    <v>14</v>
  </rv>
  <rv s="6">
    <fb>2.61</fb>
    <v>14</v>
  </rv>
  <rv s="6">
    <fb>2.59</fb>
    <v>14</v>
  </rv>
  <rv s="6">
    <fb>2.52</fb>
    <v>14</v>
  </rv>
  <rv s="6">
    <fb>2.46</fb>
    <v>14</v>
  </rv>
  <rv s="6">
    <fb>2.36</fb>
    <v>14</v>
  </rv>
  <rv s="6">
    <fb>2.2799999999999998</fb>
    <v>14</v>
  </rv>
  <rv s="6">
    <fb>2.4</fb>
    <v>14</v>
  </rv>
  <rv s="6">
    <fb>2.34</fb>
    <v>14</v>
  </rv>
  <rv s="6">
    <fb>2.29</fb>
    <v>14</v>
  </rv>
  <rv s="6">
    <fb>2.39</fb>
    <v>14</v>
  </rv>
  <rv s="6">
    <fb>2.42</fb>
    <v>14</v>
  </rv>
  <rv s="6">
    <fb>2.48</fb>
    <v>14</v>
  </rv>
  <rv s="6">
    <fb>2.41</fb>
    <v>14</v>
  </rv>
  <rv s="6">
    <fb>2.4700000000000002</fb>
    <v>14</v>
  </rv>
  <rv s="6">
    <fb>2.17</fb>
    <v>14</v>
  </rv>
  <rv s="6">
    <fb>2.14</fb>
    <v>14</v>
  </rv>
  <rv s="6">
    <fb>1.7849999999999999</fb>
    <v>14</v>
  </rv>
  <rv s="6">
    <fb>1.76</fb>
    <v>14</v>
  </rv>
  <rv s="6">
    <fb>1.7350000000000001</fb>
    <v>14</v>
  </rv>
  <rv s="6">
    <fb>1.7649999999999999</fb>
    <v>14</v>
  </rv>
  <rv s="6">
    <fb>1.6950000000000001</fb>
    <v>14</v>
  </rv>
  <rv s="6">
    <fb>163561</fb>
    <v>15</v>
  </rv>
  <rv s="6">
    <fb>114420</fb>
    <v>15</v>
  </rv>
  <rv s="6">
    <fb>274815</fb>
    <v>15</v>
  </rv>
  <rv s="6">
    <fb>379096</fb>
    <v>15</v>
  </rv>
  <rv s="6">
    <fb>2.0350000000000001</fb>
    <v>14</v>
  </rv>
  <rv s="6">
    <fb>458702</fb>
    <v>15</v>
  </rv>
  <rv s="6">
    <fb>272035</fb>
    <v>15</v>
  </rv>
  <rv s="6">
    <fb>2.0750000000000002</fb>
    <v>14</v>
  </rv>
  <rv s="6">
    <fb>223945</fb>
    <v>15</v>
  </rv>
  <rv s="6">
    <fb>2.125</fb>
    <v>14</v>
  </rv>
  <rv s="6">
    <fb>270921</fb>
    <v>15</v>
  </rv>
  <rv s="6">
    <fb>363435</fb>
    <v>15</v>
  </rv>
  <rv s="6">
    <fb>317437</fb>
    <v>15</v>
  </rv>
  <rv s="6">
    <fb>415764</fb>
    <v>15</v>
  </rv>
  <rv s="6">
    <fb>682482</fb>
    <v>15</v>
  </rv>
  <rv s="6">
    <fb>1.9975000000000001</fb>
    <v>14</v>
  </rv>
  <rv s="6">
    <fb>638750</fb>
    <v>15</v>
  </rv>
  <rv s="6">
    <fb>2052351</fb>
    <v>15</v>
  </rv>
  <rv s="6">
    <fb>3501301</fb>
    <v>15</v>
  </rv>
  <rv s="6">
    <fb>1.7250000000000001</fb>
    <v>14</v>
  </rv>
  <rv s="6">
    <fb>1482210</fb>
    <v>15</v>
  </rv>
  <rv s="6">
    <fb>1705535</fb>
    <v>15</v>
  </rv>
  <rv s="6">
    <fb>1.79</fb>
    <v>14</v>
  </rv>
  <rv s="6">
    <fb>1.7450000000000001</fb>
    <v>14</v>
  </rv>
  <rv s="6">
    <fb>1347584</fb>
    <v>15</v>
  </rv>
  <rv s="6">
    <fb>1.78</fb>
    <v>14</v>
  </rv>
  <rv s="6">
    <fb>1689127</fb>
    <v>15</v>
  </rv>
  <rv s="6">
    <fb>1.69</fb>
    <v>14</v>
  </rv>
  <rv s="6">
    <fb>1336960</fb>
    <v>15</v>
  </rv>
  <rv s="6">
    <fb>1.75</fb>
    <v>14</v>
  </rv>
  <rv s="6">
    <fb>5.68</fb>
    <v>14</v>
  </rv>
  <rv s="6">
    <fb>5.95</fb>
    <v>14</v>
  </rv>
  <rv s="6">
    <fb>5.87</fb>
    <v>14</v>
  </rv>
  <rv s="6">
    <fb>6.21</fb>
    <v>14</v>
  </rv>
  <rv s="6">
    <fb>6.45</fb>
    <v>14</v>
  </rv>
  <rv s="6">
    <fb>6.53</fb>
    <v>14</v>
  </rv>
  <rv s="6">
    <fb>3.8</fb>
    <v>14</v>
  </rv>
  <rv s="6">
    <fb>3.87</fb>
    <v>14</v>
  </rv>
  <rv s="6">
    <fb>3.95</fb>
    <v>14</v>
  </rv>
  <rv s="6">
    <fb>3.99</fb>
    <v>14</v>
  </rv>
  <rv s="6">
    <fb>3.93</fb>
    <v>14</v>
  </rv>
  <rv s="6">
    <fb>3.79</fb>
    <v>14</v>
  </rv>
  <rv s="6">
    <fb>3.72</fb>
    <v>14</v>
  </rv>
  <rv s="6">
    <fb>3.63</fb>
    <v>14</v>
  </rv>
  <rv s="6">
    <fb>3.71</fb>
    <v>14</v>
  </rv>
  <rv s="6">
    <fb>3.73</fb>
    <v>14</v>
  </rv>
  <rv s="6">
    <fb>3.61</fb>
    <v>14</v>
  </rv>
  <rv s="6">
    <fb>3.64</fb>
    <v>14</v>
  </rv>
  <rv s="6">
    <fb>3.58</fb>
    <v>14</v>
  </rv>
  <rv s="6">
    <fb>3.56</fb>
    <v>14</v>
  </rv>
  <rv s="6">
    <fb>3.62</fb>
    <v>14</v>
  </rv>
  <rv s="6">
    <fb>3.6</fb>
    <v>14</v>
  </rv>
  <rv s="6">
    <fb>3.57</fb>
    <v>14</v>
  </rv>
  <rv s="6">
    <fb>3.44</fb>
    <v>14</v>
  </rv>
  <rv s="6">
    <fb>3.37</fb>
    <v>14</v>
  </rv>
  <rv s="6">
    <fb>3.26</fb>
    <v>14</v>
  </rv>
  <rv s="6">
    <fb>3.4</fb>
    <v>14</v>
  </rv>
  <rv s="6">
    <fb>3.3</fb>
    <v>14</v>
  </rv>
  <rv s="6">
    <fb>3.33</fb>
    <v>14</v>
  </rv>
  <rv s="6">
    <fb>3.29</fb>
    <v>14</v>
  </rv>
  <rv s="6">
    <fb>3.47</fb>
    <v>14</v>
  </rv>
  <rv s="6">
    <fb>3.41</fb>
    <v>14</v>
  </rv>
  <rv s="6">
    <fb>3.45</fb>
    <v>14</v>
  </rv>
  <rv s="6">
    <fb>3.39</fb>
    <v>14</v>
  </rv>
  <rv s="6">
    <fb>3.42</fb>
    <v>14</v>
  </rv>
  <rv s="6">
    <fb>3.53</fb>
    <v>14</v>
  </rv>
  <rv s="6">
    <fb>3.46</fb>
    <v>14</v>
  </rv>
  <rv s="6">
    <fb>3.48</fb>
    <v>14</v>
  </rv>
  <rv s="6">
    <fb>3.52</fb>
    <v>14</v>
  </rv>
  <rv s="6">
    <fb>3.43</fb>
    <v>14</v>
  </rv>
  <rv s="6">
    <fb>3.49</fb>
    <v>14</v>
  </rv>
  <rv s="6">
    <fb>3.55</fb>
    <v>14</v>
  </rv>
  <rv s="6">
    <fb>3.35</fb>
    <v>14</v>
  </rv>
  <rv s="6">
    <fb>3.32</fb>
    <v>14</v>
  </rv>
  <rv s="6">
    <fb>3.23</fb>
    <v>14</v>
  </rv>
  <rv s="6">
    <fb>3.25</fb>
    <v>14</v>
  </rv>
  <rv s="6">
    <fb>3.21</fb>
    <v>14</v>
  </rv>
  <rv s="6">
    <fb>3.11</fb>
    <v>14</v>
  </rv>
  <rv s="6">
    <fb>3</fb>
    <v>14</v>
  </rv>
  <rv s="6">
    <fb>2.97</fb>
    <v>14</v>
  </rv>
  <rv s="6">
    <fb>3.02</fb>
    <v>14</v>
  </rv>
  <rv s="6">
    <fb>3.06</fb>
    <v>14</v>
  </rv>
  <rv s="6">
    <fb>2.91</fb>
    <v>14</v>
  </rv>
  <rv s="6">
    <fb>2.84</fb>
    <v>14</v>
  </rv>
  <rv s="6">
    <fb>3.15</fb>
    <v>14</v>
  </rv>
  <rv s="6">
    <fb>2.81</fb>
    <v>14</v>
  </rv>
  <rv s="6">
    <fb>2.78</fb>
    <v>14</v>
  </rv>
  <rv s="6">
    <fb>2.67</fb>
    <v>14</v>
  </rv>
  <rv s="6">
    <fb>2.83</fb>
    <v>14</v>
  </rv>
  <rv s="6">
    <fb>2.77</fb>
    <v>14</v>
  </rv>
  <rv s="6">
    <fb>2.9</fb>
    <v>14</v>
  </rv>
  <rv s="6">
    <fb>2.88</fb>
    <v>14</v>
  </rv>
  <rv s="6">
    <fb>2.94</fb>
    <v>14</v>
  </rv>
  <rv s="6">
    <fb>2.99</fb>
    <v>14</v>
  </rv>
  <rv s="6">
    <fb>2.95</fb>
    <v>14</v>
  </rv>
  <rv s="6">
    <fb>3.05</fb>
    <v>14</v>
  </rv>
  <rv s="6">
    <fb>3.04</fb>
    <v>14</v>
  </rv>
  <rv s="6">
    <fb>3.01</fb>
    <v>14</v>
  </rv>
  <rv s="6">
    <fb>3.03</fb>
    <v>14</v>
  </rv>
  <rv s="6">
    <fb>2.82</fb>
    <v>14</v>
  </rv>
  <rv s="6">
    <fb>3.12</fb>
    <v>14</v>
  </rv>
  <rv s="6">
    <fb>3.1</fb>
    <v>14</v>
  </rv>
  <rv s="6">
    <fb>3.09</fb>
    <v>14</v>
  </rv>
  <rv s="6">
    <fb>3.18</fb>
    <v>14</v>
  </rv>
  <rv s="6">
    <fb>3.27</fb>
    <v>14</v>
  </rv>
  <rv s="6">
    <fb>3.34</fb>
    <v>14</v>
  </rv>
  <rv s="6">
    <fb>3.38</fb>
    <v>14</v>
  </rv>
  <rv s="6">
    <fb>302633</fb>
    <v>15</v>
  </rv>
  <rv s="6">
    <fb>2.875</fb>
    <v>14</v>
  </rv>
  <rv s="6">
    <fb>2.8450000000000002</fb>
    <v>14</v>
  </rv>
  <rv s="6">
    <fb>513658</fb>
    <v>15</v>
  </rv>
  <rv s="6">
    <fb>2.8849999999999998</fb>
    <v>14</v>
  </rv>
  <rv s="6">
    <fb>374874</fb>
    <v>15</v>
  </rv>
  <rv s="6">
    <fb>471789</fb>
    <v>15</v>
  </rv>
  <rv s="6">
    <fb>751911</fb>
    <v>15</v>
  </rv>
  <rv s="6">
    <fb>985033</fb>
    <v>15</v>
  </rv>
  <rv s="6">
    <fb>2.92</fb>
    <v>14</v>
  </rv>
  <rv s="6">
    <fb>453477</fb>
    <v>15</v>
  </rv>
  <rv s="6">
    <fb>2.9950000000000001</fb>
    <v>14</v>
  </rv>
  <rv s="6">
    <fb>609942</fb>
    <v>15</v>
  </rv>
  <rv s="6">
    <fb>3.0649999999999999</fb>
    <v>14</v>
  </rv>
  <rv s="6">
    <fb>2147656</fb>
    <v>15</v>
  </rv>
  <rv s="6">
    <fb>1404152</fb>
    <v>15</v>
  </rv>
  <rv s="6">
    <fb>1482589</fb>
    <v>15</v>
  </rv>
  <rv s="6">
    <fb>3.13</fb>
    <v>14</v>
  </rv>
  <rv s="6">
    <fb>3.1850000000000001</fb>
    <v>14</v>
  </rv>
  <rv s="6">
    <fb>2507185</fb>
    <v>15</v>
  </rv>
  <rv s="6">
    <fb>3.2</fb>
    <v>14</v>
  </rv>
  <rv s="6">
    <fb>1125033</fb>
    <v>15</v>
  </rv>
  <rv s="6">
    <fb>3.36</fb>
    <v>14</v>
  </rv>
  <rv s="6">
    <fb>2753760</fb>
    <v>15</v>
  </rv>
  <rv s="6">
    <fb>1976616</fb>
    <v>15</v>
  </rv>
  <rv s="6">
    <fb>3.3149999999999999</fb>
    <v>14</v>
  </rv>
  <rv s="6">
    <fb>1507511</fb>
    <v>15</v>
  </rv>
  <rv s="6">
    <fb>2781223</fb>
    <v>15</v>
  </rv>
  <rv s="6">
    <fb>1269223</fb>
    <v>15</v>
  </rv>
  <rv s="6">
    <fb>3.4350000000000001</fb>
    <v>14</v>
  </rv>
  <rv s="6">
    <fb>3.31</fb>
    <v>14</v>
  </rv>
  <rv s="6">
    <fb>1975775</fb>
    <v>15</v>
  </rv>
  <rv s="6">
    <fb>3.5</fb>
    <v>14</v>
  </rv>
  <rv s="6">
    <fb>2454922</fb>
    <v>15</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1359</v>
    <v>3.45</v>
    <v>3805655000</v>
    <v>BORAL LIMITED</v>
    <v>BORAL LIMITED</v>
    <v>3.46</v>
    <v>3.97</v>
    <v>3.45</v>
    <v>3.56</v>
    <v>1103088000</v>
    <v>BLD</v>
    <v>BORAL LIMITED (XASX:BLD)</v>
    <v>2454922</v>
    <v>1878310</v>
    <v>1960</v>
  </rv>
  <rv s="1">
    <v>1360</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1362</v>
    <v>1.6950000000000001</v>
    <v>639709900</v>
    <v>AUSTAL LIMITED</v>
    <v>AUSTAL LIMITED</v>
    <v>1.75</v>
    <v>8.02</v>
    <v>1.7649999999999999</v>
    <v>1.6950000000000001</v>
    <v>362441900</v>
    <v>ASB</v>
    <v>AUSTAL LIMITED (XASX:ASB)</v>
    <v>1336960</v>
    <v>1250690</v>
    <v>1987</v>
  </rv>
  <rv s="1">
    <v>1363</v>
  </rv>
  <rv s="8">
    <v>16</v>
    <v>XASX:ASB</v>
    <v>Daily</v>
    <v>44587</v>
    <v>44952</v>
    <v>0</v>
    <v>1</v>
    <v>638102016000000000,638102725407651921,0</v>
    <v>0</v>
    <v>aa4om7</v>
    <v>XASX:ASB</v>
    <v>1</v>
  </rv>
  <rv s="9">
    <v>17</v>
    <v>XASX:ASB</v>
    <v>Daily</v>
    <v>44922</v>
    <v>44952</v>
    <v>0</v>
    <v>1</v>
    <v>638102016000000000,638102726177351035,0</v>
    <v>2</v>
    <v>aa4om7</v>
    <v>XASX:ASB</v>
    <v>3</v>
    <v>4</v>
    <v>5</v>
    <v>6</v>
    <v>7</v>
  </rv>
  <rv s="8">
    <v>16</v>
    <v>aa81zr</v>
    <v>Daily</v>
    <v>44587</v>
    <v>44952</v>
    <v>0</v>
    <v>1</v>
    <v>638102016000000000,638102689278974688,0</v>
    <v>0</v>
    <v>aa81zr</v>
    <v>XASX:NAB</v>
    <v>8</v>
  </rv>
  <rv s="8">
    <v>16</v>
    <v>aa5cec</v>
    <v>Daily</v>
    <v>44587</v>
    <v>44952</v>
    <v>0</v>
    <v>1</v>
    <v>638102016000000000,638102689109035608,0</v>
    <v>0</v>
    <v>aa5cec</v>
    <v>XASX:CBA</v>
    <v>9</v>
  </rv>
  <rv s="8">
    <v>16</v>
    <v>aa4pa2</v>
    <v>Daily</v>
    <v>44587</v>
    <v>44952</v>
    <v>0</v>
    <v>1</v>
    <v>638102016000000000,638102687229151968,0</v>
    <v>0</v>
    <v>aa4pa2</v>
    <v>XASX:ASX</v>
    <v>10</v>
  </rv>
  <rv s="8">
    <v>16</v>
    <v>aa5c2w</v>
    <v>Daily</v>
    <v>44587</v>
    <v>44952</v>
    <v>0</v>
    <v>1</v>
    <v>638102016000000000,638102688776685335,0</v>
    <v>0</v>
    <v>aa5c2w</v>
    <v>XASX:CAT</v>
    <v>11</v>
  </rv>
  <rv s="8">
    <v>16</v>
    <v>aa658m</v>
    <v>Daily</v>
    <v>44587</v>
    <v>44952</v>
    <v>0</v>
    <v>1</v>
    <v>638102016000000000,638102689220923726,0</v>
    <v>0</v>
    <v>aa658m</v>
    <v>XASX:EOS</v>
    <v>12</v>
  </rv>
  <rv s="8">
    <v>16</v>
    <v>XASX:BLD</v>
    <v>Daily</v>
    <v>44587</v>
    <v>44952</v>
    <v>0</v>
    <v>1</v>
    <v>638102016000000000,638102735671464712,0</v>
    <v>0</v>
    <v>aa533m</v>
    <v>XASX:BLD</v>
    <v>13</v>
  </rv>
  <rv s="9">
    <v>17</v>
    <v>XASX:BLD</v>
    <v>Daily</v>
    <v>44922</v>
    <v>44952</v>
    <v>0</v>
    <v>1</v>
    <v>638102016000000000,638102735834809227,0</v>
    <v>2</v>
    <v>aa533m</v>
    <v>XASX:BLD</v>
    <v>14</v>
    <v>15</v>
    <v>16</v>
    <v>17</v>
    <v>18</v>
  </rv>
</rvData>
</file>

<file path=xl/richData/rdrichvaluestructure.xml><?xml version="1.0" encoding="utf-8"?>
<rvStructures xmlns="http://schemas.microsoft.com/office/spreadsheetml/2017/richdata" count="10">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8">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1">
      <v>7</v>
    </spb>
    <spb s="12">
      <v>12</v>
      <v>1</v>
    </spb>
    <spb s="13">
      <v>1</v>
      <v>12</v>
      <v>1</v>
      <v>1</v>
      <v>1</v>
      <v>7</v>
    </spb>
  </spbData>
</supportingPropertyBags>
</file>

<file path=xl/richData/rdsupportingpropertybagstructure.xml><?xml version="1.0" encoding="utf-8"?>
<spbStructures xmlns="http://schemas.microsoft.com/office/spreadsheetml/2017/richdata2" count="14">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14"/>
    <tableColumn id="2" xr3:uid="{1C907D3F-AD8C-47AB-92A9-7C471B9EBC2B}" name="Stock"/>
    <tableColumn id="9" xr3:uid="{9CA9E601-F4B2-4F5A-B219-70B237E1CACC}" name="Ticker" dataDxfId="13">
      <calculatedColumnFormula array="1">_FV(Ledger[[#This Row],[Stock]],"Ticker symbol",TRUE)</calculatedColumnFormula>
    </tableColumn>
    <tableColumn id="3" xr3:uid="{AB1CAC5C-55FF-4BD4-86DE-2DFDA8FCCD7E}" name="Transaction"/>
    <tableColumn id="4" xr3:uid="{1B8E9E3F-3260-4B15-A698-12A2A91FCBD0}" name="Units" dataDxfId="12"/>
    <tableColumn id="5" xr3:uid="{182E21A3-DB2D-4267-9431-E3760942B4C8}" name="Price" dataDxfId="9"/>
    <tableColumn id="7" xr3:uid="{412DB4B2-0FAB-4830-ABAF-3EB7A6F10571}" name="Currency" dataDxfId="11"/>
    <tableColumn id="6" xr3:uid="{DC43D3F6-96CE-4588-B592-F71E50711807}" name="Transaction Amount" dataDxfId="10">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H4" totalsRowShown="0">
  <autoFilter ref="A2:H4" xr:uid="{D050EDB4-2AF3-9446-8843-4B09AB05FC35}"/>
  <tableColumns count="8">
    <tableColumn id="1" xr3:uid="{4F0E7149-3BD7-2845-9C01-D309308BCAE4}" name="Stock"/>
    <tableColumn id="2" xr3:uid="{141EDC37-F4ED-4846-A2CA-BA1968670B3E}" name="Exchange" dataDxfId="0">
      <calculatedColumnFormula array="1">_FV(Table2[[#This Row],[Stock]],"Exchange abbreviation",TRUE)</calculatedColumnFormula>
    </tableColumn>
    <tableColumn id="3" xr3:uid="{C1DB10F8-98A9-6F48-AB57-FA11A36AFB9A}" name="Ticker symbol">
      <calculatedColumnFormula array="1">_FV(Table2[[#This Row],[Stock]],"Ticker symbol",TRUE)</calculatedColumnFormula>
    </tableColumn>
    <tableColumn id="4" xr3:uid="{E5DDF0CF-5A2E-7A41-ADB8-EE3D71BF83EE}" name="52 week high" dataDxfId="5">
      <calculatedColumnFormula array="1">_FV(Table2[[#This Row],[Stock]],"52 week high",TRUE)</calculatedColumnFormula>
    </tableColumn>
    <tableColumn id="5" xr3:uid="{AFDB2F2A-A0D4-A042-827D-78260864DF6D}" name="52 week low" dataDxfId="4">
      <calculatedColumnFormula array="1">_FV(Table2[[#This Row],[Stock]],"52 week low",TRUE)</calculatedColumnFormula>
    </tableColumn>
    <tableColumn id="6" xr3:uid="{DC89D1B8-40CD-9F4C-A2AD-83C2E9A48094}" name="Price" dataDxfId="3">
      <calculatedColumnFormula array="1">_FV(Table2[[#This Row],[Stock]],"Price")</calculatedColumnFormula>
    </tableColumn>
    <tableColumn id="7" xr3:uid="{52B69A08-7AE3-334D-9323-0FECD393BECF}" name="P/E" dataDxfId="2">
      <calculatedColumnFormula array="1">_FV(Table2[[#This Row],[Stock]],"P/E",TRUE)</calculatedColumnFormula>
    </tableColumn>
    <tableColumn id="8" xr3:uid="{38775435-72C5-264B-9238-5198F91F66AD}" name="Change" dataDxfId="1">
      <calculatedColumnFormula array="1">_FV(Table2[[#This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08" zoomScaleNormal="108" workbookViewId="0">
      <selection activeCell="I28" sqref="I28"/>
    </sheetView>
  </sheetViews>
  <sheetFormatPr baseColWidth="10" defaultColWidth="0" defaultRowHeight="15" x14ac:dyDescent="0.2"/>
  <cols>
    <col min="1" max="1" width="2.83203125" style="7" customWidth="1"/>
    <col min="2" max="2" width="47.33203125" style="7" customWidth="1"/>
    <col min="3" max="3" width="35.83203125" style="7" customWidth="1"/>
    <col min="4" max="4" width="6.6640625" style="7" customWidth="1"/>
    <col min="5" max="6" width="13.33203125" style="7" customWidth="1"/>
    <col min="7" max="7" width="10.83203125" style="7" customWidth="1"/>
    <col min="8" max="8" width="13.6640625" style="7" customWidth="1"/>
    <col min="9" max="10" width="13.33203125" style="7" customWidth="1"/>
    <col min="11" max="18" width="10.83203125" style="7" customWidth="1"/>
    <col min="19" max="16384" width="10.83203125" style="7" hidden="1"/>
  </cols>
  <sheetData>
    <row r="1" spans="1:10" ht="24" customHeight="1" x14ac:dyDescent="0.2">
      <c r="A1" s="10" t="s">
        <v>28</v>
      </c>
      <c r="B1" s="10"/>
      <c r="C1" s="10"/>
      <c r="D1" s="19"/>
      <c r="E1" s="19"/>
      <c r="F1" s="14" t="s">
        <v>26</v>
      </c>
      <c r="G1" s="16" t="s">
        <v>25</v>
      </c>
      <c r="H1" s="16"/>
      <c r="I1" s="14" t="s">
        <v>34</v>
      </c>
      <c r="J1" s="17" t="e" vm="1">
        <v>#VALUE!</v>
      </c>
    </row>
    <row r="2" spans="1:10" ht="24" customHeight="1" x14ac:dyDescent="0.2">
      <c r="A2" s="10"/>
      <c r="B2" s="10"/>
      <c r="C2" s="10"/>
      <c r="D2" s="19"/>
      <c r="E2" s="19"/>
      <c r="F2" s="15">
        <f>SUM(_xlfn.ANCHORARRAY(F6))</f>
        <v>21784.145</v>
      </c>
      <c r="G2" s="15">
        <f>SUM(_xlfn.ANCHORARRAY(G6))</f>
        <v>-149.95500000000055</v>
      </c>
      <c r="H2" s="18">
        <f>G2/(F2-G2)</f>
        <v>-6.836615133513595E-3</v>
      </c>
      <c r="I2" s="15">
        <f>SUM(_xlfn.ANCHORARRAY(I6))</f>
        <v>7606.1349999999984</v>
      </c>
      <c r="J2" s="22" t="str" cm="1">
        <f t="array" ref="J2">TEXT(_FV(J1,"Price"), IF(_FV(J1,"Price")-_FV(J1,"Previous close",TRUE)&gt;0, "$0.0000▲", "$0.0000▼"))</f>
        <v>$1.4077▼</v>
      </c>
    </row>
    <row r="4" spans="1:10" x14ac:dyDescent="0.2">
      <c r="B4" s="8" t="s">
        <v>29</v>
      </c>
      <c r="C4" s="8"/>
      <c r="D4" s="8"/>
      <c r="E4" s="8"/>
      <c r="F4" s="8"/>
      <c r="G4" s="8"/>
      <c r="H4" s="8"/>
      <c r="I4" s="8"/>
      <c r="J4" s="8"/>
    </row>
    <row r="5" spans="1:10" x14ac:dyDescent="0.2">
      <c r="B5" s="11" t="s">
        <v>31</v>
      </c>
      <c r="C5" s="11" t="s">
        <v>14</v>
      </c>
      <c r="D5" s="11" t="s">
        <v>4</v>
      </c>
      <c r="E5" s="11" t="s">
        <v>12</v>
      </c>
      <c r="F5" s="11" t="s">
        <v>23</v>
      </c>
      <c r="G5" s="12" t="s">
        <v>25</v>
      </c>
      <c r="H5" s="12"/>
      <c r="I5" s="11" t="s">
        <v>33</v>
      </c>
      <c r="J5" s="11" t="s">
        <v>13</v>
      </c>
    </row>
    <row r="6" spans="1:10" ht="18" customHeight="1" x14ac:dyDescent="0.2">
      <c r="B6" s="7" t="e" cm="1" vm="2">
        <f t="array" ref="B6:B10">_xlfn._xlws.SORT(_xlfn.UNIQUE(_xlfn._xlws.FILTER(Ledger[Stock], SUMIF(Ledger[Stock], Ledger[Stock], Ledger[Units])&lt;&gt;0)))</f>
        <v>#VALUE!</v>
      </c>
      <c r="C6" s="7" t="str" cm="1">
        <f t="array" ref="C6:C10">_FV(_xlfn.ANCHORARRAY(B6),"Industry")</f>
        <v>Investment Banking &amp; Investment Services</v>
      </c>
      <c r="D6" s="7" cm="1">
        <f t="array" ref="D6:D10">SUMIF(Ledger[Stock],_xlfn.ANCHORARRAY( B6), Ledger[Units])</f>
        <v>162</v>
      </c>
      <c r="E6" s="20" cm="1">
        <f t="array" ref="E6:E10">_FV(_xlfn.ANCHORARRAY(B6),"Price")</f>
        <v>68.569999999999993</v>
      </c>
      <c r="F6" s="20" cm="1">
        <f t="array" ref="F6:F10">_xlfn.ANCHORARRAY(D6)*_xlfn.ANCHORARRAY(E6)</f>
        <v>11108.339999999998</v>
      </c>
      <c r="G6" s="20" cm="1">
        <f t="array" ref="G6:G10">(_xlfn.ANCHORARRAY(E6)-_FV(_xlfn.ANCHORARRAY(B6),"Previous close",TRUE))*_xlfn.ANCHORARRAY(D6)</f>
        <v>-77.760000000000645</v>
      </c>
      <c r="H6" s="21" cm="1">
        <f t="array" ref="H6:H10">_xlfn.ANCHORARRAY(G6)/(_xlfn.ANCHORARRAY(F6)-_xlfn.ANCHORARRAY(G6))</f>
        <v>-6.9514844315713836E-3</v>
      </c>
      <c r="I6" s="20" cm="1">
        <f t="array" ref="I6:I10">-SUMIF(Ledger[Stock],_xlfn.ANCHORARRAY( B6), Ledger[Transaction Amount])+_xlfn.ANCHORARRAY(F6)</f>
        <v>6038.2099999999991</v>
      </c>
    </row>
    <row r="7" spans="1:10" ht="18" customHeight="1" x14ac:dyDescent="0.2">
      <c r="B7" s="7" t="e" vm="3">
        <v>#VALUE!</v>
      </c>
      <c r="C7" s="7" t="str">
        <v>Electronic Equipment &amp; Parts</v>
      </c>
      <c r="D7" s="7">
        <v>4275</v>
      </c>
      <c r="E7" s="20">
        <v>0.70499999999999996</v>
      </c>
      <c r="F7" s="20">
        <v>3013.875</v>
      </c>
      <c r="G7" s="20">
        <v>-106.8750000000001</v>
      </c>
      <c r="H7" s="21">
        <v>-3.4246575342465786E-2</v>
      </c>
      <c r="I7" s="20">
        <v>320.625</v>
      </c>
    </row>
    <row r="8" spans="1:10" ht="18" customHeight="1" x14ac:dyDescent="0.2">
      <c r="B8" s="7" t="e" vm="4">
        <v>#VALUE!</v>
      </c>
      <c r="C8" s="7" t="str">
        <v>Banking Services</v>
      </c>
      <c r="D8" s="7">
        <v>56</v>
      </c>
      <c r="E8" s="20">
        <v>108.83</v>
      </c>
      <c r="F8" s="20">
        <v>6094.48</v>
      </c>
      <c r="G8" s="20">
        <v>43.680000000000064</v>
      </c>
      <c r="H8" s="21">
        <v>7.2188801480796046E-3</v>
      </c>
      <c r="I8" s="20">
        <v>3345.55</v>
      </c>
    </row>
    <row r="9" spans="1:10" ht="18" customHeight="1" x14ac:dyDescent="0.2">
      <c r="B9" s="7" t="e" vm="5">
        <v>#VALUE!</v>
      </c>
      <c r="C9" s="7" t="str">
        <v>Aerospace &amp; Defense</v>
      </c>
      <c r="D9" s="7">
        <v>695</v>
      </c>
      <c r="E9" s="20">
        <v>0.67</v>
      </c>
      <c r="F9" s="20">
        <v>465.65000000000003</v>
      </c>
      <c r="G9" s="20">
        <v>-13.899999999999935</v>
      </c>
      <c r="H9" s="21">
        <v>-2.8985507246376677E-2</v>
      </c>
      <c r="I9" s="20">
        <v>-2237.9</v>
      </c>
    </row>
    <row r="10" spans="1:10" ht="18" customHeight="1" x14ac:dyDescent="0.2">
      <c r="B10" s="7" t="e" vm="6">
        <v>#VALUE!</v>
      </c>
      <c r="C10" s="7" t="str">
        <v>Banking Services</v>
      </c>
      <c r="D10" s="7">
        <v>35</v>
      </c>
      <c r="E10" s="20">
        <v>31.48</v>
      </c>
      <c r="F10" s="20">
        <v>1101.8</v>
      </c>
      <c r="G10" s="20">
        <v>4.9000000000000199</v>
      </c>
      <c r="H10" s="21">
        <v>4.4671346522016783E-3</v>
      </c>
      <c r="I10" s="20">
        <v>139.64999999999998</v>
      </c>
    </row>
    <row r="11" spans="1:10" ht="18" hidden="1" customHeight="1" x14ac:dyDescent="0.2">
      <c r="E11" s="20"/>
      <c r="F11" s="20"/>
      <c r="G11" s="20"/>
      <c r="H11" s="21"/>
      <c r="I11" s="20"/>
    </row>
    <row r="12" spans="1:10" ht="18" hidden="1" customHeight="1" x14ac:dyDescent="0.2"/>
    <row r="13" spans="1:10" ht="10" customHeight="1" x14ac:dyDescent="0.2"/>
    <row r="14" spans="1:10" x14ac:dyDescent="0.2">
      <c r="B14" s="8" t="s">
        <v>30</v>
      </c>
      <c r="C14" s="8"/>
      <c r="D14" s="8" t="s">
        <v>32</v>
      </c>
      <c r="E14" s="8"/>
      <c r="F14" s="8"/>
      <c r="G14" s="8"/>
      <c r="H14" s="8"/>
      <c r="I14" s="8"/>
      <c r="J14" s="8"/>
    </row>
    <row r="15" spans="1:10" x14ac:dyDescent="0.2">
      <c r="B15" s="11" t="s">
        <v>14</v>
      </c>
      <c r="C15" s="11" t="s">
        <v>23</v>
      </c>
      <c r="D15" s="9"/>
      <c r="E15" s="9"/>
      <c r="F15" s="9"/>
      <c r="G15" s="9"/>
      <c r="H15" s="9"/>
      <c r="I15" s="9"/>
      <c r="J15" s="9"/>
    </row>
    <row r="16" spans="1:10" ht="18" customHeight="1" x14ac:dyDescent="0.2">
      <c r="B16" s="7" t="str" cm="1">
        <f t="array" ref="B16:B19">_xlfn.UNIQUE(_xlfn.ANCHORARRAY(C6))</f>
        <v>Investment Banking &amp; Investment Services</v>
      </c>
      <c r="C16" s="20" cm="1">
        <f t="array" ref="C16:C19">SUMIF(_xlfn.ANCHORARRAY(C6),_xlfn.ANCHORARRAY( B16),_xlfn.ANCHORARRAY( F6))</f>
        <v>11108.339999999998</v>
      </c>
    </row>
    <row r="17" spans="2:3" ht="18" customHeight="1" x14ac:dyDescent="0.2">
      <c r="B17" s="7" t="str">
        <v>Electronic Equipment &amp; Parts</v>
      </c>
      <c r="C17" s="20">
        <v>3013.875</v>
      </c>
    </row>
    <row r="18" spans="2:3" ht="18" customHeight="1" x14ac:dyDescent="0.2">
      <c r="B18" s="7" t="str">
        <v>Banking Services</v>
      </c>
      <c r="C18" s="20">
        <v>7196.28</v>
      </c>
    </row>
    <row r="19" spans="2:3" ht="18" customHeight="1" x14ac:dyDescent="0.2">
      <c r="B19" s="7" t="str">
        <v>Aerospace &amp; Defense</v>
      </c>
      <c r="C19" s="20">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8" priority="8" operator="lessThan">
      <formula>0</formula>
    </cfRule>
  </conditionalFormatting>
  <conditionalFormatting sqref="H6:H11">
    <cfRule type="cellIs" dxfId="7" priority="7" operator="lessThan">
      <formula>0</formula>
    </cfRule>
  </conditionalFormatting>
  <conditionalFormatting sqref="I6:I11">
    <cfRule type="cellIs" dxfId="6"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6"/>
    </row>
    <row r="3" spans="1:11" x14ac:dyDescent="0.2">
      <c r="A3" t="s">
        <v>2</v>
      </c>
      <c r="B3" t="s">
        <v>6</v>
      </c>
      <c r="C3" t="s">
        <v>1</v>
      </c>
      <c r="D3" t="s">
        <v>3</v>
      </c>
      <c r="E3" t="s">
        <v>4</v>
      </c>
      <c r="F3" t="s">
        <v>5</v>
      </c>
      <c r="G3" t="s">
        <v>10</v>
      </c>
      <c r="H3" t="s">
        <v>24</v>
      </c>
    </row>
    <row r="4" spans="1:11" ht="18.75" customHeight="1" x14ac:dyDescent="0.2">
      <c r="A4" s="1">
        <v>39920</v>
      </c>
      <c r="B4" t="e" vm="2">
        <v>#VALUE!</v>
      </c>
      <c r="C4" t="str" cm="1">
        <f t="array" ref="C4">_FV(Ledger[[#This Row],[Stock]],"Ticker symbol",TRUE)</f>
        <v>ASX</v>
      </c>
      <c r="D4" t="s">
        <v>7</v>
      </c>
      <c r="E4" s="3">
        <v>150</v>
      </c>
      <c r="F4" s="13">
        <v>32.21</v>
      </c>
      <c r="G4" s="5" t="s">
        <v>11</v>
      </c>
      <c r="H4" s="2">
        <f t="shared" ref="H4:H22" si="0">E4*F4</f>
        <v>4831.5</v>
      </c>
    </row>
    <row r="5" spans="1:11" ht="18.75" customHeight="1" x14ac:dyDescent="0.2">
      <c r="A5" s="1">
        <v>40080</v>
      </c>
      <c r="B5" t="e" vm="2">
        <v>#VALUE!</v>
      </c>
      <c r="C5" t="str" cm="1">
        <f t="array" ref="C5">_FV(Ledger[[#This Row],[Stock]],"Ticker symbol",TRUE)</f>
        <v>ASX</v>
      </c>
      <c r="D5" t="s">
        <v>8</v>
      </c>
      <c r="E5" s="3">
        <v>3</v>
      </c>
      <c r="F5" s="13">
        <v>31.33</v>
      </c>
      <c r="G5" s="5" t="s">
        <v>11</v>
      </c>
      <c r="H5" s="2">
        <f t="shared" si="0"/>
        <v>93.99</v>
      </c>
    </row>
    <row r="6" spans="1:11" ht="18.75" customHeight="1" x14ac:dyDescent="0.2">
      <c r="A6" s="1">
        <v>40266</v>
      </c>
      <c r="B6" t="e" vm="2">
        <v>#VALUE!</v>
      </c>
      <c r="C6" t="str" cm="1">
        <f t="array" ref="C6">_FV(Ledger[[#This Row],[Stock]],"Ticker symbol",TRUE)</f>
        <v>ASX</v>
      </c>
      <c r="D6" t="s">
        <v>8</v>
      </c>
      <c r="E6" s="3">
        <v>5</v>
      </c>
      <c r="F6" s="13">
        <v>5.44</v>
      </c>
      <c r="G6" s="5" t="s">
        <v>11</v>
      </c>
      <c r="H6" s="2">
        <f t="shared" si="0"/>
        <v>27.200000000000003</v>
      </c>
    </row>
    <row r="7" spans="1:11" ht="18.75" customHeight="1" x14ac:dyDescent="0.2">
      <c r="A7" s="1">
        <v>40448</v>
      </c>
      <c r="B7" t="e" vm="2">
        <v>#VALUE!</v>
      </c>
      <c r="C7" t="str" cm="1">
        <f t="array" ref="C7">_FV(Ledger[[#This Row],[Stock]],"Ticker symbol",TRUE)</f>
        <v>ASX</v>
      </c>
      <c r="D7" t="s">
        <v>8</v>
      </c>
      <c r="E7" s="3">
        <v>4</v>
      </c>
      <c r="F7" s="13">
        <v>29.36</v>
      </c>
      <c r="G7" s="5" t="s">
        <v>11</v>
      </c>
      <c r="H7" s="2">
        <f t="shared" si="0"/>
        <v>117.44</v>
      </c>
    </row>
    <row r="8" spans="1:11" ht="18.75" customHeight="1" x14ac:dyDescent="0.2">
      <c r="A8" s="1">
        <v>37155</v>
      </c>
      <c r="B8" t="e" vm="6">
        <v>#VALUE!</v>
      </c>
      <c r="C8" t="str" cm="1">
        <f t="array" ref="C8">_FV(Ledger[[#This Row],[Stock]],"Ticker symbol",TRUE)</f>
        <v>NAB</v>
      </c>
      <c r="D8" t="s">
        <v>7</v>
      </c>
      <c r="E8" s="3">
        <v>35</v>
      </c>
      <c r="F8" s="13">
        <v>27.49</v>
      </c>
      <c r="G8" s="5" t="s">
        <v>11</v>
      </c>
      <c r="H8" s="2">
        <f t="shared" si="0"/>
        <v>962.15</v>
      </c>
    </row>
    <row r="9" spans="1:11" ht="18.75" customHeight="1" x14ac:dyDescent="0.2">
      <c r="A9" s="1">
        <v>43920</v>
      </c>
      <c r="B9" t="e" vm="7">
        <v>#VALUE!</v>
      </c>
      <c r="C9" t="str" cm="1">
        <f t="array" ref="C9">_FV(Ledger[[#This Row],[Stock]],"Ticker symbol",TRUE)</f>
        <v>IVC</v>
      </c>
      <c r="D9" t="s">
        <v>7</v>
      </c>
      <c r="E9" s="3">
        <v>274</v>
      </c>
      <c r="F9" s="13">
        <v>9.85</v>
      </c>
      <c r="G9" s="5" t="s">
        <v>11</v>
      </c>
      <c r="H9" s="2">
        <f t="shared" si="0"/>
        <v>2698.9</v>
      </c>
    </row>
    <row r="10" spans="1:11" x14ac:dyDescent="0.2">
      <c r="A10" s="1">
        <v>43936</v>
      </c>
      <c r="B10" t="e" vm="7">
        <v>#VALUE!</v>
      </c>
      <c r="C10" t="str" cm="1">
        <f t="array" ref="C10">_FV(Ledger[[#This Row],[Stock]],"Ticker symbol",TRUE)</f>
        <v>IVC</v>
      </c>
      <c r="D10" t="s">
        <v>9</v>
      </c>
      <c r="E10" s="3">
        <v>-274</v>
      </c>
      <c r="F10" s="13">
        <v>11.06</v>
      </c>
      <c r="G10" s="5" t="s">
        <v>11</v>
      </c>
      <c r="H10" s="2">
        <f t="shared" si="0"/>
        <v>-3030.44</v>
      </c>
    </row>
    <row r="11" spans="1:11" x14ac:dyDescent="0.2">
      <c r="A11" s="1">
        <v>43920</v>
      </c>
      <c r="B11" t="e" vm="8">
        <v>#VALUE!</v>
      </c>
      <c r="C11" t="str" cm="1">
        <f t="array" ref="C11">_FV(Ledger[[#This Row],[Stock]],"Ticker symbol",TRUE)</f>
        <v>CWN</v>
      </c>
      <c r="D11" t="s">
        <v>7</v>
      </c>
      <c r="E11" s="3">
        <v>385</v>
      </c>
      <c r="F11" s="13">
        <v>6.99</v>
      </c>
      <c r="G11" s="5" t="s">
        <v>11</v>
      </c>
      <c r="H11" s="2">
        <f t="shared" si="0"/>
        <v>2691.15</v>
      </c>
    </row>
    <row r="12" spans="1:11" x14ac:dyDescent="0.2">
      <c r="A12" s="1">
        <v>43936</v>
      </c>
      <c r="B12" t="e" vm="8">
        <v>#VALUE!</v>
      </c>
      <c r="C12" t="str" cm="1">
        <f t="array" ref="C12">_FV(Ledger[[#This Row],[Stock]],"Ticker symbol",TRUE)</f>
        <v>CWN</v>
      </c>
      <c r="D12" t="s">
        <v>9</v>
      </c>
      <c r="E12" s="3">
        <v>-385</v>
      </c>
      <c r="F12" s="13">
        <v>8.15</v>
      </c>
      <c r="G12" s="5" t="s">
        <v>11</v>
      </c>
      <c r="H12" s="2">
        <f t="shared" si="0"/>
        <v>-3137.75</v>
      </c>
    </row>
    <row r="13" spans="1:11" x14ac:dyDescent="0.2">
      <c r="A13" s="1">
        <v>43907</v>
      </c>
      <c r="B13" t="e" vm="9">
        <v>#VALUE!</v>
      </c>
      <c r="C13" t="str" cm="1">
        <f t="array" ref="C13">_FV(Ledger[[#This Row],[Stock]],"Ticker symbol",TRUE)</f>
        <v>QAN</v>
      </c>
      <c r="D13" t="s">
        <v>7</v>
      </c>
      <c r="E13" s="3">
        <v>8400</v>
      </c>
      <c r="F13" s="13">
        <v>3.52</v>
      </c>
      <c r="G13" s="5" t="s">
        <v>11</v>
      </c>
      <c r="H13" s="2">
        <f t="shared" si="0"/>
        <v>29568</v>
      </c>
    </row>
    <row r="14" spans="1:11" x14ac:dyDescent="0.2">
      <c r="A14" s="1">
        <v>43930</v>
      </c>
      <c r="B14" t="e" vm="9">
        <v>#VALUE!</v>
      </c>
      <c r="C14" t="str" cm="1">
        <f t="array" ref="C14">_FV(Ledger[[#This Row],[Stock]],"Ticker symbol",TRUE)</f>
        <v>QAN</v>
      </c>
      <c r="D14" t="s">
        <v>9</v>
      </c>
      <c r="E14" s="3">
        <v>-8400</v>
      </c>
      <c r="F14" s="13">
        <v>3.34</v>
      </c>
      <c r="G14" s="5" t="s">
        <v>11</v>
      </c>
      <c r="H14" s="2">
        <f t="shared" si="0"/>
        <v>-28056</v>
      </c>
    </row>
    <row r="15" spans="1:11" x14ac:dyDescent="0.2">
      <c r="A15" s="1">
        <v>38618</v>
      </c>
      <c r="B15" t="e" vm="4">
        <v>#VALUE!</v>
      </c>
      <c r="C15" t="str" cm="1">
        <f t="array" ref="C15">_FV(Ledger[[#This Row],[Stock]],"Ticker symbol",TRUE)</f>
        <v>CBA</v>
      </c>
      <c r="D15" t="s">
        <v>7</v>
      </c>
      <c r="E15" s="3">
        <v>35</v>
      </c>
      <c r="F15" s="13">
        <v>37.19</v>
      </c>
      <c r="G15" s="5" t="s">
        <v>11</v>
      </c>
      <c r="H15" s="2">
        <f t="shared" si="0"/>
        <v>1301.6499999999999</v>
      </c>
    </row>
    <row r="16" spans="1:11" x14ac:dyDescent="0.2">
      <c r="A16" s="1">
        <v>39177</v>
      </c>
      <c r="B16" t="e" vm="4">
        <v>#VALUE!</v>
      </c>
      <c r="C16" t="str" cm="1">
        <f t="array" ref="C16">_FV(Ledger[[#This Row],[Stock]],"Ticker symbol",TRUE)</f>
        <v>CBA</v>
      </c>
      <c r="D16" t="s">
        <v>8</v>
      </c>
      <c r="E16" s="3">
        <v>1</v>
      </c>
      <c r="F16" s="13">
        <v>50.02</v>
      </c>
      <c r="G16" s="5" t="s">
        <v>11</v>
      </c>
      <c r="H16" s="2">
        <f t="shared" si="0"/>
        <v>50.02</v>
      </c>
    </row>
    <row r="17" spans="1:10" x14ac:dyDescent="0.2">
      <c r="A17" s="1">
        <v>39227</v>
      </c>
      <c r="B17" t="e" vm="4">
        <v>#VALUE!</v>
      </c>
      <c r="C17" t="str" cm="1">
        <f t="array" ref="C17">_FV(Ledger[[#This Row],[Stock]],"Ticker symbol",TRUE)</f>
        <v>CBA</v>
      </c>
      <c r="D17" t="s">
        <v>8</v>
      </c>
      <c r="E17" s="3">
        <v>1</v>
      </c>
      <c r="F17" s="13">
        <v>55.35</v>
      </c>
      <c r="G17" s="5" t="s">
        <v>11</v>
      </c>
      <c r="H17" s="2">
        <f t="shared" si="0"/>
        <v>55.35</v>
      </c>
    </row>
    <row r="18" spans="1:10" x14ac:dyDescent="0.2">
      <c r="A18" s="1">
        <v>39318</v>
      </c>
      <c r="B18" t="e" vm="4">
        <v>#VALUE!</v>
      </c>
      <c r="C18" t="str" cm="1">
        <f t="array" ref="C18">_FV(Ledger[[#This Row],[Stock]],"Ticker symbol",TRUE)</f>
        <v>CBA</v>
      </c>
      <c r="D18" t="s">
        <v>8</v>
      </c>
      <c r="E18" s="3">
        <v>2</v>
      </c>
      <c r="F18" s="13">
        <v>54.8</v>
      </c>
      <c r="G18" s="5" t="s">
        <v>11</v>
      </c>
      <c r="H18" s="2">
        <f t="shared" si="0"/>
        <v>109.6</v>
      </c>
    </row>
    <row r="19" spans="1:10" x14ac:dyDescent="0.2">
      <c r="A19" s="1">
        <v>39540</v>
      </c>
      <c r="B19" t="e" vm="4">
        <v>#VALUE!</v>
      </c>
      <c r="C19" t="str" cm="1">
        <f t="array" ref="C19">_FV(Ledger[[#This Row],[Stock]],"Ticker symbol",TRUE)</f>
        <v>CBA</v>
      </c>
      <c r="D19" t="s">
        <v>8</v>
      </c>
      <c r="E19" s="3">
        <v>1</v>
      </c>
      <c r="F19" s="13">
        <v>39.44</v>
      </c>
      <c r="G19" s="5" t="s">
        <v>11</v>
      </c>
      <c r="H19" s="2">
        <f t="shared" si="0"/>
        <v>39.44</v>
      </c>
    </row>
    <row r="20" spans="1:10" x14ac:dyDescent="0.2">
      <c r="A20" s="1">
        <v>40164</v>
      </c>
      <c r="B20" t="e" vm="4">
        <v>#VALUE!</v>
      </c>
      <c r="C20" t="str" cm="1">
        <f t="array" ref="C20">_FV(Ledger[[#This Row],[Stock]],"Ticker symbol",TRUE)</f>
        <v>CBA</v>
      </c>
      <c r="D20" t="s">
        <v>8</v>
      </c>
      <c r="E20" s="3">
        <v>3</v>
      </c>
      <c r="F20" s="13">
        <v>52.09</v>
      </c>
      <c r="G20" s="5" t="s">
        <v>11</v>
      </c>
      <c r="H20" s="2">
        <f t="shared" si="0"/>
        <v>156.27000000000001</v>
      </c>
    </row>
    <row r="21" spans="1:10" x14ac:dyDescent="0.2">
      <c r="A21" s="1">
        <v>40269</v>
      </c>
      <c r="B21" t="e" vm="4">
        <v>#VALUE!</v>
      </c>
      <c r="C21" t="str" cm="1">
        <f t="array" ref="C21">_FV(Ledger[[#This Row],[Stock]],"Ticker symbol",TRUE)</f>
        <v>CBA</v>
      </c>
      <c r="D21" t="s">
        <v>8</v>
      </c>
      <c r="E21" s="3">
        <v>1</v>
      </c>
      <c r="F21" s="13">
        <v>53.56</v>
      </c>
      <c r="G21" s="5" t="s">
        <v>11</v>
      </c>
      <c r="H21" s="2">
        <f t="shared" si="0"/>
        <v>53.56</v>
      </c>
    </row>
    <row r="22" spans="1:10" x14ac:dyDescent="0.2">
      <c r="A22" s="1">
        <v>41848</v>
      </c>
      <c r="B22" t="e" vm="4">
        <v>#VALUE!</v>
      </c>
      <c r="C22" t="str" cm="1">
        <f t="array" ref="C22">_FV(Ledger[[#This Row],[Stock]],"Ticker symbol",TRUE)</f>
        <v>CBA</v>
      </c>
      <c r="D22" t="s">
        <v>7</v>
      </c>
      <c r="E22" s="3">
        <v>12</v>
      </c>
      <c r="F22" s="13">
        <v>81.92</v>
      </c>
      <c r="G22" s="5" t="s">
        <v>11</v>
      </c>
      <c r="H22" s="2">
        <f t="shared" si="0"/>
        <v>983.04</v>
      </c>
      <c r="J22" t="s">
        <v>27</v>
      </c>
    </row>
    <row r="23" spans="1:10" x14ac:dyDescent="0.2">
      <c r="A23" s="1">
        <v>43920</v>
      </c>
      <c r="B23" t="e" vm="3">
        <v>#VALUE!</v>
      </c>
      <c r="C23" t="str" cm="1">
        <f t="array" ref="C23">_FV(Ledger[[#This Row],[Stock]],"Ticker symbol",TRUE)</f>
        <v>CAT</v>
      </c>
      <c r="D23" t="s">
        <v>7</v>
      </c>
      <c r="E23" s="3">
        <v>4275</v>
      </c>
      <c r="F23" s="13">
        <v>0.63</v>
      </c>
      <c r="G23" s="5" t="s">
        <v>11</v>
      </c>
      <c r="H23" s="2">
        <f>E23*F23</f>
        <v>2693.25</v>
      </c>
    </row>
    <row r="24" spans="1:10" x14ac:dyDescent="0.2">
      <c r="A24" s="1">
        <v>43920</v>
      </c>
      <c r="B24" t="e" vm="5">
        <v>#VALUE!</v>
      </c>
      <c r="C24" t="str" cm="1">
        <f t="array" ref="C24">_FV(Ledger[[#This Row],[Stock]],"Ticker symbol",TRUE)</f>
        <v>EOS</v>
      </c>
      <c r="D24" t="s">
        <v>7</v>
      </c>
      <c r="E24" s="3">
        <v>695</v>
      </c>
      <c r="F24" s="13">
        <v>3.89</v>
      </c>
      <c r="G24" s="5" t="s">
        <v>11</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3A22-D60C-684F-AC10-940F91797BDE}">
  <dimension ref="A1:IT26"/>
  <sheetViews>
    <sheetView workbookViewId="0">
      <selection activeCell="A6" sqref="A6:F26"/>
    </sheetView>
  </sheetViews>
  <sheetFormatPr baseColWidth="10" defaultRowHeight="15" x14ac:dyDescent="0.2"/>
  <cols>
    <col min="2" max="2" width="24.6640625" bestFit="1" customWidth="1"/>
  </cols>
  <sheetData>
    <row r="1" spans="1:254" x14ac:dyDescent="0.2">
      <c r="A1" s="4" t="s">
        <v>6</v>
      </c>
      <c r="B1" t="s">
        <v>17</v>
      </c>
    </row>
    <row r="3" spans="1:254" x14ac:dyDescent="0.2">
      <c r="A3" s="4" t="s">
        <v>19</v>
      </c>
      <c r="B3" s="4" t="s">
        <v>35</v>
      </c>
    </row>
    <row r="4" spans="1:254" x14ac:dyDescent="0.2">
      <c r="A4" t="s">
        <v>0</v>
      </c>
      <c r="B4" t="s">
        <v>20</v>
      </c>
      <c r="C4" cm="1" vm="894">
        <f t="array" aca="1" ref="C4:IT4" ca="1">TRANSPOSE(_xlfn.STOCKHISTORY(A4&amp;":"&amp;B4, TODAY()-365, TODAY(),0,0,1))</f>
        <v>1.95</v>
      </c>
      <c r="D4" vm="1141">
        <f ca="1"/>
        <v>1.9650000000000001</v>
      </c>
      <c r="E4" vm="1142">
        <f ca="1"/>
        <v>2.0099999999999998</v>
      </c>
      <c r="F4" vm="888">
        <f ca="1"/>
        <v>2.0699999999999998</v>
      </c>
      <c r="G4" vm="887">
        <f ca="1"/>
        <v>2.12</v>
      </c>
      <c r="H4" vm="836">
        <f ca="1"/>
        <v>2.08</v>
      </c>
      <c r="I4" vm="1143">
        <f ca="1"/>
        <v>2.06</v>
      </c>
      <c r="J4" vm="1144">
        <f ca="1"/>
        <v>2.0499999999999998</v>
      </c>
      <c r="K4" vm="1143">
        <f ca="1"/>
        <v>2.06</v>
      </c>
      <c r="L4" vm="836">
        <f ca="1"/>
        <v>2.08</v>
      </c>
      <c r="M4" vm="1144">
        <f ca="1"/>
        <v>2.0499999999999998</v>
      </c>
      <c r="N4" vm="889">
        <f ca="1"/>
        <v>2.02</v>
      </c>
      <c r="O4" vm="889">
        <f ca="1"/>
        <v>2.02</v>
      </c>
      <c r="P4" vm="1145">
        <f ca="1"/>
        <v>2.04</v>
      </c>
      <c r="Q4" vm="889">
        <f ca="1"/>
        <v>2.02</v>
      </c>
      <c r="R4" vm="1142">
        <f ca="1"/>
        <v>2.0099999999999998</v>
      </c>
      <c r="S4" vm="889">
        <f ca="1"/>
        <v>2.02</v>
      </c>
      <c r="T4" vm="1146">
        <f ca="1"/>
        <v>1.9750000000000001</v>
      </c>
      <c r="U4" vm="893">
        <f ca="1"/>
        <v>1.9550000000000001</v>
      </c>
      <c r="V4" vm="1145">
        <f ca="1"/>
        <v>2.04</v>
      </c>
      <c r="W4" vm="1147">
        <f ca="1"/>
        <v>1.9450000000000001</v>
      </c>
      <c r="X4" vm="1148">
        <f ca="1"/>
        <v>1.915</v>
      </c>
      <c r="Y4" vm="1148">
        <f ca="1"/>
        <v>1.915</v>
      </c>
      <c r="Z4" vm="895">
        <f ca="1"/>
        <v>1.93</v>
      </c>
      <c r="AA4" vm="1149">
        <f ca="1"/>
        <v>1.905</v>
      </c>
      <c r="AB4" vm="1141">
        <f ca="1"/>
        <v>1.9650000000000001</v>
      </c>
      <c r="AC4" vm="1147">
        <f ca="1"/>
        <v>1.9450000000000001</v>
      </c>
      <c r="AD4" vm="895">
        <f ca="1"/>
        <v>1.93</v>
      </c>
      <c r="AE4" vm="853">
        <f ca="1"/>
        <v>1.885</v>
      </c>
      <c r="AF4" vm="861">
        <f ca="1"/>
        <v>1.92</v>
      </c>
      <c r="AG4" vm="1150">
        <f ca="1"/>
        <v>1.98</v>
      </c>
      <c r="AH4" vm="1146">
        <f ca="1"/>
        <v>1.9750000000000001</v>
      </c>
      <c r="AI4" vm="889">
        <f ca="1"/>
        <v>2.02</v>
      </c>
      <c r="AJ4" vm="1143">
        <f ca="1"/>
        <v>2.06</v>
      </c>
      <c r="AK4" vm="1151">
        <f ca="1"/>
        <v>2.0299999999999998</v>
      </c>
      <c r="AL4" vm="1151">
        <f ca="1"/>
        <v>2.0299999999999998</v>
      </c>
      <c r="AM4" vm="1145">
        <f ca="1"/>
        <v>2.04</v>
      </c>
      <c r="AN4" vm="889">
        <f ca="1"/>
        <v>2.02</v>
      </c>
      <c r="AO4" vm="848">
        <f ca="1"/>
        <v>2</v>
      </c>
      <c r="AP4" vm="1152">
        <f ca="1"/>
        <v>1.7749999999999999</v>
      </c>
      <c r="AQ4" vm="1153">
        <f ca="1"/>
        <v>1.8149999999999999</v>
      </c>
      <c r="AR4" vm="1154">
        <f ca="1"/>
        <v>1.8</v>
      </c>
      <c r="AS4" vm="1155">
        <f ca="1"/>
        <v>1.85</v>
      </c>
      <c r="AT4" vm="896">
        <f ca="1"/>
        <v>1.9</v>
      </c>
      <c r="AU4" vm="835">
        <f ca="1"/>
        <v>1.86</v>
      </c>
      <c r="AV4" vm="849">
        <f ca="1"/>
        <v>1.89</v>
      </c>
      <c r="AW4" vm="1149">
        <f ca="1"/>
        <v>1.905</v>
      </c>
      <c r="AX4" vm="896">
        <f ca="1"/>
        <v>1.9</v>
      </c>
      <c r="AY4" vm="1149">
        <f ca="1"/>
        <v>1.905</v>
      </c>
      <c r="AZ4" vm="1156">
        <f ca="1"/>
        <v>1.88</v>
      </c>
      <c r="BA4" vm="1157">
        <f ca="1"/>
        <v>1.865</v>
      </c>
      <c r="BB4" vm="890">
        <f ca="1"/>
        <v>1.925</v>
      </c>
      <c r="BC4" vm="896">
        <f ca="1"/>
        <v>1.9</v>
      </c>
      <c r="BD4" vm="849">
        <f ca="1"/>
        <v>1.89</v>
      </c>
      <c r="BE4" vm="895">
        <f ca="1"/>
        <v>1.93</v>
      </c>
      <c r="BF4" vm="1150">
        <f ca="1"/>
        <v>1.98</v>
      </c>
      <c r="BG4" vm="1145">
        <f ca="1"/>
        <v>2.04</v>
      </c>
      <c r="BH4" vm="1158">
        <f ca="1"/>
        <v>1.9850000000000001</v>
      </c>
      <c r="BI4" vm="1144">
        <f ca="1"/>
        <v>2.0499999999999998</v>
      </c>
      <c r="BJ4" vm="1151">
        <f ca="1"/>
        <v>2.0299999999999998</v>
      </c>
      <c r="BK4" vm="1159">
        <f ca="1"/>
        <v>1.9950000000000001</v>
      </c>
      <c r="BL4" vm="850">
        <f ca="1"/>
        <v>1.97</v>
      </c>
      <c r="BM4" vm="848">
        <f ca="1"/>
        <v>2</v>
      </c>
      <c r="BN4" vm="889">
        <f ca="1"/>
        <v>2.02</v>
      </c>
      <c r="BO4" vm="1145">
        <f ca="1"/>
        <v>2.04</v>
      </c>
      <c r="BP4" vm="885">
        <f ca="1"/>
        <v>2.09</v>
      </c>
      <c r="BQ4" vm="1143">
        <f ca="1"/>
        <v>2.06</v>
      </c>
      <c r="BR4" vm="1160">
        <f ca="1"/>
        <v>2.1</v>
      </c>
      <c r="BS4" vm="1151">
        <f ca="1"/>
        <v>2.0299999999999998</v>
      </c>
      <c r="BT4" vm="894">
        <f ca="1"/>
        <v>1.95</v>
      </c>
      <c r="BU4" vm="894">
        <f ca="1"/>
        <v>1.95</v>
      </c>
      <c r="BV4" vm="889">
        <f ca="1"/>
        <v>2.02</v>
      </c>
      <c r="BW4" vm="860">
        <f ca="1"/>
        <v>1.94</v>
      </c>
      <c r="BX4" vm="892">
        <f ca="1"/>
        <v>1.96</v>
      </c>
      <c r="BY4" vm="893">
        <f ca="1"/>
        <v>1.9550000000000001</v>
      </c>
      <c r="BZ4" vm="1150">
        <f ca="1"/>
        <v>1.98</v>
      </c>
      <c r="CA4" vm="889">
        <f ca="1"/>
        <v>2.02</v>
      </c>
      <c r="CB4" vm="894">
        <f ca="1"/>
        <v>1.95</v>
      </c>
      <c r="CC4" vm="850">
        <f ca="1"/>
        <v>1.97</v>
      </c>
      <c r="CD4" vm="1158">
        <f ca="1"/>
        <v>1.9850000000000001</v>
      </c>
      <c r="CE4" vm="850">
        <f ca="1"/>
        <v>1.97</v>
      </c>
      <c r="CF4" vm="1150">
        <f ca="1"/>
        <v>1.98</v>
      </c>
      <c r="CG4" vm="1150">
        <f ca="1"/>
        <v>1.98</v>
      </c>
      <c r="CH4" vm="1142">
        <f ca="1"/>
        <v>2.0099999999999998</v>
      </c>
      <c r="CI4" vm="889">
        <f ca="1"/>
        <v>2.02</v>
      </c>
      <c r="CJ4" vm="1150">
        <f ca="1"/>
        <v>1.98</v>
      </c>
      <c r="CK4" vm="848">
        <f ca="1"/>
        <v>2</v>
      </c>
      <c r="CL4" vm="1142">
        <f ca="1"/>
        <v>2.0099999999999998</v>
      </c>
      <c r="CM4" vm="1159">
        <f ca="1"/>
        <v>1.9950000000000001</v>
      </c>
      <c r="CN4" vm="1150">
        <f ca="1"/>
        <v>1.98</v>
      </c>
      <c r="CO4" vm="1147">
        <f ca="1"/>
        <v>1.9450000000000001</v>
      </c>
      <c r="CP4" vm="890">
        <f ca="1"/>
        <v>1.925</v>
      </c>
      <c r="CQ4" vm="895">
        <f ca="1"/>
        <v>1.93</v>
      </c>
      <c r="CR4" vm="860">
        <f ca="1"/>
        <v>1.94</v>
      </c>
      <c r="CS4" vm="1155">
        <f ca="1"/>
        <v>1.85</v>
      </c>
      <c r="CT4" vm="1154">
        <f ca="1"/>
        <v>1.8</v>
      </c>
      <c r="CU4" vm="1155">
        <f ca="1"/>
        <v>1.85</v>
      </c>
      <c r="CV4" vm="851">
        <f ca="1"/>
        <v>1.855</v>
      </c>
      <c r="CW4" vm="854">
        <f ca="1"/>
        <v>1.82</v>
      </c>
      <c r="CX4" vm="1155">
        <f ca="1"/>
        <v>1.85</v>
      </c>
      <c r="CY4" vm="1155">
        <f ca="1"/>
        <v>1.85</v>
      </c>
      <c r="CZ4" vm="898">
        <f ca="1"/>
        <v>1.845</v>
      </c>
      <c r="DA4" vm="1155">
        <f ca="1"/>
        <v>1.85</v>
      </c>
      <c r="DB4" vm="854">
        <f ca="1"/>
        <v>1.82</v>
      </c>
      <c r="DC4" vm="1161">
        <f ca="1"/>
        <v>1.835</v>
      </c>
      <c r="DD4" vm="1162">
        <f ca="1"/>
        <v>1.8049999999999999</v>
      </c>
      <c r="DE4" vm="1154">
        <f ca="1"/>
        <v>1.8</v>
      </c>
      <c r="DF4" vm="882">
        <f ca="1"/>
        <v>2.25</v>
      </c>
      <c r="DG4" vm="1163">
        <f ca="1"/>
        <v>2.38</v>
      </c>
      <c r="DH4" vm="1163">
        <f ca="1"/>
        <v>2.38</v>
      </c>
      <c r="DI4" vm="880">
        <f ca="1"/>
        <v>2.4300000000000002</v>
      </c>
      <c r="DJ4" vm="1164">
        <f ca="1"/>
        <v>2.44</v>
      </c>
      <c r="DK4" vm="1165">
        <f ca="1"/>
        <v>2.5</v>
      </c>
      <c r="DL4" vm="1165">
        <f ca="1"/>
        <v>2.5</v>
      </c>
      <c r="DM4" vm="1165">
        <f ca="1"/>
        <v>2.5</v>
      </c>
      <c r="DN4" vm="863">
        <f ca="1"/>
        <v>2.5099999999999998</v>
      </c>
      <c r="DO4" vm="1165">
        <f ca="1"/>
        <v>2.5</v>
      </c>
      <c r="DP4" vm="1166">
        <f ca="1"/>
        <v>2.56</v>
      </c>
      <c r="DQ4" vm="1167">
        <f ca="1"/>
        <v>2.5499999999999998</v>
      </c>
      <c r="DR4" vm="1168">
        <f ca="1"/>
        <v>2.54</v>
      </c>
      <c r="DS4" vm="1169">
        <f ca="1"/>
        <v>2.4900000000000002</v>
      </c>
      <c r="DT4" vm="1167">
        <f ca="1"/>
        <v>2.5499999999999998</v>
      </c>
      <c r="DU4" vm="1170">
        <f ca="1"/>
        <v>2.5299999999999998</v>
      </c>
      <c r="DV4" vm="1167">
        <f ca="1"/>
        <v>2.5499999999999998</v>
      </c>
      <c r="DW4" vm="1171">
        <f ca="1"/>
        <v>2.57</v>
      </c>
      <c r="DX4" vm="1166">
        <f ca="1"/>
        <v>2.56</v>
      </c>
      <c r="DY4" vm="1172">
        <f ca="1"/>
        <v>2.62</v>
      </c>
      <c r="DZ4" vm="1173">
        <f ca="1"/>
        <v>2.68</v>
      </c>
      <c r="EA4" vm="1174">
        <f ca="1"/>
        <v>2.64</v>
      </c>
      <c r="EB4" vm="1175">
        <f ca="1"/>
        <v>2.66</v>
      </c>
      <c r="EC4" vm="875">
        <f ca="1"/>
        <v>2.74</v>
      </c>
      <c r="ED4" vm="1176">
        <f ca="1"/>
        <v>2.73</v>
      </c>
      <c r="EE4" vm="1174">
        <f ca="1"/>
        <v>2.64</v>
      </c>
      <c r="EF4" vm="878">
        <f ca="1"/>
        <v>2.65</v>
      </c>
      <c r="EG4" vm="1175">
        <f ca="1"/>
        <v>2.66</v>
      </c>
      <c r="EH4" vm="1174">
        <f ca="1"/>
        <v>2.64</v>
      </c>
      <c r="EI4" vm="874">
        <f ca="1"/>
        <v>2.7</v>
      </c>
      <c r="EJ4" vm="1177">
        <f ca="1"/>
        <v>2.69</v>
      </c>
      <c r="EK4" vm="1173">
        <f ca="1"/>
        <v>2.68</v>
      </c>
      <c r="EL4" vm="870">
        <f ca="1"/>
        <v>2.75</v>
      </c>
      <c r="EM4" vm="875">
        <f ca="1"/>
        <v>2.74</v>
      </c>
      <c r="EN4" vm="1178">
        <f ca="1"/>
        <v>2.71</v>
      </c>
      <c r="EO4" vm="1179">
        <f ca="1"/>
        <v>2.76</v>
      </c>
      <c r="EP4" vm="874">
        <f ca="1"/>
        <v>2.7</v>
      </c>
      <c r="EQ4" vm="878">
        <f ca="1"/>
        <v>2.65</v>
      </c>
      <c r="ER4" vm="1172">
        <f ca="1"/>
        <v>2.62</v>
      </c>
      <c r="ES4" vm="1175">
        <f ca="1"/>
        <v>2.66</v>
      </c>
      <c r="ET4" vm="1180">
        <f ca="1"/>
        <v>2.6</v>
      </c>
      <c r="EU4" vm="1167">
        <f ca="1"/>
        <v>2.5499999999999998</v>
      </c>
      <c r="EV4" vm="1167">
        <f ca="1"/>
        <v>2.5499999999999998</v>
      </c>
      <c r="EW4" vm="1171">
        <f ca="1"/>
        <v>2.57</v>
      </c>
      <c r="EX4" vm="1166">
        <f ca="1"/>
        <v>2.56</v>
      </c>
      <c r="EY4" vm="1168">
        <f ca="1"/>
        <v>2.54</v>
      </c>
      <c r="EZ4" vm="1168">
        <f ca="1"/>
        <v>2.54</v>
      </c>
      <c r="FA4" vm="1167">
        <f ca="1"/>
        <v>2.5499999999999998</v>
      </c>
      <c r="FB4" vm="1170">
        <f ca="1"/>
        <v>2.5299999999999998</v>
      </c>
      <c r="FC4" vm="1167">
        <f ca="1"/>
        <v>2.5499999999999998</v>
      </c>
      <c r="FD4" vm="1168">
        <f ca="1"/>
        <v>2.54</v>
      </c>
      <c r="FE4" vm="1166">
        <f ca="1"/>
        <v>2.56</v>
      </c>
      <c r="FF4" vm="1180">
        <f ca="1"/>
        <v>2.6</v>
      </c>
      <c r="FG4" vm="1166">
        <f ca="1"/>
        <v>2.56</v>
      </c>
      <c r="FH4" vm="1181">
        <f ca="1"/>
        <v>2.61</v>
      </c>
      <c r="FI4" vm="1182">
        <f ca="1"/>
        <v>2.59</v>
      </c>
      <c r="FJ4" vm="1183">
        <f ca="1"/>
        <v>2.52</v>
      </c>
      <c r="FK4" vm="879">
        <f ca="1"/>
        <v>2.4500000000000002</v>
      </c>
      <c r="FL4" vm="879">
        <f ca="1"/>
        <v>2.4500000000000002</v>
      </c>
      <c r="FM4" vm="1165">
        <f ca="1"/>
        <v>2.5</v>
      </c>
      <c r="FN4" vm="879">
        <f ca="1"/>
        <v>2.4500000000000002</v>
      </c>
      <c r="FO4" vm="1184">
        <f ca="1"/>
        <v>2.46</v>
      </c>
      <c r="FP4" vm="879">
        <f ca="1"/>
        <v>2.4500000000000002</v>
      </c>
      <c r="FQ4" vm="1185">
        <f ca="1"/>
        <v>2.36</v>
      </c>
      <c r="FR4" vm="1186">
        <f ca="1"/>
        <v>2.2799999999999998</v>
      </c>
      <c r="FS4" vm="882">
        <f ca="1"/>
        <v>2.25</v>
      </c>
      <c r="FT4" vm="838">
        <f ca="1"/>
        <v>2.31</v>
      </c>
      <c r="FU4" vm="838">
        <f ca="1"/>
        <v>2.31</v>
      </c>
      <c r="FV4" vm="1187">
        <f ca="1"/>
        <v>2.4</v>
      </c>
      <c r="FW4" vm="1163">
        <f ca="1"/>
        <v>2.38</v>
      </c>
      <c r="FX4" vm="881">
        <f ca="1"/>
        <v>2.37</v>
      </c>
      <c r="FY4" vm="1188">
        <f ca="1"/>
        <v>2.34</v>
      </c>
      <c r="FZ4" vm="883">
        <f ca="1"/>
        <v>2.3199999999999998</v>
      </c>
      <c r="GA4" vm="1189">
        <f ca="1"/>
        <v>2.29</v>
      </c>
      <c r="GB4" vm="1186">
        <f ca="1"/>
        <v>2.2799999999999998</v>
      </c>
      <c r="GC4" vm="882">
        <f ca="1"/>
        <v>2.25</v>
      </c>
      <c r="GD4" vm="1186">
        <f ca="1"/>
        <v>2.2799999999999998</v>
      </c>
      <c r="GE4" vm="1189">
        <f ca="1"/>
        <v>2.29</v>
      </c>
      <c r="GF4" vm="1190">
        <f ca="1"/>
        <v>2.39</v>
      </c>
      <c r="GG4" vm="1187">
        <f ca="1"/>
        <v>2.4</v>
      </c>
      <c r="GH4" vm="882">
        <f ca="1"/>
        <v>2.25</v>
      </c>
      <c r="GI4" vm="881">
        <f ca="1"/>
        <v>2.37</v>
      </c>
      <c r="GJ4" vm="880">
        <f ca="1"/>
        <v>2.4300000000000002</v>
      </c>
      <c r="GK4" vm="880">
        <f ca="1"/>
        <v>2.4300000000000002</v>
      </c>
      <c r="GL4" vm="1191">
        <f ca="1"/>
        <v>2.42</v>
      </c>
      <c r="GM4" vm="1169">
        <f ca="1"/>
        <v>2.4900000000000002</v>
      </c>
      <c r="GN4" vm="863">
        <f ca="1"/>
        <v>2.5099999999999998</v>
      </c>
      <c r="GO4" vm="1192">
        <f ca="1"/>
        <v>2.48</v>
      </c>
      <c r="GP4" vm="863">
        <f ca="1"/>
        <v>2.5099999999999998</v>
      </c>
      <c r="GQ4" vm="879">
        <f ca="1"/>
        <v>2.4500000000000002</v>
      </c>
      <c r="GR4" vm="1184">
        <f ca="1"/>
        <v>2.46</v>
      </c>
      <c r="GS4" vm="1184">
        <f ca="1"/>
        <v>2.46</v>
      </c>
      <c r="GT4" vm="1184">
        <f ca="1"/>
        <v>2.46</v>
      </c>
      <c r="GU4" vm="879">
        <f ca="1"/>
        <v>2.4500000000000002</v>
      </c>
      <c r="GV4" vm="1192">
        <f ca="1"/>
        <v>2.48</v>
      </c>
      <c r="GW4" vm="880">
        <f ca="1"/>
        <v>2.4300000000000002</v>
      </c>
      <c r="GX4" vm="880">
        <f ca="1"/>
        <v>2.4300000000000002</v>
      </c>
      <c r="GY4" vm="1193">
        <f ca="1"/>
        <v>2.41</v>
      </c>
      <c r="GZ4" vm="1164">
        <f ca="1"/>
        <v>2.44</v>
      </c>
      <c r="HA4" vm="879">
        <f ca="1"/>
        <v>2.4500000000000002</v>
      </c>
      <c r="HB4" vm="1192">
        <f ca="1"/>
        <v>2.48</v>
      </c>
      <c r="HC4" vm="1194">
        <f ca="1"/>
        <v>2.4700000000000002</v>
      </c>
      <c r="HD4" vm="1169">
        <f ca="1"/>
        <v>2.4900000000000002</v>
      </c>
      <c r="HE4" vm="1169">
        <f ca="1"/>
        <v>2.4900000000000002</v>
      </c>
      <c r="HF4" vm="879">
        <f ca="1"/>
        <v>2.4500000000000002</v>
      </c>
      <c r="HG4" vm="1190">
        <f ca="1"/>
        <v>2.39</v>
      </c>
      <c r="HH4" vm="1185">
        <f ca="1"/>
        <v>2.36</v>
      </c>
      <c r="HI4" vm="1164">
        <f ca="1"/>
        <v>2.44</v>
      </c>
      <c r="HJ4" vm="862">
        <f ca="1"/>
        <v>2.35</v>
      </c>
      <c r="HK4" vm="844">
        <f ca="1"/>
        <v>2.27</v>
      </c>
      <c r="HL4" vm="841">
        <f ca="1"/>
        <v>2.2599999999999998</v>
      </c>
      <c r="HM4" vm="1195">
        <f ca="1"/>
        <v>2.17</v>
      </c>
      <c r="HN4" vm="1196">
        <f ca="1"/>
        <v>2.14</v>
      </c>
      <c r="HO4" vm="1196">
        <f ca="1"/>
        <v>2.14</v>
      </c>
      <c r="HP4" vm="887">
        <f ca="1"/>
        <v>2.12</v>
      </c>
      <c r="HQ4" vm="888">
        <f ca="1"/>
        <v>2.0699999999999998</v>
      </c>
      <c r="HR4" vm="1160">
        <f ca="1"/>
        <v>2.1</v>
      </c>
      <c r="HS4" vm="837">
        <f ca="1"/>
        <v>2.16</v>
      </c>
      <c r="HT4" vm="846">
        <f ca="1"/>
        <v>2.13</v>
      </c>
      <c r="HU4" vm="885">
        <f ca="1"/>
        <v>2.09</v>
      </c>
      <c r="HV4" vm="845">
        <f ca="1"/>
        <v>2.11</v>
      </c>
      <c r="HW4" vm="1160">
        <f ca="1"/>
        <v>2.1</v>
      </c>
      <c r="HX4" vm="842">
        <f ca="1"/>
        <v>2.15</v>
      </c>
      <c r="HY4" vm="1195">
        <f ca="1"/>
        <v>2.17</v>
      </c>
      <c r="HZ4" vm="846">
        <f ca="1"/>
        <v>2.13</v>
      </c>
      <c r="IA4" vm="845">
        <f ca="1"/>
        <v>2.11</v>
      </c>
      <c r="IB4" vm="845">
        <f ca="1"/>
        <v>2.11</v>
      </c>
      <c r="IC4" vm="836">
        <f ca="1"/>
        <v>2.08</v>
      </c>
      <c r="ID4" vm="1145">
        <f ca="1"/>
        <v>2.04</v>
      </c>
      <c r="IE4" vm="845">
        <f ca="1"/>
        <v>2.11</v>
      </c>
      <c r="IF4" vm="1160">
        <f ca="1"/>
        <v>2.1</v>
      </c>
      <c r="IG4" vm="1160">
        <f ca="1"/>
        <v>2.1</v>
      </c>
      <c r="IH4" vm="888">
        <f ca="1"/>
        <v>2.0699999999999998</v>
      </c>
      <c r="II4" vm="836">
        <f ca="1"/>
        <v>2.08</v>
      </c>
      <c r="IJ4" vm="1145">
        <f ca="1"/>
        <v>2.04</v>
      </c>
      <c r="IK4" vm="889">
        <f ca="1"/>
        <v>2.02</v>
      </c>
      <c r="IL4" vm="1151">
        <f ca="1"/>
        <v>2.0299999999999998</v>
      </c>
      <c r="IM4" vm="889">
        <f ca="1"/>
        <v>2.02</v>
      </c>
      <c r="IN4" vm="834">
        <f ca="1"/>
        <v>1.83</v>
      </c>
      <c r="IO4" vm="1197">
        <f ca="1"/>
        <v>1.7849999999999999</v>
      </c>
      <c r="IP4" vm="1197">
        <f ca="1"/>
        <v>1.7849999999999999</v>
      </c>
      <c r="IQ4" vm="1198">
        <f ca="1"/>
        <v>1.76</v>
      </c>
      <c r="IR4" vm="1199">
        <f ca="1"/>
        <v>1.7350000000000001</v>
      </c>
      <c r="IS4" vm="1200">
        <f ca="1"/>
        <v>1.7649999999999999</v>
      </c>
      <c r="IT4" vm="1201">
        <f ca="1"/>
        <v>1.6950000000000001</v>
      </c>
    </row>
    <row r="6" spans="1:254" x14ac:dyDescent="0.2">
      <c r="A6" t="str" cm="1">
        <f t="array" aca="1" ref="A6:F26" ca="1">(_xlfn.STOCKHISTORY(A4&amp;":"&amp;B4, TODAY()-30, TODAY(),0,1,0,5,2,3,4,1))</f>
        <v>Date</v>
      </c>
      <c r="B6" t="str">
        <f ca="1"/>
        <v>Volume</v>
      </c>
      <c r="C6" t="str">
        <f ca="1"/>
        <v>Open</v>
      </c>
      <c r="D6" t="str">
        <f ca="1"/>
        <v>High</v>
      </c>
      <c r="E6" t="str">
        <f ca="1"/>
        <v>Low</v>
      </c>
      <c r="F6" t="str">
        <f ca="1"/>
        <v>Close</v>
      </c>
    </row>
    <row r="7" spans="1:254" x14ac:dyDescent="0.2">
      <c r="A7" vm="242">
        <f ca="1"/>
        <v>44923</v>
      </c>
      <c r="B7" vm="1202">
        <f ca="1"/>
        <v>163561</v>
      </c>
      <c r="C7" vm="1196">
        <f ca="1"/>
        <v>2.14</v>
      </c>
      <c r="D7" vm="1196">
        <f ca="1"/>
        <v>2.14</v>
      </c>
      <c r="E7" vm="1160">
        <f ca="1"/>
        <v>2.1</v>
      </c>
      <c r="F7" vm="845">
        <f ca="1"/>
        <v>2.11</v>
      </c>
    </row>
    <row r="8" spans="1:254" x14ac:dyDescent="0.2">
      <c r="A8" vm="243">
        <f ca="1"/>
        <v>44924</v>
      </c>
      <c r="B8" vm="1203">
        <f ca="1"/>
        <v>114420</v>
      </c>
      <c r="C8" vm="1196">
        <f ca="1"/>
        <v>2.14</v>
      </c>
      <c r="D8" vm="842">
        <f ca="1"/>
        <v>2.15</v>
      </c>
      <c r="E8" vm="1160">
        <f ca="1"/>
        <v>2.1</v>
      </c>
      <c r="F8" vm="845">
        <f ca="1"/>
        <v>2.11</v>
      </c>
    </row>
    <row r="9" spans="1:254" x14ac:dyDescent="0.2">
      <c r="A9" vm="244">
        <f ca="1"/>
        <v>44925</v>
      </c>
      <c r="B9" vm="1204">
        <f ca="1"/>
        <v>274815</v>
      </c>
      <c r="C9" vm="845">
        <f ca="1"/>
        <v>2.11</v>
      </c>
      <c r="D9" vm="846">
        <f ca="1"/>
        <v>2.13</v>
      </c>
      <c r="E9" vm="836">
        <f ca="1"/>
        <v>2.08</v>
      </c>
      <c r="F9" vm="836">
        <f ca="1"/>
        <v>2.08</v>
      </c>
    </row>
    <row r="10" spans="1:254" x14ac:dyDescent="0.2">
      <c r="A10" vm="245">
        <f ca="1"/>
        <v>44929</v>
      </c>
      <c r="B10" vm="1205">
        <f ca="1"/>
        <v>379096</v>
      </c>
      <c r="C10" vm="888">
        <f ca="1"/>
        <v>2.0699999999999998</v>
      </c>
      <c r="D10" vm="887">
        <f ca="1"/>
        <v>2.12</v>
      </c>
      <c r="E10" vm="1206">
        <f ca="1"/>
        <v>2.0350000000000001</v>
      </c>
      <c r="F10" vm="1145">
        <f ca="1"/>
        <v>2.04</v>
      </c>
    </row>
    <row r="11" spans="1:254" x14ac:dyDescent="0.2">
      <c r="A11" vm="246">
        <f ca="1"/>
        <v>44930</v>
      </c>
      <c r="B11" vm="1207">
        <f ca="1"/>
        <v>458702</v>
      </c>
      <c r="C11" vm="1144">
        <f ca="1"/>
        <v>2.0499999999999998</v>
      </c>
      <c r="D11" vm="846">
        <f ca="1"/>
        <v>2.13</v>
      </c>
      <c r="E11" vm="1144">
        <f ca="1"/>
        <v>2.0499999999999998</v>
      </c>
      <c r="F11" vm="845">
        <f ca="1"/>
        <v>2.11</v>
      </c>
    </row>
    <row r="12" spans="1:254" x14ac:dyDescent="0.2">
      <c r="A12" vm="247">
        <f ca="1"/>
        <v>44931</v>
      </c>
      <c r="B12" vm="1208">
        <f ca="1"/>
        <v>272035</v>
      </c>
      <c r="C12" vm="845">
        <f ca="1"/>
        <v>2.11</v>
      </c>
      <c r="D12" vm="845">
        <f ca="1"/>
        <v>2.11</v>
      </c>
      <c r="E12" vm="1209">
        <f ca="1"/>
        <v>2.0750000000000002</v>
      </c>
      <c r="F12" vm="1160">
        <f ca="1"/>
        <v>2.1</v>
      </c>
    </row>
    <row r="13" spans="1:254" x14ac:dyDescent="0.2">
      <c r="A13" vm="248">
        <f ca="1"/>
        <v>44932</v>
      </c>
      <c r="B13" vm="1210">
        <f ca="1"/>
        <v>223945</v>
      </c>
      <c r="C13" vm="1160">
        <f ca="1"/>
        <v>2.1</v>
      </c>
      <c r="D13" vm="1211">
        <f ca="1"/>
        <v>2.125</v>
      </c>
      <c r="E13" vm="836">
        <f ca="1"/>
        <v>2.08</v>
      </c>
      <c r="F13" vm="1160">
        <f ca="1"/>
        <v>2.1</v>
      </c>
    </row>
    <row r="14" spans="1:254" x14ac:dyDescent="0.2">
      <c r="A14" vm="249">
        <f ca="1"/>
        <v>44935</v>
      </c>
      <c r="B14" vm="1212">
        <f ca="1"/>
        <v>270921</v>
      </c>
      <c r="C14" vm="887">
        <f ca="1"/>
        <v>2.12</v>
      </c>
      <c r="D14" vm="846">
        <f ca="1"/>
        <v>2.13</v>
      </c>
      <c r="E14" vm="1143">
        <f ca="1"/>
        <v>2.06</v>
      </c>
      <c r="F14" vm="888">
        <f ca="1"/>
        <v>2.0699999999999998</v>
      </c>
    </row>
    <row r="15" spans="1:254" x14ac:dyDescent="0.2">
      <c r="A15" vm="250">
        <f ca="1"/>
        <v>44936</v>
      </c>
      <c r="B15" vm="1213">
        <f ca="1"/>
        <v>363435</v>
      </c>
      <c r="C15" vm="1160">
        <f ca="1"/>
        <v>2.1</v>
      </c>
      <c r="D15" vm="845">
        <f ca="1"/>
        <v>2.11</v>
      </c>
      <c r="E15" vm="1144">
        <f ca="1"/>
        <v>2.0499999999999998</v>
      </c>
      <c r="F15" vm="836">
        <f ca="1"/>
        <v>2.08</v>
      </c>
    </row>
    <row r="16" spans="1:254" x14ac:dyDescent="0.2">
      <c r="A16" vm="251">
        <f ca="1"/>
        <v>44937</v>
      </c>
      <c r="B16" vm="1214">
        <f ca="1"/>
        <v>317437</v>
      </c>
      <c r="C16" vm="836">
        <f ca="1"/>
        <v>2.08</v>
      </c>
      <c r="D16" vm="836">
        <f ca="1"/>
        <v>2.08</v>
      </c>
      <c r="E16" vm="1145">
        <f ca="1"/>
        <v>2.04</v>
      </c>
      <c r="F16" vm="1145">
        <f ca="1"/>
        <v>2.04</v>
      </c>
    </row>
    <row r="17" spans="1:6" x14ac:dyDescent="0.2">
      <c r="A17" vm="252">
        <f ca="1"/>
        <v>44938</v>
      </c>
      <c r="B17" vm="1215">
        <f ca="1"/>
        <v>415764</v>
      </c>
      <c r="C17" vm="1143">
        <f ca="1"/>
        <v>2.06</v>
      </c>
      <c r="D17" vm="1143">
        <f ca="1"/>
        <v>2.06</v>
      </c>
      <c r="E17" vm="889">
        <f ca="1"/>
        <v>2.02</v>
      </c>
      <c r="F17" vm="889">
        <f ca="1"/>
        <v>2.02</v>
      </c>
    </row>
    <row r="18" spans="1:6" x14ac:dyDescent="0.2">
      <c r="A18" vm="253">
        <f ca="1"/>
        <v>44939</v>
      </c>
      <c r="B18" vm="1216">
        <f ca="1"/>
        <v>682482</v>
      </c>
      <c r="C18" vm="1151">
        <f ca="1"/>
        <v>2.0299999999999998</v>
      </c>
      <c r="D18" vm="1144">
        <f ca="1"/>
        <v>2.0499999999999998</v>
      </c>
      <c r="E18" vm="1217">
        <f ca="1"/>
        <v>1.9975000000000001</v>
      </c>
      <c r="F18" vm="1151">
        <f ca="1"/>
        <v>2.0299999999999998</v>
      </c>
    </row>
    <row r="19" spans="1:6" x14ac:dyDescent="0.2">
      <c r="A19" vm="254">
        <f ca="1"/>
        <v>44942</v>
      </c>
      <c r="B19" vm="1218">
        <f ca="1"/>
        <v>638750</v>
      </c>
      <c r="C19" vm="1144">
        <f ca="1"/>
        <v>2.0499999999999998</v>
      </c>
      <c r="D19" vm="1143">
        <f ca="1"/>
        <v>2.06</v>
      </c>
      <c r="E19" vm="889">
        <f ca="1"/>
        <v>2.02</v>
      </c>
      <c r="F19" vm="889">
        <f ca="1"/>
        <v>2.02</v>
      </c>
    </row>
    <row r="20" spans="1:6" x14ac:dyDescent="0.2">
      <c r="A20" vm="255">
        <f ca="1"/>
        <v>44943</v>
      </c>
      <c r="B20" vm="1219">
        <f ca="1"/>
        <v>2052351</v>
      </c>
      <c r="C20" vm="889">
        <f ca="1"/>
        <v>2.02</v>
      </c>
      <c r="D20" vm="1160">
        <f ca="1"/>
        <v>2.1</v>
      </c>
      <c r="E20" vm="1162">
        <f ca="1"/>
        <v>1.8049999999999999</v>
      </c>
      <c r="F20" vm="834">
        <f ca="1"/>
        <v>1.83</v>
      </c>
    </row>
    <row r="21" spans="1:6" x14ac:dyDescent="0.2">
      <c r="A21" vm="256">
        <f ca="1"/>
        <v>44944</v>
      </c>
      <c r="B21" vm="1220">
        <f ca="1"/>
        <v>3501301</v>
      </c>
      <c r="C21" vm="859">
        <f ca="1"/>
        <v>1.81</v>
      </c>
      <c r="D21" vm="854">
        <f ca="1"/>
        <v>1.82</v>
      </c>
      <c r="E21" vm="1221">
        <f ca="1"/>
        <v>1.7250000000000001</v>
      </c>
      <c r="F21" vm="1197">
        <f ca="1"/>
        <v>1.7849999999999999</v>
      </c>
    </row>
    <row r="22" spans="1:6" x14ac:dyDescent="0.2">
      <c r="A22" vm="257">
        <f ca="1"/>
        <v>44945</v>
      </c>
      <c r="B22" vm="1222">
        <f ca="1"/>
        <v>1482210</v>
      </c>
      <c r="C22" vm="834">
        <f ca="1"/>
        <v>1.83</v>
      </c>
      <c r="D22" vm="898">
        <f ca="1"/>
        <v>1.845</v>
      </c>
      <c r="E22" vm="1200">
        <f ca="1"/>
        <v>1.7649999999999999</v>
      </c>
      <c r="F22" vm="1197">
        <f ca="1"/>
        <v>1.7849999999999999</v>
      </c>
    </row>
    <row r="23" spans="1:6" x14ac:dyDescent="0.2">
      <c r="A23" vm="258">
        <f ca="1"/>
        <v>44946</v>
      </c>
      <c r="B23" vm="1223">
        <f ca="1"/>
        <v>1705535</v>
      </c>
      <c r="C23" vm="1224">
        <f ca="1"/>
        <v>1.79</v>
      </c>
      <c r="D23" vm="859">
        <f ca="1"/>
        <v>1.81</v>
      </c>
      <c r="E23" vm="1225">
        <f ca="1"/>
        <v>1.7450000000000001</v>
      </c>
      <c r="F23" vm="1198">
        <f ca="1"/>
        <v>1.76</v>
      </c>
    </row>
    <row r="24" spans="1:6" x14ac:dyDescent="0.2">
      <c r="A24" vm="259">
        <f ca="1"/>
        <v>44949</v>
      </c>
      <c r="B24" vm="1226">
        <f ca="1"/>
        <v>1347584</v>
      </c>
      <c r="C24" vm="1152">
        <f ca="1"/>
        <v>1.7749999999999999</v>
      </c>
      <c r="D24" vm="1227">
        <f ca="1"/>
        <v>1.78</v>
      </c>
      <c r="E24" vm="1221">
        <f ca="1"/>
        <v>1.7250000000000001</v>
      </c>
      <c r="F24" vm="1199">
        <f ca="1"/>
        <v>1.7350000000000001</v>
      </c>
    </row>
    <row r="25" spans="1:6" x14ac:dyDescent="0.2">
      <c r="A25" vm="260">
        <f ca="1"/>
        <v>44950</v>
      </c>
      <c r="B25" vm="1228">
        <f ca="1"/>
        <v>1689127</v>
      </c>
      <c r="C25" vm="1225">
        <f ca="1"/>
        <v>1.7450000000000001</v>
      </c>
      <c r="D25" vm="855">
        <f ca="1"/>
        <v>1.77</v>
      </c>
      <c r="E25" vm="1229">
        <f ca="1"/>
        <v>1.69</v>
      </c>
      <c r="F25" vm="1200">
        <f ca="1"/>
        <v>1.7649999999999999</v>
      </c>
    </row>
    <row r="26" spans="1:6" x14ac:dyDescent="0.2">
      <c r="A26" vm="261">
        <f ca="1"/>
        <v>44951</v>
      </c>
      <c r="B26" vm="1230">
        <f ca="1"/>
        <v>1336960</v>
      </c>
      <c r="C26" vm="1231">
        <f ca="1"/>
        <v>1.75</v>
      </c>
      <c r="D26" vm="1231">
        <f ca="1"/>
        <v>1.75</v>
      </c>
      <c r="E26" vm="1201">
        <f ca="1"/>
        <v>1.6950000000000001</v>
      </c>
      <c r="F26" vm="1201">
        <f ca="1"/>
        <v>1.6950000000000001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13E4-FF82-6E40-B343-A0462498EE32}">
  <dimension ref="A1:IT27"/>
  <sheetViews>
    <sheetView tabSelected="1" workbookViewId="0">
      <selection activeCell="A7" sqref="A7"/>
    </sheetView>
  </sheetViews>
  <sheetFormatPr baseColWidth="10" defaultRowHeight="15" x14ac:dyDescent="0.2"/>
  <cols>
    <col min="2" max="2" width="24.1640625" bestFit="1" customWidth="1"/>
  </cols>
  <sheetData>
    <row r="1" spans="1:254" x14ac:dyDescent="0.2">
      <c r="A1" s="4" t="s">
        <v>6</v>
      </c>
      <c r="B1" t="s">
        <v>18</v>
      </c>
    </row>
    <row r="3" spans="1:254" x14ac:dyDescent="0.2">
      <c r="A3" s="4" t="s">
        <v>19</v>
      </c>
      <c r="B3" s="4" t="s">
        <v>35</v>
      </c>
    </row>
    <row r="4" spans="1:254" x14ac:dyDescent="0.2">
      <c r="A4" t="s">
        <v>0</v>
      </c>
      <c r="B4" t="s">
        <v>21</v>
      </c>
      <c r="C4" cm="1" vm="1232">
        <f t="array" aca="1" ref="C4:IT4" ca="1">TRANSPOSE(_xlfn.STOCKHISTORY(A4&amp;":"&amp;B4, TODAY()-365, TODAY(),0,0,1))</f>
        <v>5.68</v>
      </c>
      <c r="D4" vm="1233">
        <f ca="1"/>
        <v>5.95</v>
      </c>
      <c r="E4" vm="1234">
        <f ca="1"/>
        <v>5.87</v>
      </c>
      <c r="F4" vm="1235">
        <f ca="1"/>
        <v>6.21</v>
      </c>
      <c r="G4" vm="1236">
        <f ca="1"/>
        <v>6.45</v>
      </c>
      <c r="H4" vm="1237">
        <f ca="1"/>
        <v>6.53</v>
      </c>
      <c r="I4" vm="1238">
        <f ca="1"/>
        <v>3.8</v>
      </c>
      <c r="J4" vm="1239">
        <f ca="1"/>
        <v>3.87</v>
      </c>
      <c r="K4" vm="1240">
        <f ca="1"/>
        <v>3.95</v>
      </c>
      <c r="L4" vm="1241">
        <f ca="1"/>
        <v>3.99</v>
      </c>
      <c r="M4" vm="1242">
        <f ca="1"/>
        <v>3.93</v>
      </c>
      <c r="N4" vm="1243">
        <f ca="1"/>
        <v>3.79</v>
      </c>
      <c r="O4" vm="1244">
        <f ca="1"/>
        <v>3.72</v>
      </c>
      <c r="P4" vm="1245">
        <f ca="1"/>
        <v>3.63</v>
      </c>
      <c r="Q4" vm="1246">
        <f ca="1"/>
        <v>3.71</v>
      </c>
      <c r="R4" vm="1247">
        <f ca="1"/>
        <v>3.73</v>
      </c>
      <c r="S4" vm="1246">
        <f ca="1"/>
        <v>3.71</v>
      </c>
      <c r="T4" vm="1246">
        <f ca="1"/>
        <v>3.71</v>
      </c>
      <c r="U4" vm="1248">
        <f ca="1"/>
        <v>3.61</v>
      </c>
      <c r="V4" vm="1249">
        <f ca="1"/>
        <v>3.64</v>
      </c>
      <c r="W4" vm="1250">
        <f ca="1"/>
        <v>3.58</v>
      </c>
      <c r="X4" vm="1251">
        <f ca="1"/>
        <v>3.56</v>
      </c>
      <c r="Y4" vm="1245">
        <f ca="1"/>
        <v>3.63</v>
      </c>
      <c r="Z4" vm="1252">
        <f ca="1"/>
        <v>3.62</v>
      </c>
      <c r="AA4" vm="1248">
        <f ca="1"/>
        <v>3.61</v>
      </c>
      <c r="AB4" vm="1253">
        <f ca="1"/>
        <v>3.6</v>
      </c>
      <c r="AC4" vm="1254">
        <f ca="1"/>
        <v>3.57</v>
      </c>
      <c r="AD4" vm="1255">
        <f ca="1"/>
        <v>3.44</v>
      </c>
      <c r="AE4" vm="1256">
        <f ca="1"/>
        <v>3.37</v>
      </c>
      <c r="AF4" vm="1257">
        <f ca="1"/>
        <v>3.26</v>
      </c>
      <c r="AG4" vm="1258">
        <f ca="1"/>
        <v>3.4</v>
      </c>
      <c r="AH4" vm="1259">
        <f ca="1"/>
        <v>3.3</v>
      </c>
      <c r="AI4" vm="1260">
        <f ca="1"/>
        <v>3.33</v>
      </c>
      <c r="AJ4" vm="1261">
        <f ca="1"/>
        <v>3.29</v>
      </c>
      <c r="AK4" vm="1259">
        <f ca="1"/>
        <v>3.3</v>
      </c>
      <c r="AL4" vm="1262">
        <f ca="1"/>
        <v>3.47</v>
      </c>
      <c r="AM4" vm="1263">
        <f ca="1"/>
        <v>3.41</v>
      </c>
      <c r="AN4" vm="1264">
        <f ca="1"/>
        <v>3.45</v>
      </c>
      <c r="AO4" vm="1260">
        <f ca="1"/>
        <v>3.33</v>
      </c>
      <c r="AP4" vm="1258">
        <f ca="1"/>
        <v>3.4</v>
      </c>
      <c r="AQ4" vm="1256">
        <f ca="1"/>
        <v>3.37</v>
      </c>
      <c r="AR4" vm="1265">
        <f ca="1"/>
        <v>3.39</v>
      </c>
      <c r="AS4" vm="1266">
        <f ca="1"/>
        <v>3.42</v>
      </c>
      <c r="AT4" vm="1255">
        <f ca="1"/>
        <v>3.44</v>
      </c>
      <c r="AU4" vm="1267">
        <f ca="1"/>
        <v>3.53</v>
      </c>
      <c r="AV4" vm="1268">
        <f ca="1"/>
        <v>3.46</v>
      </c>
      <c r="AW4" vm="1256">
        <f ca="1"/>
        <v>3.37</v>
      </c>
      <c r="AX4" vm="1269">
        <f ca="1"/>
        <v>3.48</v>
      </c>
      <c r="AY4" vm="1270">
        <f ca="1"/>
        <v>3.52</v>
      </c>
      <c r="AZ4" vm="1271">
        <f ca="1"/>
        <v>3.43</v>
      </c>
      <c r="BA4" vm="1255">
        <f ca="1"/>
        <v>3.44</v>
      </c>
      <c r="BB4" vm="1264">
        <f ca="1"/>
        <v>3.45</v>
      </c>
      <c r="BC4" vm="1272">
        <f ca="1"/>
        <v>3.49</v>
      </c>
      <c r="BD4" vm="1268">
        <f ca="1"/>
        <v>3.46</v>
      </c>
      <c r="BE4" vm="1264">
        <f ca="1"/>
        <v>3.45</v>
      </c>
      <c r="BF4" vm="1272">
        <f ca="1"/>
        <v>3.49</v>
      </c>
      <c r="BG4" vm="1269">
        <f ca="1"/>
        <v>3.48</v>
      </c>
      <c r="BH4" vm="1262">
        <f ca="1"/>
        <v>3.47</v>
      </c>
      <c r="BI4" vm="1273">
        <f ca="1"/>
        <v>3.55</v>
      </c>
      <c r="BJ4" vm="1273">
        <f ca="1"/>
        <v>3.55</v>
      </c>
      <c r="BK4" vm="1253">
        <f ca="1"/>
        <v>3.6</v>
      </c>
      <c r="BL4" vm="1270">
        <f ca="1"/>
        <v>3.52</v>
      </c>
      <c r="BM4" vm="1250">
        <f ca="1"/>
        <v>3.58</v>
      </c>
      <c r="BN4" vm="1254">
        <f ca="1"/>
        <v>3.57</v>
      </c>
      <c r="BO4" vm="1267">
        <f ca="1"/>
        <v>3.53</v>
      </c>
      <c r="BP4" vm="1265">
        <f ca="1"/>
        <v>3.39</v>
      </c>
      <c r="BQ4" vm="1274">
        <f ca="1"/>
        <v>3.35</v>
      </c>
      <c r="BR4" vm="1258">
        <f ca="1"/>
        <v>3.4</v>
      </c>
      <c r="BS4" vm="1275">
        <f ca="1"/>
        <v>3.32</v>
      </c>
      <c r="BT4" vm="867">
        <f ca="1"/>
        <v>3.28</v>
      </c>
      <c r="BU4" vm="1276">
        <f ca="1"/>
        <v>3.23</v>
      </c>
      <c r="BV4" vm="1277">
        <f ca="1"/>
        <v>3.25</v>
      </c>
      <c r="BW4" vm="1276">
        <f ca="1"/>
        <v>3.23</v>
      </c>
      <c r="BX4" vm="867">
        <f ca="1"/>
        <v>3.28</v>
      </c>
      <c r="BY4" vm="1261">
        <f ca="1"/>
        <v>3.29</v>
      </c>
      <c r="BZ4" vm="1278">
        <f ca="1"/>
        <v>3.21</v>
      </c>
      <c r="CA4" vm="1279">
        <f ca="1"/>
        <v>3.11</v>
      </c>
      <c r="CB4" vm="1280">
        <f ca="1"/>
        <v>3</v>
      </c>
      <c r="CC4" vm="1281">
        <f ca="1"/>
        <v>2.97</v>
      </c>
      <c r="CD4" vm="1282">
        <f ca="1"/>
        <v>3.02</v>
      </c>
      <c r="CE4" vm="865">
        <f ca="1"/>
        <v>2.98</v>
      </c>
      <c r="CF4" vm="865">
        <f ca="1"/>
        <v>2.98</v>
      </c>
      <c r="CG4" vm="1282">
        <f ca="1"/>
        <v>3.02</v>
      </c>
      <c r="CH4" vm="1283">
        <f ca="1"/>
        <v>3.06</v>
      </c>
      <c r="CI4" vm="1279">
        <f ca="1"/>
        <v>3.11</v>
      </c>
      <c r="CJ4" vm="1280">
        <f ca="1"/>
        <v>3</v>
      </c>
      <c r="CK4" vm="872">
        <f ca="1"/>
        <v>2.96</v>
      </c>
      <c r="CL4" vm="1284">
        <f ca="1"/>
        <v>2.91</v>
      </c>
      <c r="CM4" vm="869">
        <f ca="1"/>
        <v>2.93</v>
      </c>
      <c r="CN4" vm="1285">
        <f ca="1"/>
        <v>2.84</v>
      </c>
      <c r="CO4" vm="871">
        <f ca="1"/>
        <v>2.86</v>
      </c>
      <c r="CP4" vm="867">
        <f ca="1"/>
        <v>3.28</v>
      </c>
      <c r="CQ4" vm="1286">
        <f ca="1"/>
        <v>3.15</v>
      </c>
      <c r="CR4" vm="1280">
        <f ca="1"/>
        <v>3</v>
      </c>
      <c r="CS4" vm="873">
        <f ca="1"/>
        <v>2.87</v>
      </c>
      <c r="CT4" vm="1287">
        <f ca="1"/>
        <v>2.81</v>
      </c>
      <c r="CU4" vm="1288">
        <f ca="1"/>
        <v>2.78</v>
      </c>
      <c r="CV4" vm="878">
        <f ca="1"/>
        <v>2.65</v>
      </c>
      <c r="CW4" vm="1289">
        <f ca="1"/>
        <v>2.67</v>
      </c>
      <c r="CX4" vm="864">
        <f ca="1"/>
        <v>2.72</v>
      </c>
      <c r="CY4" vm="870">
        <f ca="1"/>
        <v>2.75</v>
      </c>
      <c r="CZ4" vm="1288">
        <f ca="1"/>
        <v>2.78</v>
      </c>
      <c r="DA4" vm="1179">
        <f ca="1"/>
        <v>2.76</v>
      </c>
      <c r="DB4" vm="1290">
        <f ca="1"/>
        <v>2.83</v>
      </c>
      <c r="DC4" vm="877">
        <f ca="1"/>
        <v>2.79</v>
      </c>
      <c r="DD4" vm="874">
        <f ca="1"/>
        <v>2.7</v>
      </c>
      <c r="DE4" vm="1182">
        <f ca="1"/>
        <v>2.59</v>
      </c>
      <c r="DF4" vm="1171">
        <f ca="1"/>
        <v>2.57</v>
      </c>
      <c r="DG4" vm="1181">
        <f ca="1"/>
        <v>2.61</v>
      </c>
      <c r="DH4" vm="1180">
        <f ca="1"/>
        <v>2.6</v>
      </c>
      <c r="DI4" vm="1183">
        <f ca="1"/>
        <v>2.52</v>
      </c>
      <c r="DJ4" vm="1181">
        <f ca="1"/>
        <v>2.61</v>
      </c>
      <c r="DK4" vm="878">
        <f ca="1"/>
        <v>2.65</v>
      </c>
      <c r="DL4" vm="1181">
        <f ca="1"/>
        <v>2.61</v>
      </c>
      <c r="DM4" vm="1183">
        <f ca="1"/>
        <v>2.52</v>
      </c>
      <c r="DN4" vm="1172">
        <f ca="1"/>
        <v>2.62</v>
      </c>
      <c r="DO4" vm="1181">
        <f ca="1"/>
        <v>2.61</v>
      </c>
      <c r="DP4" vm="1171">
        <f ca="1"/>
        <v>2.57</v>
      </c>
      <c r="DQ4" vm="1176">
        <f ca="1"/>
        <v>2.73</v>
      </c>
      <c r="DR4" vm="1289">
        <f ca="1"/>
        <v>2.67</v>
      </c>
      <c r="DS4" vm="1179">
        <f ca="1"/>
        <v>2.76</v>
      </c>
      <c r="DT4" vm="1287">
        <f ca="1"/>
        <v>2.81</v>
      </c>
      <c r="DU4" vm="1291">
        <f ca="1"/>
        <v>2.77</v>
      </c>
      <c r="DV4" vm="864">
        <f ca="1"/>
        <v>2.72</v>
      </c>
      <c r="DW4" vm="874">
        <f ca="1"/>
        <v>2.7</v>
      </c>
      <c r="DX4" vm="1176">
        <f ca="1"/>
        <v>2.73</v>
      </c>
      <c r="DY4" vm="1288">
        <f ca="1"/>
        <v>2.78</v>
      </c>
      <c r="DZ4" vm="1292">
        <f ca="1"/>
        <v>2.9</v>
      </c>
      <c r="EA4" vm="868">
        <f ca="1"/>
        <v>2.89</v>
      </c>
      <c r="EB4" vm="1293">
        <f ca="1"/>
        <v>2.88</v>
      </c>
      <c r="EC4" vm="1294">
        <f ca="1"/>
        <v>2.94</v>
      </c>
      <c r="ED4" vm="869">
        <f ca="1"/>
        <v>2.93</v>
      </c>
      <c r="EE4" vm="1280">
        <f ca="1"/>
        <v>3</v>
      </c>
      <c r="EF4" vm="1281">
        <f ca="1"/>
        <v>2.97</v>
      </c>
      <c r="EG4" vm="865">
        <f ca="1"/>
        <v>2.98</v>
      </c>
      <c r="EH4" vm="1292">
        <f ca="1"/>
        <v>2.9</v>
      </c>
      <c r="EI4" vm="1295">
        <f ca="1"/>
        <v>2.99</v>
      </c>
      <c r="EJ4" vm="1296">
        <f ca="1"/>
        <v>2.95</v>
      </c>
      <c r="EK4" vm="1296">
        <f ca="1"/>
        <v>2.95</v>
      </c>
      <c r="EL4" vm="865">
        <f ca="1"/>
        <v>2.98</v>
      </c>
      <c r="EM4" vm="1297">
        <f ca="1"/>
        <v>3.05</v>
      </c>
      <c r="EN4" vm="1298">
        <f ca="1"/>
        <v>3.04</v>
      </c>
      <c r="EO4" vm="1283">
        <f ca="1"/>
        <v>3.06</v>
      </c>
      <c r="EP4" vm="868">
        <f ca="1"/>
        <v>2.89</v>
      </c>
      <c r="EQ4" vm="872">
        <f ca="1"/>
        <v>2.96</v>
      </c>
      <c r="ER4" vm="1280">
        <f ca="1"/>
        <v>3</v>
      </c>
      <c r="ES4" vm="1299">
        <f ca="1"/>
        <v>3.01</v>
      </c>
      <c r="ET4" vm="1300">
        <f ca="1"/>
        <v>3.03</v>
      </c>
      <c r="EU4" vm="872">
        <f ca="1"/>
        <v>2.96</v>
      </c>
      <c r="EV4" vm="1296">
        <f ca="1"/>
        <v>2.95</v>
      </c>
      <c r="EW4" vm="1296">
        <f ca="1"/>
        <v>2.95</v>
      </c>
      <c r="EX4" vm="876">
        <f ca="1"/>
        <v>2.85</v>
      </c>
      <c r="EY4" vm="1301">
        <f ca="1"/>
        <v>2.82</v>
      </c>
      <c r="EZ4" vm="1290">
        <f ca="1"/>
        <v>2.83</v>
      </c>
      <c r="FA4" vm="1285">
        <f ca="1"/>
        <v>2.84</v>
      </c>
      <c r="FB4" vm="1179">
        <f ca="1"/>
        <v>2.76</v>
      </c>
      <c r="FC4" vm="1291">
        <f ca="1"/>
        <v>2.77</v>
      </c>
      <c r="FD4" vm="1288">
        <f ca="1"/>
        <v>2.78</v>
      </c>
      <c r="FE4" vm="1287">
        <f ca="1"/>
        <v>2.81</v>
      </c>
      <c r="FF4" vm="876">
        <f ca="1"/>
        <v>2.85</v>
      </c>
      <c r="FG4" vm="1291">
        <f ca="1"/>
        <v>2.77</v>
      </c>
      <c r="FH4" vm="875">
        <f ca="1"/>
        <v>2.74</v>
      </c>
      <c r="FI4" vm="870">
        <f ca="1"/>
        <v>2.75</v>
      </c>
      <c r="FJ4" vm="870">
        <f ca="1"/>
        <v>2.75</v>
      </c>
      <c r="FK4" vm="1291">
        <f ca="1"/>
        <v>2.77</v>
      </c>
      <c r="FL4" vm="1178">
        <f ca="1"/>
        <v>2.71</v>
      </c>
      <c r="FM4" vm="1172">
        <f ca="1"/>
        <v>2.62</v>
      </c>
      <c r="FN4" vm="1180">
        <f ca="1"/>
        <v>2.6</v>
      </c>
      <c r="FO4" vm="1166">
        <f ca="1"/>
        <v>2.56</v>
      </c>
      <c r="FP4" vm="1180">
        <f ca="1"/>
        <v>2.6</v>
      </c>
      <c r="FQ4" vm="1175">
        <f ca="1"/>
        <v>2.66</v>
      </c>
      <c r="FR4" vm="1289">
        <f ca="1"/>
        <v>2.67</v>
      </c>
      <c r="FS4" vm="1175">
        <f ca="1"/>
        <v>2.66</v>
      </c>
      <c r="FT4" vm="1179">
        <f ca="1"/>
        <v>2.76</v>
      </c>
      <c r="FU4" vm="1294">
        <f ca="1"/>
        <v>2.94</v>
      </c>
      <c r="FV4" vm="1292">
        <f ca="1"/>
        <v>2.9</v>
      </c>
      <c r="FW4" vm="871">
        <f ca="1"/>
        <v>2.86</v>
      </c>
      <c r="FX4" vm="877">
        <f ca="1"/>
        <v>2.79</v>
      </c>
      <c r="FY4" vm="877">
        <f ca="1"/>
        <v>2.79</v>
      </c>
      <c r="FZ4" vm="870">
        <f ca="1"/>
        <v>2.75</v>
      </c>
      <c r="GA4" vm="1175">
        <f ca="1"/>
        <v>2.66</v>
      </c>
      <c r="GB4" vm="864">
        <f ca="1"/>
        <v>2.72</v>
      </c>
      <c r="GC4" vm="1166">
        <f ca="1"/>
        <v>2.56</v>
      </c>
      <c r="GD4" vm="1167">
        <f ca="1"/>
        <v>2.5499999999999998</v>
      </c>
      <c r="GE4" vm="1172">
        <f ca="1"/>
        <v>2.62</v>
      </c>
      <c r="GF4" vm="1170">
        <f ca="1"/>
        <v>2.5299999999999998</v>
      </c>
      <c r="GG4" vm="1169">
        <f ca="1"/>
        <v>2.4900000000000002</v>
      </c>
      <c r="GH4" vm="1167">
        <f ca="1"/>
        <v>2.5499999999999998</v>
      </c>
      <c r="GI4" vm="1182">
        <f ca="1"/>
        <v>2.59</v>
      </c>
      <c r="GJ4" vm="878">
        <f ca="1"/>
        <v>2.65</v>
      </c>
      <c r="GK4" vm="1291">
        <f ca="1"/>
        <v>2.77</v>
      </c>
      <c r="GL4" vm="1301">
        <f ca="1"/>
        <v>2.82</v>
      </c>
      <c r="GM4" vm="1293">
        <f ca="1"/>
        <v>2.88</v>
      </c>
      <c r="GN4" vm="1293">
        <f ca="1"/>
        <v>2.88</v>
      </c>
      <c r="GO4" vm="1301">
        <f ca="1"/>
        <v>2.82</v>
      </c>
      <c r="GP4" vm="876">
        <f ca="1"/>
        <v>2.85</v>
      </c>
      <c r="GQ4" vm="876">
        <f ca="1"/>
        <v>2.85</v>
      </c>
      <c r="GR4" vm="876">
        <f ca="1"/>
        <v>2.85</v>
      </c>
      <c r="GS4" vm="1288">
        <f ca="1"/>
        <v>2.78</v>
      </c>
      <c r="GT4" vm="877">
        <f ca="1"/>
        <v>2.79</v>
      </c>
      <c r="GU4" vm="877">
        <f ca="1"/>
        <v>2.79</v>
      </c>
      <c r="GV4" vm="1293">
        <f ca="1"/>
        <v>2.88</v>
      </c>
      <c r="GW4" vm="1293">
        <f ca="1"/>
        <v>2.88</v>
      </c>
      <c r="GX4" vm="1284">
        <f ca="1"/>
        <v>2.91</v>
      </c>
      <c r="GY4" vm="1296">
        <f ca="1"/>
        <v>2.95</v>
      </c>
      <c r="GZ4" vm="872">
        <f ca="1"/>
        <v>2.96</v>
      </c>
      <c r="HA4" vm="865">
        <f ca="1"/>
        <v>2.98</v>
      </c>
      <c r="HB4" vm="1282">
        <f ca="1"/>
        <v>3.02</v>
      </c>
      <c r="HC4" vm="1295">
        <f ca="1"/>
        <v>2.99</v>
      </c>
      <c r="HD4" vm="1300">
        <f ca="1"/>
        <v>3.03</v>
      </c>
      <c r="HE4" vm="1300">
        <f ca="1"/>
        <v>3.03</v>
      </c>
      <c r="HF4" vm="1300">
        <f ca="1"/>
        <v>3.03</v>
      </c>
      <c r="HG4" vm="1300">
        <f ca="1"/>
        <v>3.03</v>
      </c>
      <c r="HH4" vm="1298">
        <f ca="1"/>
        <v>3.04</v>
      </c>
      <c r="HI4" vm="1300">
        <f ca="1"/>
        <v>3.03</v>
      </c>
      <c r="HJ4" vm="1300">
        <f ca="1"/>
        <v>3.03</v>
      </c>
      <c r="HK4" vm="1283">
        <f ca="1"/>
        <v>3.06</v>
      </c>
      <c r="HL4" vm="1302">
        <f ca="1"/>
        <v>3.12</v>
      </c>
      <c r="HM4" vm="1303">
        <f ca="1"/>
        <v>3.1</v>
      </c>
      <c r="HN4" vm="1283">
        <f ca="1"/>
        <v>3.06</v>
      </c>
      <c r="HO4" vm="1300">
        <f ca="1"/>
        <v>3.03</v>
      </c>
      <c r="HP4" vm="1280">
        <f ca="1"/>
        <v>3</v>
      </c>
      <c r="HQ4" vm="1280">
        <f ca="1"/>
        <v>3</v>
      </c>
      <c r="HR4" vm="1298">
        <f ca="1"/>
        <v>3.04</v>
      </c>
      <c r="HS4" vm="1283">
        <f ca="1"/>
        <v>3.06</v>
      </c>
      <c r="HT4" vm="1295">
        <f ca="1"/>
        <v>2.99</v>
      </c>
      <c r="HU4" vm="1294">
        <f ca="1"/>
        <v>2.94</v>
      </c>
      <c r="HV4" vm="872">
        <f ca="1"/>
        <v>2.96</v>
      </c>
      <c r="HW4" vm="1293">
        <f ca="1"/>
        <v>2.88</v>
      </c>
      <c r="HX4" vm="1292">
        <f ca="1"/>
        <v>2.9</v>
      </c>
      <c r="HY4" vm="873">
        <f ca="1"/>
        <v>2.87</v>
      </c>
      <c r="HZ4" vm="871">
        <f ca="1"/>
        <v>2.86</v>
      </c>
      <c r="IA4" vm="873">
        <f ca="1"/>
        <v>2.87</v>
      </c>
      <c r="IB4" vm="876">
        <f ca="1"/>
        <v>2.85</v>
      </c>
      <c r="IC4" vm="868">
        <f ca="1"/>
        <v>2.89</v>
      </c>
      <c r="ID4" vm="873">
        <f ca="1"/>
        <v>2.87</v>
      </c>
      <c r="IE4" vm="1296">
        <f ca="1"/>
        <v>2.95</v>
      </c>
      <c r="IF4" vm="1296">
        <f ca="1"/>
        <v>2.95</v>
      </c>
      <c r="IG4" vm="1295">
        <f ca="1"/>
        <v>2.99</v>
      </c>
      <c r="IH4" vm="1282">
        <f ca="1"/>
        <v>3.02</v>
      </c>
      <c r="II4" vm="1303">
        <f ca="1"/>
        <v>3.1</v>
      </c>
      <c r="IJ4" vm="1304">
        <f ca="1"/>
        <v>3.09</v>
      </c>
      <c r="IK4" vm="1305">
        <f ca="1"/>
        <v>3.18</v>
      </c>
      <c r="IL4" vm="1306">
        <f ca="1"/>
        <v>3.27</v>
      </c>
      <c r="IM4" vm="1274">
        <f ca="1"/>
        <v>3.35</v>
      </c>
      <c r="IN4" vm="1263">
        <f ca="1"/>
        <v>3.41</v>
      </c>
      <c r="IO4" vm="1274">
        <f ca="1"/>
        <v>3.35</v>
      </c>
      <c r="IP4" vm="1307">
        <f ca="1"/>
        <v>3.34</v>
      </c>
      <c r="IQ4" vm="1308">
        <f ca="1"/>
        <v>3.38</v>
      </c>
      <c r="IR4" vm="1266">
        <f ca="1"/>
        <v>3.42</v>
      </c>
      <c r="IS4" vm="1264">
        <f ca="1"/>
        <v>3.45</v>
      </c>
      <c r="IT4" vm="1251">
        <f ca="1"/>
        <v>3.56</v>
      </c>
    </row>
    <row r="7" spans="1:254" x14ac:dyDescent="0.2">
      <c r="A7" t="str" cm="1">
        <f t="array" aca="1" ref="A7:F27" ca="1">(_xlfn.STOCKHISTORY(A4&amp;":"&amp;B4, TODAY()-30, TODAY(),0,1,0,5,2,3,4,1))</f>
        <v>Date</v>
      </c>
      <c r="B7" t="str">
        <f ca="1"/>
        <v>Volume</v>
      </c>
      <c r="C7" t="str">
        <f ca="1"/>
        <v>Open</v>
      </c>
      <c r="D7" t="str">
        <f ca="1"/>
        <v>High</v>
      </c>
      <c r="E7" t="str">
        <f ca="1"/>
        <v>Low</v>
      </c>
      <c r="F7" t="str">
        <f ca="1"/>
        <v>Close</v>
      </c>
    </row>
    <row r="8" spans="1:254" x14ac:dyDescent="0.2">
      <c r="A8" vm="242">
        <f ca="1"/>
        <v>44923</v>
      </c>
      <c r="B8" vm="1309">
        <f ca="1"/>
        <v>302633</v>
      </c>
      <c r="C8" vm="873">
        <f ca="1"/>
        <v>2.87</v>
      </c>
      <c r="D8" vm="1310">
        <f ca="1"/>
        <v>2.875</v>
      </c>
      <c r="E8" vm="1311">
        <f ca="1"/>
        <v>2.8450000000000002</v>
      </c>
      <c r="F8" vm="873">
        <f ca="1"/>
        <v>2.87</v>
      </c>
    </row>
    <row r="9" spans="1:254" x14ac:dyDescent="0.2">
      <c r="A9" vm="243">
        <f ca="1"/>
        <v>44924</v>
      </c>
      <c r="B9" vm="1312">
        <f ca="1"/>
        <v>513658</v>
      </c>
      <c r="C9" vm="1285">
        <f ca="1"/>
        <v>2.84</v>
      </c>
      <c r="D9" vm="1313">
        <f ca="1"/>
        <v>2.8849999999999998</v>
      </c>
      <c r="E9" vm="1285">
        <f ca="1"/>
        <v>2.84</v>
      </c>
      <c r="F9" vm="876">
        <f ca="1"/>
        <v>2.85</v>
      </c>
    </row>
    <row r="10" spans="1:254" x14ac:dyDescent="0.2">
      <c r="A10" vm="244">
        <f ca="1"/>
        <v>44925</v>
      </c>
      <c r="B10" vm="1314">
        <f ca="1"/>
        <v>374874</v>
      </c>
      <c r="C10" vm="871">
        <f ca="1"/>
        <v>2.86</v>
      </c>
      <c r="D10" vm="1284">
        <f ca="1"/>
        <v>2.91</v>
      </c>
      <c r="E10" vm="871">
        <f ca="1"/>
        <v>2.86</v>
      </c>
      <c r="F10" vm="868">
        <f ca="1"/>
        <v>2.89</v>
      </c>
    </row>
    <row r="11" spans="1:254" x14ac:dyDescent="0.2">
      <c r="A11" vm="245">
        <f ca="1"/>
        <v>44929</v>
      </c>
      <c r="B11" vm="1315">
        <f ca="1"/>
        <v>471789</v>
      </c>
      <c r="C11" vm="1284">
        <f ca="1"/>
        <v>2.91</v>
      </c>
      <c r="D11" vm="869">
        <f ca="1"/>
        <v>2.93</v>
      </c>
      <c r="E11" vm="1311">
        <f ca="1"/>
        <v>2.8450000000000002</v>
      </c>
      <c r="F11" vm="873">
        <f ca="1"/>
        <v>2.87</v>
      </c>
    </row>
    <row r="12" spans="1:254" x14ac:dyDescent="0.2">
      <c r="A12" vm="246">
        <f ca="1"/>
        <v>44930</v>
      </c>
      <c r="B12" vm="1316">
        <f ca="1"/>
        <v>751911</v>
      </c>
      <c r="C12" vm="1292">
        <f ca="1"/>
        <v>2.9</v>
      </c>
      <c r="D12" vm="872">
        <f ca="1"/>
        <v>2.96</v>
      </c>
      <c r="E12" vm="1310">
        <f ca="1"/>
        <v>2.875</v>
      </c>
      <c r="F12" vm="1296">
        <f ca="1"/>
        <v>2.95</v>
      </c>
    </row>
    <row r="13" spans="1:254" x14ac:dyDescent="0.2">
      <c r="A13" vm="247">
        <f ca="1"/>
        <v>44931</v>
      </c>
      <c r="B13" vm="1317">
        <f ca="1"/>
        <v>985033</v>
      </c>
      <c r="C13" vm="869">
        <f ca="1"/>
        <v>2.93</v>
      </c>
      <c r="D13" vm="865">
        <f ca="1"/>
        <v>2.98</v>
      </c>
      <c r="E13" vm="1318">
        <f ca="1"/>
        <v>2.92</v>
      </c>
      <c r="F13" vm="1296">
        <f ca="1"/>
        <v>2.95</v>
      </c>
    </row>
    <row r="14" spans="1:254" x14ac:dyDescent="0.2">
      <c r="A14" vm="248">
        <f ca="1"/>
        <v>44932</v>
      </c>
      <c r="B14" vm="1319">
        <f ca="1"/>
        <v>453477</v>
      </c>
      <c r="C14" vm="1296">
        <f ca="1"/>
        <v>2.95</v>
      </c>
      <c r="D14" vm="1320">
        <f ca="1"/>
        <v>2.9950000000000001</v>
      </c>
      <c r="E14" vm="1294">
        <f ca="1"/>
        <v>2.94</v>
      </c>
      <c r="F14" vm="1295">
        <f ca="1"/>
        <v>2.99</v>
      </c>
    </row>
    <row r="15" spans="1:254" x14ac:dyDescent="0.2">
      <c r="A15" vm="249">
        <f ca="1"/>
        <v>44935</v>
      </c>
      <c r="B15" vm="1321">
        <f ca="1"/>
        <v>609942</v>
      </c>
      <c r="C15" vm="1280">
        <f ca="1"/>
        <v>3</v>
      </c>
      <c r="D15" vm="1322">
        <f ca="1"/>
        <v>3.0649999999999999</v>
      </c>
      <c r="E15" vm="1295">
        <f ca="1"/>
        <v>2.99</v>
      </c>
      <c r="F15" vm="1282">
        <f ca="1"/>
        <v>3.02</v>
      </c>
    </row>
    <row r="16" spans="1:254" x14ac:dyDescent="0.2">
      <c r="A16" vm="250">
        <f ca="1"/>
        <v>44936</v>
      </c>
      <c r="B16" vm="1323">
        <f ca="1"/>
        <v>2147656</v>
      </c>
      <c r="C16" vm="1300">
        <f ca="1"/>
        <v>3.03</v>
      </c>
      <c r="D16" vm="866">
        <f ca="1"/>
        <v>3.14</v>
      </c>
      <c r="E16" vm="1299">
        <f ca="1"/>
        <v>3.01</v>
      </c>
      <c r="F16" vm="1303">
        <f ca="1"/>
        <v>3.1</v>
      </c>
    </row>
    <row r="17" spans="1:6" x14ac:dyDescent="0.2">
      <c r="A17" vm="251">
        <f ca="1"/>
        <v>44937</v>
      </c>
      <c r="B17" vm="1324">
        <f ca="1"/>
        <v>1404152</v>
      </c>
      <c r="C17" vm="1279">
        <f ca="1"/>
        <v>3.11</v>
      </c>
      <c r="D17" vm="866">
        <f ca="1"/>
        <v>3.14</v>
      </c>
      <c r="E17" vm="1304">
        <f ca="1"/>
        <v>3.09</v>
      </c>
      <c r="F17" vm="1304">
        <f ca="1"/>
        <v>3.09</v>
      </c>
    </row>
    <row r="18" spans="1:6" x14ac:dyDescent="0.2">
      <c r="A18" vm="252">
        <f ca="1"/>
        <v>44938</v>
      </c>
      <c r="B18" vm="1325">
        <f ca="1"/>
        <v>1482589</v>
      </c>
      <c r="C18" vm="1326">
        <f ca="1"/>
        <v>3.13</v>
      </c>
      <c r="D18" vm="1327">
        <f ca="1"/>
        <v>3.1850000000000001</v>
      </c>
      <c r="E18" vm="1303">
        <f ca="1"/>
        <v>3.1</v>
      </c>
      <c r="F18" vm="1305">
        <f ca="1"/>
        <v>3.18</v>
      </c>
    </row>
    <row r="19" spans="1:6" x14ac:dyDescent="0.2">
      <c r="A19" vm="253">
        <f ca="1"/>
        <v>44939</v>
      </c>
      <c r="B19" vm="1328">
        <f ca="1"/>
        <v>2507185</v>
      </c>
      <c r="C19" vm="1278">
        <f ca="1"/>
        <v>3.21</v>
      </c>
      <c r="D19" vm="867">
        <f ca="1"/>
        <v>3.28</v>
      </c>
      <c r="E19" vm="1329">
        <f ca="1"/>
        <v>3.2</v>
      </c>
      <c r="F19" vm="1306">
        <f ca="1"/>
        <v>3.27</v>
      </c>
    </row>
    <row r="20" spans="1:6" x14ac:dyDescent="0.2">
      <c r="A20" vm="254">
        <f ca="1"/>
        <v>44942</v>
      </c>
      <c r="B20" vm="1330">
        <f ca="1"/>
        <v>1125033</v>
      </c>
      <c r="C20" vm="1259">
        <f ca="1"/>
        <v>3.3</v>
      </c>
      <c r="D20" vm="1331">
        <f ca="1"/>
        <v>3.36</v>
      </c>
      <c r="E20" vm="867">
        <f ca="1"/>
        <v>3.28</v>
      </c>
      <c r="F20" vm="1274">
        <f ca="1"/>
        <v>3.35</v>
      </c>
    </row>
    <row r="21" spans="1:6" x14ac:dyDescent="0.2">
      <c r="A21" vm="255">
        <f ca="1"/>
        <v>44943</v>
      </c>
      <c r="B21" vm="1332">
        <f ca="1"/>
        <v>2753760</v>
      </c>
      <c r="C21" vm="1256">
        <f ca="1"/>
        <v>3.37</v>
      </c>
      <c r="D21" vm="1268">
        <f ca="1"/>
        <v>3.46</v>
      </c>
      <c r="E21" vm="1331">
        <f ca="1"/>
        <v>3.36</v>
      </c>
      <c r="F21" vm="1263">
        <f ca="1"/>
        <v>3.41</v>
      </c>
    </row>
    <row r="22" spans="1:6" x14ac:dyDescent="0.2">
      <c r="A22" vm="256">
        <f ca="1"/>
        <v>44944</v>
      </c>
      <c r="B22" vm="1333">
        <f ca="1"/>
        <v>1976616</v>
      </c>
      <c r="C22" vm="1266">
        <f ca="1"/>
        <v>3.42</v>
      </c>
      <c r="D22" vm="1266">
        <f ca="1"/>
        <v>3.42</v>
      </c>
      <c r="E22" vm="1334">
        <f ca="1"/>
        <v>3.3149999999999999</v>
      </c>
      <c r="F22" vm="1274">
        <f ca="1"/>
        <v>3.35</v>
      </c>
    </row>
    <row r="23" spans="1:6" x14ac:dyDescent="0.2">
      <c r="A23" vm="257">
        <f ca="1"/>
        <v>44945</v>
      </c>
      <c r="B23" vm="1335">
        <f ca="1"/>
        <v>1507511</v>
      </c>
      <c r="C23" vm="1274">
        <f ca="1"/>
        <v>3.35</v>
      </c>
      <c r="D23" vm="1256">
        <f ca="1"/>
        <v>3.37</v>
      </c>
      <c r="E23" vm="1261">
        <f ca="1"/>
        <v>3.29</v>
      </c>
      <c r="F23" vm="1307">
        <f ca="1"/>
        <v>3.34</v>
      </c>
    </row>
    <row r="24" spans="1:6" x14ac:dyDescent="0.2">
      <c r="A24" vm="258">
        <f ca="1"/>
        <v>44946</v>
      </c>
      <c r="B24" vm="1336">
        <f ca="1"/>
        <v>2781223</v>
      </c>
      <c r="C24" vm="1274">
        <f ca="1"/>
        <v>3.35</v>
      </c>
      <c r="D24" vm="1265">
        <f ca="1"/>
        <v>3.39</v>
      </c>
      <c r="E24" vm="1261">
        <f ca="1"/>
        <v>3.29</v>
      </c>
      <c r="F24" vm="1308">
        <f ca="1"/>
        <v>3.38</v>
      </c>
    </row>
    <row r="25" spans="1:6" x14ac:dyDescent="0.2">
      <c r="A25" vm="259">
        <f ca="1"/>
        <v>44949</v>
      </c>
      <c r="B25" vm="1337">
        <f ca="1"/>
        <v>1269223</v>
      </c>
      <c r="C25" vm="1308">
        <f ca="1"/>
        <v>3.38</v>
      </c>
      <c r="D25" vm="1338">
        <f ca="1"/>
        <v>3.4350000000000001</v>
      </c>
      <c r="E25" vm="1339">
        <f ca="1"/>
        <v>3.31</v>
      </c>
      <c r="F25" vm="1266">
        <f ca="1"/>
        <v>3.42</v>
      </c>
    </row>
    <row r="26" spans="1:6" x14ac:dyDescent="0.2">
      <c r="A26" vm="260">
        <f ca="1"/>
        <v>44950</v>
      </c>
      <c r="B26" vm="1340">
        <f ca="1"/>
        <v>1975775</v>
      </c>
      <c r="C26" vm="1341">
        <f ca="1"/>
        <v>3.5</v>
      </c>
      <c r="D26" vm="1250">
        <f ca="1"/>
        <v>3.58</v>
      </c>
      <c r="E26" vm="1264">
        <f ca="1"/>
        <v>3.45</v>
      </c>
      <c r="F26" vm="1264">
        <f ca="1"/>
        <v>3.45</v>
      </c>
    </row>
    <row r="27" spans="1:6" x14ac:dyDescent="0.2">
      <c r="A27" vm="261">
        <f ca="1"/>
        <v>44951</v>
      </c>
      <c r="B27" vm="1342">
        <f ca="1"/>
        <v>2454922</v>
      </c>
      <c r="C27" vm="1268">
        <f ca="1"/>
        <v>3.46</v>
      </c>
      <c r="D27" vm="1254">
        <f ca="1"/>
        <v>3.57</v>
      </c>
      <c r="E27" vm="1264">
        <f ca="1"/>
        <v>3.45</v>
      </c>
      <c r="F27" vm="1251">
        <f ca="1"/>
        <v>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H10"/>
  <sheetViews>
    <sheetView workbookViewId="0">
      <selection activeCell="A6" sqref="A6:B10"/>
    </sheetView>
  </sheetViews>
  <sheetFormatPr baseColWidth="10" defaultRowHeight="15" x14ac:dyDescent="0.2"/>
  <cols>
    <col min="1" max="1" width="12.1640625" bestFit="1" customWidth="1"/>
    <col min="2" max="2" width="14.1640625" bestFit="1" customWidth="1"/>
    <col min="3" max="3" width="15.6640625" customWidth="1"/>
    <col min="4" max="4" width="13.6640625" customWidth="1"/>
    <col min="5" max="5" width="12.6640625" customWidth="1"/>
  </cols>
  <sheetData>
    <row r="2" spans="1:8" x14ac:dyDescent="0.2">
      <c r="A2" t="s">
        <v>6</v>
      </c>
      <c r="B2" t="s">
        <v>19</v>
      </c>
      <c r="C2" t="s">
        <v>35</v>
      </c>
      <c r="D2" t="s">
        <v>36</v>
      </c>
      <c r="E2" t="s">
        <v>37</v>
      </c>
      <c r="F2" t="s">
        <v>5</v>
      </c>
      <c r="G2" t="s">
        <v>15</v>
      </c>
      <c r="H2" t="s">
        <v>16</v>
      </c>
    </row>
    <row r="3" spans="1:8" x14ac:dyDescent="0.2">
      <c r="A3" t="e" vm="1343">
        <v>#VALUE!</v>
      </c>
      <c r="B3" t="str" cm="1">
        <f t="array" ref="B3">_FV(Table2[[#This Row],[Stock]],"Exchange abbreviation",TRUE)</f>
        <v>XASX</v>
      </c>
      <c r="C3" t="str" cm="1">
        <f t="array" ref="C3">_FV(Table2[[#This Row],[Stock]],"Ticker symbol",TRUE)</f>
        <v>BLD</v>
      </c>
      <c r="D3" s="23" cm="1">
        <f t="array" ref="D3">_FV(Table2[[#This Row],[Stock]],"52 week high",TRUE)</f>
        <v>4.17</v>
      </c>
      <c r="E3" s="23" cm="1">
        <f t="array" ref="E3">_FV(Table2[[#This Row],[Stock]],"52 week low",TRUE)</f>
        <v>2.48</v>
      </c>
      <c r="F3" s="23" cm="1">
        <f t="array" ref="F3">_FV(Table2[[#This Row],[Stock]],"Price")</f>
        <v>3.56</v>
      </c>
      <c r="G3" s="23" cm="1">
        <f t="array" ref="G3">_FV(Table2[[#This Row],[Stock]],"P/E",TRUE)</f>
        <v>3.97</v>
      </c>
      <c r="H3" s="23" cm="1">
        <f t="array" ref="H3">_FV(Table2[[#This Row],[Stock]],"Change")</f>
        <v>0.11</v>
      </c>
    </row>
    <row r="4" spans="1:8" x14ac:dyDescent="0.2">
      <c r="A4" t="e" vm="1344">
        <v>#VALUE!</v>
      </c>
      <c r="B4" t="str" cm="1">
        <f t="array" ref="B4">_FV(Table2[[#This Row],[Stock]],"Exchange abbreviation",TRUE)</f>
        <v>XASX</v>
      </c>
      <c r="C4" t="str" cm="1">
        <f t="array" ref="C4">_FV(Table2[[#This Row],[Stock]],"Ticker symbol",TRUE)</f>
        <v>ASB</v>
      </c>
      <c r="D4" s="23" cm="1">
        <f t="array" ref="D4">_FV(Table2[[#This Row],[Stock]],"52 week high",TRUE)</f>
        <v>2.82</v>
      </c>
      <c r="E4" s="23" cm="1">
        <f t="array" ref="E4">_FV(Table2[[#This Row],[Stock]],"52 week low",TRUE)</f>
        <v>1.69</v>
      </c>
      <c r="F4" s="23" cm="1">
        <f t="array" ref="F4">_FV(Table2[[#This Row],[Stock]],"Price")</f>
        <v>1.6950000000000001</v>
      </c>
      <c r="G4" s="23" cm="1">
        <f t="array" ref="G4">_FV(Table2[[#This Row],[Stock]],"P/E",TRUE)</f>
        <v>8.02</v>
      </c>
      <c r="H4" s="23" cm="1">
        <f t="array" ref="H4">_FV(Table2[[#This Row],[Stock]],"Change")</f>
        <v>-7.0000000000000007E-2</v>
      </c>
    </row>
    <row r="6" spans="1:8" x14ac:dyDescent="0.2">
      <c r="A6" s="4" t="s">
        <v>6</v>
      </c>
      <c r="B6" t="s">
        <v>22</v>
      </c>
    </row>
    <row r="8" spans="1:8" x14ac:dyDescent="0.2">
      <c r="A8" s="4" t="s">
        <v>19</v>
      </c>
      <c r="B8" s="4" t="s">
        <v>35</v>
      </c>
    </row>
    <row r="9" spans="1:8" x14ac:dyDescent="0.2">
      <c r="A9" t="s">
        <v>0</v>
      </c>
      <c r="B9" t="s">
        <v>20</v>
      </c>
    </row>
    <row r="10" spans="1:8" x14ac:dyDescent="0.2">
      <c r="A10" t="s">
        <v>0</v>
      </c>
      <c r="B10" t="s">
        <v>21</v>
      </c>
    </row>
  </sheetData>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Last 12 Months</vt:lpstr>
      <vt:lpstr>ASB</vt:lpstr>
      <vt:lpstr>BLD</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