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6EAC7D4E-EE5B-7D43-885B-E934C8321930}" xr6:coauthVersionLast="47" xr6:coauthVersionMax="47" xr10:uidLastSave="{00000000-0000-0000-0000-000000000000}"/>
  <bookViews>
    <workbookView xWindow="7460" yWindow="760" windowWidth="30240" windowHeight="17420" activeTab="3" xr2:uid="{599CBDBA-6DCB-491A-8F55-440439BE8440}"/>
  </bookViews>
  <sheets>
    <sheet name="Dashboard" sheetId="16" r:id="rId1"/>
    <sheet name="Ledger" sheetId="2" r:id="rId2"/>
    <sheet name="Last 12 Months" sheetId="17" r:id="rId3"/>
    <sheet name="Watchlist" sheetId="18" r:id="rId4"/>
  </sheets>
  <definedNames>
    <definedName name="_xlcn.WorksheetConnection_InfoB6B7" hidden="1">#REF!</definedName>
    <definedName name="stock_chart_data">_xlfn.STOCKHISTORY(#REF!&amp;":"&amp;#REF!,TODAY()-30,TODAY(),0,1,0,5,2,3,4,1)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18" l="1" a="1"/>
  <c r="H3" i="18" s="1"/>
  <c r="H4" i="18" a="1"/>
  <c r="H4" i="18" s="1"/>
  <c r="G3" i="18" a="1"/>
  <c r="G3" i="18" s="1"/>
  <c r="G4" i="18" a="1"/>
  <c r="G4" i="18" s="1"/>
  <c r="F3" i="18" a="1"/>
  <c r="F3" i="18" s="1"/>
  <c r="F4" i="18" a="1"/>
  <c r="F4" i="18" s="1"/>
  <c r="E3" i="18" a="1"/>
  <c r="E3" i="18" s="1"/>
  <c r="E4" i="18" a="1"/>
  <c r="E4" i="18" s="1"/>
  <c r="D3" i="18" a="1"/>
  <c r="D3" i="18" s="1"/>
  <c r="D4" i="18" a="1"/>
  <c r="D4" i="18" s="1"/>
  <c r="C3" i="18" a="1"/>
  <c r="C3" i="18" s="1"/>
  <c r="C4" i="18" a="1"/>
  <c r="C4" i="18" s="1"/>
  <c r="B3" i="18" a="1"/>
  <c r="B3" i="18" s="1"/>
  <c r="B4" i="18" a="1"/>
  <c r="B4" i="18" s="1"/>
  <c r="J2" i="16" a="1"/>
  <c r="J2" i="16" s="1"/>
  <c r="B6" i="16" a="1"/>
  <c r="B6" i="16" s="1"/>
  <c r="E6" i="16" s="1" a="1"/>
  <c r="E6" i="16" s="1"/>
  <c r="B8" i="17" a="1"/>
  <c r="B7" i="17" a="1"/>
  <c r="B6" i="17" a="1"/>
  <c r="B5" i="17" a="1"/>
  <c r="B3" i="17" a="1"/>
  <c r="A4" i="17" l="1" a="1"/>
  <c r="A4" i="17" s="1"/>
  <c r="B8" i="17"/>
  <c r="B7" i="17"/>
  <c r="B6" i="17"/>
  <c r="B5" i="17"/>
  <c r="B3" i="17"/>
  <c r="C6" i="16" a="1"/>
  <c r="C6" i="16" s="1"/>
  <c r="D6" i="16" a="1"/>
  <c r="D6" i="16" s="1"/>
  <c r="F6" i="16" s="1" a="1"/>
  <c r="F6" i="16" s="1"/>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B16" i="16" l="1" a="1"/>
  <c r="B16" i="16" s="1"/>
  <c r="C16" i="16" s="1" a="1"/>
  <c r="C16" i="16" s="1"/>
  <c r="I6" i="16" a="1"/>
  <c r="I6" i="16" s="1"/>
  <c r="I2" i="16" s="1"/>
  <c r="F2" i="16"/>
  <c r="G6" i="16" a="1"/>
  <c r="G6" i="16" s="1"/>
  <c r="H6" i="16" l="1" a="1"/>
  <c r="H6" i="16" s="1"/>
  <c r="G2" i="16"/>
  <c r="H2"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42">
    <bk>
      <extLst>
        <ext uri="{3e2802c4-a4d2-4d8b-9148-e3be6c30e623}">
          <xlrd:rvb i="1"/>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9"/>
        </ext>
      </extLst>
    </bk>
    <bk>
      <extLst>
        <ext uri="{3e2802c4-a4d2-4d8b-9148-e3be6c30e623}">
          <xlrd:rvb i="1162"/>
        </ext>
      </extLst>
    </bk>
  </futureMetadata>
  <cellMetadata count="1">
    <bk>
      <rc t="1" v="0"/>
    </bk>
  </cellMetadata>
  <valueMetadata count="114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valueMetadata>
</metadata>
</file>

<file path=xl/sharedStrings.xml><?xml version="1.0" encoding="utf-8"?>
<sst xmlns="http://schemas.openxmlformats.org/spreadsheetml/2006/main" count="76" uniqueCount="32">
  <si>
    <t>Ticker</t>
  </si>
  <si>
    <t>Date</t>
  </si>
  <si>
    <t>Transaction</t>
  </si>
  <si>
    <t>Units</t>
  </si>
  <si>
    <t>Price</t>
  </si>
  <si>
    <t>Stock</t>
  </si>
  <si>
    <t>Buy</t>
  </si>
  <si>
    <t>DRIP</t>
  </si>
  <si>
    <t>Sell</t>
  </si>
  <si>
    <t>Currency</t>
  </si>
  <si>
    <t>AUD</t>
  </si>
  <si>
    <t>Current Price</t>
  </si>
  <si>
    <t>Last 12 Months</t>
  </si>
  <si>
    <t>Industry</t>
  </si>
  <si>
    <t>P/E</t>
  </si>
  <si>
    <t>Change</t>
  </si>
  <si>
    <t>Exchange</t>
  </si>
  <si>
    <t>Market Value</t>
  </si>
  <si>
    <t>Transaction Amount</t>
  </si>
  <si>
    <t>Today's Change</t>
  </si>
  <si>
    <t>Total Holding Market Value</t>
  </si>
  <si>
    <t xml:space="preserve">                                                                        </t>
  </si>
  <si>
    <t>PERSONAL STOCK PORTFOLIO DASHBOARD</t>
  </si>
  <si>
    <t>CURRENT HOLDINGS</t>
  </si>
  <si>
    <t>PORTFOLIO BY INDUSTRY</t>
  </si>
  <si>
    <t>Stock (Exchange: Ticker)</t>
  </si>
  <si>
    <t>WATCHLIST</t>
  </si>
  <si>
    <t>Gain/Loss</t>
  </si>
  <si>
    <t>Unrealised Gain/Loss</t>
  </si>
  <si>
    <t>Ticker symbol</t>
  </si>
  <si>
    <t>52 week high</t>
  </si>
  <si>
    <t>52 week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</si>
</sst>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6" formatCode="[$-409]dd\-mmm\-yy;@"/>
    <numFmt numFmtId="167" formatCode="#,##0.0000"/>
    <numFmt numFmtId="177" formatCode="_([$$-C09]* #,##0.00_);_([$$-C09]* \(#,##0.00\);_([$$-C09]* &quot;-&quot;??_);_(@_)"/>
    <numFmt numFmtId="178" formatCode="[$$-409]#,##0.0000"/>
    <numFmt numFmtId="180" formatCode="[$$-409]#,##0.00"/>
    <numFmt numFmtId="181" formatCode="_-[$$-C09]* #,##0.0000_-;\-[$$-C09]* #,##0.0000_-;_-[$$-C09]* &quot;-&quot;????_-;_-@_-"/>
  </numFmts>
  <fonts count="8"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
      <sz val="10"/>
      <color theme="0"/>
      <name val="Calibri Light"/>
      <family val="2"/>
      <scheme val="major"/>
    </font>
    <font>
      <sz val="11"/>
      <color theme="0"/>
      <name val="Calibri Light"/>
      <family val="2"/>
      <scheme val="maj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23">
    <xf numFmtId="0" fontId="0" fillId="0" borderId="0" xfId="0"/>
    <xf numFmtId="166" fontId="0" fillId="0" borderId="0" xfId="0" applyNumberFormat="1"/>
    <xf numFmtId="4" fontId="0" fillId="0" borderId="0" xfId="0" applyNumberFormat="1"/>
    <xf numFmtId="3" fontId="0" fillId="0" borderId="0" xfId="0" applyNumberFormat="1"/>
    <xf numFmtId="167" fontId="0" fillId="0" borderId="0" xfId="0" applyNumberFormat="1" applyAlignment="1">
      <alignment horizontal="center"/>
    </xf>
    <xf numFmtId="0" fontId="1" fillId="0" borderId="0" xfId="0" applyFont="1"/>
    <xf numFmtId="0" fontId="0" fillId="0" borderId="0" xfId="0" applyAlignment="1">
      <alignment vertical="center"/>
    </xf>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xf numFmtId="178" fontId="0" fillId="0" borderId="0" xfId="0" applyNumberFormat="1"/>
    <xf numFmtId="0" fontId="6" fillId="2" borderId="0" xfId="0" applyFont="1" applyFill="1" applyAlignment="1">
      <alignment horizontal="center" vertical="center" wrapText="1"/>
    </xf>
    <xf numFmtId="180" fontId="7" fillId="2" borderId="0" xfId="0" applyNumberFormat="1" applyFont="1" applyFill="1" applyAlignment="1">
      <alignment horizontal="center" vertical="center"/>
    </xf>
    <xf numFmtId="0" fontId="6" fillId="2" borderId="0" xfId="0" applyFont="1" applyFill="1" applyAlignment="1">
      <alignment horizontal="center" vertical="center"/>
    </xf>
    <xf numFmtId="0" fontId="6" fillId="2" borderId="0" xfId="0" applyFont="1" applyFill="1" applyAlignment="1">
      <alignment horizontal="center" vertical="center"/>
    </xf>
    <xf numFmtId="10" fontId="7" fillId="2" borderId="0" xfId="0" applyNumberFormat="1" applyFont="1" applyFill="1" applyAlignment="1">
      <alignment horizontal="center" vertical="center"/>
    </xf>
    <xf numFmtId="0" fontId="0" fillId="2" borderId="0" xfId="0" applyFill="1" applyAlignment="1">
      <alignment vertical="center"/>
    </xf>
    <xf numFmtId="180" fontId="0" fillId="0" borderId="0" xfId="0" applyNumberFormat="1" applyAlignment="1">
      <alignment vertical="center"/>
    </xf>
    <xf numFmtId="10" fontId="0" fillId="0" borderId="0" xfId="0" applyNumberFormat="1" applyAlignment="1">
      <alignment vertical="center"/>
    </xf>
    <xf numFmtId="181" fontId="7" fillId="2" borderId="0" xfId="0" applyNumberFormat="1" applyFont="1" applyFill="1" applyAlignment="1">
      <alignment horizontal="center" vertical="center"/>
    </xf>
    <xf numFmtId="177" fontId="0" fillId="0" borderId="0" xfId="0" applyNumberFormat="1"/>
  </cellXfs>
  <cellStyles count="1">
    <cellStyle name="Normal" xfId="0" builtinId="0"/>
  </cellStyles>
  <dxfs count="20">
    <dxf>
      <numFmt numFmtId="177" formatCode="_([$$-C09]* #,##0.00_);_([$$-C09]* \(#,##0.00\);_([$$-C09]* &quot;-&quot;??_);_(@_)"/>
    </dxf>
    <dxf>
      <numFmt numFmtId="177" formatCode="_([$$-C09]* #,##0.00_);_([$$-C09]* \(#,##0.00\);_([$$-C09]* &quot;-&quot;??_);_(@_)"/>
    </dxf>
    <dxf>
      <numFmt numFmtId="177" formatCode="_([$$-C09]* #,##0.00_);_([$$-C09]* \(#,##0.00\);_([$$-C09]* &quot;-&quot;??_);_(@_)"/>
    </dxf>
    <dxf>
      <numFmt numFmtId="177" formatCode="_([$$-C09]* #,##0.00_);_([$$-C09]* \(#,##0.00\);_([$$-C09]* &quot;-&quot;??_);_(@_)"/>
    </dxf>
    <dxf>
      <numFmt numFmtId="177" formatCode="_([$$-C09]* #,##0.00_);_([$$-C09]* \(#,##0.00\);_([$$-C09]* &quot;-&quot;??_);_(@_)"/>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numFmt numFmtId="178" formatCode="[$$-409]#,##0.0000"/>
    </dxf>
    <dxf>
      <numFmt numFmtId="4" formatCode="#,##0.00"/>
    </dxf>
    <dxf>
      <numFmt numFmtId="167" formatCode="#,##0.0000"/>
      <alignment horizontal="center" vertical="bottom" textRotation="0" wrapText="0" indent="0" justifyLastLine="0" shrinkToFit="0" readingOrder="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Structure" Target="richData/rdsupportingpropertybagstructure.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ichStyles" Target="richData/richStyle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Array" Target="richData/rdarray.xml"/><Relationship Id="rId5" Type="http://schemas.openxmlformats.org/officeDocument/2006/relationships/theme" Target="theme/theme1.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solidFill>
                <a:latin typeface="Cambria" panose="02040503050406030204" pitchFamily="18" charset="0"/>
                <a:ea typeface="+mn-ea"/>
                <a:cs typeface="+mn-cs"/>
              </a:defRPr>
            </a:pPr>
            <a:r>
              <a:rPr lang="en-GB" sz="1600">
                <a:solidFill>
                  <a:schemeClr val="tx1"/>
                </a:solidFill>
                <a:latin typeface="Cambria" panose="02040503050406030204" pitchFamily="18" charset="0"/>
              </a:rPr>
              <a:t>Holding Market Value by Industry</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solidFill>
              <a:latin typeface="Cambria" panose="02040503050406030204" pitchFamily="18" charset="0"/>
              <a:ea typeface="+mn-ea"/>
              <a:cs typeface="+mn-cs"/>
            </a:defRPr>
          </a:pPr>
          <a:endParaRPr lang="en-BD"/>
        </a:p>
      </c:txPr>
    </c:title>
    <c:autoTitleDeleted val="0"/>
    <c:plotArea>
      <c:layout>
        <c:manualLayout>
          <c:layoutTarget val="inner"/>
          <c:xMode val="edge"/>
          <c:yMode val="edge"/>
          <c:x val="0.24775"/>
          <c:y val="0.26132518569656482"/>
          <c:w val="0.4600557742782152"/>
          <c:h val="0.63996970802442221"/>
        </c:manualLayout>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3-840C-5B4C-9369-4779053EABB4}"/>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2-840C-5B4C-9369-4779053EABB4}"/>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1-840C-5B4C-9369-4779053EABB4}"/>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4-840C-5B4C-9369-4779053EABB4}"/>
              </c:ext>
            </c:extLst>
          </c:dPt>
          <c:dLbls>
            <c:dLbl>
              <c:idx val="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4859733158355204"/>
                      <c:h val="0.26342592592592595"/>
                    </c:manualLayout>
                  </c15:layout>
                </c:ext>
                <c:ext xmlns:c16="http://schemas.microsoft.com/office/drawing/2014/chart" uri="{C3380CC4-5D6E-409C-BE32-E72D297353CC}">
                  <c16:uniqueId val="{00000003-840C-5B4C-9369-4779053EABB4}"/>
                </c:ext>
              </c:extLst>
            </c:dLbl>
            <c:dLbl>
              <c:idx val="1"/>
              <c:layout>
                <c:manualLayout>
                  <c:x val="-2.0833333333333325E-2"/>
                  <c:y val="-1.5456407995448923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bestFit"/>
              <c:showLegendKey val="0"/>
              <c:showVal val="0"/>
              <c:showCatName val="1"/>
              <c:showSerName val="0"/>
              <c:showPercent val="1"/>
              <c:showBubbleSize val="0"/>
              <c:extLst>
                <c:ext xmlns:c15="http://schemas.microsoft.com/office/drawing/2012/chart" uri="{CE6537A1-D6FC-4f65-9D91-7224C49458BB}">
                  <c15:layout>
                    <c:manualLayout>
                      <c:w val="0.2867777777777778"/>
                      <c:h val="0.20796311413435872"/>
                    </c:manualLayout>
                  </c15:layout>
                </c:ext>
                <c:ext xmlns:c16="http://schemas.microsoft.com/office/drawing/2014/chart" uri="{C3380CC4-5D6E-409C-BE32-E72D297353CC}">
                  <c16:uniqueId val="{00000002-840C-5B4C-9369-4779053EABB4}"/>
                </c:ext>
              </c:extLst>
            </c:dLbl>
            <c:dLbl>
              <c:idx val="2"/>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2438888888888889"/>
                      <c:h val="0.16648148148148145"/>
                    </c:manualLayout>
                  </c15:layout>
                </c:ext>
                <c:ext xmlns:c16="http://schemas.microsoft.com/office/drawing/2014/chart" uri="{C3380CC4-5D6E-409C-BE32-E72D297353CC}">
                  <c16:uniqueId val="{00000001-840C-5B4C-9369-4779053EABB4}"/>
                </c:ext>
              </c:extLst>
            </c:dLbl>
            <c:dLbl>
              <c:idx val="3"/>
              <c:layout>
                <c:manualLayout>
                  <c:x val="6.9444553805774231E-2"/>
                  <c:y val="3.091281503304702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1276399825021869"/>
                      <c:h val="0.16638888888888889"/>
                    </c:manualLayout>
                  </c15:layout>
                </c:ext>
                <c:ext xmlns:c16="http://schemas.microsoft.com/office/drawing/2014/chart" uri="{C3380CC4-5D6E-409C-BE32-E72D297353CC}">
                  <c16:uniqueId val="{00000004-840C-5B4C-9369-4779053EABB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Dashboard!$B$16:$B$19</c:f>
              <c:strCache>
                <c:ptCount val="4"/>
                <c:pt idx="0">
                  <c:v>Investment Banking &amp; Investment Services</c:v>
                </c:pt>
                <c:pt idx="1">
                  <c:v>Electronic Equipment &amp; Parts</c:v>
                </c:pt>
                <c:pt idx="2">
                  <c:v>Banking Services</c:v>
                </c:pt>
                <c:pt idx="3">
                  <c:v>Aerospace &amp; Defense</c:v>
                </c:pt>
              </c:strCache>
            </c:strRef>
          </c:cat>
          <c:val>
            <c:numRef>
              <c:f>Dashboard!$C$16:$C$19</c:f>
              <c:numCache>
                <c:formatCode>[$$-409]#,##0.00</c:formatCode>
                <c:ptCount val="4"/>
                <c:pt idx="0">
                  <c:v>11108.339999999998</c:v>
                </c:pt>
                <c:pt idx="1">
                  <c:v>3013.875</c:v>
                </c:pt>
                <c:pt idx="2">
                  <c:v>7196.28</c:v>
                </c:pt>
                <c:pt idx="3">
                  <c:v>465.65000000000003</c:v>
                </c:pt>
              </c:numCache>
            </c:numRef>
          </c:val>
          <c:extLst>
            <c:ext xmlns:c16="http://schemas.microsoft.com/office/drawing/2014/chart" uri="{C3380CC4-5D6E-409C-BE32-E72D297353CC}">
              <c16:uniqueId val="{00000000-840C-5B4C-9369-4779053EABB4}"/>
            </c:ext>
          </c:extLst>
        </c:ser>
        <c:dLbls>
          <c:dLblPos val="outEnd"/>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20</xdr:row>
      <xdr:rowOff>0</xdr:rowOff>
    </xdr:from>
    <xdr:to>
      <xdr:col>3</xdr:col>
      <xdr:colOff>0</xdr:colOff>
      <xdr:row>36</xdr:row>
      <xdr:rowOff>191507</xdr:rowOff>
    </xdr:to>
    <xdr:graphicFrame macro="">
      <xdr:nvGraphicFramePr>
        <xdr:cNvPr id="3" name="Chart 2">
          <a:extLst>
            <a:ext uri="{FF2B5EF4-FFF2-40B4-BE49-F238E27FC236}">
              <a16:creationId xmlns:a16="http://schemas.microsoft.com/office/drawing/2014/main" id="{84B1A097-F90B-09FC-CA45-2CBA73B3E7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252">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83</v>
    <v t="i">84</v>
    <v t="i">85</v>
    <v t="i">86</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336</v>
    <v t="i">337</v>
    <v t="i">338</v>
    <v t="i">342</v>
    <v t="i">343</v>
    <v t="i">344</v>
    <v t="i">345</v>
    <v t="i">348</v>
    <v t="i">349</v>
    <v t="i">350</v>
    <v t="i">351</v>
    <v t="i">352</v>
    <v t="i">355</v>
    <v t="i">356</v>
    <v t="i">357</v>
    <v t="i">358</v>
    <v t="i">359</v>
    <v t="i">362</v>
    <v t="i">363</v>
    <v t="i">364</v>
  </a>
  <a r="1" c="252">
    <v>27.25</v>
    <v>27.65</v>
    <v>27.13</v>
    <v>27.64</v>
    <v>27.87</v>
    <v>27.91</v>
    <v>27.91</v>
    <v>27.57</v>
    <v>27.73</v>
    <v>28.39</v>
    <v>29.67</v>
    <v>29.84</v>
    <v>30.43</v>
    <v>30.42</v>
    <v>30.64</v>
    <v>30.85</v>
    <v>30.58</v>
    <v>30.75</v>
    <v>30.27</v>
    <v>30.13</v>
    <v>29.38</v>
    <v>28.91</v>
    <v>28.94</v>
    <v>29.37</v>
    <v>29</v>
    <v>29.11</v>
    <v>28.89</v>
    <v>28.44</v>
    <v>28.49</v>
    <v>28.98</v>
    <v>29.99</v>
    <v>29.94</v>
    <v>30.38</v>
    <v>30.64</v>
    <v>30.75</v>
    <v>31.14</v>
    <v>31.21</v>
    <v>30.9</v>
    <v>31.23</v>
    <v>31.72</v>
    <v>31.79</v>
    <v>31.66</v>
    <v>31.91</v>
    <v>32.1</v>
    <v>32.369999999999997</v>
    <v>32.35</v>
    <v>32.33</v>
    <v>32.07</v>
    <v>32.18</v>
    <v>32.56</v>
    <v>32.47</v>
    <v>32.47</v>
    <v>32.96</v>
    <v>32.94</v>
    <v>33.07</v>
    <v>32.85</v>
    <v>33.25</v>
    <v>33.270000000000003</v>
    <v>33.6</v>
    <v>33.14</v>
    <v>32.74</v>
    <v>32.200000000000003</v>
    <v>32.19</v>
    <v>32.630000000000003</v>
    <v>32.32</v>
    <v>32.11</v>
    <v>32.44</v>
    <v>32.25</v>
    <v>31.62</v>
    <v>31.68</v>
    <v>31.78</v>
    <v>30.53</v>
    <v>30.82</v>
    <v>31.14</v>
    <v>31.32</v>
    <v>31.48</v>
    <v>31.28</v>
    <v>30.86</v>
    <v>31.07</v>
    <v>30.78</v>
    <v>31.09</v>
    <v>31.66</v>
    <v>31.57</v>
    <v>31.68</v>
    <v>31.85</v>
    <v>31.26</v>
    <v>31.55</v>
    <v>31.3</v>
    <v>31.28</v>
    <v>31.11</v>
    <v>30.1</v>
    <v>28.91</v>
    <v>28.25</v>
    <v>28.06</v>
    <v>26.84</v>
    <v>26.33</v>
    <v>26.36</v>
    <v>25.92</v>
    <v>26.06</v>
    <v>27.05</v>
    <v>26.99</v>
    <v>27.13</v>
    <v>27.02</v>
    <v>27.93</v>
    <v>27.79</v>
    <v>28.07</v>
    <v>27.39</v>
    <v>27.51</v>
    <v>27.74</v>
    <v>27.65</v>
    <v>28.15</v>
    <v>28.15</v>
    <v>28.11</v>
    <v>27.77</v>
    <v>28.13</v>
    <v>28.45</v>
    <v>28.3</v>
    <v>28.45</v>
    <v>29</v>
    <v>29.42</v>
    <v>29.65</v>
    <v>29.66</v>
    <v>29.88</v>
    <v>29.87</v>
    <v>29.72</v>
    <v>30.13</v>
    <v>30.33</v>
    <v>30.6</v>
    <v>30.58</v>
    <v>30.96</v>
    <v>30.78</v>
    <v>30.9</v>
    <v>30.91</v>
    <v>30.71</v>
    <v>29.81</v>
    <v>30.22</v>
    <v>30.53</v>
    <v>30.78</v>
    <v>30.81</v>
    <v>31.04</v>
    <v>31.32</v>
    <v>31.42</v>
    <v>30.92</v>
    <v>30.54</v>
    <v>29.94</v>
    <v>30.01</v>
    <v>30.3</v>
    <v>30.61</v>
    <v>29.84</v>
    <v>29.99</v>
    <v>30.59</v>
    <v>30.3</v>
    <v>30.54</v>
    <v>30.34</v>
    <v>30.24</v>
    <v>29.31</v>
    <v>29.62</v>
    <v>29.85</v>
    <v>29.99</v>
    <v>30.28</v>
    <v>29.35</v>
    <v>29.82</v>
    <v>29.96</v>
    <v>29.7</v>
    <v>30.22</v>
    <v>29.82</v>
    <v>29.35</v>
    <v>29.35</v>
    <v>29.25</v>
    <v>28.99</v>
    <v>29.27</v>
    <v>28.81</v>
    <v>28.73</v>
    <v>29.87</v>
    <v>30.51</v>
    <v>30.27</v>
    <v>30.14</v>
    <v>29.64</v>
    <v>29.49</v>
    <v>29.88</v>
    <v>30.59</v>
    <v>31.08</v>
    <v>30.78</v>
    <v>31.23</v>
    <v>31.66</v>
    <v>31.89</v>
    <v>31.4</v>
    <v>31.63</v>
    <v>31.95</v>
    <v>32.07</v>
    <v>31.9</v>
    <v>32</v>
    <v>32.42</v>
    <v>32.700000000000003</v>
    <v>32.74</v>
    <v>32.15</v>
    <v>32.119999999999997</v>
    <v>31.73</v>
    <v>31.95</v>
    <v>31.66</v>
    <v>31</v>
    <v>31.35</v>
    <v>31.26</v>
    <v>30.49</v>
    <v>30.31</v>
    <v>30.6</v>
    <v>30.66</v>
    <v>30.83</v>
    <v>30.97</v>
    <v>31.3</v>
    <v>31.23</v>
    <v>31.49</v>
    <v>31.59</v>
    <v>31.69</v>
    <v>31.54</v>
    <v>31.68</v>
    <v>31.38</v>
    <v>31.26</v>
    <v>31.03</v>
    <v>30.65</v>
    <v>30.12</v>
    <v>30.19</v>
    <v>30.19</v>
    <v>30.79</v>
    <v>30.71</v>
    <v>30.79</v>
    <v>30.4</v>
    <v>30.26</v>
    <v>30.28</v>
    <v>30.26</v>
    <v>30.52</v>
    <v>30.38</v>
    <v>30.22</v>
    <v>29.92</v>
    <v>30.06</v>
    <v>29.42</v>
    <v>29.7</v>
    <v>29.94</v>
    <v>29.76</v>
    <v>30</v>
    <v>29.93</v>
    <v>30.06</v>
    <v>30.8</v>
    <v>31.3</v>
    <v>31.65</v>
    <v>31.67</v>
    <v>31.67</v>
    <v>31.71</v>
    <v>31.6</v>
    <v>31.51</v>
    <v>31.34</v>
    <v>31.48</v>
  </a>
  <a r="1" c="252">
    <v>93.78</v>
    <v>95.67</v>
    <v>93.74</v>
    <v>93.93</v>
    <v>94.74</v>
    <v>93.44</v>
    <v>94.1</v>
    <v>94</v>
    <v>94.3</v>
    <v>99.56</v>
    <v>100.78</v>
    <v>98.55</v>
    <v>100.04</v>
    <v>99.49</v>
    <v>98.57</v>
    <v>98.81</v>
    <v>97.75</v>
    <v>98.09</v>
    <v>96.04</v>
    <v>96.69</v>
    <v>94.71</v>
    <v>93.88</v>
    <v>93.46</v>
    <v>94.82</v>
    <v>94.7</v>
    <v>94.51</v>
    <v>94.6</v>
    <v>94.64</v>
    <v>95.59</v>
    <v>97.41</v>
    <v>99.74</v>
    <v>99.38</v>
    <v>102</v>
    <v>103.78</v>
    <v>104.76</v>
    <v>106.15</v>
    <v>106.29</v>
    <v>105.7</v>
    <v>106.07</v>
    <v>107.45</v>
    <v>107.35</v>
    <v>105.92</v>
    <v>106.14</v>
    <v>106.37</v>
    <v>107.07</v>
    <v>105.77</v>
    <v>104.53</v>
    <v>103.72</v>
    <v>104.36</v>
    <v>105.71</v>
    <v>105.24</v>
    <v>105.38</v>
    <v>106.88</v>
    <v>106.71</v>
    <v>106.55</v>
    <v>106.5</v>
    <v>107.01</v>
    <v>107.24</v>
    <v>108.35</v>
    <v>105.37</v>
    <v>104.75</v>
    <v>103</v>
    <v>103.23</v>
    <v>103.88</v>
    <v>102.97</v>
    <v>102.26</v>
    <v>102.98</v>
    <v>103.71</v>
    <v>102.4</v>
    <v>102.66</v>
    <v>101.7</v>
    <v>101.51</v>
    <v>102.15</v>
    <v>102.28</v>
    <v>103.33</v>
    <v>105.12</v>
    <v>104.8</v>
    <v>103.8</v>
    <v>104.6</v>
    <v>104.5</v>
    <v>105.09</v>
    <v>106.17</v>
    <v>105.43</v>
    <v>106.63</v>
    <v>106.56</v>
    <v>104.36</v>
    <v>106.71</v>
    <v>105.44</v>
    <v>105.2</v>
    <v>104.68</v>
    <v>101.96</v>
    <v>97.47</v>
    <v>94.95</v>
    <v>93.78</v>
    <v>91.2</v>
    <v>90.62</v>
    <v>90.47</v>
    <v>87.26</v>
    <v>87.55</v>
    <v>89.67</v>
    <v>89.57</v>
    <v>89.75</v>
    <v>90.16</v>
    <v>93.74</v>
    <v>93.54</v>
    <v>93</v>
    <v>90.38</v>
    <v>90.7</v>
    <v>91.45</v>
    <v>91.23</v>
    <v>92</v>
    <v>93.08</v>
    <v>92.59</v>
    <v>92.55</v>
    <v>93.63</v>
    <v>94.63</v>
    <v>93.22</v>
    <v>93.27</v>
    <v>94.24</v>
    <v>94.95</v>
    <v>96.02</v>
    <v>97.62</v>
    <v>97.8</v>
    <v>97.07</v>
    <v>96.73</v>
    <v>98.9</v>
    <v>99.89</v>
    <v>100.77</v>
    <v>101.08</v>
    <v>101.97</v>
    <v>100.47</v>
    <v>101.8</v>
    <v>101.41</v>
    <v>102.6</v>
    <v>101.28</v>
    <v>101</v>
    <v>100.85</v>
    <v>100.34</v>
    <v>100.46</v>
    <v>101.46</v>
    <v>99.62</v>
    <v>100.99</v>
    <v>99.95</v>
    <v>98.96</v>
    <v>97.02</v>
    <v>97.2</v>
    <v>97.82</v>
    <v>98.31</v>
    <v>96.28</v>
    <v>96.55</v>
    <v>97.47</v>
    <v>96.05</v>
    <v>96.95</v>
    <v>96.51</v>
    <v>96.11</v>
    <v>94.1</v>
    <v>95.21</v>
    <v>95.53</v>
    <v>96.28</v>
    <v>97.94</v>
    <v>94.46</v>
    <v>95.06</v>
    <v>94.23</v>
    <v>94.66</v>
    <v>96.53</v>
    <v>95.45</v>
    <v>93.64</v>
    <v>93.61</v>
    <v>93.43</v>
    <v>92.54</v>
    <v>93.12</v>
    <v>90.7</v>
    <v>90.61</v>
    <v>94.79</v>
    <v>97.29</v>
    <v>96.88</v>
    <v>96.42</v>
    <v>94.96</v>
    <v>94</v>
    <v>96.29</v>
    <v>98.13</v>
    <v>98.9</v>
    <v>98.09</v>
    <v>99.78</v>
    <v>100.48</v>
    <v>100.77</v>
    <v>99.28</v>
    <v>100.48</v>
    <v>101.78</v>
    <v>102</v>
    <v>102.42</v>
    <v>103.22</v>
    <v>104.68</v>
    <v>106.05</v>
    <v>105.97</v>
    <v>104.5</v>
    <v>103.05</v>
    <v>103.08</v>
    <v>104.48</v>
    <v>104.77</v>
    <v>104.04</v>
    <v>105.81</v>
    <v>105.1</v>
    <v>106.48</v>
    <v>104.58</v>
    <v>105.64</v>
    <v>105.82</v>
    <v>106.58</v>
    <v>107.5</v>
    <v>108.07</v>
    <v>108.01</v>
    <v>109.2</v>
    <v>108.48</v>
    <v>108.09</v>
    <v>107.86</v>
    <v>108.42</v>
    <v>106.95</v>
    <v>106.94</v>
    <v>106.44</v>
    <v>105.55</v>
    <v>105.35</v>
    <v>104.98</v>
    <v>105.39</v>
    <v>106.44</v>
    <v>106.92</v>
    <v>106.8</v>
    <v>105.98</v>
    <v>105.63</v>
    <v>105.33</v>
    <v>104.73</v>
    <v>105.62</v>
    <v>104.82</v>
    <v>103.1</v>
    <v>102.08</v>
    <v>102.6</v>
    <v>101.05</v>
    <v>103.14</v>
    <v>103.32</v>
    <v>103.18</v>
    <v>103.32</v>
    <v>103.32</v>
    <v>103.53</v>
    <v>105.18</v>
    <v>106.5</v>
    <v>107.35</v>
    <v>107.44</v>
    <v>107.65</v>
    <v>108.74</v>
    <v>108.66</v>
    <v>108.61</v>
    <v>108.05</v>
    <v>108.83</v>
  </a>
  <a r="1" c="252">
    <v>81.069999999999993</v>
    <v>83.38</v>
    <v>83.19</v>
    <v>83.73</v>
    <v>84.44</v>
    <v>84.31</v>
    <v>84.56</v>
    <v>84.24</v>
    <v>85.79</v>
    <v>86.71</v>
    <v>83.41</v>
    <v>82.3</v>
    <v>82.92</v>
    <v>82.15</v>
    <v>82.03</v>
    <v>82.04</v>
    <v>81.91</v>
    <v>83.49</v>
    <v>82.93</v>
    <v>84.89</v>
    <v>82.41</v>
    <v>82.27</v>
    <v>82.33</v>
    <v>82.22</v>
    <v>82.65</v>
    <v>80.08</v>
    <v>79.59</v>
    <v>79.44</v>
    <v>79.39</v>
    <v>79.47</v>
    <v>80.37</v>
    <v>79</v>
    <v>80.900000000000006</v>
    <v>79.66</v>
    <v>82.32</v>
    <v>80.89</v>
    <v>82.1</v>
    <v>81.790000000000006</v>
    <v>82</v>
    <v>80.66</v>
    <v>80.62</v>
    <v>80.489999999999995</v>
    <v>80.83</v>
    <v>80.39</v>
    <v>81.55</v>
    <v>81.8</v>
    <v>81.150000000000006</v>
    <v>82.39</v>
    <v>82.55</v>
    <v>82.69</v>
    <v>82</v>
    <v>82.64</v>
    <v>82.69</v>
    <v>82.5</v>
    <v>82.44</v>
    <v>82.23</v>
    <v>82.37</v>
    <v>82.72</v>
    <v>83.63</v>
    <v>82.53</v>
    <v>82.1</v>
    <v>82.2</v>
    <v>84.75</v>
    <v>86.67</v>
    <v>85.96</v>
    <v>86.34</v>
    <v>86.57</v>
    <v>85.52</v>
    <v>84.54</v>
    <v>83.51</v>
    <v>81.510000000000005</v>
    <v>82.13</v>
    <v>80.510000000000005</v>
    <v>82.07</v>
    <v>81.86</v>
    <v>82.22</v>
    <v>82.33</v>
    <v>81.06</v>
    <v>83.01</v>
    <v>83.57</v>
    <v>82.5</v>
    <v>82.75</v>
    <v>81.99</v>
    <v>81.56</v>
    <v>82.71</v>
    <v>80.8</v>
    <v>81.430000000000007</v>
    <v>80.650000000000006</v>
    <v>81.2</v>
    <v>79.97</v>
    <v>77.400000000000006</v>
    <v>79.099999999999994</v>
    <v>79.12</v>
    <v>78.459999999999994</v>
    <v>77.52</v>
    <v>76.739999999999995</v>
    <v>77.400000000000006</v>
    <v>77.87</v>
    <v>78.17</v>
    <v>78.52</v>
    <v>79.709999999999994</v>
    <v>81.55</v>
    <v>82.04</v>
    <v>81.47</v>
    <v>82.02</v>
    <v>83</v>
    <v>81.709999999999994</v>
    <v>81.58</v>
    <v>82.42</v>
    <v>82.82</v>
    <v>84.37</v>
    <v>85.78</v>
    <v>85.14</v>
    <v>83.59</v>
    <v>84.56</v>
    <v>85.11</v>
    <v>84.91</v>
    <v>85.42</v>
    <v>84.59</v>
    <v>84.74</v>
    <v>86.45</v>
    <v>86.02</v>
    <v>86.5</v>
    <v>86.92</v>
    <v>86.35</v>
    <v>86.59</v>
    <v>87.01</v>
    <v>88.26</v>
    <v>88.55</v>
    <v>90.52</v>
    <v>87.45</v>
    <v>87.3</v>
    <v>85.73</v>
    <v>84.26</v>
    <v>84.66</v>
    <v>83.92</v>
    <v>84.19</v>
    <v>82.57</v>
    <v>83.06</v>
    <v>84.24</v>
    <v>84.64</v>
    <v>81.27</v>
    <v>82</v>
    <v>81.819999999999993</v>
    <v>80.91</v>
    <v>79.790000000000006</v>
    <v>79.41</v>
    <v>79.900000000000006</v>
    <v>78.239999999999995</v>
    <v>78.39</v>
    <v>78.45</v>
    <v>78.3</v>
    <v>78</v>
    <v>77.11</v>
    <v>75.23</v>
    <v>75.540000000000006</v>
    <v>74.930000000000007</v>
    <v>74.400000000000006</v>
    <v>75.31</v>
    <v>75.25</v>
    <v>72.78</v>
    <v>74.02</v>
    <v>72.099999999999994</v>
    <v>72.319999999999993</v>
    <v>72.349999999999994</v>
    <v>71.989999999999995</v>
    <v>71.59</v>
    <v>71.75</v>
    <v>70.28</v>
    <v>71.430000000000007</v>
    <v>73.14</v>
    <v>71.760000000000005</v>
    <v>71.319999999999993</v>
    <v>71.680000000000007</v>
    <v>72.739999999999995</v>
    <v>72.11</v>
    <v>70.73</v>
    <v>67.319999999999993</v>
    <v>67.64</v>
    <v>66.42</v>
    <v>65.989999999999995</v>
    <v>68.05</v>
    <v>67.13</v>
    <v>67.540000000000006</v>
    <v>67.08</v>
    <v>66.38</v>
    <v>65.58</v>
    <v>66.39</v>
    <v>66.28</v>
    <v>66.349999999999994</v>
    <v>66.7</v>
    <v>65.25</v>
    <v>67.7</v>
    <v>67.12</v>
    <v>67.53</v>
    <v>66.569999999999993</v>
    <v>67.739999999999995</v>
    <v>68.16</v>
    <v>68.88</v>
    <v>69.5</v>
    <v>68.98</v>
    <v>71.27</v>
    <v>70.540000000000006</v>
    <v>71.12</v>
    <v>71.13</v>
    <v>71</v>
    <v>72.8</v>
    <v>71.489999999999995</v>
    <v>71.290000000000006</v>
    <v>71.569999999999993</v>
    <v>71.47</v>
    <v>72.44</v>
    <v>72.709999999999994</v>
    <v>69.33</v>
    <v>70.47</v>
    <v>70.58</v>
    <v>70.56</v>
    <v>70.19</v>
    <v>68.44</v>
    <v>68.25</v>
    <v>68.14</v>
    <v>68.010000000000005</v>
    <v>68.08</v>
    <v>69</v>
    <v>69.14</v>
    <v>68.75</v>
    <v>68.27</v>
    <v>67.2</v>
    <v>66.89</v>
    <v>66.72</v>
    <v>67.900000000000006</v>
    <v>67.61</v>
    <v>68.010000000000005</v>
    <v>67.81</v>
    <v>68.02</v>
    <v>67.16</v>
    <v>67.87</v>
    <v>67.73</v>
    <v>66.63</v>
    <v>66.34</v>
    <v>66.28</v>
    <v>66.2</v>
    <v>67.989999999999995</v>
    <v>67.72</v>
    <v>68.510000000000005</v>
    <v>69.22</v>
    <v>69.06</v>
    <v>69.290000000000006</v>
    <v>68.75</v>
    <v>69.19</v>
    <v>69.05</v>
    <v>68.569999999999993</v>
  </a>
  <a r="1" c="252">
    <v>1.35</v>
    <v>1.33</v>
    <v>1.39</v>
    <v>1.4550000000000001</v>
    <v>1.49</v>
    <v>1.42</v>
    <v>1.44</v>
    <v>1.45</v>
    <v>1.4</v>
    <v>1.4</v>
    <v>1.415</v>
    <v>1.375</v>
    <v>1.31</v>
    <v>1.31</v>
    <v>1.34</v>
    <v>1.33</v>
    <v>1.34</v>
    <v>1.31</v>
    <v>1.26</v>
    <v>1.24</v>
    <v>1.2150000000000001</v>
    <v>1.29</v>
    <v>1.29</v>
    <v>1.2749999999999999</v>
    <v>1.2749999999999999</v>
    <v>1.2150000000000001</v>
    <v>1.1850000000000001</v>
    <v>1.105</v>
    <v>1.08</v>
    <v>1.08</v>
    <v>1.19</v>
    <v>1.155</v>
    <v>1.165</v>
    <v>1.2</v>
    <v>1.2050000000000001</v>
    <v>1.31</v>
    <v>1.2549999999999999</v>
    <v>1.23</v>
    <v>1.26</v>
    <v>1.29</v>
    <v>1.26</v>
    <v>1.23</v>
    <v>1.28</v>
    <v>1.4</v>
    <v>1.46</v>
    <v>1.4450000000000001</v>
    <v>1.4</v>
    <v>1.39</v>
    <v>1.43</v>
    <v>1.4</v>
    <v>1.33</v>
    <v>1.3</v>
    <v>1.29</v>
    <v>1.28</v>
    <v>1.3</v>
    <v>1.335</v>
    <v>1.3149999999999999</v>
    <v>1.3149999999999999</v>
    <v>1.24</v>
    <v>1.19</v>
    <v>1.2</v>
    <v>1.1950000000000001</v>
    <v>1.21</v>
    <v>1.2</v>
    <v>1.1299999999999999</v>
    <v>1.1100000000000001</v>
    <v>1.07</v>
    <v>1.1000000000000001</v>
    <v>1.08</v>
    <v>1.0149999999999999</v>
    <v>1.0649999999999999</v>
    <v>1.1000000000000001</v>
    <v>1.0349999999999999</v>
    <v>1.0649999999999999</v>
    <v>1.07</v>
    <v>1.07</v>
    <v>1.1200000000000001</v>
    <v>1.1399999999999999</v>
    <v>1.1200000000000001</v>
    <v>1.135</v>
    <v>1.19</v>
    <v>1.1499999999999999</v>
    <v>1.0249999999999999</v>
    <v>0.98</v>
    <v>0.94499999999999995</v>
    <v>0.86</v>
    <v>0.82499999999999996</v>
    <v>0.76</v>
    <v>0.8</v>
    <v>0.71499999999999997</v>
    <v>0.77500000000000002</v>
    <v>0.84</v>
    <v>0.79500000000000004</v>
    <v>0.79500000000000004</v>
    <v>0.73</v>
    <v>0.75</v>
    <v>0.75</v>
    <v>0.73</v>
    <v>0.755</v>
    <v>0.83</v>
    <v>0.75</v>
    <v>0.76</v>
    <v>0.755</v>
    <v>0.76</v>
    <v>0.755</v>
    <v>0.76500000000000001</v>
    <v>0.82499999999999996</v>
    <v>0.84</v>
    <v>0.84</v>
    <v>0.84499999999999997</v>
    <v>0.92</v>
    <v>0.92</v>
    <v>0.9</v>
    <v>0.9</v>
    <v>0.9</v>
    <v>0.9</v>
    <v>0.91</v>
    <v>0.95</v>
    <v>1.0049999999999999</v>
    <v>0.995</v>
    <v>0.995</v>
    <v>1</v>
    <v>0.98</v>
    <v>0.95</v>
    <v>0.91500000000000004</v>
    <v>0.95</v>
    <v>1</v>
    <v>1</v>
    <v>0.99</v>
    <v>1</v>
    <v>0.995</v>
    <v>0.99</v>
    <v>0.98499999999999999</v>
    <v>0.98499999999999999</v>
    <v>0.94</v>
    <v>0.98</v>
    <v>0.99</v>
    <v>0.97</v>
    <v>0.995</v>
    <v>1.03</v>
    <v>1.05</v>
    <v>1.08</v>
    <v>1.08</v>
    <v>1.0249999999999999</v>
    <v>1.0349999999999999</v>
    <v>1.01</v>
    <v>0.99</v>
    <v>0.99</v>
    <v>0.96499999999999997</v>
    <v>1.0249999999999999</v>
    <v>1.01</v>
    <v>0.99</v>
    <v>0.96499999999999997</v>
    <v>0.97</v>
    <v>0.96</v>
    <v>0.93500000000000005</v>
    <v>0.96</v>
    <v>0.93</v>
    <v>0.9</v>
    <v>0.9</v>
    <v>0.91</v>
    <v>0.93500000000000005</v>
    <v>0.91500000000000004</v>
    <v>0.88</v>
    <v>0.85499999999999998</v>
    <v>0.91500000000000004</v>
    <v>0.91500000000000004</v>
    <v>0.84499999999999997</v>
    <v>0.85</v>
    <v>0.83</v>
    <v>0.82</v>
    <v>0.83</v>
    <v>0.84</v>
    <v>0.80500000000000005</v>
    <v>0.875</v>
    <v>0.86499999999999999</v>
    <v>0.875</v>
    <v>0.875</v>
    <v>0.875</v>
    <v>0.83499999999999996</v>
    <v>0.83</v>
    <v>0.81</v>
    <v>0.82</v>
    <v>0.83</v>
    <v>0.85</v>
    <v>0.83</v>
    <v>0.85499999999999998</v>
    <v>0.88</v>
    <v>0.86499999999999999</v>
    <v>0.85</v>
    <v>0.85</v>
    <v>0.81</v>
    <v>0.83499999999999996</v>
    <v>0.87</v>
    <v>0.88</v>
    <v>0.875</v>
    <v>0.86499999999999999</v>
    <v>0.85499999999999998</v>
    <v>0.82</v>
    <v>0.82</v>
    <v>0.83</v>
    <v>0.83499999999999996</v>
    <v>0.82750000000000001</v>
    <v>0.86</v>
    <v>0.93500000000000005</v>
    <v>0.94</v>
    <v>0.85</v>
    <v>0.88</v>
    <v>0.88500000000000001</v>
    <v>0.87</v>
    <v>0.81499999999999995</v>
    <v>0.80500000000000005</v>
    <v>0.81</v>
    <v>0.82</v>
    <v>0.82</v>
    <v>0.8</v>
    <v>0.79</v>
    <v>0.79500000000000004</v>
    <v>0.81</v>
    <v>0.78500000000000003</v>
    <v>0.77</v>
    <v>0.75</v>
    <v>0.72</v>
    <v>0.71</v>
    <v>0.71</v>
    <v>0.74</v>
    <v>0.77</v>
    <v>0.73</v>
    <v>0.73499999999999999</v>
    <v>0.745</v>
    <v>0.73499999999999999</v>
    <v>0.73499999999999999</v>
    <v>0.74</v>
    <v>0.72</v>
    <v>0.73</v>
    <v>0.74</v>
    <v>0.74</v>
    <v>0.76500000000000001</v>
    <v>0.75</v>
    <v>0.76</v>
    <v>0.75</v>
    <v>0.76</v>
    <v>0.77</v>
    <v>0.76</v>
    <v>0.76</v>
    <v>0.76</v>
    <v>0.73499999999999999</v>
    <v>0.75</v>
    <v>0.73499999999999999</v>
    <v>0.74</v>
    <v>0.73</v>
    <v>0.70499999999999996</v>
  </a>
  <a r="1" c="252">
    <v>1.83</v>
    <v>1.86</v>
    <v>2.08</v>
    <v>2.16</v>
    <v>2.31</v>
    <v>2.2000000000000002</v>
    <v>2.2400000000000002</v>
    <v>2.2599999999999998</v>
    <v>2.15</v>
    <v>2.33</v>
    <v>2.27</v>
    <v>2.2000000000000002</v>
    <v>2.15</v>
    <v>2.11</v>
    <v>2.13</v>
    <v>2.1800000000000002</v>
    <v>2.11</v>
    <v>2</v>
    <v>1.89</v>
    <v>1.97</v>
    <v>1.855</v>
    <v>2.08</v>
    <v>1.84</v>
    <v>1.885</v>
    <v>1.82</v>
    <v>1.77</v>
    <v>1.73</v>
    <v>1.7150000000000001</v>
    <v>1.65</v>
    <v>1.81</v>
    <v>1.97</v>
    <v>1.94</v>
    <v>1.855</v>
    <v>1.92</v>
    <v>2.35</v>
    <v>2.5099999999999998</v>
    <v>2.72</v>
    <v>2.98</v>
    <v>3.14</v>
    <v>3.28</v>
    <v>2.89</v>
    <v>2.93</v>
    <v>2.75</v>
    <v>2.86</v>
    <v>2.96</v>
    <v>2.87</v>
    <v>2.7</v>
    <v>2.74</v>
    <v>2.85</v>
    <v>2.79</v>
    <v>2.75</v>
    <v>2.65</v>
    <v>2.4500000000000002</v>
    <v>2.4300000000000002</v>
    <v>2.37</v>
    <v>2.35</v>
    <v>2.25</v>
    <v>2.3199999999999998</v>
    <v>2.27</v>
    <v>2.23</v>
    <v>2.16</v>
    <v>2.09</v>
    <v>2.11</v>
    <v>2.2200000000000002</v>
    <v>2.12</v>
    <v>2.0699999999999998</v>
    <v>2.02</v>
    <v>2.16</v>
    <v>2.0699999999999998</v>
    <v>1.94</v>
    <v>2</v>
    <v>1.925</v>
    <v>1.89</v>
    <v>1.87</v>
    <v>1.96</v>
    <v>1.94</v>
    <v>2.02</v>
    <v>1.9550000000000001</v>
    <v>1.9550000000000001</v>
    <v>1.95</v>
    <v>1.855</v>
    <v>1.77</v>
    <v>1.855</v>
    <v>1.93</v>
    <v>1.93</v>
    <v>2.02</v>
    <v>1.87</v>
    <v>1.86</v>
    <v>1.9</v>
    <v>1.83</v>
    <v>1.7549999999999999</v>
    <v>1.845</v>
    <v>1.9350000000000001</v>
    <v>1.84</v>
    <v>1.71</v>
    <v>1.62</v>
    <v>1.645</v>
    <v>1.645</v>
    <v>1.595</v>
    <v>1.5549999999999999</v>
    <v>1.44</v>
    <v>1.42</v>
    <v>1.5049999999999999</v>
    <v>1.54</v>
    <v>-99999901</v>
    <v>1.1399999999999999</v>
    <v>1.04</v>
    <v>1.01</v>
    <v>0.98</v>
    <v>1</v>
    <v>1.08</v>
    <v>1.0149999999999999</v>
    <v>1.0049999999999999</v>
    <v>0.96499999999999997</v>
    <v>0.91</v>
    <v>0.91</v>
    <v>0.92</v>
    <v>0.81499999999999995</v>
    <v>0.89500000000000002</v>
    <v>0.84499999999999997</v>
    <v>0.85</v>
    <v>0.89500000000000002</v>
    <v>0.875</v>
    <v>0.84499999999999997</v>
    <v>0.83499999999999996</v>
    <v>0.82499999999999996</v>
    <v>0.89</v>
    <v>0.91</v>
    <v>0.89</v>
    <v>0.9</v>
    <v>0.93</v>
    <v>0.95499999999999996</v>
    <v>0.95</v>
    <v>1</v>
    <v>1.105</v>
    <v>1.02</v>
    <v>1.105</v>
    <v>0.97499999999999998</v>
    <v>0.93</v>
    <v>0.85</v>
    <v>0.80500000000000005</v>
    <v>0.76</v>
    <v>0.755</v>
    <v>0.74</v>
    <v>0.78</v>
    <v>0.73</v>
    <v>0.76</v>
    <v>0.77500000000000002</v>
    <v>0.71499999999999997</v>
    <v>0.71499999999999997</v>
    <v>0.72</v>
    <v>-99999901</v>
    <v>-99999901</v>
    <v>-99999901</v>
    <v>-99999901</v>
    <v>-99999901</v>
    <v>0.48</v>
    <v>0.47</v>
    <v>0.49</v>
    <v>0.5</v>
    <v>0.51</v>
    <v>0.55000000000000004</v>
    <v>0.55500000000000005</v>
    <v>0.5</v>
    <v>0.505</v>
    <v>0.48</v>
    <v>0.46500000000000002</v>
    <v>0.49</v>
    <v>0.53</v>
    <v>0.51500000000000001</v>
    <v>0.54</v>
    <v>0.53</v>
    <v>0.51</v>
    <v>0.495</v>
    <v>0.51500000000000001</v>
    <v>0.52</v>
    <v>0.51</v>
    <v>0.51</v>
    <v>0.505</v>
    <v>0.5</v>
    <v>0.53</v>
    <v>0.505</v>
    <v>0.53500000000000003</v>
    <v>0.54</v>
    <v>0.58499999999999996</v>
    <v>0.54</v>
    <v>0.54</v>
    <v>0.54</v>
    <v>0.51500000000000001</v>
    <v>0.53</v>
    <v>0.53</v>
    <v>0.52</v>
    <v>0.51</v>
    <v>0.52</v>
    <v>0.55000000000000004</v>
    <v>0.53500000000000003</v>
    <v>0.53500000000000003</v>
    <v>0.52500000000000002</v>
    <v>0.52</v>
    <v>0.52500000000000002</v>
    <v>0.52500000000000002</v>
    <v>0.52500000000000002</v>
    <v>0.53500000000000003</v>
    <v>0.52500000000000002</v>
    <v>0.52</v>
    <v>0.53</v>
    <v>0.54</v>
    <v>0.55000000000000004</v>
    <v>0.61</v>
    <v>0.59499999999999997</v>
    <v>0.60499999999999998</v>
    <v>0.66500000000000004</v>
    <v>0.56000000000000005</v>
    <v>0.59</v>
    <v>0.65500000000000003</v>
    <v>0.66</v>
    <v>0.66</v>
    <v>0.63</v>
    <v>0.61499999999999999</v>
    <v>0.60499999999999998</v>
    <v>0.59499999999999997</v>
    <v>0.59</v>
    <v>0.56499999999999995</v>
    <v>0.57999999999999996</v>
    <v>0.55000000000000004</v>
    <v>0.54</v>
    <v>0.52</v>
    <v>0.5</v>
    <v>0.47499999999999998</v>
    <v>0.48</v>
    <v>0.48</v>
    <v>0.51</v>
    <v>0.5</v>
    <v>0.495</v>
    <v>0.48499999999999999</v>
    <v>0.48</v>
    <v>0.47</v>
    <v>0.48</v>
    <v>0.48</v>
    <v>0.505</v>
    <v>0.53</v>
    <v>0.53500000000000003</v>
    <v>0.54500000000000004</v>
    <v>0.54</v>
    <v>0.57999999999999996</v>
    <v>0.69</v>
    <v>0.72499999999999998</v>
    <v>0.79</v>
    <v>0.7</v>
    <v>0.71</v>
    <v>0.69</v>
    <v>0.67</v>
  </a>
</arrayData>
</file>

<file path=xl/richData/rdrichvalue.xml><?xml version="1.0" encoding="utf-8"?>
<rvData xmlns="http://schemas.microsoft.com/office/spreadsheetml/2017/richdata" count="1168">
  <rv s="0">
    <v>0</v>
    <v>USD/AUD</v>
    <v>2</v>
    <v>3</v>
    <v>Finance</v>
    <v>4</v>
    <v>en-GB</v>
    <v>avykh7</v>
    <v>268435456</v>
    <v>1</v>
    <v>Powered by Refinitiv</v>
    <v>1.6205000000000001</v>
    <v>1.3048</v>
    <v>-1.0500000000000001E-2</v>
    <v>-7.4009999999999996E-3</v>
    <v>AUD</v>
    <v>USD</v>
    <v>1.4218999999999999</v>
    <v>Currency Pair</v>
    <v>44951.810196759259</v>
    <v>1.4040999999999999</v>
    <v>US Dollar/Australian Dollar FX Cross Rate</v>
    <v>1.4186000000000001</v>
    <v>1.4188000000000001</v>
    <v>1.4083000000000001</v>
    <v>USDAUD</v>
    <v>USD/AUD</v>
  </rv>
  <rv s="1">
    <v>0</v>
  </rv>
  <rv s="2">
    <v>https://www.bing.com/financeapi/forcetrigger?t=aa4pa2&amp;q=XASX%3aASX&amp;form=skydnc</v>
    <v>Learn more on Bing</v>
  </rv>
  <rv s="3">
    <v>5</v>
    <v>ASX LIMITED (XASX:ASX)</v>
    <v>6</v>
    <v>7</v>
    <v>Finance</v>
    <v>8</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2</v>
    <v>68.2</v>
    <v>13367750000</v>
    <v>ASX LIMITED</v>
    <v>ASX LIMITED</v>
    <v>69.45</v>
    <v>26.28</v>
    <v>69.05</v>
    <v>68.569999999999993</v>
    <v>193595200</v>
    <v>ASX</v>
    <v>ASX LIMITED (XASX:ASX)</v>
    <v>329352</v>
    <v>440840</v>
    <v>1987</v>
  </rv>
  <rv s="1">
    <v>3</v>
  </rv>
  <rv s="2">
    <v>https://www.bing.com/financeapi/forcetrigger?t=aa5c2w&amp;q=XASX%3aCAT&amp;form=skydnc</v>
    <v>Learn more on Bing</v>
  </rv>
  <rv s="4">
    <v>9</v>
    <v>CATAPULT GROUP INTERNATIONAL LTD (XASX:CAT)</v>
    <v>6</v>
    <v>10</v>
    <v>Finance</v>
    <v>8</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5</v>
    <v>0.70499999999999996</v>
    <v>178162300</v>
    <v>CATAPULT GROUP INTERNATIONAL LTD</v>
    <v>CATAPULT GROUP INTERNATIONAL LTD</v>
    <v>0.73</v>
    <v>28.45</v>
    <v>0.73</v>
    <v>0.70499999999999996</v>
    <v>244057900</v>
    <v>CAT</v>
    <v>CATAPULT GROUP INTERNATIONAL LTD (XASX:CAT)</v>
    <v>95020</v>
    <v>62270</v>
    <v>2013</v>
  </rv>
  <rv s="1">
    <v>6</v>
  </rv>
  <rv s="2">
    <v>https://www.bing.com/financeapi/forcetrigger?t=aa5cec&amp;q=XASX%3aCBA&amp;form=skydnc</v>
    <v>Learn more on Bing</v>
  </rv>
  <rv s="3">
    <v>5</v>
    <v>COMMONWEALTH BANK OF AUSTRALIA (XASX:CBA)</v>
    <v>6</v>
    <v>7</v>
    <v>Finance</v>
    <v>8</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8</v>
    <v>107.79</v>
    <v>182433200000</v>
    <v>COMMONWEALTH BANK OF AUSTRALIA</v>
    <v>COMMONWEALTH BANK OF AUSTRALIA</v>
    <v>108.01</v>
    <v>17.28</v>
    <v>108.05</v>
    <v>108.83</v>
    <v>1688414000</v>
    <v>CBA</v>
    <v>COMMONWEALTH BANK OF AUSTRALIA (XASX:CBA)</v>
    <v>1620732</v>
    <v>2025450</v>
    <v>1991</v>
  </rv>
  <rv s="1">
    <v>9</v>
  </rv>
  <rv s="2">
    <v>https://www.bing.com/financeapi/forcetrigger?t=aa658m&amp;q=XASX%3aEOS&amp;form=skydnc</v>
    <v>Learn more on Bing</v>
  </rv>
  <rv s="3">
    <v>5</v>
    <v>ELECTRO OPTIC SYSTEMS HOLDINGS LIMITED (XASX:EOS)</v>
    <v>6</v>
    <v>7</v>
    <v>Finance</v>
    <v>8</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11</v>
    <v>0.65</v>
    <v>118152800</v>
    <v>ELECTRO OPTIC SYSTEMS HOLDINGS LIMITED</v>
    <v>ELECTRO OPTIC SYSTEMS HOLDINGS LIMITED</v>
    <v>0.67500000000000004</v>
    <v>28.53</v>
    <v>0.69</v>
    <v>0.67</v>
    <v>171236000</v>
    <v>EOS</v>
    <v>ELECTRO OPTIC SYSTEMS HOLDINGS LIMITED (XASX:EOS)</v>
    <v>353942</v>
    <v>700850</v>
    <v>2000</v>
  </rv>
  <rv s="1">
    <v>12</v>
  </rv>
  <rv s="2">
    <v>https://www.bing.com/financeapi/forcetrigger?t=aa81zr&amp;q=XASX%3aNAB&amp;form=skydnc</v>
    <v>Learn more on Bing</v>
  </rv>
  <rv s="3">
    <v>5</v>
    <v>NATIONAL AUSTRALIA BANK LIMITED (XASX:NAB)</v>
    <v>6</v>
    <v>7</v>
    <v>Finance</v>
    <v>8</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14</v>
    <v>31.25</v>
    <v>98662430000</v>
    <v>NATIONAL AUSTRALIA BANK LIMITED</v>
    <v>NATIONAL AUSTRALIA BANK LIMITED</v>
    <v>31.42</v>
    <v>14.7</v>
    <v>31.34</v>
    <v>31.48</v>
    <v>3148131000</v>
    <v>NAB</v>
    <v>NATIONAL AUSTRALIA BANK LIMITED (XASX:NAB)</v>
    <v>4019102</v>
    <v>4361310</v>
    <v>1893</v>
  </rv>
  <rv s="1">
    <v>15</v>
  </rv>
  <rv s="2">
    <v>https://www.bing.com/financeapi/forcetrigger?t=aa759c&amp;q=XASX%3aIVC&amp;form=skydnc</v>
    <v>Learn more on Bing</v>
  </rv>
  <rv s="3">
    <v>5</v>
    <v>INVOCARE LIMITED (XASX:IVC)</v>
    <v>6</v>
    <v>7</v>
    <v>Finance</v>
    <v>8</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17</v>
    <v>11.35</v>
    <v>1637971000</v>
    <v>INVOCARE LIMITED</v>
    <v>INVOCARE LIMITED</v>
    <v>11.4</v>
    <v>82.99</v>
    <v>11.37</v>
    <v>11.36</v>
    <v>144060700</v>
    <v>IVC</v>
    <v>INVOCARE LIMITED (XASX:IVC)</v>
    <v>231685</v>
    <v>176510</v>
    <v>2001</v>
  </rv>
  <rv s="1">
    <v>18</v>
  </rv>
  <rv s="2">
    <v>https://www.bing.com/financeapi/forcetrigger?t=aa5rc7&amp;q=XASX%3aCWN&amp;form=skydnc</v>
    <v>Learn more on Bing</v>
  </rv>
  <rv s="5">
    <v>11</v>
    <v>CROWN RESORTS LIMITED (XASX:CWN)</v>
    <v>6</v>
    <v>12</v>
    <v>Finance</v>
    <v>8</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20</v>
    <v>11.39</v>
    <v>7557086000</v>
    <v>CROWN RESORTS LIMITED</v>
    <v>CROWN RESORTS LIMITED</v>
    <v>11.49</v>
    <v>82.54</v>
    <v>11.39</v>
    <v>11.48</v>
    <v>677158300</v>
    <v>CWN</v>
    <v>CROWN RESORTS LIMITED (XASX:CWN)</v>
    <v>247001</v>
    <v>2007</v>
  </rv>
  <rv s="1">
    <v>21</v>
  </rv>
  <rv s="2">
    <v>https://www.bing.com/financeapi/forcetrigger?t=aa8rvh&amp;q=XASX%3aQAN&amp;form=skydnc</v>
    <v>Learn more on Bing</v>
  </rv>
  <rv s="3">
    <v>5</v>
    <v>QANTAS AIRWAYS LIMITED (XASX:QAN)</v>
    <v>6</v>
    <v>7</v>
    <v>Finance</v>
    <v>8</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23</v>
    <v>6.41</v>
    <v>11646050000</v>
    <v>QANTAS AIRWAYS LIMITED</v>
    <v>QANTAS AIRWAYS LIMITED</v>
    <v>6.43</v>
    <v>7.04</v>
    <v>6.41</v>
    <v>6.47</v>
    <v>1816856000</v>
    <v>QAN</v>
    <v>QANTAS AIRWAYS LIMITED (XASX:QAN)</v>
    <v>5260501</v>
    <v>5943190</v>
    <v>1934</v>
  </rv>
  <rv s="1">
    <v>24</v>
  </rv>
  <rv s="6">
    <fb>44588</fb>
    <v>13</v>
  </rv>
  <rv s="6">
    <fb>44589</fb>
    <v>13</v>
  </rv>
  <rv s="6">
    <fb>44592</fb>
    <v>13</v>
  </rv>
  <rv s="6">
    <fb>44593</fb>
    <v>13</v>
  </rv>
  <rv s="6">
    <fb>44594</fb>
    <v>13</v>
  </rv>
  <rv s="6">
    <fb>44595</fb>
    <v>13</v>
  </rv>
  <rv s="6">
    <fb>44596</fb>
    <v>13</v>
  </rv>
  <rv s="6">
    <fb>44599</fb>
    <v>13</v>
  </rv>
  <rv s="6">
    <fb>44600</fb>
    <v>13</v>
  </rv>
  <rv s="6">
    <fb>44601</fb>
    <v>13</v>
  </rv>
  <rv s="6">
    <fb>44602</fb>
    <v>13</v>
  </rv>
  <rv s="6">
    <fb>44603</fb>
    <v>13</v>
  </rv>
  <rv s="6">
    <fb>44606</fb>
    <v>13</v>
  </rv>
  <rv s="6">
    <fb>44607</fb>
    <v>13</v>
  </rv>
  <rv s="6">
    <fb>44608</fb>
    <v>13</v>
  </rv>
  <rv s="6">
    <fb>44609</fb>
    <v>13</v>
  </rv>
  <rv s="6">
    <fb>44610</fb>
    <v>13</v>
  </rv>
  <rv s="6">
    <fb>44613</fb>
    <v>13</v>
  </rv>
  <rv s="6">
    <fb>44614</fb>
    <v>13</v>
  </rv>
  <rv s="6">
    <fb>44615</fb>
    <v>13</v>
  </rv>
  <rv s="6">
    <fb>44616</fb>
    <v>13</v>
  </rv>
  <rv s="6">
    <fb>44617</fb>
    <v>13</v>
  </rv>
  <rv s="6">
    <fb>44620</fb>
    <v>13</v>
  </rv>
  <rv s="6">
    <fb>44621</fb>
    <v>13</v>
  </rv>
  <rv s="6">
    <fb>44622</fb>
    <v>13</v>
  </rv>
  <rv s="6">
    <fb>44623</fb>
    <v>13</v>
  </rv>
  <rv s="6">
    <fb>44624</fb>
    <v>13</v>
  </rv>
  <rv s="6">
    <fb>44627</fb>
    <v>13</v>
  </rv>
  <rv s="6">
    <fb>44628</fb>
    <v>13</v>
  </rv>
  <rv s="6">
    <fb>44629</fb>
    <v>13</v>
  </rv>
  <rv s="6">
    <fb>44630</fb>
    <v>13</v>
  </rv>
  <rv s="6">
    <fb>44631</fb>
    <v>13</v>
  </rv>
  <rv s="6">
    <fb>44634</fb>
    <v>13</v>
  </rv>
  <rv s="6">
    <fb>44635</fb>
    <v>13</v>
  </rv>
  <rv s="6">
    <fb>44636</fb>
    <v>13</v>
  </rv>
  <rv s="6">
    <fb>44637</fb>
    <v>13</v>
  </rv>
  <rv s="6">
    <fb>44638</fb>
    <v>13</v>
  </rv>
  <rv s="6">
    <fb>44641</fb>
    <v>13</v>
  </rv>
  <rv s="6">
    <fb>44642</fb>
    <v>13</v>
  </rv>
  <rv s="6">
    <fb>44643</fb>
    <v>13</v>
  </rv>
  <rv s="6">
    <fb>44644</fb>
    <v>13</v>
  </rv>
  <rv s="6">
    <fb>44645</fb>
    <v>13</v>
  </rv>
  <rv s="6">
    <fb>44648</fb>
    <v>13</v>
  </rv>
  <rv s="6">
    <fb>44649</fb>
    <v>13</v>
  </rv>
  <rv s="6">
    <fb>44650</fb>
    <v>13</v>
  </rv>
  <rv s="6">
    <fb>44651</fb>
    <v>13</v>
  </rv>
  <rv s="6">
    <fb>44652</fb>
    <v>13</v>
  </rv>
  <rv s="6">
    <fb>44655</fb>
    <v>13</v>
  </rv>
  <rv s="6">
    <fb>44656</fb>
    <v>13</v>
  </rv>
  <rv s="6">
    <fb>44657</fb>
    <v>13</v>
  </rv>
  <rv s="6">
    <fb>44658</fb>
    <v>13</v>
  </rv>
  <rv s="6">
    <fb>44659</fb>
    <v>13</v>
  </rv>
  <rv s="6">
    <fb>44662</fb>
    <v>13</v>
  </rv>
  <rv s="6">
    <fb>44663</fb>
    <v>13</v>
  </rv>
  <rv s="6">
    <fb>44664</fb>
    <v>13</v>
  </rv>
  <rv s="6">
    <fb>44665</fb>
    <v>13</v>
  </rv>
  <rv s="6">
    <fb>44670</fb>
    <v>13</v>
  </rv>
  <rv s="6">
    <fb>44671</fb>
    <v>13</v>
  </rv>
  <rv s="6">
    <fb>44672</fb>
    <v>13</v>
  </rv>
  <rv s="6">
    <fb>44673</fb>
    <v>13</v>
  </rv>
  <rv s="6">
    <fb>44677</fb>
    <v>13</v>
  </rv>
  <rv s="6">
    <fb>44678</fb>
    <v>13</v>
  </rv>
  <rv s="6">
    <fb>44679</fb>
    <v>13</v>
  </rv>
  <rv s="6">
    <fb>44680</fb>
    <v>13</v>
  </rv>
  <rv s="6">
    <fb>44683</fb>
    <v>13</v>
  </rv>
  <rv s="6">
    <fb>44684</fb>
    <v>13</v>
  </rv>
  <rv s="6">
    <fb>44685</fb>
    <v>13</v>
  </rv>
  <rv s="6">
    <fb>44686</fb>
    <v>13</v>
  </rv>
  <rv s="6">
    <fb>44687</fb>
    <v>13</v>
  </rv>
  <rv s="6">
    <fb>44690</fb>
    <v>13</v>
  </rv>
  <rv s="6">
    <fb>44691</fb>
    <v>13</v>
  </rv>
  <rv s="6">
    <fb>44692</fb>
    <v>13</v>
  </rv>
  <rv s="6">
    <fb>44693</fb>
    <v>13</v>
  </rv>
  <rv s="6">
    <fb>44694</fb>
    <v>13</v>
  </rv>
  <rv s="6">
    <fb>44697</fb>
    <v>13</v>
  </rv>
  <rv s="6">
    <fb>44698</fb>
    <v>13</v>
  </rv>
  <rv s="6">
    <fb>44699</fb>
    <v>13</v>
  </rv>
  <rv s="6">
    <fb>44700</fb>
    <v>13</v>
  </rv>
  <rv s="6">
    <fb>44701</fb>
    <v>13</v>
  </rv>
  <rv s="6">
    <fb>44704</fb>
    <v>13</v>
  </rv>
  <rv s="6">
    <fb>44705</fb>
    <v>13</v>
  </rv>
  <rv s="6">
    <fb>44706</fb>
    <v>13</v>
  </rv>
  <rv s="6">
    <fb>44707</fb>
    <v>13</v>
  </rv>
  <rv s="6">
    <fb>44708</fb>
    <v>13</v>
  </rv>
  <rv s="6">
    <fb>44711</fb>
    <v>13</v>
  </rv>
  <rv s="6">
    <fb>44712</fb>
    <v>13</v>
  </rv>
  <rv s="6">
    <fb>44713</fb>
    <v>13</v>
  </rv>
  <rv s="6">
    <fb>44714</fb>
    <v>13</v>
  </rv>
  <rv s="6">
    <fb>44715</fb>
    <v>13</v>
  </rv>
  <rv s="6">
    <fb>44718</fb>
    <v>13</v>
  </rv>
  <rv s="6">
    <fb>44719</fb>
    <v>13</v>
  </rv>
  <rv s="6">
    <fb>44720</fb>
    <v>13</v>
  </rv>
  <rv s="6">
    <fb>44721</fb>
    <v>13</v>
  </rv>
  <rv s="6">
    <fb>44722</fb>
    <v>13</v>
  </rv>
  <rv s="6">
    <fb>44726</fb>
    <v>13</v>
  </rv>
  <rv s="6">
    <fb>44727</fb>
    <v>13</v>
  </rv>
  <rv s="6">
    <fb>44728</fb>
    <v>13</v>
  </rv>
  <rv s="6">
    <fb>44729</fb>
    <v>13</v>
  </rv>
  <rv s="6">
    <fb>44732</fb>
    <v>13</v>
  </rv>
  <rv s="6">
    <fb>44733</fb>
    <v>13</v>
  </rv>
  <rv s="6">
    <fb>44734</fb>
    <v>13</v>
  </rv>
  <rv s="6">
    <fb>44735</fb>
    <v>13</v>
  </rv>
  <rv s="6">
    <fb>44736</fb>
    <v>13</v>
  </rv>
  <rv s="6">
    <fb>44739</fb>
    <v>13</v>
  </rv>
  <rv s="6">
    <fb>44740</fb>
    <v>13</v>
  </rv>
  <rv s="6">
    <fb>44741</fb>
    <v>13</v>
  </rv>
  <rv s="6">
    <fb>44742</fb>
    <v>13</v>
  </rv>
  <rv s="6">
    <fb>44743</fb>
    <v>13</v>
  </rv>
  <rv s="6">
    <fb>44746</fb>
    <v>13</v>
  </rv>
  <rv s="6">
    <fb>44747</fb>
    <v>13</v>
  </rv>
  <rv s="6">
    <fb>44748</fb>
    <v>13</v>
  </rv>
  <rv s="6">
    <fb>44749</fb>
    <v>13</v>
  </rv>
  <rv s="6">
    <fb>44750</fb>
    <v>13</v>
  </rv>
  <rv s="6">
    <fb>44753</fb>
    <v>13</v>
  </rv>
  <rv s="6">
    <fb>44754</fb>
    <v>13</v>
  </rv>
  <rv s="6">
    <fb>44755</fb>
    <v>13</v>
  </rv>
  <rv s="6">
    <fb>44756</fb>
    <v>13</v>
  </rv>
  <rv s="6">
    <fb>44757</fb>
    <v>13</v>
  </rv>
  <rv s="6">
    <fb>44760</fb>
    <v>13</v>
  </rv>
  <rv s="6">
    <fb>44761</fb>
    <v>13</v>
  </rv>
  <rv s="6">
    <fb>44762</fb>
    <v>13</v>
  </rv>
  <rv s="6">
    <fb>44763</fb>
    <v>13</v>
  </rv>
  <rv s="6">
    <fb>44764</fb>
    <v>13</v>
  </rv>
  <rv s="6">
    <fb>44767</fb>
    <v>13</v>
  </rv>
  <rv s="6">
    <fb>44768</fb>
    <v>13</v>
  </rv>
  <rv s="6">
    <fb>44769</fb>
    <v>13</v>
  </rv>
  <rv s="6">
    <fb>44770</fb>
    <v>13</v>
  </rv>
  <rv s="6">
    <fb>44771</fb>
    <v>13</v>
  </rv>
  <rv s="6">
    <fb>44774</fb>
    <v>13</v>
  </rv>
  <rv s="6">
    <fb>44775</fb>
    <v>13</v>
  </rv>
  <rv s="6">
    <fb>44776</fb>
    <v>13</v>
  </rv>
  <rv s="6">
    <fb>44777</fb>
    <v>13</v>
  </rv>
  <rv s="6">
    <fb>44778</fb>
    <v>13</v>
  </rv>
  <rv s="6">
    <fb>44781</fb>
    <v>13</v>
  </rv>
  <rv s="6">
    <fb>44782</fb>
    <v>13</v>
  </rv>
  <rv s="6">
    <fb>44783</fb>
    <v>13</v>
  </rv>
  <rv s="6">
    <fb>44784</fb>
    <v>13</v>
  </rv>
  <rv s="6">
    <fb>44785</fb>
    <v>13</v>
  </rv>
  <rv s="6">
    <fb>44788</fb>
    <v>13</v>
  </rv>
  <rv s="6">
    <fb>44789</fb>
    <v>13</v>
  </rv>
  <rv s="6">
    <fb>44790</fb>
    <v>13</v>
  </rv>
  <rv s="6">
    <fb>44791</fb>
    <v>13</v>
  </rv>
  <rv s="6">
    <fb>44792</fb>
    <v>13</v>
  </rv>
  <rv s="6">
    <fb>44795</fb>
    <v>13</v>
  </rv>
  <rv s="6">
    <fb>44796</fb>
    <v>13</v>
  </rv>
  <rv s="6">
    <fb>44797</fb>
    <v>13</v>
  </rv>
  <rv s="6">
    <fb>44798</fb>
    <v>13</v>
  </rv>
  <rv s="6">
    <fb>44799</fb>
    <v>13</v>
  </rv>
  <rv s="6">
    <fb>44802</fb>
    <v>13</v>
  </rv>
  <rv s="6">
    <fb>44803</fb>
    <v>13</v>
  </rv>
  <rv s="6">
    <fb>44804</fb>
    <v>13</v>
  </rv>
  <rv s="6">
    <fb>44805</fb>
    <v>13</v>
  </rv>
  <rv s="6">
    <fb>44806</fb>
    <v>13</v>
  </rv>
  <rv s="6">
    <fb>44809</fb>
    <v>13</v>
  </rv>
  <rv s="6">
    <fb>44810</fb>
    <v>13</v>
  </rv>
  <rv s="6">
    <fb>44811</fb>
    <v>13</v>
  </rv>
  <rv s="6">
    <fb>44812</fb>
    <v>13</v>
  </rv>
  <rv s="6">
    <fb>44813</fb>
    <v>13</v>
  </rv>
  <rv s="6">
    <fb>44816</fb>
    <v>13</v>
  </rv>
  <rv s="6">
    <fb>44817</fb>
    <v>13</v>
  </rv>
  <rv s="6">
    <fb>44818</fb>
    <v>13</v>
  </rv>
  <rv s="6">
    <fb>44819</fb>
    <v>13</v>
  </rv>
  <rv s="6">
    <fb>44820</fb>
    <v>13</v>
  </rv>
  <rv s="6">
    <fb>44823</fb>
    <v>13</v>
  </rv>
  <rv s="6">
    <fb>44824</fb>
    <v>13</v>
  </rv>
  <rv s="6">
    <fb>44825</fb>
    <v>13</v>
  </rv>
  <rv s="6">
    <fb>44827</fb>
    <v>13</v>
  </rv>
  <rv s="6">
    <fb>44830</fb>
    <v>13</v>
  </rv>
  <rv s="6">
    <fb>44831</fb>
    <v>13</v>
  </rv>
  <rv s="6">
    <fb>44832</fb>
    <v>13</v>
  </rv>
  <rv s="6">
    <fb>44833</fb>
    <v>13</v>
  </rv>
  <rv s="6">
    <fb>44834</fb>
    <v>13</v>
  </rv>
  <rv s="6">
    <fb>44837</fb>
    <v>13</v>
  </rv>
  <rv s="6">
    <fb>44838</fb>
    <v>13</v>
  </rv>
  <rv s="6">
    <fb>44839</fb>
    <v>13</v>
  </rv>
  <rv s="6">
    <fb>44840</fb>
    <v>13</v>
  </rv>
  <rv s="6">
    <fb>44841</fb>
    <v>13</v>
  </rv>
  <rv s="6">
    <fb>44844</fb>
    <v>13</v>
  </rv>
  <rv s="6">
    <fb>44845</fb>
    <v>13</v>
  </rv>
  <rv s="6">
    <fb>44846</fb>
    <v>13</v>
  </rv>
  <rv s="6">
    <fb>44847</fb>
    <v>13</v>
  </rv>
  <rv s="6">
    <fb>44848</fb>
    <v>13</v>
  </rv>
  <rv s="6">
    <fb>44851</fb>
    <v>13</v>
  </rv>
  <rv s="6">
    <fb>44852</fb>
    <v>13</v>
  </rv>
  <rv s="6">
    <fb>44853</fb>
    <v>13</v>
  </rv>
  <rv s="6">
    <fb>44854</fb>
    <v>13</v>
  </rv>
  <rv s="6">
    <fb>44855</fb>
    <v>13</v>
  </rv>
  <rv s="6">
    <fb>44858</fb>
    <v>13</v>
  </rv>
  <rv s="6">
    <fb>44859</fb>
    <v>13</v>
  </rv>
  <rv s="6">
    <fb>44860</fb>
    <v>13</v>
  </rv>
  <rv s="6">
    <fb>44861</fb>
    <v>13</v>
  </rv>
  <rv s="6">
    <fb>44862</fb>
    <v>13</v>
  </rv>
  <rv s="6">
    <fb>44865</fb>
    <v>13</v>
  </rv>
  <rv s="6">
    <fb>44866</fb>
    <v>13</v>
  </rv>
  <rv s="6">
    <fb>44867</fb>
    <v>13</v>
  </rv>
  <rv s="6">
    <fb>44868</fb>
    <v>13</v>
  </rv>
  <rv s="6">
    <fb>44869</fb>
    <v>13</v>
  </rv>
  <rv s="6">
    <fb>44872</fb>
    <v>13</v>
  </rv>
  <rv s="6">
    <fb>44873</fb>
    <v>13</v>
  </rv>
  <rv s="6">
    <fb>44874</fb>
    <v>13</v>
  </rv>
  <rv s="6">
    <fb>44875</fb>
    <v>13</v>
  </rv>
  <rv s="6">
    <fb>44876</fb>
    <v>13</v>
  </rv>
  <rv s="6">
    <fb>44879</fb>
    <v>13</v>
  </rv>
  <rv s="6">
    <fb>44880</fb>
    <v>13</v>
  </rv>
  <rv s="6">
    <fb>44881</fb>
    <v>13</v>
  </rv>
  <rv s="6">
    <fb>44882</fb>
    <v>13</v>
  </rv>
  <rv s="6">
    <fb>44883</fb>
    <v>13</v>
  </rv>
  <rv s="6">
    <fb>44886</fb>
    <v>13</v>
  </rv>
  <rv s="6">
    <fb>44887</fb>
    <v>13</v>
  </rv>
  <rv s="6">
    <fb>44888</fb>
    <v>13</v>
  </rv>
  <rv s="6">
    <fb>44889</fb>
    <v>13</v>
  </rv>
  <rv s="6">
    <fb>44890</fb>
    <v>13</v>
  </rv>
  <rv s="6">
    <fb>44893</fb>
    <v>13</v>
  </rv>
  <rv s="6">
    <fb>44894</fb>
    <v>13</v>
  </rv>
  <rv s="6">
    <fb>44895</fb>
    <v>13</v>
  </rv>
  <rv s="6">
    <fb>44896</fb>
    <v>13</v>
  </rv>
  <rv s="6">
    <fb>44897</fb>
    <v>13</v>
  </rv>
  <rv s="6">
    <fb>44900</fb>
    <v>13</v>
  </rv>
  <rv s="6">
    <fb>44901</fb>
    <v>13</v>
  </rv>
  <rv s="6">
    <fb>44902</fb>
    <v>13</v>
  </rv>
  <rv s="6">
    <fb>44903</fb>
    <v>13</v>
  </rv>
  <rv s="6">
    <fb>44904</fb>
    <v>13</v>
  </rv>
  <rv s="6">
    <fb>44907</fb>
    <v>13</v>
  </rv>
  <rv s="6">
    <fb>44908</fb>
    <v>13</v>
  </rv>
  <rv s="6">
    <fb>44909</fb>
    <v>13</v>
  </rv>
  <rv s="6">
    <fb>44910</fb>
    <v>13</v>
  </rv>
  <rv s="6">
    <fb>44911</fb>
    <v>13</v>
  </rv>
  <rv s="6">
    <fb>44914</fb>
    <v>13</v>
  </rv>
  <rv s="6">
    <fb>44915</fb>
    <v>13</v>
  </rv>
  <rv s="6">
    <fb>44916</fb>
    <v>13</v>
  </rv>
  <rv s="6">
    <fb>44917</fb>
    <v>13</v>
  </rv>
  <rv s="6">
    <fb>44918</fb>
    <v>13</v>
  </rv>
  <rv s="6">
    <fb>44923</fb>
    <v>13</v>
  </rv>
  <rv s="6">
    <fb>44924</fb>
    <v>13</v>
  </rv>
  <rv s="6">
    <fb>44925</fb>
    <v>13</v>
  </rv>
  <rv s="6">
    <fb>44929</fb>
    <v>13</v>
  </rv>
  <rv s="6">
    <fb>44930</fb>
    <v>13</v>
  </rv>
  <rv s="6">
    <fb>44931</fb>
    <v>13</v>
  </rv>
  <rv s="6">
    <fb>44932</fb>
    <v>13</v>
  </rv>
  <rv s="6">
    <fb>44935</fb>
    <v>13</v>
  </rv>
  <rv s="6">
    <fb>44936</fb>
    <v>13</v>
  </rv>
  <rv s="6">
    <fb>44937</fb>
    <v>13</v>
  </rv>
  <rv s="6">
    <fb>44938</fb>
    <v>13</v>
  </rv>
  <rv s="6">
    <fb>44939</fb>
    <v>13</v>
  </rv>
  <rv s="6">
    <fb>44942</fb>
    <v>13</v>
  </rv>
  <rv s="6">
    <fb>44943</fb>
    <v>13</v>
  </rv>
  <rv s="6">
    <fb>44944</fb>
    <v>13</v>
  </rv>
  <rv s="6">
    <fb>44945</fb>
    <v>13</v>
  </rv>
  <rv s="6">
    <fb>44946</fb>
    <v>13</v>
  </rv>
  <rv s="6">
    <fb>44949</fb>
    <v>13</v>
  </rv>
  <rv s="6">
    <fb>44950</fb>
    <v>13</v>
  </rv>
  <rv s="6">
    <fb>44951</fb>
    <v>13</v>
  </rv>
  <rv s="6">
    <fb>81.069999999999993</fb>
    <v>14</v>
  </rv>
  <rv s="6">
    <fb>83.38</fb>
    <v>14</v>
  </rv>
  <rv s="6">
    <fb>83.19</fb>
    <v>14</v>
  </rv>
  <rv s="6">
    <fb>83.73</fb>
    <v>14</v>
  </rv>
  <rv s="6">
    <fb>84.44</fb>
    <v>14</v>
  </rv>
  <rv s="6">
    <fb>84.31</fb>
    <v>14</v>
  </rv>
  <rv s="6">
    <fb>84.56</fb>
    <v>14</v>
  </rv>
  <rv s="6">
    <fb>84.24</fb>
    <v>14</v>
  </rv>
  <rv s="6">
    <fb>85.79</fb>
    <v>14</v>
  </rv>
  <rv s="6">
    <fb>86.71</fb>
    <v>14</v>
  </rv>
  <rv s="6">
    <fb>83.41</fb>
    <v>14</v>
  </rv>
  <rv s="6">
    <fb>82.3</fb>
    <v>14</v>
  </rv>
  <rv s="6">
    <fb>82.92</fb>
    <v>14</v>
  </rv>
  <rv s="6">
    <fb>82.15</fb>
    <v>14</v>
  </rv>
  <rv s="6">
    <fb>82.03</fb>
    <v>14</v>
  </rv>
  <rv s="6">
    <fb>82.04</fb>
    <v>14</v>
  </rv>
  <rv s="6">
    <fb>81.91</fb>
    <v>14</v>
  </rv>
  <rv s="6">
    <fb>83.49</fb>
    <v>14</v>
  </rv>
  <rv s="6">
    <fb>82.93</fb>
    <v>14</v>
  </rv>
  <rv s="6">
    <fb>84.89</fb>
    <v>14</v>
  </rv>
  <rv s="6">
    <fb>82.41</fb>
    <v>14</v>
  </rv>
  <rv s="6">
    <fb>82.27</fb>
    <v>14</v>
  </rv>
  <rv s="6">
    <fb>82.33</fb>
    <v>14</v>
  </rv>
  <rv s="6">
    <fb>82.22</fb>
    <v>14</v>
  </rv>
  <rv s="6">
    <fb>82.65</fb>
    <v>14</v>
  </rv>
  <rv s="6">
    <fb>80.08</fb>
    <v>14</v>
  </rv>
  <rv s="6">
    <fb>79.59</fb>
    <v>14</v>
  </rv>
  <rv s="6">
    <fb>79.44</fb>
    <v>14</v>
  </rv>
  <rv s="6">
    <fb>79.39</fb>
    <v>14</v>
  </rv>
  <rv s="6">
    <fb>79.47</fb>
    <v>14</v>
  </rv>
  <rv s="6">
    <fb>80.37</fb>
    <v>14</v>
  </rv>
  <rv s="6">
    <fb>79</fb>
    <v>14</v>
  </rv>
  <rv s="6">
    <fb>80.900000000000006</fb>
    <v>14</v>
  </rv>
  <rv s="6">
    <fb>79.66</fb>
    <v>14</v>
  </rv>
  <rv s="6">
    <fb>82.32</fb>
    <v>14</v>
  </rv>
  <rv s="6">
    <fb>80.89</fb>
    <v>14</v>
  </rv>
  <rv s="6">
    <fb>82.1</fb>
    <v>14</v>
  </rv>
  <rv s="6">
    <fb>81.790000000000006</fb>
    <v>14</v>
  </rv>
  <rv s="6">
    <fb>82</fb>
    <v>14</v>
  </rv>
  <rv s="6">
    <fb>80.66</fb>
    <v>14</v>
  </rv>
  <rv s="6">
    <fb>80.62</fb>
    <v>14</v>
  </rv>
  <rv s="6">
    <fb>80.489999999999995</fb>
    <v>14</v>
  </rv>
  <rv s="6">
    <fb>80.83</fb>
    <v>14</v>
  </rv>
  <rv s="6">
    <fb>80.39</fb>
    <v>14</v>
  </rv>
  <rv s="6">
    <fb>81.55</fb>
    <v>14</v>
  </rv>
  <rv s="6">
    <fb>81.8</fb>
    <v>14</v>
  </rv>
  <rv s="6">
    <fb>81.150000000000006</fb>
    <v>14</v>
  </rv>
  <rv s="6">
    <fb>82.39</fb>
    <v>14</v>
  </rv>
  <rv s="6">
    <fb>82.55</fb>
    <v>14</v>
  </rv>
  <rv s="6">
    <fb>82.69</fb>
    <v>14</v>
  </rv>
  <rv s="6">
    <fb>82.64</fb>
    <v>14</v>
  </rv>
  <rv s="6">
    <fb>82.5</fb>
    <v>14</v>
  </rv>
  <rv s="6">
    <fb>82.44</fb>
    <v>14</v>
  </rv>
  <rv s="6">
    <fb>82.23</fb>
    <v>14</v>
  </rv>
  <rv s="6">
    <fb>82.37</fb>
    <v>14</v>
  </rv>
  <rv s="6">
    <fb>82.72</fb>
    <v>14</v>
  </rv>
  <rv s="6">
    <fb>83.63</fb>
    <v>14</v>
  </rv>
  <rv s="6">
    <fb>82.53</fb>
    <v>14</v>
  </rv>
  <rv s="6">
    <fb>82.2</fb>
    <v>14</v>
  </rv>
  <rv s="6">
    <fb>84.75</fb>
    <v>14</v>
  </rv>
  <rv s="6">
    <fb>86.67</fb>
    <v>14</v>
  </rv>
  <rv s="6">
    <fb>85.96</fb>
    <v>14</v>
  </rv>
  <rv s="6">
    <fb>86.34</fb>
    <v>14</v>
  </rv>
  <rv s="6">
    <fb>86.57</fb>
    <v>14</v>
  </rv>
  <rv s="6">
    <fb>85.52</fb>
    <v>14</v>
  </rv>
  <rv s="6">
    <fb>84.54</fb>
    <v>14</v>
  </rv>
  <rv s="6">
    <fb>83.51</fb>
    <v>14</v>
  </rv>
  <rv s="6">
    <fb>81.510000000000005</fb>
    <v>14</v>
  </rv>
  <rv s="6">
    <fb>82.13</fb>
    <v>14</v>
  </rv>
  <rv s="6">
    <fb>80.510000000000005</fb>
    <v>14</v>
  </rv>
  <rv s="6">
    <fb>82.07</fb>
    <v>14</v>
  </rv>
  <rv s="6">
    <fb>81.86</fb>
    <v>14</v>
  </rv>
  <rv s="6">
    <fb>81.06</fb>
    <v>14</v>
  </rv>
  <rv s="6">
    <fb>83.01</fb>
    <v>14</v>
  </rv>
  <rv s="6">
    <fb>83.57</fb>
    <v>14</v>
  </rv>
  <rv s="6">
    <fb>82.75</fb>
    <v>14</v>
  </rv>
  <rv s="6">
    <fb>81.99</fb>
    <v>14</v>
  </rv>
  <rv s="6">
    <fb>81.56</fb>
    <v>14</v>
  </rv>
  <rv s="6">
    <fb>82.71</fb>
    <v>14</v>
  </rv>
  <rv s="6">
    <fb>80.8</fb>
    <v>14</v>
  </rv>
  <rv s="6">
    <fb>81.430000000000007</fb>
    <v>14</v>
  </rv>
  <rv s="6">
    <fb>80.650000000000006</fb>
    <v>14</v>
  </rv>
  <rv s="6">
    <fb>81.2</fb>
    <v>14</v>
  </rv>
  <rv s="6">
    <fb>79.97</fb>
    <v>14</v>
  </rv>
  <rv s="6">
    <fb>77.400000000000006</fb>
    <v>14</v>
  </rv>
  <rv s="6">
    <fb>79.099999999999994</fb>
    <v>14</v>
  </rv>
  <rv s="6">
    <fb>79.12</fb>
    <v>14</v>
  </rv>
  <rv s="6">
    <fb>78.459999999999994</fb>
    <v>14</v>
  </rv>
  <rv s="6">
    <fb>77.52</fb>
    <v>14</v>
  </rv>
  <rv s="6">
    <fb>76.739999999999995</fb>
    <v>14</v>
  </rv>
  <rv s="6">
    <fb>77.87</fb>
    <v>14</v>
  </rv>
  <rv s="6">
    <fb>78.17</fb>
    <v>14</v>
  </rv>
  <rv s="6">
    <fb>78.52</fb>
    <v>14</v>
  </rv>
  <rv s="6">
    <fb>79.709999999999994</fb>
    <v>14</v>
  </rv>
  <rv s="6">
    <fb>81.47</fb>
    <v>14</v>
  </rv>
  <rv s="6">
    <fb>82.02</fb>
    <v>14</v>
  </rv>
  <rv s="6">
    <fb>83</fb>
    <v>14</v>
  </rv>
  <rv s="6">
    <fb>81.709999999999994</fb>
    <v>14</v>
  </rv>
  <rv s="6">
    <fb>81.58</fb>
    <v>14</v>
  </rv>
  <rv s="6">
    <fb>82.42</fb>
    <v>14</v>
  </rv>
  <rv s="6">
    <fb>82.82</fb>
    <v>14</v>
  </rv>
  <rv s="6">
    <fb>84.37</fb>
    <v>14</v>
  </rv>
  <rv s="6">
    <fb>85.78</fb>
    <v>14</v>
  </rv>
  <rv s="6">
    <fb>85.14</fb>
    <v>14</v>
  </rv>
  <rv s="6">
    <fb>83.59</fb>
    <v>14</v>
  </rv>
  <rv s="6">
    <fb>85.11</fb>
    <v>14</v>
  </rv>
  <rv s="6">
    <fb>84.91</fb>
    <v>14</v>
  </rv>
  <rv s="6">
    <fb>85.42</fb>
    <v>14</v>
  </rv>
  <rv s="6">
    <fb>84.59</fb>
    <v>14</v>
  </rv>
  <rv s="6">
    <fb>84.74</fb>
    <v>14</v>
  </rv>
  <rv s="6">
    <fb>86.45</fb>
    <v>14</v>
  </rv>
  <rv s="6">
    <fb>86.02</fb>
    <v>14</v>
  </rv>
  <rv s="6">
    <fb>86.5</fb>
    <v>14</v>
  </rv>
  <rv s="6">
    <fb>86.92</fb>
    <v>14</v>
  </rv>
  <rv s="6">
    <fb>86.35</fb>
    <v>14</v>
  </rv>
  <rv s="6">
    <fb>86.59</fb>
    <v>14</v>
  </rv>
  <rv s="6">
    <fb>87.01</fb>
    <v>14</v>
  </rv>
  <rv s="6">
    <fb>88.26</fb>
    <v>14</v>
  </rv>
  <rv s="6">
    <fb>88.55</fb>
    <v>14</v>
  </rv>
  <rv s="6">
    <fb>90.52</fb>
    <v>14</v>
  </rv>
  <rv s="6">
    <fb>87.45</fb>
    <v>14</v>
  </rv>
  <rv s="6">
    <fb>87.3</fb>
    <v>14</v>
  </rv>
  <rv s="6">
    <fb>85.73</fb>
    <v>14</v>
  </rv>
  <rv s="6">
    <fb>84.26</fb>
    <v>14</v>
  </rv>
  <rv s="6">
    <fb>84.66</fb>
    <v>14</v>
  </rv>
  <rv s="6">
    <fb>83.92</fb>
    <v>14</v>
  </rv>
  <rv s="6">
    <fb>84.19</fb>
    <v>14</v>
  </rv>
  <rv s="6">
    <fb>82.57</fb>
    <v>14</v>
  </rv>
  <rv s="6">
    <fb>83.06</fb>
    <v>14</v>
  </rv>
  <rv s="6">
    <fb>84.64</fb>
    <v>14</v>
  </rv>
  <rv s="6">
    <fb>81.27</fb>
    <v>14</v>
  </rv>
  <rv s="6">
    <fb>81.819999999999993</fb>
    <v>14</v>
  </rv>
  <rv s="6">
    <fb>80.91</fb>
    <v>14</v>
  </rv>
  <rv s="6">
    <fb>79.790000000000006</fb>
    <v>14</v>
  </rv>
  <rv s="6">
    <fb>79.41</fb>
    <v>14</v>
  </rv>
  <rv s="6">
    <fb>79.900000000000006</fb>
    <v>14</v>
  </rv>
  <rv s="6">
    <fb>78.239999999999995</fb>
    <v>14</v>
  </rv>
  <rv s="6">
    <fb>78.39</fb>
    <v>14</v>
  </rv>
  <rv s="6">
    <fb>78.45</fb>
    <v>14</v>
  </rv>
  <rv s="6">
    <fb>78.3</fb>
    <v>14</v>
  </rv>
  <rv s="6">
    <fb>78</fb>
    <v>14</v>
  </rv>
  <rv s="6">
    <fb>77.11</fb>
    <v>14</v>
  </rv>
  <rv s="6">
    <fb>75.23</fb>
    <v>14</v>
  </rv>
  <rv s="6">
    <fb>75.540000000000006</fb>
    <v>14</v>
  </rv>
  <rv s="6">
    <fb>74.930000000000007</fb>
    <v>14</v>
  </rv>
  <rv s="6">
    <fb>74.400000000000006</fb>
    <v>14</v>
  </rv>
  <rv s="6">
    <fb>75.31</fb>
    <v>14</v>
  </rv>
  <rv s="6">
    <fb>75.25</fb>
    <v>14</v>
  </rv>
  <rv s="6">
    <fb>72.78</fb>
    <v>14</v>
  </rv>
  <rv s="6">
    <fb>74.02</fb>
    <v>14</v>
  </rv>
  <rv s="6">
    <fb>72.099999999999994</fb>
    <v>14</v>
  </rv>
  <rv s="6">
    <fb>72.319999999999993</fb>
    <v>14</v>
  </rv>
  <rv s="6">
    <fb>72.349999999999994</fb>
    <v>14</v>
  </rv>
  <rv s="6">
    <fb>71.989999999999995</fb>
    <v>14</v>
  </rv>
  <rv s="6">
    <fb>71.59</fb>
    <v>14</v>
  </rv>
  <rv s="6">
    <fb>71.75</fb>
    <v>14</v>
  </rv>
  <rv s="6">
    <fb>70.28</fb>
    <v>14</v>
  </rv>
  <rv s="6">
    <fb>71.430000000000007</fb>
    <v>14</v>
  </rv>
  <rv s="6">
    <fb>73.14</fb>
    <v>14</v>
  </rv>
  <rv s="6">
    <fb>71.760000000000005</fb>
    <v>14</v>
  </rv>
  <rv s="6">
    <fb>71.319999999999993</fb>
    <v>14</v>
  </rv>
  <rv s="6">
    <fb>71.680000000000007</fb>
    <v>14</v>
  </rv>
  <rv s="6">
    <fb>72.739999999999995</fb>
    <v>14</v>
  </rv>
  <rv s="6">
    <fb>72.11</fb>
    <v>14</v>
  </rv>
  <rv s="6">
    <fb>70.73</fb>
    <v>14</v>
  </rv>
  <rv s="6">
    <fb>67.319999999999993</fb>
    <v>14</v>
  </rv>
  <rv s="6">
    <fb>67.64</fb>
    <v>14</v>
  </rv>
  <rv s="6">
    <fb>66.42</fb>
    <v>14</v>
  </rv>
  <rv s="6">
    <fb>65.989999999999995</fb>
    <v>14</v>
  </rv>
  <rv s="6">
    <fb>68.05</fb>
    <v>14</v>
  </rv>
  <rv s="6">
    <fb>67.13</fb>
    <v>14</v>
  </rv>
  <rv s="6">
    <fb>67.540000000000006</fb>
    <v>14</v>
  </rv>
  <rv s="6">
    <fb>67.08</fb>
    <v>14</v>
  </rv>
  <rv s="6">
    <fb>66.38</fb>
    <v>14</v>
  </rv>
  <rv s="6">
    <fb>65.58</fb>
    <v>14</v>
  </rv>
  <rv s="6">
    <fb>66.39</fb>
    <v>14</v>
  </rv>
  <rv s="6">
    <fb>66.28</fb>
    <v>14</v>
  </rv>
  <rv s="6">
    <fb>66.349999999999994</fb>
    <v>14</v>
  </rv>
  <rv s="6">
    <fb>66.7</fb>
    <v>14</v>
  </rv>
  <rv s="6">
    <fb>65.25</fb>
    <v>14</v>
  </rv>
  <rv s="6">
    <fb>67.7</fb>
    <v>14</v>
  </rv>
  <rv s="6">
    <fb>67.12</fb>
    <v>14</v>
  </rv>
  <rv s="6">
    <fb>67.53</fb>
    <v>14</v>
  </rv>
  <rv s="6">
    <fb>66.569999999999993</fb>
    <v>14</v>
  </rv>
  <rv s="6">
    <fb>67.739999999999995</fb>
    <v>14</v>
  </rv>
  <rv s="6">
    <fb>68.16</fb>
    <v>14</v>
  </rv>
  <rv s="6">
    <fb>68.88</fb>
    <v>14</v>
  </rv>
  <rv s="6">
    <fb>69.5</fb>
    <v>14</v>
  </rv>
  <rv s="6">
    <fb>68.98</fb>
    <v>14</v>
  </rv>
  <rv s="6">
    <fb>71.27</fb>
    <v>14</v>
  </rv>
  <rv s="6">
    <fb>70.540000000000006</fb>
    <v>14</v>
  </rv>
  <rv s="6">
    <fb>71.12</fb>
    <v>14</v>
  </rv>
  <rv s="6">
    <fb>71.13</fb>
    <v>14</v>
  </rv>
  <rv s="6">
    <fb>71</fb>
    <v>14</v>
  </rv>
  <rv s="6">
    <fb>72.8</fb>
    <v>14</v>
  </rv>
  <rv s="6">
    <fb>71.489999999999995</fb>
    <v>14</v>
  </rv>
  <rv s="6">
    <fb>71.290000000000006</fb>
    <v>14</v>
  </rv>
  <rv s="6">
    <fb>71.569999999999993</fb>
    <v>14</v>
  </rv>
  <rv s="6">
    <fb>71.47</fb>
    <v>14</v>
  </rv>
  <rv s="6">
    <fb>72.44</fb>
    <v>14</v>
  </rv>
  <rv s="6">
    <fb>72.709999999999994</fb>
    <v>14</v>
  </rv>
  <rv s="6">
    <fb>69.33</fb>
    <v>14</v>
  </rv>
  <rv s="6">
    <fb>70.47</fb>
    <v>14</v>
  </rv>
  <rv s="6">
    <fb>70.58</fb>
    <v>14</v>
  </rv>
  <rv s="6">
    <fb>70.56</fb>
    <v>14</v>
  </rv>
  <rv s="6">
    <fb>70.19</fb>
    <v>14</v>
  </rv>
  <rv s="6">
    <fb>68.44</fb>
    <v>14</v>
  </rv>
  <rv s="6">
    <fb>68.25</fb>
    <v>14</v>
  </rv>
  <rv s="6">
    <fb>68.14</fb>
    <v>14</v>
  </rv>
  <rv s="6">
    <fb>68.010000000000005</fb>
    <v>14</v>
  </rv>
  <rv s="6">
    <fb>68.08</fb>
    <v>14</v>
  </rv>
  <rv s="6">
    <fb>69</fb>
    <v>14</v>
  </rv>
  <rv s="6">
    <fb>69.14</fb>
    <v>14</v>
  </rv>
  <rv s="6">
    <fb>68.75</fb>
    <v>14</v>
  </rv>
  <rv s="6">
    <fb>68.27</fb>
    <v>14</v>
  </rv>
  <rv s="6">
    <fb>67.2</fb>
    <v>14</v>
  </rv>
  <rv s="6">
    <fb>66.89</fb>
    <v>14</v>
  </rv>
  <rv s="6">
    <fb>66.72</fb>
    <v>14</v>
  </rv>
  <rv s="6">
    <fb>67.900000000000006</fb>
    <v>14</v>
  </rv>
  <rv s="6">
    <fb>67.61</fb>
    <v>14</v>
  </rv>
  <rv s="6">
    <fb>67.81</fb>
    <v>14</v>
  </rv>
  <rv s="6">
    <fb>68.02</fb>
    <v>14</v>
  </rv>
  <rv s="6">
    <fb>67.16</fb>
    <v>14</v>
  </rv>
  <rv s="6">
    <fb>67.87</fb>
    <v>14</v>
  </rv>
  <rv s="6">
    <fb>67.73</fb>
    <v>14</v>
  </rv>
  <rv s="6">
    <fb>66.63</fb>
    <v>14</v>
  </rv>
  <rv s="6">
    <fb>66.34</fb>
    <v>14</v>
  </rv>
  <rv s="6">
    <fb>66.2</fb>
    <v>14</v>
  </rv>
  <rv s="6">
    <fb>67.989999999999995</fb>
    <v>14</v>
  </rv>
  <rv s="6">
    <fb>67.72</fb>
    <v>14</v>
  </rv>
  <rv s="6">
    <fb>68.510000000000005</fb>
    <v>14</v>
  </rv>
  <rv s="6">
    <fb>69.22</fb>
    <v>14</v>
  </rv>
  <rv s="6">
    <fb>69.06</fb>
    <v>14</v>
  </rv>
  <rv s="6">
    <fb>69.290000000000006</fb>
    <v>14</v>
  </rv>
  <rv s="6">
    <fb>69.19</fb>
    <v>14</v>
  </rv>
  <rv s="6">
    <fb>69.05</fb>
    <v>14</v>
  </rv>
  <rv s="6">
    <fb>68.569999999999993</fb>
    <v>14</v>
  </rv>
  <rv s="6">
    <fb>1.35</fb>
    <v>14</v>
  </rv>
  <rv s="6">
    <fb>1.33</fb>
    <v>14</v>
  </rv>
  <rv s="6">
    <fb>1.39</fb>
    <v>14</v>
  </rv>
  <rv s="6">
    <fb>1.4550000000000001</fb>
    <v>14</v>
  </rv>
  <rv s="6">
    <fb>1.49</fb>
    <v>14</v>
  </rv>
  <rv s="6">
    <fb>1.42</fb>
    <v>14</v>
  </rv>
  <rv s="6">
    <fb>1.44</fb>
    <v>14</v>
  </rv>
  <rv s="6">
    <fb>1.45</fb>
    <v>14</v>
  </rv>
  <rv s="6">
    <fb>1.4</fb>
    <v>14</v>
  </rv>
  <rv s="6">
    <fb>1.415</fb>
    <v>14</v>
  </rv>
  <rv s="6">
    <fb>1.375</fb>
    <v>14</v>
  </rv>
  <rv s="6">
    <fb>1.31</fb>
    <v>14</v>
  </rv>
  <rv s="6">
    <fb>1.34</fb>
    <v>14</v>
  </rv>
  <rv s="6">
    <fb>1.26</fb>
    <v>14</v>
  </rv>
  <rv s="6">
    <fb>1.24</fb>
    <v>14</v>
  </rv>
  <rv s="6">
    <fb>1.2150000000000001</fb>
    <v>14</v>
  </rv>
  <rv s="6">
    <fb>1.29</fb>
    <v>14</v>
  </rv>
  <rv s="6">
    <fb>1.2749999999999999</fb>
    <v>14</v>
  </rv>
  <rv s="6">
    <fb>1.1850000000000001</fb>
    <v>14</v>
  </rv>
  <rv s="6">
    <fb>1.105</fb>
    <v>14</v>
  </rv>
  <rv s="6">
    <fb>1.08</fb>
    <v>14</v>
  </rv>
  <rv s="6">
    <fb>1.19</fb>
    <v>14</v>
  </rv>
  <rv s="6">
    <fb>1.155</fb>
    <v>14</v>
  </rv>
  <rv s="6">
    <fb>1.165</fb>
    <v>14</v>
  </rv>
  <rv s="6">
    <fb>1.2</fb>
    <v>14</v>
  </rv>
  <rv s="6">
    <fb>1.2050000000000001</fb>
    <v>14</v>
  </rv>
  <rv s="6">
    <fb>1.2549999999999999</fb>
    <v>14</v>
  </rv>
  <rv s="6">
    <fb>1.23</fb>
    <v>14</v>
  </rv>
  <rv s="6">
    <fb>1.28</fb>
    <v>14</v>
  </rv>
  <rv s="6">
    <fb>1.46</fb>
    <v>14</v>
  </rv>
  <rv s="6">
    <fb>1.4450000000000001</fb>
    <v>14</v>
  </rv>
  <rv s="6">
    <fb>1.43</fb>
    <v>14</v>
  </rv>
  <rv s="6">
    <fb>1.3</fb>
    <v>14</v>
  </rv>
  <rv s="6">
    <fb>1.335</fb>
    <v>14</v>
  </rv>
  <rv s="6">
    <fb>1.3149999999999999</fb>
    <v>14</v>
  </rv>
  <rv s="6">
    <fb>1.1950000000000001</fb>
    <v>14</v>
  </rv>
  <rv s="6">
    <fb>1.21</fb>
    <v>14</v>
  </rv>
  <rv s="6">
    <fb>1.1299999999999999</fb>
    <v>14</v>
  </rv>
  <rv s="6">
    <fb>1.1100000000000001</fb>
    <v>14</v>
  </rv>
  <rv s="6">
    <fb>1.07</fb>
    <v>14</v>
  </rv>
  <rv s="6">
    <fb>1.1000000000000001</fb>
    <v>14</v>
  </rv>
  <rv s="6">
    <fb>1.0149999999999999</fb>
    <v>14</v>
  </rv>
  <rv s="6">
    <fb>1.0649999999999999</fb>
    <v>14</v>
  </rv>
  <rv s="6">
    <fb>1.0349999999999999</fb>
    <v>14</v>
  </rv>
  <rv s="6">
    <fb>1.1200000000000001</fb>
    <v>14</v>
  </rv>
  <rv s="6">
    <fb>1.1399999999999999</fb>
    <v>14</v>
  </rv>
  <rv s="6">
    <fb>1.135</fb>
    <v>14</v>
  </rv>
  <rv s="6">
    <fb>1.1499999999999999</fb>
    <v>14</v>
  </rv>
  <rv s="6">
    <fb>1.0249999999999999</fb>
    <v>14</v>
  </rv>
  <rv s="6">
    <fb>0.98</fb>
    <v>14</v>
  </rv>
  <rv s="6">
    <fb>0.94499999999999995</fb>
    <v>14</v>
  </rv>
  <rv s="6">
    <fb>0.86</fb>
    <v>14</v>
  </rv>
  <rv s="6">
    <fb>0.82499999999999996</fb>
    <v>14</v>
  </rv>
  <rv s="6">
    <fb>0.76</fb>
    <v>14</v>
  </rv>
  <rv s="6">
    <fb>0.8</fb>
    <v>14</v>
  </rv>
  <rv s="6">
    <fb>0.71499999999999997</fb>
    <v>14</v>
  </rv>
  <rv s="6">
    <fb>0.77500000000000002</fb>
    <v>14</v>
  </rv>
  <rv s="6">
    <fb>0.84</fb>
    <v>14</v>
  </rv>
  <rv s="6">
    <fb>0.79500000000000004</fb>
    <v>14</v>
  </rv>
  <rv s="6">
    <fb>0.73</fb>
    <v>14</v>
  </rv>
  <rv s="6">
    <fb>0.75</fb>
    <v>14</v>
  </rv>
  <rv s="6">
    <fb>0.755</fb>
    <v>14</v>
  </rv>
  <rv s="6">
    <fb>0.83</fb>
    <v>14</v>
  </rv>
  <rv s="6">
    <fb>0.76500000000000001</fb>
    <v>14</v>
  </rv>
  <rv s="6">
    <fb>0.84499999999999997</fb>
    <v>14</v>
  </rv>
  <rv s="6">
    <fb>0.92</fb>
    <v>14</v>
  </rv>
  <rv s="6">
    <fb>0.9</fb>
    <v>14</v>
  </rv>
  <rv s="6">
    <fb>0.91</fb>
    <v>14</v>
  </rv>
  <rv s="6">
    <fb>0.95</fb>
    <v>14</v>
  </rv>
  <rv s="6">
    <fb>1.0049999999999999</fb>
    <v>14</v>
  </rv>
  <rv s="6">
    <fb>0.995</fb>
    <v>14</v>
  </rv>
  <rv s="6">
    <fb>1</fb>
    <v>14</v>
  </rv>
  <rv s="6">
    <fb>0.91500000000000004</fb>
    <v>14</v>
  </rv>
  <rv s="6">
    <fb>0.99</fb>
    <v>14</v>
  </rv>
  <rv s="6">
    <fb>0.98499999999999999</fb>
    <v>14</v>
  </rv>
  <rv s="6">
    <fb>0.94</fb>
    <v>14</v>
  </rv>
  <rv s="6">
    <fb>0.97</fb>
    <v>14</v>
  </rv>
  <rv s="6">
    <fb>1.03</fb>
    <v>14</v>
  </rv>
  <rv s="6">
    <fb>1.05</fb>
    <v>14</v>
  </rv>
  <rv s="6">
    <fb>1.01</fb>
    <v>14</v>
  </rv>
  <rv s="6">
    <fb>0.96499999999999997</fb>
    <v>14</v>
  </rv>
  <rv s="6">
    <fb>0.96</fb>
    <v>14</v>
  </rv>
  <rv s="6">
    <fb>0.93500000000000005</fb>
    <v>14</v>
  </rv>
  <rv s="6">
    <fb>0.93</fb>
    <v>14</v>
  </rv>
  <rv s="6">
    <fb>0.88</fb>
    <v>14</v>
  </rv>
  <rv s="6">
    <fb>0.85499999999999998</fb>
    <v>14</v>
  </rv>
  <rv s="6">
    <fb>0.85</fb>
    <v>14</v>
  </rv>
  <rv s="6">
    <fb>0.82</fb>
    <v>14</v>
  </rv>
  <rv s="6">
    <fb>0.80500000000000005</fb>
    <v>14</v>
  </rv>
  <rv s="6">
    <fb>0.875</fb>
    <v>14</v>
  </rv>
  <rv s="6">
    <fb>0.86499999999999999</fb>
    <v>14</v>
  </rv>
  <rv s="6">
    <fb>0.83499999999999996</fb>
    <v>14</v>
  </rv>
  <rv s="6">
    <fb>0.81</fb>
    <v>14</v>
  </rv>
  <rv s="6">
    <fb>0.87</fb>
    <v>14</v>
  </rv>
  <rv s="6">
    <fb>0.82750000000000001</fb>
    <v>14</v>
  </rv>
  <rv s="6">
    <fb>0.88500000000000001</fb>
    <v>14</v>
  </rv>
  <rv s="6">
    <fb>0.81499999999999995</fb>
    <v>14</v>
  </rv>
  <rv s="6">
    <fb>0.79</fb>
    <v>14</v>
  </rv>
  <rv s="6">
    <fb>0.78500000000000003</fb>
    <v>14</v>
  </rv>
  <rv s="6">
    <fb>0.77</fb>
    <v>14</v>
  </rv>
  <rv s="6">
    <fb>0.72</fb>
    <v>14</v>
  </rv>
  <rv s="6">
    <fb>0.71</fb>
    <v>14</v>
  </rv>
  <rv s="6">
    <fb>0.74</fb>
    <v>14</v>
  </rv>
  <rv s="6">
    <fb>0.73499999999999999</fb>
    <v>14</v>
  </rv>
  <rv s="6">
    <fb>0.745</fb>
    <v>14</v>
  </rv>
  <rv s="6">
    <fb>0.70499999999999996</fb>
    <v>14</v>
  </rv>
  <rv s="6">
    <fb>93.78</fb>
    <v>14</v>
  </rv>
  <rv s="6">
    <fb>95.67</fb>
    <v>14</v>
  </rv>
  <rv s="6">
    <fb>93.74</fb>
    <v>14</v>
  </rv>
  <rv s="6">
    <fb>93.93</fb>
    <v>14</v>
  </rv>
  <rv s="6">
    <fb>94.74</fb>
    <v>14</v>
  </rv>
  <rv s="6">
    <fb>93.44</fb>
    <v>14</v>
  </rv>
  <rv s="6">
    <fb>94.1</fb>
    <v>14</v>
  </rv>
  <rv s="6">
    <fb>94</fb>
    <v>14</v>
  </rv>
  <rv s="6">
    <fb>94.3</fb>
    <v>14</v>
  </rv>
  <rv s="6">
    <fb>99.56</fb>
    <v>14</v>
  </rv>
  <rv s="6">
    <fb>100.78</fb>
    <v>14</v>
  </rv>
  <rv s="6">
    <fb>98.55</fb>
    <v>14</v>
  </rv>
  <rv s="6">
    <fb>100.04</fb>
    <v>14</v>
  </rv>
  <rv s="6">
    <fb>99.49</fb>
    <v>14</v>
  </rv>
  <rv s="6">
    <fb>98.57</fb>
    <v>14</v>
  </rv>
  <rv s="6">
    <fb>98.81</fb>
    <v>14</v>
  </rv>
  <rv s="6">
    <fb>97.75</fb>
    <v>14</v>
  </rv>
  <rv s="6">
    <fb>98.09</fb>
    <v>14</v>
  </rv>
  <rv s="6">
    <fb>96.04</fb>
    <v>14</v>
  </rv>
  <rv s="6">
    <fb>96.69</fb>
    <v>14</v>
  </rv>
  <rv s="6">
    <fb>94.71</fb>
    <v>14</v>
  </rv>
  <rv s="6">
    <fb>93.88</fb>
    <v>14</v>
  </rv>
  <rv s="6">
    <fb>93.46</fb>
    <v>14</v>
  </rv>
  <rv s="6">
    <fb>94.82</fb>
    <v>14</v>
  </rv>
  <rv s="6">
    <fb>94.7</fb>
    <v>14</v>
  </rv>
  <rv s="6">
    <fb>94.51</fb>
    <v>14</v>
  </rv>
  <rv s="6">
    <fb>94.6</fb>
    <v>14</v>
  </rv>
  <rv s="6">
    <fb>94.64</fb>
    <v>14</v>
  </rv>
  <rv s="6">
    <fb>95.59</fb>
    <v>14</v>
  </rv>
  <rv s="6">
    <fb>97.41</fb>
    <v>14</v>
  </rv>
  <rv s="6">
    <fb>99.74</fb>
    <v>14</v>
  </rv>
  <rv s="6">
    <fb>99.38</fb>
    <v>14</v>
  </rv>
  <rv s="6">
    <fb>102</fb>
    <v>14</v>
  </rv>
  <rv s="6">
    <fb>103.78</fb>
    <v>14</v>
  </rv>
  <rv s="6">
    <fb>104.76</fb>
    <v>14</v>
  </rv>
  <rv s="6">
    <fb>106.15</fb>
    <v>14</v>
  </rv>
  <rv s="6">
    <fb>106.29</fb>
    <v>14</v>
  </rv>
  <rv s="6">
    <fb>105.7</fb>
    <v>14</v>
  </rv>
  <rv s="6">
    <fb>106.07</fb>
    <v>14</v>
  </rv>
  <rv s="6">
    <fb>107.45</fb>
    <v>14</v>
  </rv>
  <rv s="6">
    <fb>107.35</fb>
    <v>14</v>
  </rv>
  <rv s="6">
    <fb>105.92</fb>
    <v>14</v>
  </rv>
  <rv s="6">
    <fb>106.14</fb>
    <v>14</v>
  </rv>
  <rv s="6">
    <fb>106.37</fb>
    <v>14</v>
  </rv>
  <rv s="6">
    <fb>107.07</fb>
    <v>14</v>
  </rv>
  <rv s="6">
    <fb>105.77</fb>
    <v>14</v>
  </rv>
  <rv s="6">
    <fb>104.53</fb>
    <v>14</v>
  </rv>
  <rv s="6">
    <fb>103.72</fb>
    <v>14</v>
  </rv>
  <rv s="6">
    <fb>104.36</fb>
    <v>14</v>
  </rv>
  <rv s="6">
    <fb>105.71</fb>
    <v>14</v>
  </rv>
  <rv s="6">
    <fb>105.24</fb>
    <v>14</v>
  </rv>
  <rv s="6">
    <fb>105.38</fb>
    <v>14</v>
  </rv>
  <rv s="6">
    <fb>106.88</fb>
    <v>14</v>
  </rv>
  <rv s="6">
    <fb>106.71</fb>
    <v>14</v>
  </rv>
  <rv s="6">
    <fb>106.55</fb>
    <v>14</v>
  </rv>
  <rv s="6">
    <fb>106.5</fb>
    <v>14</v>
  </rv>
  <rv s="6">
    <fb>107.01</fb>
    <v>14</v>
  </rv>
  <rv s="6">
    <fb>107.24</fb>
    <v>14</v>
  </rv>
  <rv s="6">
    <fb>108.35</fb>
    <v>14</v>
  </rv>
  <rv s="6">
    <fb>105.37</fb>
    <v>14</v>
  </rv>
  <rv s="6">
    <fb>104.75</fb>
    <v>14</v>
  </rv>
  <rv s="6">
    <fb>103</fb>
    <v>14</v>
  </rv>
  <rv s="6">
    <fb>103.23</fb>
    <v>14</v>
  </rv>
  <rv s="6">
    <fb>103.88</fb>
    <v>14</v>
  </rv>
  <rv s="6">
    <fb>102.97</fb>
    <v>14</v>
  </rv>
  <rv s="6">
    <fb>102.26</fb>
    <v>14</v>
  </rv>
  <rv s="6">
    <fb>102.98</fb>
    <v>14</v>
  </rv>
  <rv s="6">
    <fb>103.71</fb>
    <v>14</v>
  </rv>
  <rv s="6">
    <fb>102.4</fb>
    <v>14</v>
  </rv>
  <rv s="6">
    <fb>102.66</fb>
    <v>14</v>
  </rv>
  <rv s="6">
    <fb>101.7</fb>
    <v>14</v>
  </rv>
  <rv s="6">
    <fb>101.51</fb>
    <v>14</v>
  </rv>
  <rv s="6">
    <fb>102.15</fb>
    <v>14</v>
  </rv>
  <rv s="6">
    <fb>102.28</fb>
    <v>14</v>
  </rv>
  <rv s="6">
    <fb>103.33</fb>
    <v>14</v>
  </rv>
  <rv s="6">
    <fb>105.12</fb>
    <v>14</v>
  </rv>
  <rv s="6">
    <fb>104.8</fb>
    <v>14</v>
  </rv>
  <rv s="6">
    <fb>103.8</fb>
    <v>14</v>
  </rv>
  <rv s="6">
    <fb>104.6</fb>
    <v>14</v>
  </rv>
  <rv s="6">
    <fb>104.5</fb>
    <v>14</v>
  </rv>
  <rv s="6">
    <fb>105.09</fb>
    <v>14</v>
  </rv>
  <rv s="6">
    <fb>106.17</fb>
    <v>14</v>
  </rv>
  <rv s="6">
    <fb>105.43</fb>
    <v>14</v>
  </rv>
  <rv s="6">
    <fb>106.63</fb>
    <v>14</v>
  </rv>
  <rv s="6">
    <fb>106.56</fb>
    <v>14</v>
  </rv>
  <rv s="6">
    <fb>105.44</fb>
    <v>14</v>
  </rv>
  <rv s="6">
    <fb>105.2</fb>
    <v>14</v>
  </rv>
  <rv s="6">
    <fb>104.68</fb>
    <v>14</v>
  </rv>
  <rv s="6">
    <fb>101.96</fb>
    <v>14</v>
  </rv>
  <rv s="6">
    <fb>97.47</fb>
    <v>14</v>
  </rv>
  <rv s="6">
    <fb>94.95</fb>
    <v>14</v>
  </rv>
  <rv s="6">
    <fb>91.2</fb>
    <v>14</v>
  </rv>
  <rv s="6">
    <fb>90.62</fb>
    <v>14</v>
  </rv>
  <rv s="6">
    <fb>90.47</fb>
    <v>14</v>
  </rv>
  <rv s="6">
    <fb>87.26</fb>
    <v>14</v>
  </rv>
  <rv s="6">
    <fb>87.55</fb>
    <v>14</v>
  </rv>
  <rv s="6">
    <fb>89.67</fb>
    <v>14</v>
  </rv>
  <rv s="6">
    <fb>89.57</fb>
    <v>14</v>
  </rv>
  <rv s="6">
    <fb>89.75</fb>
    <v>14</v>
  </rv>
  <rv s="6">
    <fb>90.16</fb>
    <v>14</v>
  </rv>
  <rv s="6">
    <fb>93.54</fb>
    <v>14</v>
  </rv>
  <rv s="6">
    <fb>93</fb>
    <v>14</v>
  </rv>
  <rv s="6">
    <fb>90.38</fb>
    <v>14</v>
  </rv>
  <rv s="6">
    <fb>90.7</fb>
    <v>14</v>
  </rv>
  <rv s="6">
    <fb>91.45</fb>
    <v>14</v>
  </rv>
  <rv s="6">
    <fb>91.23</fb>
    <v>14</v>
  </rv>
  <rv s="6">
    <fb>92</fb>
    <v>14</v>
  </rv>
  <rv s="6">
    <fb>93.08</fb>
    <v>14</v>
  </rv>
  <rv s="6">
    <fb>92.59</fb>
    <v>14</v>
  </rv>
  <rv s="6">
    <fb>92.55</fb>
    <v>14</v>
  </rv>
  <rv s="6">
    <fb>93.63</fb>
    <v>14</v>
  </rv>
  <rv s="6">
    <fb>94.63</fb>
    <v>14</v>
  </rv>
  <rv s="6">
    <fb>93.22</fb>
    <v>14</v>
  </rv>
  <rv s="6">
    <fb>93.27</fb>
    <v>14</v>
  </rv>
  <rv s="6">
    <fb>94.24</fb>
    <v>14</v>
  </rv>
  <rv s="6">
    <fb>96.02</fb>
    <v>14</v>
  </rv>
  <rv s="6">
    <fb>97.62</fb>
    <v>14</v>
  </rv>
  <rv s="6">
    <fb>97.8</fb>
    <v>14</v>
  </rv>
  <rv s="6">
    <fb>97.07</fb>
    <v>14</v>
  </rv>
  <rv s="6">
    <fb>96.73</fb>
    <v>14</v>
  </rv>
  <rv s="6">
    <fb>98.9</fb>
    <v>14</v>
  </rv>
  <rv s="6">
    <fb>99.89</fb>
    <v>14</v>
  </rv>
  <rv s="6">
    <fb>100.77</fb>
    <v>14</v>
  </rv>
  <rv s="6">
    <fb>101.08</fb>
    <v>14</v>
  </rv>
  <rv s="6">
    <fb>101.97</fb>
    <v>14</v>
  </rv>
  <rv s="6">
    <fb>100.47</fb>
    <v>14</v>
  </rv>
  <rv s="6">
    <fb>101.8</fb>
    <v>14</v>
  </rv>
  <rv s="6">
    <fb>101.41</fb>
    <v>14</v>
  </rv>
  <rv s="6">
    <fb>102.6</fb>
    <v>14</v>
  </rv>
  <rv s="6">
    <fb>101.28</fb>
    <v>14</v>
  </rv>
  <rv s="6">
    <fb>101</fb>
    <v>14</v>
  </rv>
  <rv s="6">
    <fb>100.85</fb>
    <v>14</v>
  </rv>
  <rv s="6">
    <fb>100.34</fb>
    <v>14</v>
  </rv>
  <rv s="6">
    <fb>100.46</fb>
    <v>14</v>
  </rv>
  <rv s="6">
    <fb>101.46</fb>
    <v>14</v>
  </rv>
  <rv s="6">
    <fb>99.62</fb>
    <v>14</v>
  </rv>
  <rv s="6">
    <fb>100.99</fb>
    <v>14</v>
  </rv>
  <rv s="6">
    <fb>99.95</fb>
    <v>14</v>
  </rv>
  <rv s="6">
    <fb>98.96</fb>
    <v>14</v>
  </rv>
  <rv s="6">
    <fb>97.02</fb>
    <v>14</v>
  </rv>
  <rv s="6">
    <fb>97.2</fb>
    <v>14</v>
  </rv>
  <rv s="6">
    <fb>97.82</fb>
    <v>14</v>
  </rv>
  <rv s="6">
    <fb>98.31</fb>
    <v>14</v>
  </rv>
  <rv s="6">
    <fb>96.28</fb>
    <v>14</v>
  </rv>
  <rv s="6">
    <fb>96.55</fb>
    <v>14</v>
  </rv>
  <rv s="6">
    <fb>96.05</fb>
    <v>14</v>
  </rv>
  <rv s="6">
    <fb>96.95</fb>
    <v>14</v>
  </rv>
  <rv s="6">
    <fb>96.51</fb>
    <v>14</v>
  </rv>
  <rv s="6">
    <fb>96.11</fb>
    <v>14</v>
  </rv>
  <rv s="6">
    <fb>95.21</fb>
    <v>14</v>
  </rv>
  <rv s="6">
    <fb>95.53</fb>
    <v>14</v>
  </rv>
  <rv s="6">
    <fb>97.94</fb>
    <v>14</v>
  </rv>
  <rv s="6">
    <fb>94.46</fb>
    <v>14</v>
  </rv>
  <rv s="6">
    <fb>95.06</fb>
    <v>14</v>
  </rv>
  <rv s="6">
    <fb>94.23</fb>
    <v>14</v>
  </rv>
  <rv s="6">
    <fb>94.66</fb>
    <v>14</v>
  </rv>
  <rv s="6">
    <fb>96.53</fb>
    <v>14</v>
  </rv>
  <rv s="6">
    <fb>95.45</fb>
    <v>14</v>
  </rv>
  <rv s="6">
    <fb>93.64</fb>
    <v>14</v>
  </rv>
  <rv s="6">
    <fb>93.61</fb>
    <v>14</v>
  </rv>
  <rv s="6">
    <fb>93.43</fb>
    <v>14</v>
  </rv>
  <rv s="6">
    <fb>92.54</fb>
    <v>14</v>
  </rv>
  <rv s="6">
    <fb>93.12</fb>
    <v>14</v>
  </rv>
  <rv s="6">
    <fb>90.61</fb>
    <v>14</v>
  </rv>
  <rv s="6">
    <fb>94.79</fb>
    <v>14</v>
  </rv>
  <rv s="6">
    <fb>97.29</fb>
    <v>14</v>
  </rv>
  <rv s="6">
    <fb>96.88</fb>
    <v>14</v>
  </rv>
  <rv s="6">
    <fb>96.42</fb>
    <v>14</v>
  </rv>
  <rv s="6">
    <fb>94.96</fb>
    <v>14</v>
  </rv>
  <rv s="6">
    <fb>96.29</fb>
    <v>14</v>
  </rv>
  <rv s="6">
    <fb>98.13</fb>
    <v>14</v>
  </rv>
  <rv s="6">
    <fb>99.78</fb>
    <v>14</v>
  </rv>
  <rv s="6">
    <fb>100.48</fb>
    <v>14</v>
  </rv>
  <rv s="6">
    <fb>99.28</fb>
    <v>14</v>
  </rv>
  <rv s="6">
    <fb>101.78</fb>
    <v>14</v>
  </rv>
  <rv s="6">
    <fb>102.42</fb>
    <v>14</v>
  </rv>
  <rv s="6">
    <fb>103.22</fb>
    <v>14</v>
  </rv>
  <rv s="6">
    <fb>106.05</fb>
    <v>14</v>
  </rv>
  <rv s="6">
    <fb>105.97</fb>
    <v>14</v>
  </rv>
  <rv s="6">
    <fb>103.05</fb>
    <v>14</v>
  </rv>
  <rv s="6">
    <fb>103.08</fb>
    <v>14</v>
  </rv>
  <rv s="6">
    <fb>104.48</fb>
    <v>14</v>
  </rv>
  <rv s="6">
    <fb>104.77</fb>
    <v>14</v>
  </rv>
  <rv s="6">
    <fb>104.04</fb>
    <v>14</v>
  </rv>
  <rv s="6">
    <fb>105.81</fb>
    <v>14</v>
  </rv>
  <rv s="6">
    <fb>105.1</fb>
    <v>14</v>
  </rv>
  <rv s="6">
    <fb>106.48</fb>
    <v>14</v>
  </rv>
  <rv s="6">
    <fb>104.58</fb>
    <v>14</v>
  </rv>
  <rv s="6">
    <fb>105.64</fb>
    <v>14</v>
  </rv>
  <rv s="6">
    <fb>105.82</fb>
    <v>14</v>
  </rv>
  <rv s="6">
    <fb>106.58</fb>
    <v>14</v>
  </rv>
  <rv s="6">
    <fb>107.5</fb>
    <v>14</v>
  </rv>
  <rv s="6">
    <fb>108.07</fb>
    <v>14</v>
  </rv>
  <rv s="6">
    <fb>108.01</fb>
    <v>14</v>
  </rv>
  <rv s="6">
    <fb>109.2</fb>
    <v>14</v>
  </rv>
  <rv s="6">
    <fb>108.48</fb>
    <v>14</v>
  </rv>
  <rv s="6">
    <fb>108.09</fb>
    <v>14</v>
  </rv>
  <rv s="6">
    <fb>107.86</fb>
    <v>14</v>
  </rv>
  <rv s="6">
    <fb>108.42</fb>
    <v>14</v>
  </rv>
  <rv s="6">
    <fb>106.95</fb>
    <v>14</v>
  </rv>
  <rv s="6">
    <fb>106.94</fb>
    <v>14</v>
  </rv>
  <rv s="6">
    <fb>106.44</fb>
    <v>14</v>
  </rv>
  <rv s="6">
    <fb>105.55</fb>
    <v>14</v>
  </rv>
  <rv s="6">
    <fb>105.35</fb>
    <v>14</v>
  </rv>
  <rv s="6">
    <fb>104.98</fb>
    <v>14</v>
  </rv>
  <rv s="6">
    <fb>105.39</fb>
    <v>14</v>
  </rv>
  <rv s="6">
    <fb>106.92</fb>
    <v>14</v>
  </rv>
  <rv s="6">
    <fb>106.8</fb>
    <v>14</v>
  </rv>
  <rv s="6">
    <fb>105.98</fb>
    <v>14</v>
  </rv>
  <rv s="6">
    <fb>105.63</fb>
    <v>14</v>
  </rv>
  <rv s="6">
    <fb>105.33</fb>
    <v>14</v>
  </rv>
  <rv s="6">
    <fb>104.73</fb>
    <v>14</v>
  </rv>
  <rv s="6">
    <fb>105.62</fb>
    <v>14</v>
  </rv>
  <rv s="6">
    <fb>104.82</fb>
    <v>14</v>
  </rv>
  <rv s="6">
    <fb>103.1</fb>
    <v>14</v>
  </rv>
  <rv s="6">
    <fb>102.08</fb>
    <v>14</v>
  </rv>
  <rv s="6">
    <fb>101.05</fb>
    <v>14</v>
  </rv>
  <rv s="6">
    <fb>103.14</fb>
    <v>14</v>
  </rv>
  <rv s="6">
    <fb>103.32</fb>
    <v>14</v>
  </rv>
  <rv s="6">
    <fb>103.18</fb>
    <v>14</v>
  </rv>
  <rv s="6">
    <fb>103.53</fb>
    <v>14</v>
  </rv>
  <rv s="6">
    <fb>105.18</fb>
    <v>14</v>
  </rv>
  <rv s="6">
    <fb>107.44</fb>
    <v>14</v>
  </rv>
  <rv s="6">
    <fb>107.65</fb>
    <v>14</v>
  </rv>
  <rv s="6">
    <fb>108.74</fb>
    <v>14</v>
  </rv>
  <rv s="6">
    <fb>108.66</fb>
    <v>14</v>
  </rv>
  <rv s="6">
    <fb>108.61</fb>
    <v>14</v>
  </rv>
  <rv s="6">
    <fb>108.05</fb>
    <v>14</v>
  </rv>
  <rv s="6">
    <fb>108.83</fb>
    <v>14</v>
  </rv>
  <rv s="6">
    <fb>1.83</fb>
    <v>14</v>
  </rv>
  <rv s="6">
    <fb>1.86</fb>
    <v>14</v>
  </rv>
  <rv s="6">
    <fb>2.08</fb>
    <v>14</v>
  </rv>
  <rv s="6">
    <fb>2.16</fb>
    <v>14</v>
  </rv>
  <rv s="6">
    <fb>2.31</fb>
    <v>14</v>
  </rv>
  <rv s="6">
    <fb>2.2000000000000002</fb>
    <v>14</v>
  </rv>
  <rv s="6">
    <fb>2.2400000000000002</fb>
    <v>14</v>
  </rv>
  <rv s="6">
    <fb>2.2599999999999998</fb>
    <v>14</v>
  </rv>
  <rv s="6">
    <fb>2.15</fb>
    <v>14</v>
  </rv>
  <rv s="6">
    <fb>2.33</fb>
    <v>14</v>
  </rv>
  <rv s="6">
    <fb>2.27</fb>
    <v>14</v>
  </rv>
  <rv s="6">
    <fb>2.11</fb>
    <v>14</v>
  </rv>
  <rv s="6">
    <fb>2.13</fb>
    <v>14</v>
  </rv>
  <rv s="6">
    <fb>2.1800000000000002</fb>
    <v>14</v>
  </rv>
  <rv s="6">
    <fb>2</fb>
    <v>14</v>
  </rv>
  <rv s="6">
    <fb>1.89</fb>
    <v>14</v>
  </rv>
  <rv s="6">
    <fb>1.97</fb>
    <v>14</v>
  </rv>
  <rv s="6">
    <fb>1.855</fb>
    <v>14</v>
  </rv>
  <rv s="6">
    <fb>1.84</fb>
    <v>14</v>
  </rv>
  <rv s="6">
    <fb>1.885</fb>
    <v>14</v>
  </rv>
  <rv s="6">
    <fb>1.82</fb>
    <v>14</v>
  </rv>
  <rv s="6">
    <fb>1.77</fb>
    <v>14</v>
  </rv>
  <rv s="6">
    <fb>1.73</fb>
    <v>14</v>
  </rv>
  <rv s="6">
    <fb>1.7150000000000001</fb>
    <v>14</v>
  </rv>
  <rv s="6">
    <fb>1.65</fb>
    <v>14</v>
  </rv>
  <rv s="6">
    <fb>1.81</fb>
    <v>14</v>
  </rv>
  <rv s="6">
    <fb>1.94</fb>
    <v>14</v>
  </rv>
  <rv s="6">
    <fb>1.92</fb>
    <v>14</v>
  </rv>
  <rv s="6">
    <fb>2.35</fb>
    <v>14</v>
  </rv>
  <rv s="6">
    <fb>2.5099999999999998</fb>
    <v>14</v>
  </rv>
  <rv s="6">
    <fb>2.72</fb>
    <v>14</v>
  </rv>
  <rv s="6">
    <fb>2.98</fb>
    <v>14</v>
  </rv>
  <rv s="6">
    <fb>3.14</fb>
    <v>14</v>
  </rv>
  <rv s="6">
    <fb>3.28</fb>
    <v>14</v>
  </rv>
  <rv s="6">
    <fb>2.89</fb>
    <v>14</v>
  </rv>
  <rv s="6">
    <fb>2.93</fb>
    <v>14</v>
  </rv>
  <rv s="6">
    <fb>2.75</fb>
    <v>14</v>
  </rv>
  <rv s="6">
    <fb>2.86</fb>
    <v>14</v>
  </rv>
  <rv s="6">
    <fb>2.96</fb>
    <v>14</v>
  </rv>
  <rv s="6">
    <fb>2.87</fb>
    <v>14</v>
  </rv>
  <rv s="6">
    <fb>2.7</fb>
    <v>14</v>
  </rv>
  <rv s="6">
    <fb>2.74</fb>
    <v>14</v>
  </rv>
  <rv s="6">
    <fb>2.85</fb>
    <v>14</v>
  </rv>
  <rv s="6">
    <fb>2.79</fb>
    <v>14</v>
  </rv>
  <rv s="6">
    <fb>2.65</fb>
    <v>14</v>
  </rv>
  <rv s="6">
    <fb>2.4500000000000002</fb>
    <v>14</v>
  </rv>
  <rv s="6">
    <fb>2.4300000000000002</fb>
    <v>14</v>
  </rv>
  <rv s="6">
    <fb>2.37</fb>
    <v>14</v>
  </rv>
  <rv s="6">
    <fb>2.25</fb>
    <v>14</v>
  </rv>
  <rv s="6">
    <fb>2.3199999999999998</fb>
    <v>14</v>
  </rv>
  <rv s="6">
    <fb>2.23</fb>
    <v>14</v>
  </rv>
  <rv s="6">
    <fb>2.09</fb>
    <v>14</v>
  </rv>
  <rv s="6">
    <fb>2.2200000000000002</fb>
    <v>14</v>
  </rv>
  <rv s="6">
    <fb>2.12</fb>
    <v>14</v>
  </rv>
  <rv s="6">
    <fb>2.0699999999999998</fb>
    <v>14</v>
  </rv>
  <rv s="6">
    <fb>2.02</fb>
    <v>14</v>
  </rv>
  <rv s="6">
    <fb>1.925</fb>
    <v>14</v>
  </rv>
  <rv s="6">
    <fb>1.87</fb>
    <v>14</v>
  </rv>
  <rv s="6">
    <fb>1.96</fb>
    <v>14</v>
  </rv>
  <rv s="6">
    <fb>1.9550000000000001</fb>
    <v>14</v>
  </rv>
  <rv s="6">
    <fb>1.95</fb>
    <v>14</v>
  </rv>
  <rv s="6">
    <fb>1.93</fb>
    <v>14</v>
  </rv>
  <rv s="6">
    <fb>1.9</fb>
    <v>14</v>
  </rv>
  <rv s="6">
    <fb>1.7549999999999999</fb>
    <v>14</v>
  </rv>
  <rv s="6">
    <fb>1.845</fb>
    <v>14</v>
  </rv>
  <rv s="6">
    <fb>1.9350000000000001</fb>
    <v>14</v>
  </rv>
  <rv s="6">
    <fb>1.71</fb>
    <v>14</v>
  </rv>
  <rv s="6">
    <fb>1.62</fb>
    <v>14</v>
  </rv>
  <rv s="6">
    <fb>1.645</fb>
    <v>14</v>
  </rv>
  <rv s="6">
    <fb>1.595</fb>
    <v>14</v>
  </rv>
  <rv s="6">
    <fb>1.5549999999999999</fb>
    <v>14</v>
  </rv>
  <rv s="6">
    <fb>1.5049999999999999</fb>
    <v>14</v>
  </rv>
  <rv s="6">
    <fb>1.54</fb>
    <v>14</v>
  </rv>
  <rv s="7">
    <fb t="e">#N/A</fb>
    <v>6</v>
    <v>4</v>
  </rv>
  <rv s="6">
    <fb>1.04</fb>
    <v>14</v>
  </rv>
  <rv s="6">
    <fb>0.89500000000000002</fb>
    <v>14</v>
  </rv>
  <rv s="6">
    <fb>0.89</fb>
    <v>14</v>
  </rv>
  <rv s="6">
    <fb>0.95499999999999996</fb>
    <v>14</v>
  </rv>
  <rv s="6">
    <fb>1.02</fb>
    <v>14</v>
  </rv>
  <rv s="6">
    <fb>0.97499999999999998</fb>
    <v>14</v>
  </rv>
  <rv s="6">
    <fb>0.78</fb>
    <v>14</v>
  </rv>
  <rv s="6">
    <fb>0.48</fb>
    <v>14</v>
  </rv>
  <rv s="6">
    <fb>0.47</fb>
    <v>14</v>
  </rv>
  <rv s="6">
    <fb>0.49</fb>
    <v>14</v>
  </rv>
  <rv s="6">
    <fb>0.5</fb>
    <v>14</v>
  </rv>
  <rv s="6">
    <fb>0.51</fb>
    <v>14</v>
  </rv>
  <rv s="6">
    <fb>0.55000000000000004</fb>
    <v>14</v>
  </rv>
  <rv s="6">
    <fb>0.55500000000000005</fb>
    <v>14</v>
  </rv>
  <rv s="6">
    <fb>0.505</fb>
    <v>14</v>
  </rv>
  <rv s="6">
    <fb>0.46500000000000002</fb>
    <v>14</v>
  </rv>
  <rv s="6">
    <fb>0.53</fb>
    <v>14</v>
  </rv>
  <rv s="6">
    <fb>0.51500000000000001</fb>
    <v>14</v>
  </rv>
  <rv s="6">
    <fb>0.54</fb>
    <v>14</v>
  </rv>
  <rv s="6">
    <fb>0.495</fb>
    <v>14</v>
  </rv>
  <rv s="6">
    <fb>0.52</fb>
    <v>14</v>
  </rv>
  <rv s="6">
    <fb>0.53500000000000003</fb>
    <v>14</v>
  </rv>
  <rv s="6">
    <fb>0.58499999999999996</fb>
    <v>14</v>
  </rv>
  <rv s="6">
    <fb>0.52500000000000002</fb>
    <v>14</v>
  </rv>
  <rv s="6">
    <fb>0.61</fb>
    <v>14</v>
  </rv>
  <rv s="6">
    <fb>0.59499999999999997</fb>
    <v>14</v>
  </rv>
  <rv s="6">
    <fb>0.60499999999999998</fb>
    <v>14</v>
  </rv>
  <rv s="6">
    <fb>0.66500000000000004</fb>
    <v>14</v>
  </rv>
  <rv s="6">
    <fb>0.56000000000000005</fb>
    <v>14</v>
  </rv>
  <rv s="6">
    <fb>0.59</fb>
    <v>14</v>
  </rv>
  <rv s="6">
    <fb>0.65500000000000003</fb>
    <v>14</v>
  </rv>
  <rv s="6">
    <fb>0.66</fb>
    <v>14</v>
  </rv>
  <rv s="6">
    <fb>0.63</fb>
    <v>14</v>
  </rv>
  <rv s="6">
    <fb>0.61499999999999999</fb>
    <v>14</v>
  </rv>
  <rv s="6">
    <fb>0.56499999999999995</fb>
    <v>14</v>
  </rv>
  <rv s="6">
    <fb>0.57999999999999996</fb>
    <v>14</v>
  </rv>
  <rv s="6">
    <fb>0.47499999999999998</fb>
    <v>14</v>
  </rv>
  <rv s="6">
    <fb>0.48499999999999999</fb>
    <v>14</v>
  </rv>
  <rv s="6">
    <fb>0.54500000000000004</fb>
    <v>14</v>
  </rv>
  <rv s="6">
    <fb>0.69</fb>
    <v>14</v>
  </rv>
  <rv s="6">
    <fb>0.72499999999999998</fb>
    <v>14</v>
  </rv>
  <rv s="6">
    <fb>0.7</fb>
    <v>14</v>
  </rv>
  <rv s="6">
    <fb>0.67</fb>
    <v>14</v>
  </rv>
  <rv s="6">
    <fb>27.25</fb>
    <v>14</v>
  </rv>
  <rv s="6">
    <fb>27.65</fb>
    <v>14</v>
  </rv>
  <rv s="6">
    <fb>27.13</fb>
    <v>14</v>
  </rv>
  <rv s="6">
    <fb>27.64</fb>
    <v>14</v>
  </rv>
  <rv s="6">
    <fb>27.87</fb>
    <v>14</v>
  </rv>
  <rv s="6">
    <fb>27.91</fb>
    <v>14</v>
  </rv>
  <rv s="6">
    <fb>27.57</fb>
    <v>14</v>
  </rv>
  <rv s="6">
    <fb>27.73</fb>
    <v>14</v>
  </rv>
  <rv s="6">
    <fb>28.39</fb>
    <v>14</v>
  </rv>
  <rv s="6">
    <fb>29.67</fb>
    <v>14</v>
  </rv>
  <rv s="6">
    <fb>29.84</fb>
    <v>14</v>
  </rv>
  <rv s="6">
    <fb>30.43</fb>
    <v>14</v>
  </rv>
  <rv s="6">
    <fb>30.42</fb>
    <v>14</v>
  </rv>
  <rv s="6">
    <fb>30.64</fb>
    <v>14</v>
  </rv>
  <rv s="6">
    <fb>30.85</fb>
    <v>14</v>
  </rv>
  <rv s="6">
    <fb>30.58</fb>
    <v>14</v>
  </rv>
  <rv s="6">
    <fb>30.75</fb>
    <v>14</v>
  </rv>
  <rv s="6">
    <fb>30.27</fb>
    <v>14</v>
  </rv>
  <rv s="6">
    <fb>30.13</fb>
    <v>14</v>
  </rv>
  <rv s="6">
    <fb>29.38</fb>
    <v>14</v>
  </rv>
  <rv s="6">
    <fb>28.91</fb>
    <v>14</v>
  </rv>
  <rv s="6">
    <fb>28.94</fb>
    <v>14</v>
  </rv>
  <rv s="6">
    <fb>29.37</fb>
    <v>14</v>
  </rv>
  <rv s="6">
    <fb>29</fb>
    <v>14</v>
  </rv>
  <rv s="6">
    <fb>29.11</fb>
    <v>14</v>
  </rv>
  <rv s="6">
    <fb>28.89</fb>
    <v>14</v>
  </rv>
  <rv s="6">
    <fb>28.44</fb>
    <v>14</v>
  </rv>
  <rv s="6">
    <fb>28.49</fb>
    <v>14</v>
  </rv>
  <rv s="6">
    <fb>28.98</fb>
    <v>14</v>
  </rv>
  <rv s="6">
    <fb>29.99</fb>
    <v>14</v>
  </rv>
  <rv s="6">
    <fb>29.94</fb>
    <v>14</v>
  </rv>
  <rv s="6">
    <fb>30.38</fb>
    <v>14</v>
  </rv>
  <rv s="6">
    <fb>31.14</fb>
    <v>14</v>
  </rv>
  <rv s="6">
    <fb>31.21</fb>
    <v>14</v>
  </rv>
  <rv s="6">
    <fb>30.9</fb>
    <v>14</v>
  </rv>
  <rv s="6">
    <fb>31.23</fb>
    <v>14</v>
  </rv>
  <rv s="6">
    <fb>31.72</fb>
    <v>14</v>
  </rv>
  <rv s="6">
    <fb>31.79</fb>
    <v>14</v>
  </rv>
  <rv s="6">
    <fb>31.66</fb>
    <v>14</v>
  </rv>
  <rv s="6">
    <fb>31.91</fb>
    <v>14</v>
  </rv>
  <rv s="6">
    <fb>32.1</fb>
    <v>14</v>
  </rv>
  <rv s="6">
    <fb>32.369999999999997</fb>
    <v>14</v>
  </rv>
  <rv s="6">
    <fb>32.35</fb>
    <v>14</v>
  </rv>
  <rv s="6">
    <fb>32.33</fb>
    <v>14</v>
  </rv>
  <rv s="6">
    <fb>32.07</fb>
    <v>14</v>
  </rv>
  <rv s="6">
    <fb>32.18</fb>
    <v>14</v>
  </rv>
  <rv s="6">
    <fb>32.56</fb>
    <v>14</v>
  </rv>
  <rv s="6">
    <fb>32.47</fb>
    <v>14</v>
  </rv>
  <rv s="6">
    <fb>32.96</fb>
    <v>14</v>
  </rv>
  <rv s="6">
    <fb>32.94</fb>
    <v>14</v>
  </rv>
  <rv s="6">
    <fb>33.07</fb>
    <v>14</v>
  </rv>
  <rv s="6">
    <fb>32.85</fb>
    <v>14</v>
  </rv>
  <rv s="6">
    <fb>33.25</fb>
    <v>14</v>
  </rv>
  <rv s="6">
    <fb>33.270000000000003</fb>
    <v>14</v>
  </rv>
  <rv s="6">
    <fb>33.6</fb>
    <v>14</v>
  </rv>
  <rv s="6">
    <fb>33.14</fb>
    <v>14</v>
  </rv>
  <rv s="6">
    <fb>32.74</fb>
    <v>14</v>
  </rv>
  <rv s="6">
    <fb>32.200000000000003</fb>
    <v>14</v>
  </rv>
  <rv s="6">
    <fb>32.19</fb>
    <v>14</v>
  </rv>
  <rv s="6">
    <fb>32.630000000000003</fb>
    <v>14</v>
  </rv>
  <rv s="6">
    <fb>32.32</fb>
    <v>14</v>
  </rv>
  <rv s="6">
    <fb>32.11</fb>
    <v>14</v>
  </rv>
  <rv s="6">
    <fb>32.44</fb>
    <v>14</v>
  </rv>
  <rv s="6">
    <fb>32.25</fb>
    <v>14</v>
  </rv>
  <rv s="6">
    <fb>31.62</fb>
    <v>14</v>
  </rv>
  <rv s="6">
    <fb>31.68</fb>
    <v>14</v>
  </rv>
  <rv s="6">
    <fb>31.78</fb>
    <v>14</v>
  </rv>
  <rv s="6">
    <fb>30.53</fb>
    <v>14</v>
  </rv>
  <rv s="6">
    <fb>30.82</fb>
    <v>14</v>
  </rv>
  <rv s="6">
    <fb>31.32</fb>
    <v>14</v>
  </rv>
  <rv s="6">
    <fb>31.48</fb>
    <v>14</v>
  </rv>
  <rv s="6">
    <fb>31.28</fb>
    <v>14</v>
  </rv>
  <rv s="6">
    <fb>30.86</fb>
    <v>14</v>
  </rv>
  <rv s="6">
    <fb>31.07</fb>
    <v>14</v>
  </rv>
  <rv s="6">
    <fb>30.78</fb>
    <v>14</v>
  </rv>
  <rv s="6">
    <fb>31.09</fb>
    <v>14</v>
  </rv>
  <rv s="6">
    <fb>31.57</fb>
    <v>14</v>
  </rv>
  <rv s="6">
    <fb>31.85</fb>
    <v>14</v>
  </rv>
  <rv s="6">
    <fb>31.26</fb>
    <v>14</v>
  </rv>
  <rv s="6">
    <fb>31.55</fb>
    <v>14</v>
  </rv>
  <rv s="6">
    <fb>31.3</fb>
    <v>14</v>
  </rv>
  <rv s="6">
    <fb>31.11</fb>
    <v>14</v>
  </rv>
  <rv s="6">
    <fb>30.1</fb>
    <v>14</v>
  </rv>
  <rv s="6">
    <fb>28.25</fb>
    <v>14</v>
  </rv>
  <rv s="6">
    <fb>28.06</fb>
    <v>14</v>
  </rv>
  <rv s="6">
    <fb>26.84</fb>
    <v>14</v>
  </rv>
  <rv s="6">
    <fb>26.33</fb>
    <v>14</v>
  </rv>
  <rv s="6">
    <fb>26.36</fb>
    <v>14</v>
  </rv>
  <rv s="6">
    <fb>25.92</fb>
    <v>14</v>
  </rv>
  <rv s="6">
    <fb>26.06</fb>
    <v>14</v>
  </rv>
  <rv s="6">
    <fb>27.05</fb>
    <v>14</v>
  </rv>
  <rv s="6">
    <fb>26.99</fb>
    <v>14</v>
  </rv>
  <rv s="6">
    <fb>27.02</fb>
    <v>14</v>
  </rv>
  <rv s="6">
    <fb>27.93</fb>
    <v>14</v>
  </rv>
  <rv s="6">
    <fb>27.79</fb>
    <v>14</v>
  </rv>
  <rv s="6">
    <fb>28.07</fb>
    <v>14</v>
  </rv>
  <rv s="6">
    <fb>27.39</fb>
    <v>14</v>
  </rv>
  <rv s="6">
    <fb>27.51</fb>
    <v>14</v>
  </rv>
  <rv s="6">
    <fb>27.74</fb>
    <v>14</v>
  </rv>
  <rv s="6">
    <fb>28.15</fb>
    <v>14</v>
  </rv>
  <rv s="6">
    <fb>28.11</fb>
    <v>14</v>
  </rv>
  <rv s="6">
    <fb>27.77</fb>
    <v>14</v>
  </rv>
  <rv s="6">
    <fb>28.13</fb>
    <v>14</v>
  </rv>
  <rv s="6">
    <fb>28.45</fb>
    <v>14</v>
  </rv>
  <rv s="6">
    <fb>28.3</fb>
    <v>14</v>
  </rv>
  <rv s="6">
    <fb>29.42</fb>
    <v>14</v>
  </rv>
  <rv s="6">
    <fb>29.65</fb>
    <v>14</v>
  </rv>
  <rv s="6">
    <fb>29.66</fb>
    <v>14</v>
  </rv>
  <rv s="6">
    <fb>29.88</fb>
    <v>14</v>
  </rv>
  <rv s="6">
    <fb>29.87</fb>
    <v>14</v>
  </rv>
  <rv s="6">
    <fb>29.72</fb>
    <v>14</v>
  </rv>
  <rv s="6">
    <fb>30.33</fb>
    <v>14</v>
  </rv>
  <rv s="6">
    <fb>30.6</fb>
    <v>14</v>
  </rv>
  <rv s="6">
    <fb>30.96</fb>
    <v>14</v>
  </rv>
  <rv s="6">
    <fb>30.91</fb>
    <v>14</v>
  </rv>
  <rv s="6">
    <fb>30.71</fb>
    <v>14</v>
  </rv>
  <rv s="6">
    <fb>29.81</fb>
    <v>14</v>
  </rv>
  <rv s="6">
    <fb>30.22</fb>
    <v>14</v>
  </rv>
  <rv s="6">
    <fb>30.81</fb>
    <v>14</v>
  </rv>
  <rv s="6">
    <fb>31.04</fb>
    <v>14</v>
  </rv>
  <rv s="6">
    <fb>31.42</fb>
    <v>14</v>
  </rv>
  <rv s="6">
    <fb>30.92</fb>
    <v>14</v>
  </rv>
  <rv s="6">
    <fb>30.54</fb>
    <v>14</v>
  </rv>
  <rv s="6">
    <fb>30.01</fb>
    <v>14</v>
  </rv>
  <rv s="6">
    <fb>30.3</fb>
    <v>14</v>
  </rv>
  <rv s="6">
    <fb>30.61</fb>
    <v>14</v>
  </rv>
  <rv s="6">
    <fb>30.59</fb>
    <v>14</v>
  </rv>
  <rv s="6">
    <fb>30.34</fb>
    <v>14</v>
  </rv>
  <rv s="6">
    <fb>30.24</fb>
    <v>14</v>
  </rv>
  <rv s="6">
    <fb>29.31</fb>
    <v>14</v>
  </rv>
  <rv s="6">
    <fb>29.62</fb>
    <v>14</v>
  </rv>
  <rv s="6">
    <fb>29.85</fb>
    <v>14</v>
  </rv>
  <rv s="6">
    <fb>30.28</fb>
    <v>14</v>
  </rv>
  <rv s="6">
    <fb>29.35</fb>
    <v>14</v>
  </rv>
  <rv s="6">
    <fb>29.82</fb>
    <v>14</v>
  </rv>
  <rv s="6">
    <fb>29.96</fb>
    <v>14</v>
  </rv>
  <rv s="6">
    <fb>29.7</fb>
    <v>14</v>
  </rv>
  <rv s="6">
    <fb>29.25</fb>
    <v>14</v>
  </rv>
  <rv s="6">
    <fb>28.99</fb>
    <v>14</v>
  </rv>
  <rv s="6">
    <fb>29.27</fb>
    <v>14</v>
  </rv>
  <rv s="6">
    <fb>28.81</fb>
    <v>14</v>
  </rv>
  <rv s="6">
    <fb>28.73</fb>
    <v>14</v>
  </rv>
  <rv s="6">
    <fb>30.51</fb>
    <v>14</v>
  </rv>
  <rv s="6">
    <fb>30.14</fb>
    <v>14</v>
  </rv>
  <rv s="6">
    <fb>29.64</fb>
    <v>14</v>
  </rv>
  <rv s="6">
    <fb>29.49</fb>
    <v>14</v>
  </rv>
  <rv s="6">
    <fb>31.08</fb>
    <v>14</v>
  </rv>
  <rv s="6">
    <fb>31.89</fb>
    <v>14</v>
  </rv>
  <rv s="6">
    <fb>31.4</fb>
    <v>14</v>
  </rv>
  <rv s="6">
    <fb>31.63</fb>
    <v>14</v>
  </rv>
  <rv s="6">
    <fb>31.95</fb>
    <v>14</v>
  </rv>
  <rv s="6">
    <fb>31.9</fb>
    <v>14</v>
  </rv>
  <rv s="6">
    <fb>32</fb>
    <v>14</v>
  </rv>
  <rv s="6">
    <fb>32.42</fb>
    <v>14</v>
  </rv>
  <rv s="6">
    <fb>32.700000000000003</fb>
    <v>14</v>
  </rv>
  <rv s="6">
    <fb>32.15</fb>
    <v>14</v>
  </rv>
  <rv s="6">
    <fb>32.119999999999997</fb>
    <v>14</v>
  </rv>
  <rv s="6">
    <fb>31.73</fb>
    <v>14</v>
  </rv>
  <rv s="6">
    <fb>31</fb>
    <v>14</v>
  </rv>
  <rv s="6">
    <fb>31.35</fb>
    <v>14</v>
  </rv>
  <rv s="6">
    <fb>30.49</fb>
    <v>14</v>
  </rv>
  <rv s="6">
    <fb>30.31</fb>
    <v>14</v>
  </rv>
  <rv s="6">
    <fb>30.66</fb>
    <v>14</v>
  </rv>
  <rv s="6">
    <fb>30.83</fb>
    <v>14</v>
  </rv>
  <rv s="6">
    <fb>30.97</fb>
    <v>14</v>
  </rv>
  <rv s="6">
    <fb>31.49</fb>
    <v>14</v>
  </rv>
  <rv s="6">
    <fb>31.59</fb>
    <v>14</v>
  </rv>
  <rv s="6">
    <fb>31.69</fb>
    <v>14</v>
  </rv>
  <rv s="6">
    <fb>31.54</fb>
    <v>14</v>
  </rv>
  <rv s="6">
    <fb>31.38</fb>
    <v>14</v>
  </rv>
  <rv s="6">
    <fb>31.03</fb>
    <v>14</v>
  </rv>
  <rv s="6">
    <fb>30.65</fb>
    <v>14</v>
  </rv>
  <rv s="6">
    <fb>30.12</fb>
    <v>14</v>
  </rv>
  <rv s="6">
    <fb>30.19</fb>
    <v>14</v>
  </rv>
  <rv s="6">
    <fb>30.79</fb>
    <v>14</v>
  </rv>
  <rv s="6">
    <fb>30.4</fb>
    <v>14</v>
  </rv>
  <rv s="6">
    <fb>30.26</fb>
    <v>14</v>
  </rv>
  <rv s="6">
    <fb>30.52</fb>
    <v>14</v>
  </rv>
  <rv s="6">
    <fb>29.92</fb>
    <v>14</v>
  </rv>
  <rv s="6">
    <fb>30.06</fb>
    <v>14</v>
  </rv>
  <rv s="6">
    <fb>29.76</fb>
    <v>14</v>
  </rv>
  <rv s="6">
    <fb>30</fb>
    <v>14</v>
  </rv>
  <rv s="6">
    <fb>29.93</fb>
    <v>14</v>
  </rv>
  <rv s="6">
    <fb>30.8</fb>
    <v>14</v>
  </rv>
  <rv s="6">
    <fb>31.65</fb>
    <v>14</v>
  </rv>
  <rv s="6">
    <fb>31.67</fb>
    <v>14</v>
  </rv>
  <rv s="6">
    <fb>31.71</fb>
    <v>14</v>
  </rv>
  <rv s="6">
    <fb>31.6</fb>
    <v>14</v>
  </rv>
  <rv s="6">
    <fb>31.51</fb>
    <v>14</v>
  </rv>
  <rv s="6">
    <fb>31.34</fb>
    <v>14</v>
  </rv>
  <rv s="2">
    <v>https://www.bing.com/financeapi/forcetrigger?t=aa533m&amp;q=XASX%3aBLD&amp;form=skydnc</v>
    <v>Learn more on Bing</v>
  </rv>
  <rv s="3">
    <v>5</v>
    <v>BORAL LIMITED (XASX:BLD)</v>
    <v>6</v>
    <v>7</v>
    <v>Finance</v>
    <v>8</v>
    <v>en-GB</v>
    <v>aa533m</v>
    <v>268435456</v>
    <v>1</v>
    <v>Powered by Refinitiv</v>
    <v>4.17</v>
    <v>2.48</v>
    <v>1.9234</v>
    <v>0.11</v>
    <v>3.1884000000000003E-2</v>
    <v>AUD</v>
    <v>Boral Limited is an Australia-based integrated construction materials company. The Company is engaged in producing and selling a broad range of construction materials including quarry products, cement, concrete, asphalt and recycled materials. The Company’s segments include Construction Materials and Property. Its Construction Materials segment operates across Australia and offers quarries, concrete, asphalt, landfill, cement, recycling, transport and placing. Its Property segment is engaged in sale of former operating sites. The Company’s products are offered to end-use markets, which include residential and non-residential construction and the engineering and infrastructure markets.</v>
    <v>4749</v>
    <v>Australian Securities Exchange</v>
    <v>XASX</v>
    <v>XASX</v>
    <v>Level 3, Triniti 2, 39 Delhi Road, NORTH RYDE, NEW SOUTH WALES, 2113 AU</v>
    <v>3.57</v>
    <v>Construction Materials</v>
    <v>Stock</v>
    <v>44951.333344907405</v>
    <v>1157</v>
    <v>3.45</v>
    <v>3805655000</v>
    <v>BORAL LIMITED</v>
    <v>BORAL LIMITED</v>
    <v>3.46</v>
    <v>3.97</v>
    <v>3.45</v>
    <v>3.56</v>
    <v>1103088000</v>
    <v>BLD</v>
    <v>BORAL LIMITED (XASX:BLD)</v>
    <v>2454922</v>
    <v>1878310</v>
    <v>1960</v>
  </rv>
  <rv s="1">
    <v>1158</v>
  </rv>
  <rv s="2">
    <v>https://www.bing.com/financeapi/forcetrigger?t=aa4om7&amp;q=XASX%3aASB&amp;form=skydnc</v>
    <v>Learn more on Bing</v>
  </rv>
  <rv s="3">
    <v>5</v>
    <v>AUSTAL LIMITED (XASX:ASB)</v>
    <v>6</v>
    <v>7</v>
    <v>Finance</v>
    <v>8</v>
    <v>en-GB</v>
    <v>aa4om7</v>
    <v>268435456</v>
    <v>1</v>
    <v>Powered by Refinitiv</v>
    <v>2.82</v>
    <v>1.69</v>
    <v>0.97130000000000005</v>
    <v>-7.0000000000000007E-2</v>
    <v>-3.9660000000000001E-2</v>
    <v>AUD</v>
    <v>Austal Limited is an Australia-based shipbuilder, defense prime contractor, and maritime technology company. The Company is engaged in designing, constructing and supporting defense and commercial vessels for operators globally. The Company’s segments include USA Shipbuilding, USA Support, Australasia Shipbuilding, and Australasia Support. The USA Shipbuilding segment manufactures high performance defense vessels for the USA Navy. The USA Support segment provides training and on-going support and maintenance of Austal and non-Austal vessels to the US Navy. The Australasia Shipbuilding segment comprises Austal’s Australia, Philippines and Vietnam shipbuilding operations. Australasia manufactures high performance vessels for markets worldwide, excluding the USA. The Australasia Support segment comprises Austal’s Australia and Oman operations. Its defense vessels include multi-mission surface warfare combatants, such as the Littoral Combat Ship (LCS) for the United States Navy.</v>
    <v>5000</v>
    <v>Australian Securities Exchange</v>
    <v>XASX</v>
    <v>XASX</v>
    <v>100 Clarence Beach Road, Henderson, WESTERN AUSTRALIA, 6166 AU</v>
    <v>1.75</v>
    <v>Machinery, Equipment &amp; Components</v>
    <v>Stock</v>
    <v>44951.333333333336</v>
    <v>1160</v>
    <v>1.6950000000000001</v>
    <v>639709900</v>
    <v>AUSTAL LIMITED</v>
    <v>AUSTAL LIMITED</v>
    <v>1.75</v>
    <v>8.02</v>
    <v>1.7649999999999999</v>
    <v>1.6950000000000001</v>
    <v>362441900</v>
    <v>ASB</v>
    <v>AUSTAL LIMITED (XASX:ASB)</v>
    <v>1336960</v>
    <v>1250690</v>
    <v>1987</v>
  </rv>
  <rv s="1">
    <v>1161</v>
  </rv>
  <rv s="8">
    <v>15</v>
    <v>aa81zr</v>
    <v>Daily</v>
    <v>44587</v>
    <v>44952</v>
    <v>0</v>
    <v>1</v>
    <v>638102016000000000,638102689278974688,0</v>
    <v>0</v>
    <v>aa81zr</v>
    <v>XASX:NAB</v>
    <v>1</v>
  </rv>
  <rv s="8">
    <v>15</v>
    <v>aa5cec</v>
    <v>Daily</v>
    <v>44587</v>
    <v>44952</v>
    <v>0</v>
    <v>1</v>
    <v>638102016000000000,638102689109035608,0</v>
    <v>0</v>
    <v>aa5cec</v>
    <v>XASX:CBA</v>
    <v>2</v>
  </rv>
  <rv s="8">
    <v>15</v>
    <v>aa4pa2</v>
    <v>Daily</v>
    <v>44587</v>
    <v>44952</v>
    <v>0</v>
    <v>1</v>
    <v>638102016000000000,638102687229151968,0</v>
    <v>0</v>
    <v>aa4pa2</v>
    <v>XASX:ASX</v>
    <v>3</v>
  </rv>
  <rv s="8">
    <v>15</v>
    <v>aa5c2w</v>
    <v>Daily</v>
    <v>44587</v>
    <v>44952</v>
    <v>0</v>
    <v>1</v>
    <v>638102016000000000,638102688776685335,0</v>
    <v>0</v>
    <v>aa5c2w</v>
    <v>XASX:CAT</v>
    <v>4</v>
  </rv>
  <rv s="8">
    <v>15</v>
    <v>aa658m</v>
    <v>Daily</v>
    <v>44587</v>
    <v>44952</v>
    <v>0</v>
    <v>1</v>
    <v>638102016000000000,638102689220923726,0</v>
    <v>0</v>
    <v>aa658m</v>
    <v>XASX:EOS</v>
    <v>5</v>
  </rv>
</rvData>
</file>

<file path=xl/richData/rdrichvaluestructure.xml><?xml version="1.0" encoding="utf-8"?>
<rvStructures xmlns="http://schemas.microsoft.com/office/spreadsheetml/2017/richdata" count="9">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formattednumber">
    <k n="_Format" t="spb"/>
  </s>
  <s t="_error">
    <k n="errorType" t="i"/>
    <k n="subType" t="i"/>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4">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16">
    <spb s="0">
      <v>0</v>
      <v>Name</v>
    </spb>
    <spb s="1">
      <v>0</v>
      <v>0</v>
      <v>0</v>
    </spb>
    <spb s="2">
      <v>1</v>
      <v>1</v>
    </spb>
    <spb s="3">
      <v>1</v>
      <v>1</v>
      <v>2</v>
      <v>1</v>
      <v>1</v>
      <v>1</v>
      <v>3</v>
      <v>1</v>
      <v>1</v>
      <v>1</v>
      <v>4</v>
      <v>5</v>
    </spb>
    <spb s="4">
      <v>GMT</v>
    </spb>
    <spb s="5">
      <v>1</v>
      <v>Name</v>
      <v>LearnMoreOnLink</v>
    </spb>
    <spb s="6">
      <v>1</v>
      <v>1</v>
      <v>1</v>
      <v>1</v>
    </spb>
    <spb s="7">
      <v>1</v>
      <v>6</v>
      <v>6</v>
      <v>1</v>
      <v>2</v>
      <v>1</v>
      <v>1</v>
      <v>1</v>
      <v>7</v>
      <v>7</v>
      <v>3</v>
      <v>8</v>
      <v>1</v>
      <v>1</v>
      <v>1</v>
      <v>7</v>
      <v>4</v>
      <v>9</v>
      <v>5</v>
      <v>7</v>
    </spb>
    <spb s="8">
      <v>Delayed 20 minutes</v>
      <v>from previous close</v>
      <v>from previous close</v>
      <v>GMT</v>
    </spb>
    <spb s="5">
      <v>2</v>
      <v>Name</v>
      <v>LearnMoreOnLink</v>
    </spb>
    <spb s="9">
      <v>1</v>
      <v>6</v>
      <v>6</v>
      <v>1</v>
      <v>2</v>
      <v>1</v>
      <v>1</v>
      <v>1</v>
      <v>7</v>
      <v>3</v>
      <v>8</v>
      <v>1</v>
      <v>1</v>
      <v>1</v>
      <v>7</v>
      <v>4</v>
      <v>9</v>
      <v>5</v>
      <v>7</v>
    </spb>
    <spb s="5">
      <v>3</v>
      <v>Name</v>
      <v>LearnMoreOnLink</v>
    </spb>
    <spb s="10">
      <v>10</v>
      <v>6</v>
      <v>6</v>
      <v>10</v>
      <v>2</v>
      <v>10</v>
      <v>10</v>
      <v>10</v>
      <v>7</v>
      <v>7</v>
      <v>3</v>
      <v>11</v>
      <v>10</v>
      <v>10</v>
      <v>10</v>
      <v>4</v>
      <v>9</v>
      <v>5</v>
      <v>7</v>
    </spb>
    <spb s="11">
      <v>12</v>
    </spb>
    <spb s="11">
      <v>1</v>
    </spb>
    <spb s="12">
      <v>12</v>
      <v>1</v>
    </spb>
  </spbData>
</supportingPropertyBags>
</file>

<file path=xl/richData/rdsupportingpropertybagstructure.xml><?xml version="1.0" encoding="utf-8"?>
<spbStructures xmlns="http://schemas.microsoft.com/office/spreadsheetml/2017/richdata2" count="13">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4" formatCode="0.00%"/>
    </x:dxf>
    <x:dxf>
      <x:numFmt numFmtId="27" formatCode="d/m/yy\ hh:mm"/>
    </x:dxf>
    <x:dxf>
      <x:numFmt numFmtId="2" formatCode="0.00"/>
    </x:dxf>
    <x:dxf>
      <x:numFmt numFmtId="19" formatCode="d/m/yy"/>
    </x:dxf>
    <x:dxf>
      <x:numFmt numFmtId="4" formatCode="#,##0.00"/>
    </x:dxf>
    <x:dxf>
      <x:numFmt numFmtId="3" formatCode="#,##0"/>
    </x:dxf>
    <x:dxf>
      <x:numFmt numFmtId="1" formatCode="0"/>
    </x:dxf>
    <x:dxf>
      <x:numFmt numFmtId="0" formatCode="General"/>
    </x:dxf>
  </dxfs>
  <richProperties>
    <rPr n="NumberFormat" t="s"/>
    <rPr n="IsTitleField" t="b"/>
  </richProperties>
  <richStyles>
    <rSty dxfid="7">
      <rpv i="0">_([$$-en-AU]* #,##0.00_);_([$$-en-AU]* (#,##0.00);_([$$-en-AU]* "-"??_);_(@_)</rpv>
    </rSty>
    <rSty>
      <rpv i="1">1</rpv>
    </rSty>
    <rSty dxfid="0"/>
    <rSty dxfid="1"/>
    <rSty dxfid="2">
      <rpv i="0">0.00</rpv>
    </rSty>
    <rSty dxfid="4">
      <rpv i="0">#,##0.00</rpv>
    </rSty>
    <rSty dxfid="5">
      <rpv i="0">#,##0</rpv>
    </rSty>
    <rSty dxfid="7">
      <rpv i="0">_([$$-en-AU]* #,##0_);_([$$-en-AU]* (#,##0);_([$$-en-AU]* "-"_);_(@_)</rpv>
    </rSty>
    <rSty dxfid="6">
      <rpv i="0">0</rpv>
    </rSty>
    <rSty dxfid="7">
      <rpv i="0">_-[$$-en-AU]* #,##0.00_-;-[$$-en-AU]* #,##0.00_-;_-[$$-en-AU]* "-"??_-;_-@_-</rpv>
    </rSty>
    <rSty dxfid="7">
      <rpv i="0">_-[$$-en-AU]* #,##0_-;-[$$-en-AU]* #,##0_-;_-[$$-en-AU]*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4" totalsRowShown="0">
  <autoFilter ref="A3:H24" xr:uid="{69CD7EF4-09A9-4E37-9AFA-74C63E7BE9A6}"/>
  <tableColumns count="8">
    <tableColumn id="1" xr3:uid="{92DC7DDF-D80B-405C-9573-2B90B2FF3DC9}" name="Date" dataDxfId="19"/>
    <tableColumn id="2" xr3:uid="{1C907D3F-AD8C-47AB-92A9-7C471B9EBC2B}" name="Stock"/>
    <tableColumn id="9" xr3:uid="{9CA9E601-F4B2-4F5A-B219-70B237E1CACC}" name="Ticker" dataDxfId="18">
      <calculatedColumnFormula array="1">_FV(Ledger[[#This Row],[Stock]],"Ticker symbol",TRUE)</calculatedColumnFormula>
    </tableColumn>
    <tableColumn id="3" xr3:uid="{AB1CAC5C-55FF-4BD4-86DE-2DFDA8FCCD7E}" name="Transaction"/>
    <tableColumn id="4" xr3:uid="{1B8E9E3F-3260-4B15-A698-12A2A91FCBD0}" name="Units" dataDxfId="17"/>
    <tableColumn id="5" xr3:uid="{182E21A3-DB2D-4267-9431-E3760942B4C8}" name="Price" dataDxfId="14"/>
    <tableColumn id="7" xr3:uid="{412DB4B2-0FAB-4830-ABAF-3EB7A6F10571}" name="Currency" dataDxfId="16"/>
    <tableColumn id="6" xr3:uid="{DC43D3F6-96CE-4588-B592-F71E50711807}" name="Transaction Amount" dataDxfId="15">
      <calculatedColumnFormula>E4*F4</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50EDB4-2AF3-9446-8843-4B09AB05FC35}" name="Table2" displayName="Table2" ref="A2:H4" totalsRowShown="0">
  <autoFilter ref="A2:H4" xr:uid="{D050EDB4-2AF3-9446-8843-4B09AB05FC35}"/>
  <tableColumns count="8">
    <tableColumn id="1" xr3:uid="{4F0E7149-3BD7-2845-9C01-D309308BCAE4}" name="Stock"/>
    <tableColumn id="2" xr3:uid="{141EDC37-F4ED-4846-A2CA-BA1968670B3E}" name="Exchange">
      <calculatedColumnFormula array="1">_FV(Table2[[#This Row],[Stock]],"Exchange")</calculatedColumnFormula>
    </tableColumn>
    <tableColumn id="3" xr3:uid="{C1DB10F8-98A9-6F48-AB57-FA11A36AFB9A}" name="Ticker symbol">
      <calculatedColumnFormula array="1">_FV(Table2[[#This Row],[Stock]],"Ticker symbol",TRUE)</calculatedColumnFormula>
    </tableColumn>
    <tableColumn id="4" xr3:uid="{E5DDF0CF-5A2E-7A41-ADB8-EE3D71BF83EE}" name="52 week high" dataDxfId="4">
      <calculatedColumnFormula array="1">_FV(Table2[[#This Row],[Stock]],"52 week high",TRUE)</calculatedColumnFormula>
    </tableColumn>
    <tableColumn id="5" xr3:uid="{AFDB2F2A-A0D4-A042-827D-78260864DF6D}" name="52 week low" dataDxfId="3">
      <calculatedColumnFormula array="1">_FV(Table2[[#This Row],[Stock]],"52 week low",TRUE)</calculatedColumnFormula>
    </tableColumn>
    <tableColumn id="6" xr3:uid="{DC89D1B8-40CD-9F4C-A2AD-83C2E9A48094}" name="Price" dataDxfId="2">
      <calculatedColumnFormula array="1">_FV(Table2[[#This Row],[Stock]],"Price")</calculatedColumnFormula>
    </tableColumn>
    <tableColumn id="7" xr3:uid="{52B69A08-7AE3-334D-9323-0FECD393BECF}" name="P/E" dataDxfId="1">
      <calculatedColumnFormula array="1">_FV(Table2[[#This Row],[Stock]],"P/E",TRUE)</calculatedColumnFormula>
    </tableColumn>
    <tableColumn id="8" xr3:uid="{38775435-72C5-264B-9238-5198F91F66AD}" name="Change" dataDxfId="0">
      <calculatedColumnFormula array="1">_FV(Table2[[#This Row],[Stock]],"Change")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zoomScale="110" zoomScaleNormal="110" workbookViewId="0">
      <selection activeCell="F28" sqref="F28"/>
    </sheetView>
  </sheetViews>
  <sheetFormatPr baseColWidth="10" defaultColWidth="0" defaultRowHeight="15" x14ac:dyDescent="0.2"/>
  <cols>
    <col min="1" max="1" width="2.83203125" style="6" customWidth="1"/>
    <col min="2" max="2" width="47.33203125" style="6" customWidth="1"/>
    <col min="3" max="3" width="35.83203125" style="6" customWidth="1"/>
    <col min="4" max="4" width="6.6640625" style="6" customWidth="1"/>
    <col min="5" max="6" width="13.33203125" style="6" customWidth="1"/>
    <col min="7" max="7" width="10.83203125" style="6" customWidth="1"/>
    <col min="8" max="8" width="13.6640625" style="6" customWidth="1"/>
    <col min="9" max="10" width="13.33203125" style="6" customWidth="1"/>
    <col min="11" max="18" width="10.83203125" style="6" customWidth="1"/>
    <col min="19" max="16384" width="10.83203125" style="6" hidden="1"/>
  </cols>
  <sheetData>
    <row r="1" spans="1:10" ht="24" customHeight="1" x14ac:dyDescent="0.2">
      <c r="A1" s="9" t="s">
        <v>22</v>
      </c>
      <c r="B1" s="9"/>
      <c r="C1" s="9"/>
      <c r="D1" s="18"/>
      <c r="E1" s="18"/>
      <c r="F1" s="13" t="s">
        <v>20</v>
      </c>
      <c r="G1" s="15" t="s">
        <v>19</v>
      </c>
      <c r="H1" s="15"/>
      <c r="I1" s="13" t="s">
        <v>28</v>
      </c>
      <c r="J1" s="16" t="e" vm="1">
        <v>#VALUE!</v>
      </c>
    </row>
    <row r="2" spans="1:10" ht="24" customHeight="1" x14ac:dyDescent="0.2">
      <c r="A2" s="9"/>
      <c r="B2" s="9"/>
      <c r="C2" s="9"/>
      <c r="D2" s="18"/>
      <c r="E2" s="18"/>
      <c r="F2" s="14">
        <f>SUM(_xlfn.ANCHORARRAY(F6))</f>
        <v>21784.145</v>
      </c>
      <c r="G2" s="14">
        <f>SUM(_xlfn.ANCHORARRAY(G6))</f>
        <v>-149.95500000000055</v>
      </c>
      <c r="H2" s="17">
        <f>G2/(F2-G2)</f>
        <v>-6.836615133513595E-3</v>
      </c>
      <c r="I2" s="14">
        <f>SUM(_xlfn.ANCHORARRAY(I6))</f>
        <v>7606.1349999999984</v>
      </c>
      <c r="J2" s="21" t="str" cm="1">
        <f t="array" ref="J2">TEXT(_FV(J1,"Price"), IF(_FV(J1,"Price")-_FV(J1,"Previous close",TRUE)&gt;0, "$0.0000▲", "$0.0000▼"))</f>
        <v>$1.4083▼</v>
      </c>
    </row>
    <row r="4" spans="1:10" x14ac:dyDescent="0.2">
      <c r="B4" s="7" t="s">
        <v>23</v>
      </c>
      <c r="C4" s="7"/>
      <c r="D4" s="7"/>
      <c r="E4" s="7"/>
      <c r="F4" s="7"/>
      <c r="G4" s="7"/>
      <c r="H4" s="7"/>
      <c r="I4" s="7"/>
      <c r="J4" s="7"/>
    </row>
    <row r="5" spans="1:10" x14ac:dyDescent="0.2">
      <c r="B5" s="10" t="s">
        <v>25</v>
      </c>
      <c r="C5" s="10" t="s">
        <v>13</v>
      </c>
      <c r="D5" s="10" t="s">
        <v>3</v>
      </c>
      <c r="E5" s="10" t="s">
        <v>11</v>
      </c>
      <c r="F5" s="10" t="s">
        <v>17</v>
      </c>
      <c r="G5" s="11" t="s">
        <v>19</v>
      </c>
      <c r="H5" s="11"/>
      <c r="I5" s="10" t="s">
        <v>27</v>
      </c>
      <c r="J5" s="10" t="s">
        <v>12</v>
      </c>
    </row>
    <row r="6" spans="1:10" ht="18" customHeight="1" x14ac:dyDescent="0.2">
      <c r="B6" s="6" t="e" cm="1" vm="2">
        <f t="array" ref="B6:B10">_xlfn._xlws.SORT(_xlfn.UNIQUE(_xlfn._xlws.FILTER(Ledger[Stock], SUMIF(Ledger[Stock], Ledger[Stock], Ledger[Units])&lt;&gt;0)))</f>
        <v>#VALUE!</v>
      </c>
      <c r="C6" s="6" t="str" cm="1">
        <f t="array" ref="C6:C10">_FV(_xlfn.ANCHORARRAY(B6),"Industry")</f>
        <v>Investment Banking &amp; Investment Services</v>
      </c>
      <c r="D6" s="6" cm="1">
        <f t="array" ref="D6:D10">SUMIF(Ledger[Stock],_xlfn.ANCHORARRAY( B6), Ledger[Units])</f>
        <v>162</v>
      </c>
      <c r="E6" s="19" cm="1">
        <f t="array" ref="E6:E10">_FV(_xlfn.ANCHORARRAY(B6),"Price")</f>
        <v>68.569999999999993</v>
      </c>
      <c r="F6" s="19" cm="1">
        <f t="array" ref="F6:F10">_xlfn.ANCHORARRAY(D6)*_xlfn.ANCHORARRAY(E6)</f>
        <v>11108.339999999998</v>
      </c>
      <c r="G6" s="19" cm="1">
        <f t="array" ref="G6:G10">(_xlfn.ANCHORARRAY(E6)-_FV(_xlfn.ANCHORARRAY(B6),"Previous close",TRUE))*_xlfn.ANCHORARRAY(D6)</f>
        <v>-77.760000000000645</v>
      </c>
      <c r="H6" s="20" cm="1">
        <f t="array" ref="H6:H10">_xlfn.ANCHORARRAY(G6)/(_xlfn.ANCHORARRAY(F6)-_xlfn.ANCHORARRAY(G6))</f>
        <v>-6.9514844315713836E-3</v>
      </c>
      <c r="I6" s="19" cm="1">
        <f t="array" ref="I6:I10">-SUMIF(Ledger[Stock],_xlfn.ANCHORARRAY( B6), Ledger[Transaction Amount])+_xlfn.ANCHORARRAY(F6)</f>
        <v>6038.2099999999991</v>
      </c>
    </row>
    <row r="7" spans="1:10" ht="18" customHeight="1" x14ac:dyDescent="0.2">
      <c r="B7" s="6" t="e" vm="3">
        <v>#VALUE!</v>
      </c>
      <c r="C7" s="6" t="str">
        <v>Electronic Equipment &amp; Parts</v>
      </c>
      <c r="D7" s="6">
        <v>4275</v>
      </c>
      <c r="E7" s="19">
        <v>0.70499999999999996</v>
      </c>
      <c r="F7" s="19">
        <v>3013.875</v>
      </c>
      <c r="G7" s="19">
        <v>-106.8750000000001</v>
      </c>
      <c r="H7" s="20">
        <v>-3.4246575342465786E-2</v>
      </c>
      <c r="I7" s="19">
        <v>320.625</v>
      </c>
    </row>
    <row r="8" spans="1:10" ht="18" customHeight="1" x14ac:dyDescent="0.2">
      <c r="B8" s="6" t="e" vm="4">
        <v>#VALUE!</v>
      </c>
      <c r="C8" s="6" t="str">
        <v>Banking Services</v>
      </c>
      <c r="D8" s="6">
        <v>56</v>
      </c>
      <c r="E8" s="19">
        <v>108.83</v>
      </c>
      <c r="F8" s="19">
        <v>6094.48</v>
      </c>
      <c r="G8" s="19">
        <v>43.680000000000064</v>
      </c>
      <c r="H8" s="20">
        <v>7.2188801480796046E-3</v>
      </c>
      <c r="I8" s="19">
        <v>3345.55</v>
      </c>
    </row>
    <row r="9" spans="1:10" ht="18" customHeight="1" x14ac:dyDescent="0.2">
      <c r="B9" s="6" t="e" vm="5">
        <v>#VALUE!</v>
      </c>
      <c r="C9" s="6" t="str">
        <v>Aerospace &amp; Defense</v>
      </c>
      <c r="D9" s="6">
        <v>695</v>
      </c>
      <c r="E9" s="19">
        <v>0.67</v>
      </c>
      <c r="F9" s="19">
        <v>465.65000000000003</v>
      </c>
      <c r="G9" s="19">
        <v>-13.899999999999935</v>
      </c>
      <c r="H9" s="20">
        <v>-2.8985507246376677E-2</v>
      </c>
      <c r="I9" s="19">
        <v>-2237.9</v>
      </c>
    </row>
    <row r="10" spans="1:10" ht="18" customHeight="1" x14ac:dyDescent="0.2">
      <c r="B10" s="6" t="e" vm="6">
        <v>#VALUE!</v>
      </c>
      <c r="C10" s="6" t="str">
        <v>Banking Services</v>
      </c>
      <c r="D10" s="6">
        <v>35</v>
      </c>
      <c r="E10" s="19">
        <v>31.48</v>
      </c>
      <c r="F10" s="19">
        <v>1101.8</v>
      </c>
      <c r="G10" s="19">
        <v>4.9000000000000199</v>
      </c>
      <c r="H10" s="20">
        <v>4.4671346522016783E-3</v>
      </c>
      <c r="I10" s="19">
        <v>139.64999999999998</v>
      </c>
    </row>
    <row r="11" spans="1:10" ht="18" hidden="1" customHeight="1" x14ac:dyDescent="0.2">
      <c r="E11" s="19"/>
      <c r="F11" s="19"/>
      <c r="G11" s="19"/>
      <c r="H11" s="20"/>
      <c r="I11" s="19"/>
    </row>
    <row r="12" spans="1:10" ht="18" hidden="1" customHeight="1" x14ac:dyDescent="0.2"/>
    <row r="13" spans="1:10" ht="10" customHeight="1" x14ac:dyDescent="0.2"/>
    <row r="14" spans="1:10" x14ac:dyDescent="0.2">
      <c r="B14" s="7" t="s">
        <v>24</v>
      </c>
      <c r="C14" s="7"/>
      <c r="D14" s="7" t="s">
        <v>26</v>
      </c>
      <c r="E14" s="7"/>
      <c r="F14" s="7"/>
      <c r="G14" s="7"/>
      <c r="H14" s="7"/>
      <c r="I14" s="7"/>
      <c r="J14" s="7"/>
    </row>
    <row r="15" spans="1:10" x14ac:dyDescent="0.2">
      <c r="B15" s="10" t="s">
        <v>13</v>
      </c>
      <c r="C15" s="10" t="s">
        <v>17</v>
      </c>
      <c r="D15" s="8"/>
      <c r="E15" s="8"/>
      <c r="F15" s="8"/>
      <c r="G15" s="8"/>
      <c r="H15" s="8"/>
      <c r="I15" s="8"/>
      <c r="J15" s="8"/>
    </row>
    <row r="16" spans="1:10" ht="18" customHeight="1" x14ac:dyDescent="0.2">
      <c r="B16" s="6" t="str" cm="1">
        <f t="array" ref="B16:B19">_xlfn.UNIQUE(_xlfn.ANCHORARRAY(C6))</f>
        <v>Investment Banking &amp; Investment Services</v>
      </c>
      <c r="C16" s="19" cm="1">
        <f t="array" ref="C16:C19">SUMIF(_xlfn.ANCHORARRAY(C6),_xlfn.ANCHORARRAY( B16),_xlfn.ANCHORARRAY( F6))</f>
        <v>11108.339999999998</v>
      </c>
    </row>
    <row r="17" spans="2:3" ht="18" customHeight="1" x14ac:dyDescent="0.2">
      <c r="B17" s="6" t="str">
        <v>Electronic Equipment &amp; Parts</v>
      </c>
      <c r="C17" s="19">
        <v>3013.875</v>
      </c>
    </row>
    <row r="18" spans="2:3" ht="18" customHeight="1" x14ac:dyDescent="0.2">
      <c r="B18" s="6" t="str">
        <v>Banking Services</v>
      </c>
      <c r="C18" s="19">
        <v>7196.28</v>
      </c>
    </row>
    <row r="19" spans="2:3" ht="18" customHeight="1" x14ac:dyDescent="0.2">
      <c r="B19" s="6" t="str">
        <v>Aerospace &amp; Defense</v>
      </c>
      <c r="C19" s="19">
        <v>465.65000000000003</v>
      </c>
    </row>
    <row r="20" spans="2:3" ht="8" customHeight="1" x14ac:dyDescent="0.2"/>
  </sheetData>
  <mergeCells count="6">
    <mergeCell ref="G1:H1"/>
    <mergeCell ref="B14:C14"/>
    <mergeCell ref="D14:J14"/>
    <mergeCell ref="A1:C2"/>
    <mergeCell ref="B4:J4"/>
    <mergeCell ref="G5:H5"/>
  </mergeCells>
  <conditionalFormatting sqref="G6:G11">
    <cfRule type="cellIs" dxfId="7" priority="8" operator="lessThan">
      <formula>0</formula>
    </cfRule>
  </conditionalFormatting>
  <conditionalFormatting sqref="H6:H11">
    <cfRule type="cellIs" dxfId="6" priority="7" operator="lessThan">
      <formula>0</formula>
    </cfRule>
  </conditionalFormatting>
  <conditionalFormatting sqref="I6:I11">
    <cfRule type="cellIs" dxfId="5" priority="6" operator="lessThan">
      <formula>0</formula>
    </cfRule>
  </conditionalFormatting>
  <conditionalFormatting sqref="H2">
    <cfRule type="iconSet" priority="4">
      <iconSet iconSet="3Arrows">
        <cfvo type="percent" val="0"/>
        <cfvo type="num" val="0"/>
        <cfvo type="num" val="0" gte="0"/>
      </iconSet>
    </cfRule>
  </conditionalFormatting>
  <conditionalFormatting sqref="F6:F10">
    <cfRule type="dataBar" priority="2">
      <dataBar>
        <cfvo type="min"/>
        <cfvo type="max"/>
        <color theme="8" tint="-0.249977111117893"/>
      </dataBar>
      <extLst>
        <ext xmlns:x14="http://schemas.microsoft.com/office/spreadsheetml/2009/9/main" uri="{B025F937-C7B1-47D3-B67F-A62EFF666E3E}">
          <x14:id>{40FBD065-52FC-7643-BAF0-721A17AE6CD1}</x14:id>
        </ext>
      </extLst>
    </cfRule>
  </conditionalFormatting>
  <conditionalFormatting sqref="C16:C19">
    <cfRule type="dataBar" priority="1">
      <dataBar>
        <cfvo type="min"/>
        <cfvo type="max"/>
        <color theme="8"/>
      </dataBar>
      <extLst>
        <ext xmlns:x14="http://schemas.microsoft.com/office/spreadsheetml/2009/9/main" uri="{B025F937-C7B1-47D3-B67F-A62EFF666E3E}">
          <x14:id>{41206A82-A5C2-0A4D-9AF8-B89CAB79E177}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3" id="{5222772A-9D89-9D4F-B926-8BA1105DE81E}">
            <x14:iconSet iconSet="3Triangles">
              <x14:cfvo type="percent">
                <xm:f>0</xm:f>
              </x14:cfvo>
              <x14:cfvo type="num">
                <xm:f>0</xm:f>
              </x14:cfvo>
              <x14:cfvo type="num" gte="0">
                <xm:f>0</xm:f>
              </x14:cfvo>
            </x14:iconSet>
          </x14:cfRule>
          <xm:sqref>H6:H10</xm:sqref>
        </x14:conditionalFormatting>
        <x14:conditionalFormatting xmlns:xm="http://schemas.microsoft.com/office/excel/2006/main">
          <x14:cfRule type="dataBar" id="{40FBD065-52FC-7643-BAF0-721A17AE6CD1}">
            <x14:dataBar minLength="0" maxLength="100" border="1" negativeBarBorderColorSameAsPositive="0">
              <x14:cfvo type="autoMin"/>
              <x14:cfvo type="autoMax"/>
              <x14:borderColor theme="8" tint="-0.249977111117893"/>
              <x14:negativeFillColor rgb="FFFF0000"/>
              <x14:negativeBorderColor rgb="FFFF0000"/>
              <x14:axisColor rgb="FF000000"/>
            </x14:dataBar>
          </x14:cfRule>
          <xm:sqref>F6:F10</xm:sqref>
        </x14:conditionalFormatting>
        <x14:conditionalFormatting xmlns:xm="http://schemas.microsoft.com/office/excel/2006/main">
          <x14:cfRule type="dataBar" id="{41206A82-A5C2-0A4D-9AF8-B89CAB79E177}">
            <x14:dataBar minLength="0" maxLength="100" gradient="0">
              <x14:cfvo type="autoMin"/>
              <x14:cfvo type="autoMax"/>
              <x14:negativeFillColor rgb="FFFF0000"/>
              <x14:axisColor rgb="FF000000"/>
            </x14:dataBar>
          </x14:cfRule>
          <xm:sqref>C16:C19</xm:sqref>
        </x14:conditionalFormatting>
      </x14:conditionalFormattings>
    </ext>
    <ext xmlns:x14="http://schemas.microsoft.com/office/spreadsheetml/2009/9/main" uri="{05C60535-1F16-4fd2-B633-F4F36F0B64E0}">
      <x14:sparklineGroups xmlns:xm="http://schemas.microsoft.com/office/excel/2006/main">
        <x14:sparklineGroup displayEmptyCellsAs="gap" xr2:uid="{0774D4B0-918C-3542-A9E1-3E0F93FBA6D8}">
          <x14:colorSeries theme="8" tint="-0.249977111117893"/>
          <x14:colorNegative theme="9"/>
          <x14:colorAxis rgb="FF000000"/>
          <x14:colorMarkers theme="9" tint="-0.249977111117893"/>
          <x14:colorFirst theme="9" tint="-0.249977111117893"/>
          <x14:colorLast theme="9" tint="-0.249977111117893"/>
          <x14:colorHigh theme="9" tint="-0.249977111117893"/>
          <x14:colorLow theme="9" tint="-0.249977111117893"/>
          <x14:sparklines>
            <x14:sparkline>
              <xm:f>'Last 12 Months'!B4:IS4</xm:f>
              <xm:sqref>J6</xm:sqref>
            </x14:sparkline>
            <x14:sparkline>
              <xm:f>'Last 12 Months'!B5:IS5</xm:f>
              <xm:sqref>J7</xm:sqref>
            </x14:sparkline>
            <x14:sparkline>
              <xm:f>'Last 12 Months'!B6:IS6</xm:f>
              <xm:sqref>J8</xm:sqref>
            </x14:sparkline>
            <x14:sparkline>
              <xm:f>'Last 12 Months'!B7:IS7</xm:f>
              <xm:sqref>J9</xm:sqref>
            </x14:sparkline>
            <x14:sparkline>
              <xm:f>'Last 12 Months'!B8:IS8</xm:f>
              <xm:sqref>J10</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4"/>
  <sheetViews>
    <sheetView workbookViewId="0">
      <selection activeCell="A25" sqref="A25:XFD25"/>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5"/>
    </row>
    <row r="3" spans="1:11" x14ac:dyDescent="0.2">
      <c r="A3" t="s">
        <v>1</v>
      </c>
      <c r="B3" t="s">
        <v>5</v>
      </c>
      <c r="C3" t="s">
        <v>0</v>
      </c>
      <c r="D3" t="s">
        <v>2</v>
      </c>
      <c r="E3" t="s">
        <v>3</v>
      </c>
      <c r="F3" t="s">
        <v>4</v>
      </c>
      <c r="G3" t="s">
        <v>9</v>
      </c>
      <c r="H3" t="s">
        <v>18</v>
      </c>
    </row>
    <row r="4" spans="1:11" ht="18.75" customHeight="1" x14ac:dyDescent="0.2">
      <c r="A4" s="1">
        <v>39920</v>
      </c>
      <c r="B4" t="e" vm="2">
        <v>#VALUE!</v>
      </c>
      <c r="C4" t="str" cm="1">
        <f t="array" ref="C4">_FV(Ledger[[#This Row],[Stock]],"Ticker symbol",TRUE)</f>
        <v>ASX</v>
      </c>
      <c r="D4" t="s">
        <v>6</v>
      </c>
      <c r="E4" s="3">
        <v>150</v>
      </c>
      <c r="F4" s="12">
        <v>32.21</v>
      </c>
      <c r="G4" s="4" t="s">
        <v>10</v>
      </c>
      <c r="H4" s="2">
        <f t="shared" ref="H4:H22" si="0">E4*F4</f>
        <v>4831.5</v>
      </c>
    </row>
    <row r="5" spans="1:11" ht="18.75" customHeight="1" x14ac:dyDescent="0.2">
      <c r="A5" s="1">
        <v>40080</v>
      </c>
      <c r="B5" t="e" vm="2">
        <v>#VALUE!</v>
      </c>
      <c r="C5" t="str" cm="1">
        <f t="array" ref="C5">_FV(Ledger[[#This Row],[Stock]],"Ticker symbol",TRUE)</f>
        <v>ASX</v>
      </c>
      <c r="D5" t="s">
        <v>7</v>
      </c>
      <c r="E5" s="3">
        <v>3</v>
      </c>
      <c r="F5" s="12">
        <v>31.33</v>
      </c>
      <c r="G5" s="4" t="s">
        <v>10</v>
      </c>
      <c r="H5" s="2">
        <f t="shared" si="0"/>
        <v>93.99</v>
      </c>
    </row>
    <row r="6" spans="1:11" ht="18.75" customHeight="1" x14ac:dyDescent="0.2">
      <c r="A6" s="1">
        <v>40266</v>
      </c>
      <c r="B6" t="e" vm="2">
        <v>#VALUE!</v>
      </c>
      <c r="C6" t="str" cm="1">
        <f t="array" ref="C6">_FV(Ledger[[#This Row],[Stock]],"Ticker symbol",TRUE)</f>
        <v>ASX</v>
      </c>
      <c r="D6" t="s">
        <v>7</v>
      </c>
      <c r="E6" s="3">
        <v>5</v>
      </c>
      <c r="F6" s="12">
        <v>5.44</v>
      </c>
      <c r="G6" s="4" t="s">
        <v>10</v>
      </c>
      <c r="H6" s="2">
        <f t="shared" si="0"/>
        <v>27.200000000000003</v>
      </c>
    </row>
    <row r="7" spans="1:11" ht="18.75" customHeight="1" x14ac:dyDescent="0.2">
      <c r="A7" s="1">
        <v>40448</v>
      </c>
      <c r="B7" t="e" vm="2">
        <v>#VALUE!</v>
      </c>
      <c r="C7" t="str" cm="1">
        <f t="array" ref="C7">_FV(Ledger[[#This Row],[Stock]],"Ticker symbol",TRUE)</f>
        <v>ASX</v>
      </c>
      <c r="D7" t="s">
        <v>7</v>
      </c>
      <c r="E7" s="3">
        <v>4</v>
      </c>
      <c r="F7" s="12">
        <v>29.36</v>
      </c>
      <c r="G7" s="4" t="s">
        <v>10</v>
      </c>
      <c r="H7" s="2">
        <f t="shared" si="0"/>
        <v>117.44</v>
      </c>
    </row>
    <row r="8" spans="1:11" ht="18.75" customHeight="1" x14ac:dyDescent="0.2">
      <c r="A8" s="1">
        <v>37155</v>
      </c>
      <c r="B8" t="e" vm="6">
        <v>#VALUE!</v>
      </c>
      <c r="C8" t="str" cm="1">
        <f t="array" ref="C8">_FV(Ledger[[#This Row],[Stock]],"Ticker symbol",TRUE)</f>
        <v>NAB</v>
      </c>
      <c r="D8" t="s">
        <v>6</v>
      </c>
      <c r="E8" s="3">
        <v>35</v>
      </c>
      <c r="F8" s="12">
        <v>27.49</v>
      </c>
      <c r="G8" s="4" t="s">
        <v>10</v>
      </c>
      <c r="H8" s="2">
        <f t="shared" si="0"/>
        <v>962.15</v>
      </c>
    </row>
    <row r="9" spans="1:11" ht="18.75" customHeight="1" x14ac:dyDescent="0.2">
      <c r="A9" s="1">
        <v>43920</v>
      </c>
      <c r="B9" t="e" vm="7">
        <v>#VALUE!</v>
      </c>
      <c r="C9" t="str" cm="1">
        <f t="array" ref="C9">_FV(Ledger[[#This Row],[Stock]],"Ticker symbol",TRUE)</f>
        <v>IVC</v>
      </c>
      <c r="D9" t="s">
        <v>6</v>
      </c>
      <c r="E9" s="3">
        <v>274</v>
      </c>
      <c r="F9" s="12">
        <v>9.85</v>
      </c>
      <c r="G9" s="4" t="s">
        <v>10</v>
      </c>
      <c r="H9" s="2">
        <f t="shared" si="0"/>
        <v>2698.9</v>
      </c>
    </row>
    <row r="10" spans="1:11" x14ac:dyDescent="0.2">
      <c r="A10" s="1">
        <v>43936</v>
      </c>
      <c r="B10" t="e" vm="7">
        <v>#VALUE!</v>
      </c>
      <c r="C10" t="str" cm="1">
        <f t="array" ref="C10">_FV(Ledger[[#This Row],[Stock]],"Ticker symbol",TRUE)</f>
        <v>IVC</v>
      </c>
      <c r="D10" t="s">
        <v>8</v>
      </c>
      <c r="E10" s="3">
        <v>-274</v>
      </c>
      <c r="F10" s="12">
        <v>11.06</v>
      </c>
      <c r="G10" s="4" t="s">
        <v>10</v>
      </c>
      <c r="H10" s="2">
        <f t="shared" si="0"/>
        <v>-3030.44</v>
      </c>
    </row>
    <row r="11" spans="1:11" x14ac:dyDescent="0.2">
      <c r="A11" s="1">
        <v>43920</v>
      </c>
      <c r="B11" t="e" vm="8">
        <v>#VALUE!</v>
      </c>
      <c r="C11" t="str" cm="1">
        <f t="array" ref="C11">_FV(Ledger[[#This Row],[Stock]],"Ticker symbol",TRUE)</f>
        <v>CWN</v>
      </c>
      <c r="D11" t="s">
        <v>6</v>
      </c>
      <c r="E11" s="3">
        <v>385</v>
      </c>
      <c r="F11" s="12">
        <v>6.99</v>
      </c>
      <c r="G11" s="4" t="s">
        <v>10</v>
      </c>
      <c r="H11" s="2">
        <f t="shared" si="0"/>
        <v>2691.15</v>
      </c>
    </row>
    <row r="12" spans="1:11" x14ac:dyDescent="0.2">
      <c r="A12" s="1">
        <v>43936</v>
      </c>
      <c r="B12" t="e" vm="8">
        <v>#VALUE!</v>
      </c>
      <c r="C12" t="str" cm="1">
        <f t="array" ref="C12">_FV(Ledger[[#This Row],[Stock]],"Ticker symbol",TRUE)</f>
        <v>CWN</v>
      </c>
      <c r="D12" t="s">
        <v>8</v>
      </c>
      <c r="E12" s="3">
        <v>-385</v>
      </c>
      <c r="F12" s="12">
        <v>8.15</v>
      </c>
      <c r="G12" s="4" t="s">
        <v>10</v>
      </c>
      <c r="H12" s="2">
        <f t="shared" si="0"/>
        <v>-3137.75</v>
      </c>
    </row>
    <row r="13" spans="1:11" x14ac:dyDescent="0.2">
      <c r="A13" s="1">
        <v>43907</v>
      </c>
      <c r="B13" t="e" vm="9">
        <v>#VALUE!</v>
      </c>
      <c r="C13" t="str" cm="1">
        <f t="array" ref="C13">_FV(Ledger[[#This Row],[Stock]],"Ticker symbol",TRUE)</f>
        <v>QAN</v>
      </c>
      <c r="D13" t="s">
        <v>6</v>
      </c>
      <c r="E13" s="3">
        <v>8400</v>
      </c>
      <c r="F13" s="12">
        <v>3.52</v>
      </c>
      <c r="G13" s="4" t="s">
        <v>10</v>
      </c>
      <c r="H13" s="2">
        <f t="shared" si="0"/>
        <v>29568</v>
      </c>
    </row>
    <row r="14" spans="1:11" x14ac:dyDescent="0.2">
      <c r="A14" s="1">
        <v>43930</v>
      </c>
      <c r="B14" t="e" vm="9">
        <v>#VALUE!</v>
      </c>
      <c r="C14" t="str" cm="1">
        <f t="array" ref="C14">_FV(Ledger[[#This Row],[Stock]],"Ticker symbol",TRUE)</f>
        <v>QAN</v>
      </c>
      <c r="D14" t="s">
        <v>8</v>
      </c>
      <c r="E14" s="3">
        <v>-8400</v>
      </c>
      <c r="F14" s="12">
        <v>3.34</v>
      </c>
      <c r="G14" s="4" t="s">
        <v>10</v>
      </c>
      <c r="H14" s="2">
        <f t="shared" si="0"/>
        <v>-28056</v>
      </c>
    </row>
    <row r="15" spans="1:11" x14ac:dyDescent="0.2">
      <c r="A15" s="1">
        <v>38618</v>
      </c>
      <c r="B15" t="e" vm="4">
        <v>#VALUE!</v>
      </c>
      <c r="C15" t="str" cm="1">
        <f t="array" ref="C15">_FV(Ledger[[#This Row],[Stock]],"Ticker symbol",TRUE)</f>
        <v>CBA</v>
      </c>
      <c r="D15" t="s">
        <v>6</v>
      </c>
      <c r="E15" s="3">
        <v>35</v>
      </c>
      <c r="F15" s="12">
        <v>37.19</v>
      </c>
      <c r="G15" s="4" t="s">
        <v>10</v>
      </c>
      <c r="H15" s="2">
        <f t="shared" si="0"/>
        <v>1301.6499999999999</v>
      </c>
    </row>
    <row r="16" spans="1:11" x14ac:dyDescent="0.2">
      <c r="A16" s="1">
        <v>39177</v>
      </c>
      <c r="B16" t="e" vm="4">
        <v>#VALUE!</v>
      </c>
      <c r="C16" t="str" cm="1">
        <f t="array" ref="C16">_FV(Ledger[[#This Row],[Stock]],"Ticker symbol",TRUE)</f>
        <v>CBA</v>
      </c>
      <c r="D16" t="s">
        <v>7</v>
      </c>
      <c r="E16" s="3">
        <v>1</v>
      </c>
      <c r="F16" s="12">
        <v>50.02</v>
      </c>
      <c r="G16" s="4" t="s">
        <v>10</v>
      </c>
      <c r="H16" s="2">
        <f t="shared" si="0"/>
        <v>50.02</v>
      </c>
    </row>
    <row r="17" spans="1:10" x14ac:dyDescent="0.2">
      <c r="A17" s="1">
        <v>39227</v>
      </c>
      <c r="B17" t="e" vm="4">
        <v>#VALUE!</v>
      </c>
      <c r="C17" t="str" cm="1">
        <f t="array" ref="C17">_FV(Ledger[[#This Row],[Stock]],"Ticker symbol",TRUE)</f>
        <v>CBA</v>
      </c>
      <c r="D17" t="s">
        <v>7</v>
      </c>
      <c r="E17" s="3">
        <v>1</v>
      </c>
      <c r="F17" s="12">
        <v>55.35</v>
      </c>
      <c r="G17" s="4" t="s">
        <v>10</v>
      </c>
      <c r="H17" s="2">
        <f t="shared" si="0"/>
        <v>55.35</v>
      </c>
    </row>
    <row r="18" spans="1:10" x14ac:dyDescent="0.2">
      <c r="A18" s="1">
        <v>39318</v>
      </c>
      <c r="B18" t="e" vm="4">
        <v>#VALUE!</v>
      </c>
      <c r="C18" t="str" cm="1">
        <f t="array" ref="C18">_FV(Ledger[[#This Row],[Stock]],"Ticker symbol",TRUE)</f>
        <v>CBA</v>
      </c>
      <c r="D18" t="s">
        <v>7</v>
      </c>
      <c r="E18" s="3">
        <v>2</v>
      </c>
      <c r="F18" s="12">
        <v>54.8</v>
      </c>
      <c r="G18" s="4" t="s">
        <v>10</v>
      </c>
      <c r="H18" s="2">
        <f t="shared" si="0"/>
        <v>109.6</v>
      </c>
    </row>
    <row r="19" spans="1:10" x14ac:dyDescent="0.2">
      <c r="A19" s="1">
        <v>39540</v>
      </c>
      <c r="B19" t="e" vm="4">
        <v>#VALUE!</v>
      </c>
      <c r="C19" t="str" cm="1">
        <f t="array" ref="C19">_FV(Ledger[[#This Row],[Stock]],"Ticker symbol",TRUE)</f>
        <v>CBA</v>
      </c>
      <c r="D19" t="s">
        <v>7</v>
      </c>
      <c r="E19" s="3">
        <v>1</v>
      </c>
      <c r="F19" s="12">
        <v>39.44</v>
      </c>
      <c r="G19" s="4" t="s">
        <v>10</v>
      </c>
      <c r="H19" s="2">
        <f t="shared" si="0"/>
        <v>39.44</v>
      </c>
    </row>
    <row r="20" spans="1:10" x14ac:dyDescent="0.2">
      <c r="A20" s="1">
        <v>40164</v>
      </c>
      <c r="B20" t="e" vm="4">
        <v>#VALUE!</v>
      </c>
      <c r="C20" t="str" cm="1">
        <f t="array" ref="C20">_FV(Ledger[[#This Row],[Stock]],"Ticker symbol",TRUE)</f>
        <v>CBA</v>
      </c>
      <c r="D20" t="s">
        <v>7</v>
      </c>
      <c r="E20" s="3">
        <v>3</v>
      </c>
      <c r="F20" s="12">
        <v>52.09</v>
      </c>
      <c r="G20" s="4" t="s">
        <v>10</v>
      </c>
      <c r="H20" s="2">
        <f t="shared" si="0"/>
        <v>156.27000000000001</v>
      </c>
    </row>
    <row r="21" spans="1:10" x14ac:dyDescent="0.2">
      <c r="A21" s="1">
        <v>40269</v>
      </c>
      <c r="B21" t="e" vm="4">
        <v>#VALUE!</v>
      </c>
      <c r="C21" t="str" cm="1">
        <f t="array" ref="C21">_FV(Ledger[[#This Row],[Stock]],"Ticker symbol",TRUE)</f>
        <v>CBA</v>
      </c>
      <c r="D21" t="s">
        <v>7</v>
      </c>
      <c r="E21" s="3">
        <v>1</v>
      </c>
      <c r="F21" s="12">
        <v>53.56</v>
      </c>
      <c r="G21" s="4" t="s">
        <v>10</v>
      </c>
      <c r="H21" s="2">
        <f t="shared" si="0"/>
        <v>53.56</v>
      </c>
    </row>
    <row r="22" spans="1:10" x14ac:dyDescent="0.2">
      <c r="A22" s="1">
        <v>41848</v>
      </c>
      <c r="B22" t="e" vm="4">
        <v>#VALUE!</v>
      </c>
      <c r="C22" t="str" cm="1">
        <f t="array" ref="C22">_FV(Ledger[[#This Row],[Stock]],"Ticker symbol",TRUE)</f>
        <v>CBA</v>
      </c>
      <c r="D22" t="s">
        <v>6</v>
      </c>
      <c r="E22" s="3">
        <v>12</v>
      </c>
      <c r="F22" s="12">
        <v>81.92</v>
      </c>
      <c r="G22" s="4" t="s">
        <v>10</v>
      </c>
      <c r="H22" s="2">
        <f t="shared" si="0"/>
        <v>983.04</v>
      </c>
      <c r="J22" t="s">
        <v>21</v>
      </c>
    </row>
    <row r="23" spans="1:10" x14ac:dyDescent="0.2">
      <c r="A23" s="1">
        <v>43920</v>
      </c>
      <c r="B23" t="e" vm="3">
        <v>#VALUE!</v>
      </c>
      <c r="C23" t="str" cm="1">
        <f t="array" ref="C23">_FV(Ledger[[#This Row],[Stock]],"Ticker symbol",TRUE)</f>
        <v>CAT</v>
      </c>
      <c r="D23" t="s">
        <v>6</v>
      </c>
      <c r="E23" s="3">
        <v>4275</v>
      </c>
      <c r="F23" s="12">
        <v>0.63</v>
      </c>
      <c r="G23" s="4" t="s">
        <v>10</v>
      </c>
      <c r="H23" s="2">
        <f>E23*F23</f>
        <v>2693.25</v>
      </c>
    </row>
    <row r="24" spans="1:10" x14ac:dyDescent="0.2">
      <c r="A24" s="1">
        <v>43920</v>
      </c>
      <c r="B24" t="e" vm="5">
        <v>#VALUE!</v>
      </c>
      <c r="C24" t="str" cm="1">
        <f t="array" ref="C24">_FV(Ledger[[#This Row],[Stock]],"Ticker symbol",TRUE)</f>
        <v>EOS</v>
      </c>
      <c r="D24" t="s">
        <v>6</v>
      </c>
      <c r="E24" s="3">
        <v>695</v>
      </c>
      <c r="F24" s="12">
        <v>3.89</v>
      </c>
      <c r="G24" s="4" t="s">
        <v>10</v>
      </c>
      <c r="H24" s="2">
        <f>E24*F24</f>
        <v>2703.55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FF194-C0D9-F348-A500-237978D53721}">
  <dimension ref="A3:IS8"/>
  <sheetViews>
    <sheetView topLeftCell="HX1" workbookViewId="0">
      <selection activeCell="A5" sqref="A5"/>
    </sheetView>
  </sheetViews>
  <sheetFormatPr baseColWidth="10" defaultRowHeight="15" x14ac:dyDescent="0.2"/>
  <cols>
    <col min="1" max="1" width="52.6640625" customWidth="1"/>
  </cols>
  <sheetData>
    <row r="3" spans="1:253" x14ac:dyDescent="0.2">
      <c r="B3" cm="1" vm="10">
        <f t="array" aca="1" ref="B3:IS4" ca="1">TRANSPOSE(_xlfn.STOCKHISTORY(Dashboard!B6,TODAY()-365,TODAY(),0,0,0,1))</f>
        <v>44588</v>
      </c>
      <c r="C3" vm="11">
        <f ca="1"/>
        <v>44589</v>
      </c>
      <c r="D3" vm="12">
        <f ca="1"/>
        <v>44592</v>
      </c>
      <c r="E3" vm="13">
        <f ca="1"/>
        <v>44593</v>
      </c>
      <c r="F3" vm="14">
        <f ca="1"/>
        <v>44594</v>
      </c>
      <c r="G3" vm="15">
        <f ca="1"/>
        <v>44595</v>
      </c>
      <c r="H3" vm="16">
        <f ca="1"/>
        <v>44596</v>
      </c>
      <c r="I3" vm="17">
        <f ca="1"/>
        <v>44599</v>
      </c>
      <c r="J3" vm="18">
        <f ca="1"/>
        <v>44600</v>
      </c>
      <c r="K3" vm="19">
        <f ca="1"/>
        <v>44601</v>
      </c>
      <c r="L3" vm="20">
        <f ca="1"/>
        <v>44602</v>
      </c>
      <c r="M3" vm="21">
        <f ca="1"/>
        <v>44603</v>
      </c>
      <c r="N3" vm="22">
        <f ca="1"/>
        <v>44606</v>
      </c>
      <c r="O3" vm="23">
        <f ca="1"/>
        <v>44607</v>
      </c>
      <c r="P3" vm="24">
        <f ca="1"/>
        <v>44608</v>
      </c>
      <c r="Q3" vm="25">
        <f ca="1"/>
        <v>44609</v>
      </c>
      <c r="R3" vm="26">
        <f ca="1"/>
        <v>44610</v>
      </c>
      <c r="S3" vm="27">
        <f ca="1"/>
        <v>44613</v>
      </c>
      <c r="T3" vm="28">
        <f ca="1"/>
        <v>44614</v>
      </c>
      <c r="U3" vm="29">
        <f ca="1"/>
        <v>44615</v>
      </c>
      <c r="V3" vm="30">
        <f ca="1"/>
        <v>44616</v>
      </c>
      <c r="W3" vm="31">
        <f ca="1"/>
        <v>44617</v>
      </c>
      <c r="X3" vm="32">
        <f ca="1"/>
        <v>44620</v>
      </c>
      <c r="Y3" vm="33">
        <f ca="1"/>
        <v>44621</v>
      </c>
      <c r="Z3" vm="34">
        <f ca="1"/>
        <v>44622</v>
      </c>
      <c r="AA3" vm="35">
        <f ca="1"/>
        <v>44623</v>
      </c>
      <c r="AB3" vm="36">
        <f ca="1"/>
        <v>44624</v>
      </c>
      <c r="AC3" vm="37">
        <f ca="1"/>
        <v>44627</v>
      </c>
      <c r="AD3" vm="38">
        <f ca="1"/>
        <v>44628</v>
      </c>
      <c r="AE3" vm="39">
        <f ca="1"/>
        <v>44629</v>
      </c>
      <c r="AF3" vm="40">
        <f ca="1"/>
        <v>44630</v>
      </c>
      <c r="AG3" vm="41">
        <f ca="1"/>
        <v>44631</v>
      </c>
      <c r="AH3" vm="42">
        <f ca="1"/>
        <v>44634</v>
      </c>
      <c r="AI3" vm="43">
        <f ca="1"/>
        <v>44635</v>
      </c>
      <c r="AJ3" vm="44">
        <f ca="1"/>
        <v>44636</v>
      </c>
      <c r="AK3" vm="45">
        <f ca="1"/>
        <v>44637</v>
      </c>
      <c r="AL3" vm="46">
        <f ca="1"/>
        <v>44638</v>
      </c>
      <c r="AM3" vm="47">
        <f ca="1"/>
        <v>44641</v>
      </c>
      <c r="AN3" vm="48">
        <f ca="1"/>
        <v>44642</v>
      </c>
      <c r="AO3" vm="49">
        <f ca="1"/>
        <v>44643</v>
      </c>
      <c r="AP3" vm="50">
        <f ca="1"/>
        <v>44644</v>
      </c>
      <c r="AQ3" vm="51">
        <f ca="1"/>
        <v>44645</v>
      </c>
      <c r="AR3" vm="52">
        <f ca="1"/>
        <v>44648</v>
      </c>
      <c r="AS3" vm="53">
        <f ca="1"/>
        <v>44649</v>
      </c>
      <c r="AT3" vm="54">
        <f ca="1"/>
        <v>44650</v>
      </c>
      <c r="AU3" vm="55">
        <f ca="1"/>
        <v>44651</v>
      </c>
      <c r="AV3" vm="56">
        <f ca="1"/>
        <v>44652</v>
      </c>
      <c r="AW3" vm="57">
        <f ca="1"/>
        <v>44655</v>
      </c>
      <c r="AX3" vm="58">
        <f ca="1"/>
        <v>44656</v>
      </c>
      <c r="AY3" vm="59">
        <f ca="1"/>
        <v>44657</v>
      </c>
      <c r="AZ3" vm="60">
        <f ca="1"/>
        <v>44658</v>
      </c>
      <c r="BA3" vm="61">
        <f ca="1"/>
        <v>44659</v>
      </c>
      <c r="BB3" vm="62">
        <f ca="1"/>
        <v>44662</v>
      </c>
      <c r="BC3" vm="63">
        <f ca="1"/>
        <v>44663</v>
      </c>
      <c r="BD3" vm="64">
        <f ca="1"/>
        <v>44664</v>
      </c>
      <c r="BE3" vm="65">
        <f ca="1"/>
        <v>44665</v>
      </c>
      <c r="BF3" vm="66">
        <f ca="1"/>
        <v>44670</v>
      </c>
      <c r="BG3" vm="67">
        <f ca="1"/>
        <v>44671</v>
      </c>
      <c r="BH3" vm="68">
        <f ca="1"/>
        <v>44672</v>
      </c>
      <c r="BI3" vm="69">
        <f ca="1"/>
        <v>44673</v>
      </c>
      <c r="BJ3" vm="70">
        <f ca="1"/>
        <v>44677</v>
      </c>
      <c r="BK3" vm="71">
        <f ca="1"/>
        <v>44678</v>
      </c>
      <c r="BL3" vm="72">
        <f ca="1"/>
        <v>44679</v>
      </c>
      <c r="BM3" vm="73">
        <f ca="1"/>
        <v>44680</v>
      </c>
      <c r="BN3" vm="74">
        <f ca="1"/>
        <v>44683</v>
      </c>
      <c r="BO3" vm="75">
        <f ca="1"/>
        <v>44684</v>
      </c>
      <c r="BP3" vm="76">
        <f ca="1"/>
        <v>44685</v>
      </c>
      <c r="BQ3" vm="77">
        <f ca="1"/>
        <v>44686</v>
      </c>
      <c r="BR3" vm="78">
        <f ca="1"/>
        <v>44687</v>
      </c>
      <c r="BS3" vm="79">
        <f ca="1"/>
        <v>44690</v>
      </c>
      <c r="BT3" vm="80">
        <f ca="1"/>
        <v>44691</v>
      </c>
      <c r="BU3" vm="81">
        <f ca="1"/>
        <v>44692</v>
      </c>
      <c r="BV3" vm="82">
        <f ca="1"/>
        <v>44693</v>
      </c>
      <c r="BW3" vm="83">
        <f ca="1"/>
        <v>44694</v>
      </c>
      <c r="BX3" vm="84">
        <f ca="1"/>
        <v>44697</v>
      </c>
      <c r="BY3" vm="85">
        <f ca="1"/>
        <v>44698</v>
      </c>
      <c r="BZ3" vm="86">
        <f ca="1"/>
        <v>44699</v>
      </c>
      <c r="CA3" vm="87">
        <f ca="1"/>
        <v>44700</v>
      </c>
      <c r="CB3" vm="88">
        <f ca="1"/>
        <v>44701</v>
      </c>
      <c r="CC3" vm="89">
        <f ca="1"/>
        <v>44704</v>
      </c>
      <c r="CD3" vm="90">
        <f ca="1"/>
        <v>44705</v>
      </c>
      <c r="CE3" vm="91">
        <f ca="1"/>
        <v>44706</v>
      </c>
      <c r="CF3" vm="92">
        <f ca="1"/>
        <v>44707</v>
      </c>
      <c r="CG3" vm="93">
        <f ca="1"/>
        <v>44708</v>
      </c>
      <c r="CH3" vm="94">
        <f ca="1"/>
        <v>44711</v>
      </c>
      <c r="CI3" vm="95">
        <f ca="1"/>
        <v>44712</v>
      </c>
      <c r="CJ3" vm="96">
        <f ca="1"/>
        <v>44713</v>
      </c>
      <c r="CK3" vm="97">
        <f ca="1"/>
        <v>44714</v>
      </c>
      <c r="CL3" vm="98">
        <f ca="1"/>
        <v>44715</v>
      </c>
      <c r="CM3" vm="99">
        <f ca="1"/>
        <v>44718</v>
      </c>
      <c r="CN3" vm="100">
        <f ca="1"/>
        <v>44719</v>
      </c>
      <c r="CO3" vm="101">
        <f ca="1"/>
        <v>44720</v>
      </c>
      <c r="CP3" vm="102">
        <f ca="1"/>
        <v>44721</v>
      </c>
      <c r="CQ3" vm="103">
        <f ca="1"/>
        <v>44722</v>
      </c>
      <c r="CR3" vm="104">
        <f ca="1"/>
        <v>44726</v>
      </c>
      <c r="CS3" vm="105">
        <f ca="1"/>
        <v>44727</v>
      </c>
      <c r="CT3" vm="106">
        <f ca="1"/>
        <v>44728</v>
      </c>
      <c r="CU3" vm="107">
        <f ca="1"/>
        <v>44729</v>
      </c>
      <c r="CV3" vm="108">
        <f ca="1"/>
        <v>44732</v>
      </c>
      <c r="CW3" vm="109">
        <f ca="1"/>
        <v>44733</v>
      </c>
      <c r="CX3" vm="110">
        <f ca="1"/>
        <v>44734</v>
      </c>
      <c r="CY3" vm="111">
        <f ca="1"/>
        <v>44735</v>
      </c>
      <c r="CZ3" vm="112">
        <f ca="1"/>
        <v>44736</v>
      </c>
      <c r="DA3" vm="113">
        <f ca="1"/>
        <v>44739</v>
      </c>
      <c r="DB3" vm="114">
        <f ca="1"/>
        <v>44740</v>
      </c>
      <c r="DC3" vm="115">
        <f ca="1"/>
        <v>44741</v>
      </c>
      <c r="DD3" vm="116">
        <f ca="1"/>
        <v>44742</v>
      </c>
      <c r="DE3" vm="117">
        <f ca="1"/>
        <v>44743</v>
      </c>
      <c r="DF3" vm="118">
        <f ca="1"/>
        <v>44746</v>
      </c>
      <c r="DG3" vm="119">
        <f ca="1"/>
        <v>44747</v>
      </c>
      <c r="DH3" vm="120">
        <f ca="1"/>
        <v>44748</v>
      </c>
      <c r="DI3" vm="121">
        <f ca="1"/>
        <v>44749</v>
      </c>
      <c r="DJ3" vm="122">
        <f ca="1"/>
        <v>44750</v>
      </c>
      <c r="DK3" vm="123">
        <f ca="1"/>
        <v>44753</v>
      </c>
      <c r="DL3" vm="124">
        <f ca="1"/>
        <v>44754</v>
      </c>
      <c r="DM3" vm="125">
        <f ca="1"/>
        <v>44755</v>
      </c>
      <c r="DN3" vm="126">
        <f ca="1"/>
        <v>44756</v>
      </c>
      <c r="DO3" vm="127">
        <f ca="1"/>
        <v>44757</v>
      </c>
      <c r="DP3" vm="128">
        <f ca="1"/>
        <v>44760</v>
      </c>
      <c r="DQ3" vm="129">
        <f ca="1"/>
        <v>44761</v>
      </c>
      <c r="DR3" vm="130">
        <f ca="1"/>
        <v>44762</v>
      </c>
      <c r="DS3" vm="131">
        <f ca="1"/>
        <v>44763</v>
      </c>
      <c r="DT3" vm="132">
        <f ca="1"/>
        <v>44764</v>
      </c>
      <c r="DU3" vm="133">
        <f ca="1"/>
        <v>44767</v>
      </c>
      <c r="DV3" vm="134">
        <f ca="1"/>
        <v>44768</v>
      </c>
      <c r="DW3" vm="135">
        <f ca="1"/>
        <v>44769</v>
      </c>
      <c r="DX3" vm="136">
        <f ca="1"/>
        <v>44770</v>
      </c>
      <c r="DY3" vm="137">
        <f ca="1"/>
        <v>44771</v>
      </c>
      <c r="DZ3" vm="138">
        <f ca="1"/>
        <v>44774</v>
      </c>
      <c r="EA3" vm="139">
        <f ca="1"/>
        <v>44775</v>
      </c>
      <c r="EB3" vm="140">
        <f ca="1"/>
        <v>44776</v>
      </c>
      <c r="EC3" vm="141">
        <f ca="1"/>
        <v>44777</v>
      </c>
      <c r="ED3" vm="142">
        <f ca="1"/>
        <v>44778</v>
      </c>
      <c r="EE3" vm="143">
        <f ca="1"/>
        <v>44781</v>
      </c>
      <c r="EF3" vm="144">
        <f ca="1"/>
        <v>44782</v>
      </c>
      <c r="EG3" vm="145">
        <f ca="1"/>
        <v>44783</v>
      </c>
      <c r="EH3" vm="146">
        <f ca="1"/>
        <v>44784</v>
      </c>
      <c r="EI3" vm="147">
        <f ca="1"/>
        <v>44785</v>
      </c>
      <c r="EJ3" vm="148">
        <f ca="1"/>
        <v>44788</v>
      </c>
      <c r="EK3" vm="149">
        <f ca="1"/>
        <v>44789</v>
      </c>
      <c r="EL3" vm="150">
        <f ca="1"/>
        <v>44790</v>
      </c>
      <c r="EM3" vm="151">
        <f ca="1"/>
        <v>44791</v>
      </c>
      <c r="EN3" vm="152">
        <f ca="1"/>
        <v>44792</v>
      </c>
      <c r="EO3" vm="153">
        <f ca="1"/>
        <v>44795</v>
      </c>
      <c r="EP3" vm="154">
        <f ca="1"/>
        <v>44796</v>
      </c>
      <c r="EQ3" vm="155">
        <f ca="1"/>
        <v>44797</v>
      </c>
      <c r="ER3" vm="156">
        <f ca="1"/>
        <v>44798</v>
      </c>
      <c r="ES3" vm="157">
        <f ca="1"/>
        <v>44799</v>
      </c>
      <c r="ET3" vm="158">
        <f ca="1"/>
        <v>44802</v>
      </c>
      <c r="EU3" vm="159">
        <f ca="1"/>
        <v>44803</v>
      </c>
      <c r="EV3" vm="160">
        <f ca="1"/>
        <v>44804</v>
      </c>
      <c r="EW3" vm="161">
        <f ca="1"/>
        <v>44805</v>
      </c>
      <c r="EX3" vm="162">
        <f ca="1"/>
        <v>44806</v>
      </c>
      <c r="EY3" vm="163">
        <f ca="1"/>
        <v>44809</v>
      </c>
      <c r="EZ3" vm="164">
        <f ca="1"/>
        <v>44810</v>
      </c>
      <c r="FA3" vm="165">
        <f ca="1"/>
        <v>44811</v>
      </c>
      <c r="FB3" vm="166">
        <f ca="1"/>
        <v>44812</v>
      </c>
      <c r="FC3" vm="167">
        <f ca="1"/>
        <v>44813</v>
      </c>
      <c r="FD3" vm="168">
        <f ca="1"/>
        <v>44816</v>
      </c>
      <c r="FE3" vm="169">
        <f ca="1"/>
        <v>44817</v>
      </c>
      <c r="FF3" vm="170">
        <f ca="1"/>
        <v>44818</v>
      </c>
      <c r="FG3" vm="171">
        <f ca="1"/>
        <v>44819</v>
      </c>
      <c r="FH3" vm="172">
        <f ca="1"/>
        <v>44820</v>
      </c>
      <c r="FI3" vm="173">
        <f ca="1"/>
        <v>44823</v>
      </c>
      <c r="FJ3" vm="174">
        <f ca="1"/>
        <v>44824</v>
      </c>
      <c r="FK3" vm="175">
        <f ca="1"/>
        <v>44825</v>
      </c>
      <c r="FL3" vm="176">
        <f ca="1"/>
        <v>44827</v>
      </c>
      <c r="FM3" vm="177">
        <f ca="1"/>
        <v>44830</v>
      </c>
      <c r="FN3" vm="178">
        <f ca="1"/>
        <v>44831</v>
      </c>
      <c r="FO3" vm="179">
        <f ca="1"/>
        <v>44832</v>
      </c>
      <c r="FP3" vm="180">
        <f ca="1"/>
        <v>44833</v>
      </c>
      <c r="FQ3" vm="181">
        <f ca="1"/>
        <v>44834</v>
      </c>
      <c r="FR3" vm="182">
        <f ca="1"/>
        <v>44837</v>
      </c>
      <c r="FS3" vm="183">
        <f ca="1"/>
        <v>44838</v>
      </c>
      <c r="FT3" vm="184">
        <f ca="1"/>
        <v>44839</v>
      </c>
      <c r="FU3" vm="185">
        <f ca="1"/>
        <v>44840</v>
      </c>
      <c r="FV3" vm="186">
        <f ca="1"/>
        <v>44841</v>
      </c>
      <c r="FW3" vm="187">
        <f ca="1"/>
        <v>44844</v>
      </c>
      <c r="FX3" vm="188">
        <f ca="1"/>
        <v>44845</v>
      </c>
      <c r="FY3" vm="189">
        <f ca="1"/>
        <v>44846</v>
      </c>
      <c r="FZ3" vm="190">
        <f ca="1"/>
        <v>44847</v>
      </c>
      <c r="GA3" vm="191">
        <f ca="1"/>
        <v>44848</v>
      </c>
      <c r="GB3" vm="192">
        <f ca="1"/>
        <v>44851</v>
      </c>
      <c r="GC3" vm="193">
        <f ca="1"/>
        <v>44852</v>
      </c>
      <c r="GD3" vm="194">
        <f ca="1"/>
        <v>44853</v>
      </c>
      <c r="GE3" vm="195">
        <f ca="1"/>
        <v>44854</v>
      </c>
      <c r="GF3" vm="196">
        <f ca="1"/>
        <v>44855</v>
      </c>
      <c r="GG3" vm="197">
        <f ca="1"/>
        <v>44858</v>
      </c>
      <c r="GH3" vm="198">
        <f ca="1"/>
        <v>44859</v>
      </c>
      <c r="GI3" vm="199">
        <f ca="1"/>
        <v>44860</v>
      </c>
      <c r="GJ3" vm="200">
        <f ca="1"/>
        <v>44861</v>
      </c>
      <c r="GK3" vm="201">
        <f ca="1"/>
        <v>44862</v>
      </c>
      <c r="GL3" vm="202">
        <f ca="1"/>
        <v>44865</v>
      </c>
      <c r="GM3" vm="203">
        <f ca="1"/>
        <v>44866</v>
      </c>
      <c r="GN3" vm="204">
        <f ca="1"/>
        <v>44867</v>
      </c>
      <c r="GO3" vm="205">
        <f ca="1"/>
        <v>44868</v>
      </c>
      <c r="GP3" vm="206">
        <f ca="1"/>
        <v>44869</v>
      </c>
      <c r="GQ3" vm="207">
        <f ca="1"/>
        <v>44872</v>
      </c>
      <c r="GR3" vm="208">
        <f ca="1"/>
        <v>44873</v>
      </c>
      <c r="GS3" vm="209">
        <f ca="1"/>
        <v>44874</v>
      </c>
      <c r="GT3" vm="210">
        <f ca="1"/>
        <v>44875</v>
      </c>
      <c r="GU3" vm="211">
        <f ca="1"/>
        <v>44876</v>
      </c>
      <c r="GV3" vm="212">
        <f ca="1"/>
        <v>44879</v>
      </c>
      <c r="GW3" vm="213">
        <f ca="1"/>
        <v>44880</v>
      </c>
      <c r="GX3" vm="214">
        <f ca="1"/>
        <v>44881</v>
      </c>
      <c r="GY3" vm="215">
        <f ca="1"/>
        <v>44882</v>
      </c>
      <c r="GZ3" vm="216">
        <f ca="1"/>
        <v>44883</v>
      </c>
      <c r="HA3" vm="217">
        <f ca="1"/>
        <v>44886</v>
      </c>
      <c r="HB3" vm="218">
        <f ca="1"/>
        <v>44887</v>
      </c>
      <c r="HC3" vm="219">
        <f ca="1"/>
        <v>44888</v>
      </c>
      <c r="HD3" vm="220">
        <f ca="1"/>
        <v>44889</v>
      </c>
      <c r="HE3" vm="221">
        <f ca="1"/>
        <v>44890</v>
      </c>
      <c r="HF3" vm="222">
        <f ca="1"/>
        <v>44893</v>
      </c>
      <c r="HG3" vm="223">
        <f ca="1"/>
        <v>44894</v>
      </c>
      <c r="HH3" vm="224">
        <f ca="1"/>
        <v>44895</v>
      </c>
      <c r="HI3" vm="225">
        <f ca="1"/>
        <v>44896</v>
      </c>
      <c r="HJ3" vm="226">
        <f ca="1"/>
        <v>44897</v>
      </c>
      <c r="HK3" vm="227">
        <f ca="1"/>
        <v>44900</v>
      </c>
      <c r="HL3" vm="228">
        <f ca="1"/>
        <v>44901</v>
      </c>
      <c r="HM3" vm="229">
        <f ca="1"/>
        <v>44902</v>
      </c>
      <c r="HN3" vm="230">
        <f ca="1"/>
        <v>44903</v>
      </c>
      <c r="HO3" vm="231">
        <f ca="1"/>
        <v>44904</v>
      </c>
      <c r="HP3" vm="232">
        <f ca="1"/>
        <v>44907</v>
      </c>
      <c r="HQ3" vm="233">
        <f ca="1"/>
        <v>44908</v>
      </c>
      <c r="HR3" vm="234">
        <f ca="1"/>
        <v>44909</v>
      </c>
      <c r="HS3" vm="235">
        <f ca="1"/>
        <v>44910</v>
      </c>
      <c r="HT3" vm="236">
        <f ca="1"/>
        <v>44911</v>
      </c>
      <c r="HU3" vm="237">
        <f ca="1"/>
        <v>44914</v>
      </c>
      <c r="HV3" vm="238">
        <f ca="1"/>
        <v>44915</v>
      </c>
      <c r="HW3" vm="239">
        <f ca="1"/>
        <v>44916</v>
      </c>
      <c r="HX3" vm="240">
        <f ca="1"/>
        <v>44917</v>
      </c>
      <c r="HY3" vm="241">
        <f ca="1"/>
        <v>44918</v>
      </c>
      <c r="HZ3" vm="242">
        <f ca="1"/>
        <v>44923</v>
      </c>
      <c r="IA3" vm="243">
        <f ca="1"/>
        <v>44924</v>
      </c>
      <c r="IB3" vm="244">
        <f ca="1"/>
        <v>44925</v>
      </c>
      <c r="IC3" vm="245">
        <f ca="1"/>
        <v>44929</v>
      </c>
      <c r="ID3" vm="246">
        <f ca="1"/>
        <v>44930</v>
      </c>
      <c r="IE3" vm="247">
        <f ca="1"/>
        <v>44931</v>
      </c>
      <c r="IF3" vm="248">
        <f ca="1"/>
        <v>44932</v>
      </c>
      <c r="IG3" vm="249">
        <f ca="1"/>
        <v>44935</v>
      </c>
      <c r="IH3" vm="250">
        <f ca="1"/>
        <v>44936</v>
      </c>
      <c r="II3" vm="251">
        <f ca="1"/>
        <v>44937</v>
      </c>
      <c r="IJ3" vm="252">
        <f ca="1"/>
        <v>44938</v>
      </c>
      <c r="IK3" vm="253">
        <f ca="1"/>
        <v>44939</v>
      </c>
      <c r="IL3" vm="254">
        <f ca="1"/>
        <v>44942</v>
      </c>
      <c r="IM3" vm="255">
        <f ca="1"/>
        <v>44943</v>
      </c>
      <c r="IN3" vm="256">
        <f ca="1"/>
        <v>44944</v>
      </c>
      <c r="IO3" vm="257">
        <f ca="1"/>
        <v>44945</v>
      </c>
      <c r="IP3" vm="258">
        <f ca="1"/>
        <v>44946</v>
      </c>
      <c r="IQ3" vm="259">
        <f ca="1"/>
        <v>44949</v>
      </c>
      <c r="IR3" vm="260">
        <f ca="1"/>
        <v>44950</v>
      </c>
      <c r="IS3" vm="261">
        <f ca="1"/>
        <v>44951</v>
      </c>
    </row>
    <row r="4" spans="1:253" x14ac:dyDescent="0.2">
      <c r="A4" t="e" cm="1" vm="2">
        <f t="array" ref="A4:A8">_xlfn.ANCHORARRAY(Dashboard!B6)</f>
        <v>#VALUE!</v>
      </c>
      <c r="B4" vm="262">
        <f ca="1"/>
        <v>81.069999999999993</v>
      </c>
      <c r="C4" vm="263">
        <f ca="1"/>
        <v>83.38</v>
      </c>
      <c r="D4" vm="264">
        <f ca="1"/>
        <v>83.19</v>
      </c>
      <c r="E4" vm="265">
        <f ca="1"/>
        <v>83.73</v>
      </c>
      <c r="F4" vm="266">
        <f ca="1"/>
        <v>84.44</v>
      </c>
      <c r="G4" vm="267">
        <f ca="1"/>
        <v>84.31</v>
      </c>
      <c r="H4" vm="268">
        <f ca="1"/>
        <v>84.56</v>
      </c>
      <c r="I4" vm="269">
        <f ca="1"/>
        <v>84.24</v>
      </c>
      <c r="J4" vm="270">
        <f ca="1"/>
        <v>85.79</v>
      </c>
      <c r="K4" vm="271">
        <f ca="1"/>
        <v>86.71</v>
      </c>
      <c r="L4" vm="272">
        <f ca="1"/>
        <v>83.41</v>
      </c>
      <c r="M4" vm="273">
        <f ca="1"/>
        <v>82.3</v>
      </c>
      <c r="N4" vm="274">
        <f ca="1"/>
        <v>82.92</v>
      </c>
      <c r="O4" vm="275">
        <f ca="1"/>
        <v>82.15</v>
      </c>
      <c r="P4" vm="276">
        <f ca="1"/>
        <v>82.03</v>
      </c>
      <c r="Q4" vm="277">
        <f ca="1"/>
        <v>82.04</v>
      </c>
      <c r="R4" vm="278">
        <f ca="1"/>
        <v>81.91</v>
      </c>
      <c r="S4" vm="279">
        <f ca="1"/>
        <v>83.49</v>
      </c>
      <c r="T4" vm="280">
        <f ca="1"/>
        <v>82.93</v>
      </c>
      <c r="U4" vm="281">
        <f ca="1"/>
        <v>84.89</v>
      </c>
      <c r="V4" vm="282">
        <f ca="1"/>
        <v>82.41</v>
      </c>
      <c r="W4" vm="283">
        <f ca="1"/>
        <v>82.27</v>
      </c>
      <c r="X4" vm="284">
        <f ca="1"/>
        <v>82.33</v>
      </c>
      <c r="Y4" vm="285">
        <f ca="1"/>
        <v>82.22</v>
      </c>
      <c r="Z4" vm="286">
        <f ca="1"/>
        <v>82.65</v>
      </c>
      <c r="AA4" vm="287">
        <f ca="1"/>
        <v>80.08</v>
      </c>
      <c r="AB4" vm="288">
        <f ca="1"/>
        <v>79.59</v>
      </c>
      <c r="AC4" vm="289">
        <f ca="1"/>
        <v>79.44</v>
      </c>
      <c r="AD4" vm="290">
        <f ca="1"/>
        <v>79.39</v>
      </c>
      <c r="AE4" vm="291">
        <f ca="1"/>
        <v>79.47</v>
      </c>
      <c r="AF4" vm="292">
        <f ca="1"/>
        <v>80.37</v>
      </c>
      <c r="AG4" vm="293">
        <f ca="1"/>
        <v>79</v>
      </c>
      <c r="AH4" vm="294">
        <f ca="1"/>
        <v>80.900000000000006</v>
      </c>
      <c r="AI4" vm="295">
        <f ca="1"/>
        <v>79.66</v>
      </c>
      <c r="AJ4" vm="296">
        <f ca="1"/>
        <v>82.32</v>
      </c>
      <c r="AK4" vm="297">
        <f ca="1"/>
        <v>80.89</v>
      </c>
      <c r="AL4" vm="298">
        <f ca="1"/>
        <v>82.1</v>
      </c>
      <c r="AM4" vm="299">
        <f ca="1"/>
        <v>81.790000000000006</v>
      </c>
      <c r="AN4" vm="300">
        <f ca="1"/>
        <v>82</v>
      </c>
      <c r="AO4" vm="301">
        <f ca="1"/>
        <v>80.66</v>
      </c>
      <c r="AP4" vm="302">
        <f ca="1"/>
        <v>80.62</v>
      </c>
      <c r="AQ4" vm="303">
        <f ca="1"/>
        <v>80.489999999999995</v>
      </c>
      <c r="AR4" vm="304">
        <f ca="1"/>
        <v>80.83</v>
      </c>
      <c r="AS4" vm="305">
        <f ca="1"/>
        <v>80.39</v>
      </c>
      <c r="AT4" vm="306">
        <f ca="1"/>
        <v>81.55</v>
      </c>
      <c r="AU4" vm="307">
        <f ca="1"/>
        <v>81.8</v>
      </c>
      <c r="AV4" vm="308">
        <f ca="1"/>
        <v>81.150000000000006</v>
      </c>
      <c r="AW4" vm="309">
        <f ca="1"/>
        <v>82.39</v>
      </c>
      <c r="AX4" vm="310">
        <f ca="1"/>
        <v>82.55</v>
      </c>
      <c r="AY4" vm="311">
        <f ca="1"/>
        <v>82.69</v>
      </c>
      <c r="AZ4" vm="300">
        <f ca="1"/>
        <v>82</v>
      </c>
      <c r="BA4" vm="312">
        <f ca="1"/>
        <v>82.64</v>
      </c>
      <c r="BB4" vm="311">
        <f ca="1"/>
        <v>82.69</v>
      </c>
      <c r="BC4" vm="313">
        <f ca="1"/>
        <v>82.5</v>
      </c>
      <c r="BD4" vm="314">
        <f ca="1"/>
        <v>82.44</v>
      </c>
      <c r="BE4" vm="315">
        <f ca="1"/>
        <v>82.23</v>
      </c>
      <c r="BF4" vm="316">
        <f ca="1"/>
        <v>82.37</v>
      </c>
      <c r="BG4" vm="317">
        <f ca="1"/>
        <v>82.72</v>
      </c>
      <c r="BH4" vm="318">
        <f ca="1"/>
        <v>83.63</v>
      </c>
      <c r="BI4" vm="319">
        <f ca="1"/>
        <v>82.53</v>
      </c>
      <c r="BJ4" vm="298">
        <f ca="1"/>
        <v>82.1</v>
      </c>
      <c r="BK4" vm="320">
        <f ca="1"/>
        <v>82.2</v>
      </c>
      <c r="BL4" vm="321">
        <f ca="1"/>
        <v>84.75</v>
      </c>
      <c r="BM4" vm="322">
        <f ca="1"/>
        <v>86.67</v>
      </c>
      <c r="BN4" vm="323">
        <f ca="1"/>
        <v>85.96</v>
      </c>
      <c r="BO4" vm="324">
        <f ca="1"/>
        <v>86.34</v>
      </c>
      <c r="BP4" vm="325">
        <f ca="1"/>
        <v>86.57</v>
      </c>
      <c r="BQ4" vm="326">
        <f ca="1"/>
        <v>85.52</v>
      </c>
      <c r="BR4" vm="327">
        <f ca="1"/>
        <v>84.54</v>
      </c>
      <c r="BS4" vm="328">
        <f ca="1"/>
        <v>83.51</v>
      </c>
      <c r="BT4" vm="329">
        <f ca="1"/>
        <v>81.510000000000005</v>
      </c>
      <c r="BU4" vm="330">
        <f ca="1"/>
        <v>82.13</v>
      </c>
      <c r="BV4" vm="331">
        <f ca="1"/>
        <v>80.510000000000005</v>
      </c>
      <c r="BW4" vm="332">
        <f ca="1"/>
        <v>82.07</v>
      </c>
      <c r="BX4" vm="333">
        <f ca="1"/>
        <v>81.86</v>
      </c>
      <c r="BY4" vm="285">
        <f ca="1"/>
        <v>82.22</v>
      </c>
      <c r="BZ4" vm="284">
        <f ca="1"/>
        <v>82.33</v>
      </c>
      <c r="CA4" vm="334">
        <f ca="1"/>
        <v>81.06</v>
      </c>
      <c r="CB4" vm="335">
        <f ca="1"/>
        <v>83.01</v>
      </c>
      <c r="CC4" vm="336">
        <f ca="1"/>
        <v>83.57</v>
      </c>
      <c r="CD4" vm="313">
        <f ca="1"/>
        <v>82.5</v>
      </c>
      <c r="CE4" vm="337">
        <f ca="1"/>
        <v>82.75</v>
      </c>
      <c r="CF4" vm="338">
        <f ca="1"/>
        <v>81.99</v>
      </c>
      <c r="CG4" vm="339">
        <f ca="1"/>
        <v>81.56</v>
      </c>
      <c r="CH4" vm="340">
        <f ca="1"/>
        <v>82.71</v>
      </c>
      <c r="CI4" vm="341">
        <f ca="1"/>
        <v>80.8</v>
      </c>
      <c r="CJ4" vm="342">
        <f ca="1"/>
        <v>81.430000000000007</v>
      </c>
      <c r="CK4" vm="343">
        <f ca="1"/>
        <v>80.650000000000006</v>
      </c>
      <c r="CL4" vm="344">
        <f ca="1"/>
        <v>81.2</v>
      </c>
      <c r="CM4" vm="345">
        <f ca="1"/>
        <v>79.97</v>
      </c>
      <c r="CN4" vm="346">
        <f ca="1"/>
        <v>77.400000000000006</v>
      </c>
      <c r="CO4" vm="347">
        <f ca="1"/>
        <v>79.099999999999994</v>
      </c>
      <c r="CP4" vm="348">
        <f ca="1"/>
        <v>79.12</v>
      </c>
      <c r="CQ4" vm="349">
        <f ca="1"/>
        <v>78.459999999999994</v>
      </c>
      <c r="CR4" vm="350">
        <f ca="1"/>
        <v>77.52</v>
      </c>
      <c r="CS4" vm="351">
        <f ca="1"/>
        <v>76.739999999999995</v>
      </c>
      <c r="CT4" vm="346">
        <f ca="1"/>
        <v>77.400000000000006</v>
      </c>
      <c r="CU4" vm="352">
        <f ca="1"/>
        <v>77.87</v>
      </c>
      <c r="CV4" vm="353">
        <f ca="1"/>
        <v>78.17</v>
      </c>
      <c r="CW4" vm="354">
        <f ca="1"/>
        <v>78.52</v>
      </c>
      <c r="CX4" vm="355">
        <f ca="1"/>
        <v>79.709999999999994</v>
      </c>
      <c r="CY4" vm="306">
        <f ca="1"/>
        <v>81.55</v>
      </c>
      <c r="CZ4" vm="277">
        <f ca="1"/>
        <v>82.04</v>
      </c>
      <c r="DA4" vm="356">
        <f ca="1"/>
        <v>81.47</v>
      </c>
      <c r="DB4" vm="357">
        <f ca="1"/>
        <v>82.02</v>
      </c>
      <c r="DC4" vm="358">
        <f ca="1"/>
        <v>83</v>
      </c>
      <c r="DD4" vm="359">
        <f ca="1"/>
        <v>81.709999999999994</v>
      </c>
      <c r="DE4" vm="360">
        <f ca="1"/>
        <v>81.58</v>
      </c>
      <c r="DF4" vm="361">
        <f ca="1"/>
        <v>82.42</v>
      </c>
      <c r="DG4" vm="362">
        <f ca="1"/>
        <v>82.82</v>
      </c>
      <c r="DH4" vm="363">
        <f ca="1"/>
        <v>84.37</v>
      </c>
      <c r="DI4" vm="364">
        <f ca="1"/>
        <v>85.78</v>
      </c>
      <c r="DJ4" vm="365">
        <f ca="1"/>
        <v>85.14</v>
      </c>
      <c r="DK4" vm="366">
        <f ca="1"/>
        <v>83.59</v>
      </c>
      <c r="DL4" vm="268">
        <f ca="1"/>
        <v>84.56</v>
      </c>
      <c r="DM4" vm="367">
        <f ca="1"/>
        <v>85.11</v>
      </c>
      <c r="DN4" vm="368">
        <f ca="1"/>
        <v>84.91</v>
      </c>
      <c r="DO4" vm="369">
        <f ca="1"/>
        <v>85.42</v>
      </c>
      <c r="DP4" vm="370">
        <f ca="1"/>
        <v>84.59</v>
      </c>
      <c r="DQ4" vm="371">
        <f ca="1"/>
        <v>84.74</v>
      </c>
      <c r="DR4" vm="372">
        <f ca="1"/>
        <v>86.45</v>
      </c>
      <c r="DS4" vm="373">
        <f ca="1"/>
        <v>86.02</v>
      </c>
      <c r="DT4" vm="374">
        <f ca="1"/>
        <v>86.5</v>
      </c>
      <c r="DU4" vm="375">
        <f ca="1"/>
        <v>86.92</v>
      </c>
      <c r="DV4" vm="376">
        <f ca="1"/>
        <v>86.35</v>
      </c>
      <c r="DW4" vm="377">
        <f ca="1"/>
        <v>86.59</v>
      </c>
      <c r="DX4" vm="378">
        <f ca="1"/>
        <v>87.01</v>
      </c>
      <c r="DY4" vm="379">
        <f ca="1"/>
        <v>88.26</v>
      </c>
      <c r="DZ4" vm="380">
        <f ca="1"/>
        <v>88.55</v>
      </c>
      <c r="EA4" vm="381">
        <f ca="1"/>
        <v>90.52</v>
      </c>
      <c r="EB4" vm="382">
        <f ca="1"/>
        <v>87.45</v>
      </c>
      <c r="EC4" vm="383">
        <f ca="1"/>
        <v>87.3</v>
      </c>
      <c r="ED4" vm="384">
        <f ca="1"/>
        <v>85.73</v>
      </c>
      <c r="EE4" vm="385">
        <f ca="1"/>
        <v>84.26</v>
      </c>
      <c r="EF4" vm="386">
        <f ca="1"/>
        <v>84.66</v>
      </c>
      <c r="EG4" vm="387">
        <f ca="1"/>
        <v>83.92</v>
      </c>
      <c r="EH4" vm="388">
        <f ca="1"/>
        <v>84.19</v>
      </c>
      <c r="EI4" vm="389">
        <f ca="1"/>
        <v>82.57</v>
      </c>
      <c r="EJ4" vm="390">
        <f ca="1"/>
        <v>83.06</v>
      </c>
      <c r="EK4" vm="269">
        <f ca="1"/>
        <v>84.24</v>
      </c>
      <c r="EL4" vm="391">
        <f ca="1"/>
        <v>84.64</v>
      </c>
      <c r="EM4" vm="392">
        <f ca="1"/>
        <v>81.27</v>
      </c>
      <c r="EN4" vm="300">
        <f ca="1"/>
        <v>82</v>
      </c>
      <c r="EO4" vm="393">
        <f ca="1"/>
        <v>81.819999999999993</v>
      </c>
      <c r="EP4" vm="394">
        <f ca="1"/>
        <v>80.91</v>
      </c>
      <c r="EQ4" vm="395">
        <f ca="1"/>
        <v>79.790000000000006</v>
      </c>
      <c r="ER4" vm="396">
        <f ca="1"/>
        <v>79.41</v>
      </c>
      <c r="ES4" vm="397">
        <f ca="1"/>
        <v>79.900000000000006</v>
      </c>
      <c r="ET4" vm="398">
        <f ca="1"/>
        <v>78.239999999999995</v>
      </c>
      <c r="EU4" vm="399">
        <f ca="1"/>
        <v>78.39</v>
      </c>
      <c r="EV4" vm="400">
        <f ca="1"/>
        <v>78.45</v>
      </c>
      <c r="EW4" vm="401">
        <f ca="1"/>
        <v>78.3</v>
      </c>
      <c r="EX4" vm="402">
        <f ca="1"/>
        <v>78</v>
      </c>
      <c r="EY4" vm="403">
        <f ca="1"/>
        <v>77.11</v>
      </c>
      <c r="EZ4" vm="404">
        <f ca="1"/>
        <v>75.23</v>
      </c>
      <c r="FA4" vm="405">
        <f ca="1"/>
        <v>75.540000000000006</v>
      </c>
      <c r="FB4" vm="406">
        <f ca="1"/>
        <v>74.930000000000007</v>
      </c>
      <c r="FC4" vm="407">
        <f ca="1"/>
        <v>74.400000000000006</v>
      </c>
      <c r="FD4" vm="408">
        <f ca="1"/>
        <v>75.31</v>
      </c>
      <c r="FE4" vm="409">
        <f ca="1"/>
        <v>75.25</v>
      </c>
      <c r="FF4" vm="410">
        <f ca="1"/>
        <v>72.78</v>
      </c>
      <c r="FG4" vm="411">
        <f ca="1"/>
        <v>74.02</v>
      </c>
      <c r="FH4" vm="412">
        <f ca="1"/>
        <v>72.099999999999994</v>
      </c>
      <c r="FI4" vm="413">
        <f ca="1"/>
        <v>72.319999999999993</v>
      </c>
      <c r="FJ4" vm="414">
        <f ca="1"/>
        <v>72.349999999999994</v>
      </c>
      <c r="FK4" vm="415">
        <f ca="1"/>
        <v>71.989999999999995</v>
      </c>
      <c r="FL4" vm="416">
        <f ca="1"/>
        <v>71.59</v>
      </c>
      <c r="FM4" vm="417">
        <f ca="1"/>
        <v>71.75</v>
      </c>
      <c r="FN4" vm="418">
        <f ca="1"/>
        <v>70.28</v>
      </c>
      <c r="FO4" vm="419">
        <f ca="1"/>
        <v>71.430000000000007</v>
      </c>
      <c r="FP4" vm="420">
        <f ca="1"/>
        <v>73.14</v>
      </c>
      <c r="FQ4" vm="421">
        <f ca="1"/>
        <v>71.760000000000005</v>
      </c>
      <c r="FR4" vm="422">
        <f ca="1"/>
        <v>71.319999999999993</v>
      </c>
      <c r="FS4" vm="423">
        <f ca="1"/>
        <v>71.680000000000007</v>
      </c>
      <c r="FT4" vm="424">
        <f ca="1"/>
        <v>72.739999999999995</v>
      </c>
      <c r="FU4" vm="425">
        <f ca="1"/>
        <v>72.11</v>
      </c>
      <c r="FV4" vm="426">
        <f ca="1"/>
        <v>70.73</v>
      </c>
      <c r="FW4" vm="427">
        <f ca="1"/>
        <v>67.319999999999993</v>
      </c>
      <c r="FX4" vm="428">
        <f ca="1"/>
        <v>67.64</v>
      </c>
      <c r="FY4" vm="429">
        <f ca="1"/>
        <v>66.42</v>
      </c>
      <c r="FZ4" vm="430">
        <f ca="1"/>
        <v>65.989999999999995</v>
      </c>
      <c r="GA4" vm="431">
        <f ca="1"/>
        <v>68.05</v>
      </c>
      <c r="GB4" vm="432">
        <f ca="1"/>
        <v>67.13</v>
      </c>
      <c r="GC4" vm="433">
        <f ca="1"/>
        <v>67.540000000000006</v>
      </c>
      <c r="GD4" vm="434">
        <f ca="1"/>
        <v>67.08</v>
      </c>
      <c r="GE4" vm="435">
        <f ca="1"/>
        <v>66.38</v>
      </c>
      <c r="GF4" vm="436">
        <f ca="1"/>
        <v>65.58</v>
      </c>
      <c r="GG4" vm="437">
        <f ca="1"/>
        <v>66.39</v>
      </c>
      <c r="GH4" vm="438">
        <f ca="1"/>
        <v>66.28</v>
      </c>
      <c r="GI4" vm="439">
        <f ca="1"/>
        <v>66.349999999999994</v>
      </c>
      <c r="GJ4" vm="440">
        <f ca="1"/>
        <v>66.7</v>
      </c>
      <c r="GK4" vm="441">
        <f ca="1"/>
        <v>65.25</v>
      </c>
      <c r="GL4" vm="442">
        <f ca="1"/>
        <v>67.7</v>
      </c>
      <c r="GM4" vm="443">
        <f ca="1"/>
        <v>67.12</v>
      </c>
      <c r="GN4" vm="444">
        <f ca="1"/>
        <v>67.53</v>
      </c>
      <c r="GO4" vm="445">
        <f ca="1"/>
        <v>66.569999999999993</v>
      </c>
      <c r="GP4" vm="446">
        <f ca="1"/>
        <v>67.739999999999995</v>
      </c>
      <c r="GQ4" vm="447">
        <f ca="1"/>
        <v>68.16</v>
      </c>
      <c r="GR4" vm="448">
        <f ca="1"/>
        <v>68.88</v>
      </c>
      <c r="GS4" vm="449">
        <f ca="1"/>
        <v>69.5</v>
      </c>
      <c r="GT4" vm="450">
        <f ca="1"/>
        <v>68.98</v>
      </c>
      <c r="GU4" vm="451">
        <f ca="1"/>
        <v>71.27</v>
      </c>
      <c r="GV4" vm="452">
        <f ca="1"/>
        <v>70.540000000000006</v>
      </c>
      <c r="GW4" vm="453">
        <f ca="1"/>
        <v>71.12</v>
      </c>
      <c r="GX4" vm="454">
        <f ca="1"/>
        <v>71.13</v>
      </c>
      <c r="GY4" vm="455">
        <f ca="1"/>
        <v>71</v>
      </c>
      <c r="GZ4" vm="456">
        <f ca="1"/>
        <v>72.8</v>
      </c>
      <c r="HA4" vm="457">
        <f ca="1"/>
        <v>71.489999999999995</v>
      </c>
      <c r="HB4" vm="458">
        <f ca="1"/>
        <v>71.290000000000006</v>
      </c>
      <c r="HC4" vm="459">
        <f ca="1"/>
        <v>71.569999999999993</v>
      </c>
      <c r="HD4" vm="460">
        <f ca="1"/>
        <v>71.47</v>
      </c>
      <c r="HE4" vm="461">
        <f ca="1"/>
        <v>72.44</v>
      </c>
      <c r="HF4" vm="462">
        <f ca="1"/>
        <v>72.709999999999994</v>
      </c>
      <c r="HG4" vm="463">
        <f ca="1"/>
        <v>69.33</v>
      </c>
      <c r="HH4" vm="464">
        <f ca="1"/>
        <v>70.47</v>
      </c>
      <c r="HI4" vm="465">
        <f ca="1"/>
        <v>70.58</v>
      </c>
      <c r="HJ4" vm="466">
        <f ca="1"/>
        <v>70.56</v>
      </c>
      <c r="HK4" vm="467">
        <f ca="1"/>
        <v>70.19</v>
      </c>
      <c r="HL4" vm="468">
        <f ca="1"/>
        <v>68.44</v>
      </c>
      <c r="HM4" vm="469">
        <f ca="1"/>
        <v>68.25</v>
      </c>
      <c r="HN4" vm="470">
        <f ca="1"/>
        <v>68.14</v>
      </c>
      <c r="HO4" vm="471">
        <f ca="1"/>
        <v>68.010000000000005</v>
      </c>
      <c r="HP4" vm="472">
        <f ca="1"/>
        <v>68.08</v>
      </c>
      <c r="HQ4" vm="473">
        <f ca="1"/>
        <v>69</v>
      </c>
      <c r="HR4" vm="474">
        <f ca="1"/>
        <v>69.14</v>
      </c>
      <c r="HS4" vm="475">
        <f ca="1"/>
        <v>68.75</v>
      </c>
      <c r="HT4" vm="476">
        <f ca="1"/>
        <v>68.27</v>
      </c>
      <c r="HU4" vm="477">
        <f ca="1"/>
        <v>67.2</v>
      </c>
      <c r="HV4" vm="478">
        <f ca="1"/>
        <v>66.89</v>
      </c>
      <c r="HW4" vm="479">
        <f ca="1"/>
        <v>66.72</v>
      </c>
      <c r="HX4" vm="480">
        <f ca="1"/>
        <v>67.900000000000006</v>
      </c>
      <c r="HY4" vm="481">
        <f ca="1"/>
        <v>67.61</v>
      </c>
      <c r="HZ4" vm="471">
        <f ca="1"/>
        <v>68.010000000000005</v>
      </c>
      <c r="IA4" vm="482">
        <f ca="1"/>
        <v>67.81</v>
      </c>
      <c r="IB4" vm="483">
        <f ca="1"/>
        <v>68.02</v>
      </c>
      <c r="IC4" vm="484">
        <f ca="1"/>
        <v>67.16</v>
      </c>
      <c r="ID4" vm="485">
        <f ca="1"/>
        <v>67.87</v>
      </c>
      <c r="IE4" vm="486">
        <f ca="1"/>
        <v>67.73</v>
      </c>
      <c r="IF4" vm="487">
        <f ca="1"/>
        <v>66.63</v>
      </c>
      <c r="IG4" vm="488">
        <f ca="1"/>
        <v>66.34</v>
      </c>
      <c r="IH4" vm="438">
        <f ca="1"/>
        <v>66.28</v>
      </c>
      <c r="II4" vm="489">
        <f ca="1"/>
        <v>66.2</v>
      </c>
      <c r="IJ4" vm="490">
        <f ca="1"/>
        <v>67.989999999999995</v>
      </c>
      <c r="IK4" vm="491">
        <f ca="1"/>
        <v>67.72</v>
      </c>
      <c r="IL4" vm="492">
        <f ca="1"/>
        <v>68.510000000000005</v>
      </c>
      <c r="IM4" vm="493">
        <f ca="1"/>
        <v>69.22</v>
      </c>
      <c r="IN4" vm="494">
        <f ca="1"/>
        <v>69.06</v>
      </c>
      <c r="IO4" vm="495">
        <f ca="1"/>
        <v>69.290000000000006</v>
      </c>
      <c r="IP4" vm="475">
        <f ca="1"/>
        <v>68.75</v>
      </c>
      <c r="IQ4" vm="496">
        <f ca="1"/>
        <v>69.19</v>
      </c>
      <c r="IR4" vm="497">
        <f ca="1"/>
        <v>69.05</v>
      </c>
      <c r="IS4" vm="498">
        <f ca="1"/>
        <v>68.569999999999993</v>
      </c>
    </row>
    <row r="5" spans="1:253" x14ac:dyDescent="0.2">
      <c r="A5" t="e" vm="3">
        <v>#VALUE!</v>
      </c>
      <c r="B5" cm="1" vm="499">
        <f t="array" aca="1" ref="B5:IS5" ca="1">TRANSPOSE(_xlfn.STOCKHISTORY(Dashboard!B7,TODAY()-365,TODAY(),0,0,1))</f>
        <v>1.35</v>
      </c>
      <c r="C5" vm="500">
        <f ca="1"/>
        <v>1.33</v>
      </c>
      <c r="D5" vm="501">
        <f ca="1"/>
        <v>1.39</v>
      </c>
      <c r="E5" vm="502">
        <f ca="1"/>
        <v>1.4550000000000001</v>
      </c>
      <c r="F5" vm="503">
        <f ca="1"/>
        <v>1.49</v>
      </c>
      <c r="G5" vm="504">
        <f ca="1"/>
        <v>1.42</v>
      </c>
      <c r="H5" vm="505">
        <f ca="1"/>
        <v>1.44</v>
      </c>
      <c r="I5" vm="506">
        <f ca="1"/>
        <v>1.45</v>
      </c>
      <c r="J5" vm="507">
        <f ca="1"/>
        <v>1.4</v>
      </c>
      <c r="K5" vm="507">
        <f ca="1"/>
        <v>1.4</v>
      </c>
      <c r="L5" vm="508">
        <f ca="1"/>
        <v>1.415</v>
      </c>
      <c r="M5" vm="509">
        <f ca="1"/>
        <v>1.375</v>
      </c>
      <c r="N5" vm="510">
        <f ca="1"/>
        <v>1.31</v>
      </c>
      <c r="O5" vm="510">
        <f ca="1"/>
        <v>1.31</v>
      </c>
      <c r="P5" vm="511">
        <f ca="1"/>
        <v>1.34</v>
      </c>
      <c r="Q5" vm="500">
        <f ca="1"/>
        <v>1.33</v>
      </c>
      <c r="R5" vm="511">
        <f ca="1"/>
        <v>1.34</v>
      </c>
      <c r="S5" vm="510">
        <f ca="1"/>
        <v>1.31</v>
      </c>
      <c r="T5" vm="512">
        <f ca="1"/>
        <v>1.26</v>
      </c>
      <c r="U5" vm="513">
        <f ca="1"/>
        <v>1.24</v>
      </c>
      <c r="V5" vm="514">
        <f ca="1"/>
        <v>1.2150000000000001</v>
      </c>
      <c r="W5" vm="515">
        <f ca="1"/>
        <v>1.29</v>
      </c>
      <c r="X5" vm="515">
        <f ca="1"/>
        <v>1.29</v>
      </c>
      <c r="Y5" vm="516">
        <f ca="1"/>
        <v>1.2749999999999999</v>
      </c>
      <c r="Z5" vm="516">
        <f ca="1"/>
        <v>1.2749999999999999</v>
      </c>
      <c r="AA5" vm="514">
        <f ca="1"/>
        <v>1.2150000000000001</v>
      </c>
      <c r="AB5" vm="517">
        <f ca="1"/>
        <v>1.1850000000000001</v>
      </c>
      <c r="AC5" vm="518">
        <f ca="1"/>
        <v>1.105</v>
      </c>
      <c r="AD5" vm="519">
        <f ca="1"/>
        <v>1.08</v>
      </c>
      <c r="AE5" vm="519">
        <f ca="1"/>
        <v>1.08</v>
      </c>
      <c r="AF5" vm="520">
        <f ca="1"/>
        <v>1.19</v>
      </c>
      <c r="AG5" vm="521">
        <f ca="1"/>
        <v>1.155</v>
      </c>
      <c r="AH5" vm="522">
        <f ca="1"/>
        <v>1.165</v>
      </c>
      <c r="AI5" vm="523">
        <f ca="1"/>
        <v>1.2</v>
      </c>
      <c r="AJ5" vm="524">
        <f ca="1"/>
        <v>1.2050000000000001</v>
      </c>
      <c r="AK5" vm="510">
        <f ca="1"/>
        <v>1.31</v>
      </c>
      <c r="AL5" vm="525">
        <f ca="1"/>
        <v>1.2549999999999999</v>
      </c>
      <c r="AM5" vm="526">
        <f ca="1"/>
        <v>1.23</v>
      </c>
      <c r="AN5" vm="512">
        <f ca="1"/>
        <v>1.26</v>
      </c>
      <c r="AO5" vm="515">
        <f ca="1"/>
        <v>1.29</v>
      </c>
      <c r="AP5" vm="512">
        <f ca="1"/>
        <v>1.26</v>
      </c>
      <c r="AQ5" vm="526">
        <f ca="1"/>
        <v>1.23</v>
      </c>
      <c r="AR5" vm="527">
        <f ca="1"/>
        <v>1.28</v>
      </c>
      <c r="AS5" vm="507">
        <f ca="1"/>
        <v>1.4</v>
      </c>
      <c r="AT5" vm="528">
        <f ca="1"/>
        <v>1.46</v>
      </c>
      <c r="AU5" vm="529">
        <f ca="1"/>
        <v>1.4450000000000001</v>
      </c>
      <c r="AV5" vm="507">
        <f ca="1"/>
        <v>1.4</v>
      </c>
      <c r="AW5" vm="501">
        <f ca="1"/>
        <v>1.39</v>
      </c>
      <c r="AX5" vm="530">
        <f ca="1"/>
        <v>1.43</v>
      </c>
      <c r="AY5" vm="507">
        <f ca="1"/>
        <v>1.4</v>
      </c>
      <c r="AZ5" vm="500">
        <f ca="1"/>
        <v>1.33</v>
      </c>
      <c r="BA5" vm="531">
        <f ca="1"/>
        <v>1.3</v>
      </c>
      <c r="BB5" vm="515">
        <f ca="1"/>
        <v>1.29</v>
      </c>
      <c r="BC5" vm="527">
        <f ca="1"/>
        <v>1.28</v>
      </c>
      <c r="BD5" vm="531">
        <f ca="1"/>
        <v>1.3</v>
      </c>
      <c r="BE5" vm="532">
        <f ca="1"/>
        <v>1.335</v>
      </c>
      <c r="BF5" vm="533">
        <f ca="1"/>
        <v>1.3149999999999999</v>
      </c>
      <c r="BG5" vm="533">
        <f ca="1"/>
        <v>1.3149999999999999</v>
      </c>
      <c r="BH5" vm="513">
        <f ca="1"/>
        <v>1.24</v>
      </c>
      <c r="BI5" vm="520">
        <f ca="1"/>
        <v>1.19</v>
      </c>
      <c r="BJ5" vm="523">
        <f ca="1"/>
        <v>1.2</v>
      </c>
      <c r="BK5" vm="534">
        <f ca="1"/>
        <v>1.1950000000000001</v>
      </c>
      <c r="BL5" vm="535">
        <f ca="1"/>
        <v>1.21</v>
      </c>
      <c r="BM5" vm="523">
        <f ca="1"/>
        <v>1.2</v>
      </c>
      <c r="BN5" vm="536">
        <f ca="1"/>
        <v>1.1299999999999999</v>
      </c>
      <c r="BO5" vm="537">
        <f ca="1"/>
        <v>1.1100000000000001</v>
      </c>
      <c r="BP5" vm="538">
        <f ca="1"/>
        <v>1.07</v>
      </c>
      <c r="BQ5" vm="539">
        <f ca="1"/>
        <v>1.1000000000000001</v>
      </c>
      <c r="BR5" vm="519">
        <f ca="1"/>
        <v>1.08</v>
      </c>
      <c r="BS5" vm="540">
        <f ca="1"/>
        <v>1.0149999999999999</v>
      </c>
      <c r="BT5" vm="541">
        <f ca="1"/>
        <v>1.0649999999999999</v>
      </c>
      <c r="BU5" vm="539">
        <f ca="1"/>
        <v>1.1000000000000001</v>
      </c>
      <c r="BV5" vm="542">
        <f ca="1"/>
        <v>1.0349999999999999</v>
      </c>
      <c r="BW5" vm="541">
        <f ca="1"/>
        <v>1.0649999999999999</v>
      </c>
      <c r="BX5" vm="538">
        <f ca="1"/>
        <v>1.07</v>
      </c>
      <c r="BY5" vm="538">
        <f ca="1"/>
        <v>1.07</v>
      </c>
      <c r="BZ5" vm="543">
        <f ca="1"/>
        <v>1.1200000000000001</v>
      </c>
      <c r="CA5" vm="544">
        <f ca="1"/>
        <v>1.1399999999999999</v>
      </c>
      <c r="CB5" vm="543">
        <f ca="1"/>
        <v>1.1200000000000001</v>
      </c>
      <c r="CC5" vm="545">
        <f ca="1"/>
        <v>1.135</v>
      </c>
      <c r="CD5" vm="520">
        <f ca="1"/>
        <v>1.19</v>
      </c>
      <c r="CE5" vm="546">
        <f ca="1"/>
        <v>1.1499999999999999</v>
      </c>
      <c r="CF5" vm="547">
        <f ca="1"/>
        <v>1.0249999999999999</v>
      </c>
      <c r="CG5" vm="548">
        <f ca="1"/>
        <v>0.98</v>
      </c>
      <c r="CH5" vm="549">
        <f ca="1"/>
        <v>0.94499999999999995</v>
      </c>
      <c r="CI5" vm="550">
        <f ca="1"/>
        <v>0.86</v>
      </c>
      <c r="CJ5" vm="551">
        <f ca="1"/>
        <v>0.82499999999999996</v>
      </c>
      <c r="CK5" vm="552">
        <f ca="1"/>
        <v>0.76</v>
      </c>
      <c r="CL5" vm="553">
        <f ca="1"/>
        <v>0.8</v>
      </c>
      <c r="CM5" vm="554">
        <f ca="1"/>
        <v>0.71499999999999997</v>
      </c>
      <c r="CN5" vm="555">
        <f ca="1"/>
        <v>0.77500000000000002</v>
      </c>
      <c r="CO5" vm="556">
        <f ca="1"/>
        <v>0.84</v>
      </c>
      <c r="CP5" vm="557">
        <f ca="1"/>
        <v>0.79500000000000004</v>
      </c>
      <c r="CQ5" vm="557">
        <f ca="1"/>
        <v>0.79500000000000004</v>
      </c>
      <c r="CR5" vm="558">
        <f ca="1"/>
        <v>0.73</v>
      </c>
      <c r="CS5" vm="559">
        <f ca="1"/>
        <v>0.75</v>
      </c>
      <c r="CT5" vm="559">
        <f ca="1"/>
        <v>0.75</v>
      </c>
      <c r="CU5" vm="558">
        <f ca="1"/>
        <v>0.73</v>
      </c>
      <c r="CV5" vm="560">
        <f ca="1"/>
        <v>0.755</v>
      </c>
      <c r="CW5" vm="561">
        <f ca="1"/>
        <v>0.83</v>
      </c>
      <c r="CX5" vm="559">
        <f ca="1"/>
        <v>0.75</v>
      </c>
      <c r="CY5" vm="552">
        <f ca="1"/>
        <v>0.76</v>
      </c>
      <c r="CZ5" vm="560">
        <f ca="1"/>
        <v>0.755</v>
      </c>
      <c r="DA5" vm="552">
        <f ca="1"/>
        <v>0.76</v>
      </c>
      <c r="DB5" vm="560">
        <f ca="1"/>
        <v>0.755</v>
      </c>
      <c r="DC5" vm="562">
        <f ca="1"/>
        <v>0.76500000000000001</v>
      </c>
      <c r="DD5" vm="551">
        <f ca="1"/>
        <v>0.82499999999999996</v>
      </c>
      <c r="DE5" vm="556">
        <f ca="1"/>
        <v>0.84</v>
      </c>
      <c r="DF5" vm="556">
        <f ca="1"/>
        <v>0.84</v>
      </c>
      <c r="DG5" vm="563">
        <f ca="1"/>
        <v>0.84499999999999997</v>
      </c>
      <c r="DH5" vm="564">
        <f ca="1"/>
        <v>0.92</v>
      </c>
      <c r="DI5" vm="564">
        <f ca="1"/>
        <v>0.92</v>
      </c>
      <c r="DJ5" vm="565">
        <f ca="1"/>
        <v>0.9</v>
      </c>
      <c r="DK5" vm="565">
        <f ca="1"/>
        <v>0.9</v>
      </c>
      <c r="DL5" vm="565">
        <f ca="1"/>
        <v>0.9</v>
      </c>
      <c r="DM5" vm="565">
        <f ca="1"/>
        <v>0.9</v>
      </c>
      <c r="DN5" vm="566">
        <f ca="1"/>
        <v>0.91</v>
      </c>
      <c r="DO5" vm="567">
        <f ca="1"/>
        <v>0.95</v>
      </c>
      <c r="DP5" vm="568">
        <f ca="1"/>
        <v>1.0049999999999999</v>
      </c>
      <c r="DQ5" vm="569">
        <f ca="1"/>
        <v>0.995</v>
      </c>
      <c r="DR5" vm="569">
        <f ca="1"/>
        <v>0.995</v>
      </c>
      <c r="DS5" vm="570">
        <f ca="1"/>
        <v>1</v>
      </c>
      <c r="DT5" vm="548">
        <f ca="1"/>
        <v>0.98</v>
      </c>
      <c r="DU5" vm="567">
        <f ca="1"/>
        <v>0.95</v>
      </c>
      <c r="DV5" vm="571">
        <f ca="1"/>
        <v>0.91500000000000004</v>
      </c>
      <c r="DW5" vm="567">
        <f ca="1"/>
        <v>0.95</v>
      </c>
      <c r="DX5" vm="570">
        <f ca="1"/>
        <v>1</v>
      </c>
      <c r="DY5" vm="570">
        <f ca="1"/>
        <v>1</v>
      </c>
      <c r="DZ5" vm="572">
        <f ca="1"/>
        <v>0.99</v>
      </c>
      <c r="EA5" vm="570">
        <f ca="1"/>
        <v>1</v>
      </c>
      <c r="EB5" vm="569">
        <f ca="1"/>
        <v>0.995</v>
      </c>
      <c r="EC5" vm="572">
        <f ca="1"/>
        <v>0.99</v>
      </c>
      <c r="ED5" vm="573">
        <f ca="1"/>
        <v>0.98499999999999999</v>
      </c>
      <c r="EE5" vm="573">
        <f ca="1"/>
        <v>0.98499999999999999</v>
      </c>
      <c r="EF5" vm="574">
        <f ca="1"/>
        <v>0.94</v>
      </c>
      <c r="EG5" vm="548">
        <f ca="1"/>
        <v>0.98</v>
      </c>
      <c r="EH5" vm="572">
        <f ca="1"/>
        <v>0.99</v>
      </c>
      <c r="EI5" vm="575">
        <f ca="1"/>
        <v>0.97</v>
      </c>
      <c r="EJ5" vm="569">
        <f ca="1"/>
        <v>0.995</v>
      </c>
      <c r="EK5" vm="576">
        <f ca="1"/>
        <v>1.03</v>
      </c>
      <c r="EL5" vm="577">
        <f ca="1"/>
        <v>1.05</v>
      </c>
      <c r="EM5" vm="519">
        <f ca="1"/>
        <v>1.08</v>
      </c>
      <c r="EN5" vm="519">
        <f ca="1"/>
        <v>1.08</v>
      </c>
      <c r="EO5" vm="547">
        <f ca="1"/>
        <v>1.0249999999999999</v>
      </c>
      <c r="EP5" vm="542">
        <f ca="1"/>
        <v>1.0349999999999999</v>
      </c>
      <c r="EQ5" vm="578">
        <f ca="1"/>
        <v>1.01</v>
      </c>
      <c r="ER5" vm="572">
        <f ca="1"/>
        <v>0.99</v>
      </c>
      <c r="ES5" vm="572">
        <f ca="1"/>
        <v>0.99</v>
      </c>
      <c r="ET5" vm="579">
        <f ca="1"/>
        <v>0.96499999999999997</v>
      </c>
      <c r="EU5" vm="547">
        <f ca="1"/>
        <v>1.0249999999999999</v>
      </c>
      <c r="EV5" vm="578">
        <f ca="1"/>
        <v>1.01</v>
      </c>
      <c r="EW5" vm="572">
        <f ca="1"/>
        <v>0.99</v>
      </c>
      <c r="EX5" vm="579">
        <f ca="1"/>
        <v>0.96499999999999997</v>
      </c>
      <c r="EY5" vm="575">
        <f ca="1"/>
        <v>0.97</v>
      </c>
      <c r="EZ5" vm="580">
        <f ca="1"/>
        <v>0.96</v>
      </c>
      <c r="FA5" vm="581">
        <f ca="1"/>
        <v>0.93500000000000005</v>
      </c>
      <c r="FB5" vm="580">
        <f ca="1"/>
        <v>0.96</v>
      </c>
      <c r="FC5" vm="582">
        <f ca="1"/>
        <v>0.93</v>
      </c>
      <c r="FD5" vm="565">
        <f ca="1"/>
        <v>0.9</v>
      </c>
      <c r="FE5" vm="565">
        <f ca="1"/>
        <v>0.9</v>
      </c>
      <c r="FF5" vm="566">
        <f ca="1"/>
        <v>0.91</v>
      </c>
      <c r="FG5" vm="581">
        <f ca="1"/>
        <v>0.93500000000000005</v>
      </c>
      <c r="FH5" vm="571">
        <f ca="1"/>
        <v>0.91500000000000004</v>
      </c>
      <c r="FI5" vm="583">
        <f ca="1"/>
        <v>0.88</v>
      </c>
      <c r="FJ5" vm="584">
        <f ca="1"/>
        <v>0.85499999999999998</v>
      </c>
      <c r="FK5" vm="571">
        <f ca="1"/>
        <v>0.91500000000000004</v>
      </c>
      <c r="FL5" vm="571">
        <f ca="1"/>
        <v>0.91500000000000004</v>
      </c>
      <c r="FM5" vm="563">
        <f ca="1"/>
        <v>0.84499999999999997</v>
      </c>
      <c r="FN5" vm="585">
        <f ca="1"/>
        <v>0.85</v>
      </c>
      <c r="FO5" vm="561">
        <f ca="1"/>
        <v>0.83</v>
      </c>
      <c r="FP5" vm="586">
        <f ca="1"/>
        <v>0.82</v>
      </c>
      <c r="FQ5" vm="561">
        <f ca="1"/>
        <v>0.83</v>
      </c>
      <c r="FR5" vm="556">
        <f ca="1"/>
        <v>0.84</v>
      </c>
      <c r="FS5" vm="587">
        <f ca="1"/>
        <v>0.80500000000000005</v>
      </c>
      <c r="FT5" vm="588">
        <f ca="1"/>
        <v>0.875</v>
      </c>
      <c r="FU5" vm="589">
        <f ca="1"/>
        <v>0.86499999999999999</v>
      </c>
      <c r="FV5" vm="588">
        <f ca="1"/>
        <v>0.875</v>
      </c>
      <c r="FW5" vm="588">
        <f ca="1"/>
        <v>0.875</v>
      </c>
      <c r="FX5" vm="588">
        <f ca="1"/>
        <v>0.875</v>
      </c>
      <c r="FY5" vm="590">
        <f ca="1"/>
        <v>0.83499999999999996</v>
      </c>
      <c r="FZ5" vm="561">
        <f ca="1"/>
        <v>0.83</v>
      </c>
      <c r="GA5" vm="591">
        <f ca="1"/>
        <v>0.81</v>
      </c>
      <c r="GB5" vm="586">
        <f ca="1"/>
        <v>0.82</v>
      </c>
      <c r="GC5" vm="561">
        <f ca="1"/>
        <v>0.83</v>
      </c>
      <c r="GD5" vm="585">
        <f ca="1"/>
        <v>0.85</v>
      </c>
      <c r="GE5" vm="561">
        <f ca="1"/>
        <v>0.83</v>
      </c>
      <c r="GF5" vm="584">
        <f ca="1"/>
        <v>0.85499999999999998</v>
      </c>
      <c r="GG5" vm="583">
        <f ca="1"/>
        <v>0.88</v>
      </c>
      <c r="GH5" vm="589">
        <f ca="1"/>
        <v>0.86499999999999999</v>
      </c>
      <c r="GI5" vm="585">
        <f ca="1"/>
        <v>0.85</v>
      </c>
      <c r="GJ5" vm="585">
        <f ca="1"/>
        <v>0.85</v>
      </c>
      <c r="GK5" vm="591">
        <f ca="1"/>
        <v>0.81</v>
      </c>
      <c r="GL5" vm="590">
        <f ca="1"/>
        <v>0.83499999999999996</v>
      </c>
      <c r="GM5" vm="592">
        <f ca="1"/>
        <v>0.87</v>
      </c>
      <c r="GN5" vm="583">
        <f ca="1"/>
        <v>0.88</v>
      </c>
      <c r="GO5" vm="588">
        <f ca="1"/>
        <v>0.875</v>
      </c>
      <c r="GP5" vm="589">
        <f ca="1"/>
        <v>0.86499999999999999</v>
      </c>
      <c r="GQ5" vm="584">
        <f ca="1"/>
        <v>0.85499999999999998</v>
      </c>
      <c r="GR5" vm="586">
        <f ca="1"/>
        <v>0.82</v>
      </c>
      <c r="GS5" vm="586">
        <f ca="1"/>
        <v>0.82</v>
      </c>
      <c r="GT5" vm="561">
        <f ca="1"/>
        <v>0.83</v>
      </c>
      <c r="GU5" vm="590">
        <f ca="1"/>
        <v>0.83499999999999996</v>
      </c>
      <c r="GV5" vm="593">
        <f ca="1"/>
        <v>0.82750000000000001</v>
      </c>
      <c r="GW5" vm="550">
        <f ca="1"/>
        <v>0.86</v>
      </c>
      <c r="GX5" vm="581">
        <f ca="1"/>
        <v>0.93500000000000005</v>
      </c>
      <c r="GY5" vm="574">
        <f ca="1"/>
        <v>0.94</v>
      </c>
      <c r="GZ5" vm="585">
        <f ca="1"/>
        <v>0.85</v>
      </c>
      <c r="HA5" vm="583">
        <f ca="1"/>
        <v>0.88</v>
      </c>
      <c r="HB5" vm="594">
        <f ca="1"/>
        <v>0.88500000000000001</v>
      </c>
      <c r="HC5" vm="592">
        <f ca="1"/>
        <v>0.87</v>
      </c>
      <c r="HD5" vm="595">
        <f ca="1"/>
        <v>0.81499999999999995</v>
      </c>
      <c r="HE5" vm="587">
        <f ca="1"/>
        <v>0.80500000000000005</v>
      </c>
      <c r="HF5" vm="591">
        <f ca="1"/>
        <v>0.81</v>
      </c>
      <c r="HG5" vm="586">
        <f ca="1"/>
        <v>0.82</v>
      </c>
      <c r="HH5" vm="586">
        <f ca="1"/>
        <v>0.82</v>
      </c>
      <c r="HI5" vm="553">
        <f ca="1"/>
        <v>0.8</v>
      </c>
      <c r="HJ5" vm="596">
        <f ca="1"/>
        <v>0.79</v>
      </c>
      <c r="HK5" vm="557">
        <f ca="1"/>
        <v>0.79500000000000004</v>
      </c>
      <c r="HL5" vm="591">
        <f ca="1"/>
        <v>0.81</v>
      </c>
      <c r="HM5" vm="597">
        <f ca="1"/>
        <v>0.78500000000000003</v>
      </c>
      <c r="HN5" vm="598">
        <f ca="1"/>
        <v>0.77</v>
      </c>
      <c r="HO5" vm="559">
        <f ca="1"/>
        <v>0.75</v>
      </c>
      <c r="HP5" vm="599">
        <f ca="1"/>
        <v>0.72</v>
      </c>
      <c r="HQ5" vm="600">
        <f ca="1"/>
        <v>0.71</v>
      </c>
      <c r="HR5" vm="600">
        <f ca="1"/>
        <v>0.71</v>
      </c>
      <c r="HS5" vm="601">
        <f ca="1"/>
        <v>0.74</v>
      </c>
      <c r="HT5" vm="598">
        <f ca="1"/>
        <v>0.77</v>
      </c>
      <c r="HU5" vm="558">
        <f ca="1"/>
        <v>0.73</v>
      </c>
      <c r="HV5" vm="602">
        <f ca="1"/>
        <v>0.73499999999999999</v>
      </c>
      <c r="HW5" vm="603">
        <f ca="1"/>
        <v>0.745</v>
      </c>
      <c r="HX5" vm="602">
        <f ca="1"/>
        <v>0.73499999999999999</v>
      </c>
      <c r="HY5" vm="602">
        <f ca="1"/>
        <v>0.73499999999999999</v>
      </c>
      <c r="HZ5" vm="601">
        <f ca="1"/>
        <v>0.74</v>
      </c>
      <c r="IA5" vm="599">
        <f ca="1"/>
        <v>0.72</v>
      </c>
      <c r="IB5" vm="558">
        <f ca="1"/>
        <v>0.73</v>
      </c>
      <c r="IC5" vm="601">
        <f ca="1"/>
        <v>0.74</v>
      </c>
      <c r="ID5" vm="601">
        <f ca="1"/>
        <v>0.74</v>
      </c>
      <c r="IE5" vm="562">
        <f ca="1"/>
        <v>0.76500000000000001</v>
      </c>
      <c r="IF5" vm="559">
        <f ca="1"/>
        <v>0.75</v>
      </c>
      <c r="IG5" vm="552">
        <f ca="1"/>
        <v>0.76</v>
      </c>
      <c r="IH5" vm="559">
        <f ca="1"/>
        <v>0.75</v>
      </c>
      <c r="II5" vm="552">
        <f ca="1"/>
        <v>0.76</v>
      </c>
      <c r="IJ5" vm="598">
        <f ca="1"/>
        <v>0.77</v>
      </c>
      <c r="IK5" vm="552">
        <f ca="1"/>
        <v>0.76</v>
      </c>
      <c r="IL5" vm="552">
        <f ca="1"/>
        <v>0.76</v>
      </c>
      <c r="IM5" vm="552">
        <f ca="1"/>
        <v>0.76</v>
      </c>
      <c r="IN5" vm="602">
        <f ca="1"/>
        <v>0.73499999999999999</v>
      </c>
      <c r="IO5" vm="559">
        <f ca="1"/>
        <v>0.75</v>
      </c>
      <c r="IP5" vm="602">
        <f ca="1"/>
        <v>0.73499999999999999</v>
      </c>
      <c r="IQ5" vm="601">
        <f ca="1"/>
        <v>0.74</v>
      </c>
      <c r="IR5" vm="558">
        <f ca="1"/>
        <v>0.73</v>
      </c>
      <c r="IS5" vm="604">
        <f ca="1"/>
        <v>0.70499999999999996</v>
      </c>
    </row>
    <row r="6" spans="1:253" x14ac:dyDescent="0.2">
      <c r="A6" t="e" vm="4">
        <v>#VALUE!</v>
      </c>
      <c r="B6" cm="1" vm="605">
        <f t="array" aca="1" ref="B6:IS6" ca="1">TRANSPOSE(_xlfn.STOCKHISTORY(Dashboard!B8,TODAY()-365,TODAY(),0,0,1))</f>
        <v>93.78</v>
      </c>
      <c r="C6" vm="606">
        <f ca="1"/>
        <v>95.67</v>
      </c>
      <c r="D6" vm="607">
        <f ca="1"/>
        <v>93.74</v>
      </c>
      <c r="E6" vm="608">
        <f ca="1"/>
        <v>93.93</v>
      </c>
      <c r="F6" vm="609">
        <f ca="1"/>
        <v>94.74</v>
      </c>
      <c r="G6" vm="610">
        <f ca="1"/>
        <v>93.44</v>
      </c>
      <c r="H6" vm="611">
        <f ca="1"/>
        <v>94.1</v>
      </c>
      <c r="I6" vm="612">
        <f ca="1"/>
        <v>94</v>
      </c>
      <c r="J6" vm="613">
        <f ca="1"/>
        <v>94.3</v>
      </c>
      <c r="K6" vm="614">
        <f ca="1"/>
        <v>99.56</v>
      </c>
      <c r="L6" vm="615">
        <f ca="1"/>
        <v>100.78</v>
      </c>
      <c r="M6" vm="616">
        <f ca="1"/>
        <v>98.55</v>
      </c>
      <c r="N6" vm="617">
        <f ca="1"/>
        <v>100.04</v>
      </c>
      <c r="O6" vm="618">
        <f ca="1"/>
        <v>99.49</v>
      </c>
      <c r="P6" vm="619">
        <f ca="1"/>
        <v>98.57</v>
      </c>
      <c r="Q6" vm="620">
        <f ca="1"/>
        <v>98.81</v>
      </c>
      <c r="R6" vm="621">
        <f ca="1"/>
        <v>97.75</v>
      </c>
      <c r="S6" vm="622">
        <f ca="1"/>
        <v>98.09</v>
      </c>
      <c r="T6" vm="623">
        <f ca="1"/>
        <v>96.04</v>
      </c>
      <c r="U6" vm="624">
        <f ca="1"/>
        <v>96.69</v>
      </c>
      <c r="V6" vm="625">
        <f ca="1"/>
        <v>94.71</v>
      </c>
      <c r="W6" vm="626">
        <f ca="1"/>
        <v>93.88</v>
      </c>
      <c r="X6" vm="627">
        <f ca="1"/>
        <v>93.46</v>
      </c>
      <c r="Y6" vm="628">
        <f ca="1"/>
        <v>94.82</v>
      </c>
      <c r="Z6" vm="629">
        <f ca="1"/>
        <v>94.7</v>
      </c>
      <c r="AA6" vm="630">
        <f ca="1"/>
        <v>94.51</v>
      </c>
      <c r="AB6" vm="631">
        <f ca="1"/>
        <v>94.6</v>
      </c>
      <c r="AC6" vm="632">
        <f ca="1"/>
        <v>94.64</v>
      </c>
      <c r="AD6" vm="633">
        <f ca="1"/>
        <v>95.59</v>
      </c>
      <c r="AE6" vm="634">
        <f ca="1"/>
        <v>97.41</v>
      </c>
      <c r="AF6" vm="635">
        <f ca="1"/>
        <v>99.74</v>
      </c>
      <c r="AG6" vm="636">
        <f ca="1"/>
        <v>99.38</v>
      </c>
      <c r="AH6" vm="637">
        <f ca="1"/>
        <v>102</v>
      </c>
      <c r="AI6" vm="638">
        <f ca="1"/>
        <v>103.78</v>
      </c>
      <c r="AJ6" vm="639">
        <f ca="1"/>
        <v>104.76</v>
      </c>
      <c r="AK6" vm="640">
        <f ca="1"/>
        <v>106.15</v>
      </c>
      <c r="AL6" vm="641">
        <f ca="1"/>
        <v>106.29</v>
      </c>
      <c r="AM6" vm="642">
        <f ca="1"/>
        <v>105.7</v>
      </c>
      <c r="AN6" vm="643">
        <f ca="1"/>
        <v>106.07</v>
      </c>
      <c r="AO6" vm="644">
        <f ca="1"/>
        <v>107.45</v>
      </c>
      <c r="AP6" vm="645">
        <f ca="1"/>
        <v>107.35</v>
      </c>
      <c r="AQ6" vm="646">
        <f ca="1"/>
        <v>105.92</v>
      </c>
      <c r="AR6" vm="647">
        <f ca="1"/>
        <v>106.14</v>
      </c>
      <c r="AS6" vm="648">
        <f ca="1"/>
        <v>106.37</v>
      </c>
      <c r="AT6" vm="649">
        <f ca="1"/>
        <v>107.07</v>
      </c>
      <c r="AU6" vm="650">
        <f ca="1"/>
        <v>105.77</v>
      </c>
      <c r="AV6" vm="651">
        <f ca="1"/>
        <v>104.53</v>
      </c>
      <c r="AW6" vm="652">
        <f ca="1"/>
        <v>103.72</v>
      </c>
      <c r="AX6" vm="653">
        <f ca="1"/>
        <v>104.36</v>
      </c>
      <c r="AY6" vm="654">
        <f ca="1"/>
        <v>105.71</v>
      </c>
      <c r="AZ6" vm="655">
        <f ca="1"/>
        <v>105.24</v>
      </c>
      <c r="BA6" vm="656">
        <f ca="1"/>
        <v>105.38</v>
      </c>
      <c r="BB6" vm="657">
        <f ca="1"/>
        <v>106.88</v>
      </c>
      <c r="BC6" vm="658">
        <f ca="1"/>
        <v>106.71</v>
      </c>
      <c r="BD6" vm="659">
        <f ca="1"/>
        <v>106.55</v>
      </c>
      <c r="BE6" vm="660">
        <f ca="1"/>
        <v>106.5</v>
      </c>
      <c r="BF6" vm="661">
        <f ca="1"/>
        <v>107.01</v>
      </c>
      <c r="BG6" vm="662">
        <f ca="1"/>
        <v>107.24</v>
      </c>
      <c r="BH6" vm="663">
        <f ca="1"/>
        <v>108.35</v>
      </c>
      <c r="BI6" vm="664">
        <f ca="1"/>
        <v>105.37</v>
      </c>
      <c r="BJ6" vm="665">
        <f ca="1"/>
        <v>104.75</v>
      </c>
      <c r="BK6" vm="666">
        <f ca="1"/>
        <v>103</v>
      </c>
      <c r="BL6" vm="667">
        <f ca="1"/>
        <v>103.23</v>
      </c>
      <c r="BM6" vm="668">
        <f ca="1"/>
        <v>103.88</v>
      </c>
      <c r="BN6" vm="669">
        <f ca="1"/>
        <v>102.97</v>
      </c>
      <c r="BO6" vm="670">
        <f ca="1"/>
        <v>102.26</v>
      </c>
      <c r="BP6" vm="671">
        <f ca="1"/>
        <v>102.98</v>
      </c>
      <c r="BQ6" vm="672">
        <f ca="1"/>
        <v>103.71</v>
      </c>
      <c r="BR6" vm="673">
        <f ca="1"/>
        <v>102.4</v>
      </c>
      <c r="BS6" vm="674">
        <f ca="1"/>
        <v>102.66</v>
      </c>
      <c r="BT6" vm="675">
        <f ca="1"/>
        <v>101.7</v>
      </c>
      <c r="BU6" vm="676">
        <f ca="1"/>
        <v>101.51</v>
      </c>
      <c r="BV6" vm="677">
        <f ca="1"/>
        <v>102.15</v>
      </c>
      <c r="BW6" vm="678">
        <f ca="1"/>
        <v>102.28</v>
      </c>
      <c r="BX6" vm="679">
        <f ca="1"/>
        <v>103.33</v>
      </c>
      <c r="BY6" vm="680">
        <f ca="1"/>
        <v>105.12</v>
      </c>
      <c r="BZ6" vm="681">
        <f ca="1"/>
        <v>104.8</v>
      </c>
      <c r="CA6" vm="682">
        <f ca="1"/>
        <v>103.8</v>
      </c>
      <c r="CB6" vm="683">
        <f ca="1"/>
        <v>104.6</v>
      </c>
      <c r="CC6" vm="684">
        <f ca="1"/>
        <v>104.5</v>
      </c>
      <c r="CD6" vm="685">
        <f ca="1"/>
        <v>105.09</v>
      </c>
      <c r="CE6" vm="686">
        <f ca="1"/>
        <v>106.17</v>
      </c>
      <c r="CF6" vm="687">
        <f ca="1"/>
        <v>105.43</v>
      </c>
      <c r="CG6" vm="688">
        <f ca="1"/>
        <v>106.63</v>
      </c>
      <c r="CH6" vm="689">
        <f ca="1"/>
        <v>106.56</v>
      </c>
      <c r="CI6" vm="653">
        <f ca="1"/>
        <v>104.36</v>
      </c>
      <c r="CJ6" vm="658">
        <f ca="1"/>
        <v>106.71</v>
      </c>
      <c r="CK6" vm="690">
        <f ca="1"/>
        <v>105.44</v>
      </c>
      <c r="CL6" vm="691">
        <f ca="1"/>
        <v>105.2</v>
      </c>
      <c r="CM6" vm="692">
        <f ca="1"/>
        <v>104.68</v>
      </c>
      <c r="CN6" vm="693">
        <f ca="1"/>
        <v>101.96</v>
      </c>
      <c r="CO6" vm="694">
        <f ca="1"/>
        <v>97.47</v>
      </c>
      <c r="CP6" vm="695">
        <f ca="1"/>
        <v>94.95</v>
      </c>
      <c r="CQ6" vm="605">
        <f ca="1"/>
        <v>93.78</v>
      </c>
      <c r="CR6" vm="696">
        <f ca="1"/>
        <v>91.2</v>
      </c>
      <c r="CS6" vm="697">
        <f ca="1"/>
        <v>90.62</v>
      </c>
      <c r="CT6" vm="698">
        <f ca="1"/>
        <v>90.47</v>
      </c>
      <c r="CU6" vm="699">
        <f ca="1"/>
        <v>87.26</v>
      </c>
      <c r="CV6" vm="700">
        <f ca="1"/>
        <v>87.55</v>
      </c>
      <c r="CW6" vm="701">
        <f ca="1"/>
        <v>89.67</v>
      </c>
      <c r="CX6" vm="702">
        <f ca="1"/>
        <v>89.57</v>
      </c>
      <c r="CY6" vm="703">
        <f ca="1"/>
        <v>89.75</v>
      </c>
      <c r="CZ6" vm="704">
        <f ca="1"/>
        <v>90.16</v>
      </c>
      <c r="DA6" vm="607">
        <f ca="1"/>
        <v>93.74</v>
      </c>
      <c r="DB6" vm="705">
        <f ca="1"/>
        <v>93.54</v>
      </c>
      <c r="DC6" vm="706">
        <f ca="1"/>
        <v>93</v>
      </c>
      <c r="DD6" vm="707">
        <f ca="1"/>
        <v>90.38</v>
      </c>
      <c r="DE6" vm="708">
        <f ca="1"/>
        <v>90.7</v>
      </c>
      <c r="DF6" vm="709">
        <f ca="1"/>
        <v>91.45</v>
      </c>
      <c r="DG6" vm="710">
        <f ca="1"/>
        <v>91.23</v>
      </c>
      <c r="DH6" vm="711">
        <f ca="1"/>
        <v>92</v>
      </c>
      <c r="DI6" vm="712">
        <f ca="1"/>
        <v>93.08</v>
      </c>
      <c r="DJ6" vm="713">
        <f ca="1"/>
        <v>92.59</v>
      </c>
      <c r="DK6" vm="714">
        <f ca="1"/>
        <v>92.55</v>
      </c>
      <c r="DL6" vm="715">
        <f ca="1"/>
        <v>93.63</v>
      </c>
      <c r="DM6" vm="716">
        <f ca="1"/>
        <v>94.63</v>
      </c>
      <c r="DN6" vm="717">
        <f ca="1"/>
        <v>93.22</v>
      </c>
      <c r="DO6" vm="718">
        <f ca="1"/>
        <v>93.27</v>
      </c>
      <c r="DP6" vm="719">
        <f ca="1"/>
        <v>94.24</v>
      </c>
      <c r="DQ6" vm="695">
        <f ca="1"/>
        <v>94.95</v>
      </c>
      <c r="DR6" vm="720">
        <f ca="1"/>
        <v>96.02</v>
      </c>
      <c r="DS6" vm="721">
        <f ca="1"/>
        <v>97.62</v>
      </c>
      <c r="DT6" vm="722">
        <f ca="1"/>
        <v>97.8</v>
      </c>
      <c r="DU6" vm="723">
        <f ca="1"/>
        <v>97.07</v>
      </c>
      <c r="DV6" vm="724">
        <f ca="1"/>
        <v>96.73</v>
      </c>
      <c r="DW6" vm="725">
        <f ca="1"/>
        <v>98.9</v>
      </c>
      <c r="DX6" vm="726">
        <f ca="1"/>
        <v>99.89</v>
      </c>
      <c r="DY6" vm="727">
        <f ca="1"/>
        <v>100.77</v>
      </c>
      <c r="DZ6" vm="728">
        <f ca="1"/>
        <v>101.08</v>
      </c>
      <c r="EA6" vm="729">
        <f ca="1"/>
        <v>101.97</v>
      </c>
      <c r="EB6" vm="730">
        <f ca="1"/>
        <v>100.47</v>
      </c>
      <c r="EC6" vm="731">
        <f ca="1"/>
        <v>101.8</v>
      </c>
      <c r="ED6" vm="732">
        <f ca="1"/>
        <v>101.41</v>
      </c>
      <c r="EE6" vm="733">
        <f ca="1"/>
        <v>102.6</v>
      </c>
      <c r="EF6" vm="734">
        <f ca="1"/>
        <v>101.28</v>
      </c>
      <c r="EG6" vm="735">
        <f ca="1"/>
        <v>101</v>
      </c>
      <c r="EH6" vm="736">
        <f ca="1"/>
        <v>100.85</v>
      </c>
      <c r="EI6" vm="737">
        <f ca="1"/>
        <v>100.34</v>
      </c>
      <c r="EJ6" vm="738">
        <f ca="1"/>
        <v>100.46</v>
      </c>
      <c r="EK6" vm="739">
        <f ca="1"/>
        <v>101.46</v>
      </c>
      <c r="EL6" vm="740">
        <f ca="1"/>
        <v>99.62</v>
      </c>
      <c r="EM6" vm="741">
        <f ca="1"/>
        <v>100.99</v>
      </c>
      <c r="EN6" vm="742">
        <f ca="1"/>
        <v>99.95</v>
      </c>
      <c r="EO6" vm="743">
        <f ca="1"/>
        <v>98.96</v>
      </c>
      <c r="EP6" vm="744">
        <f ca="1"/>
        <v>97.02</v>
      </c>
      <c r="EQ6" vm="745">
        <f ca="1"/>
        <v>97.2</v>
      </c>
      <c r="ER6" vm="746">
        <f ca="1"/>
        <v>97.82</v>
      </c>
      <c r="ES6" vm="747">
        <f ca="1"/>
        <v>98.31</v>
      </c>
      <c r="ET6" vm="748">
        <f ca="1"/>
        <v>96.28</v>
      </c>
      <c r="EU6" vm="749">
        <f ca="1"/>
        <v>96.55</v>
      </c>
      <c r="EV6" vm="694">
        <f ca="1"/>
        <v>97.47</v>
      </c>
      <c r="EW6" vm="750">
        <f ca="1"/>
        <v>96.05</v>
      </c>
      <c r="EX6" vm="751">
        <f ca="1"/>
        <v>96.95</v>
      </c>
      <c r="EY6" vm="752">
        <f ca="1"/>
        <v>96.51</v>
      </c>
      <c r="EZ6" vm="753">
        <f ca="1"/>
        <v>96.11</v>
      </c>
      <c r="FA6" vm="611">
        <f ca="1"/>
        <v>94.1</v>
      </c>
      <c r="FB6" vm="754">
        <f ca="1"/>
        <v>95.21</v>
      </c>
      <c r="FC6" vm="755">
        <f ca="1"/>
        <v>95.53</v>
      </c>
      <c r="FD6" vm="748">
        <f ca="1"/>
        <v>96.28</v>
      </c>
      <c r="FE6" vm="756">
        <f ca="1"/>
        <v>97.94</v>
      </c>
      <c r="FF6" vm="757">
        <f ca="1"/>
        <v>94.46</v>
      </c>
      <c r="FG6" vm="758">
        <f ca="1"/>
        <v>95.06</v>
      </c>
      <c r="FH6" vm="759">
        <f ca="1"/>
        <v>94.23</v>
      </c>
      <c r="FI6" vm="760">
        <f ca="1"/>
        <v>94.66</v>
      </c>
      <c r="FJ6" vm="761">
        <f ca="1"/>
        <v>96.53</v>
      </c>
      <c r="FK6" vm="762">
        <f ca="1"/>
        <v>95.45</v>
      </c>
      <c r="FL6" vm="763">
        <f ca="1"/>
        <v>93.64</v>
      </c>
      <c r="FM6" vm="764">
        <f ca="1"/>
        <v>93.61</v>
      </c>
      <c r="FN6" vm="765">
        <f ca="1"/>
        <v>93.43</v>
      </c>
      <c r="FO6" vm="766">
        <f ca="1"/>
        <v>92.54</v>
      </c>
      <c r="FP6" vm="767">
        <f ca="1"/>
        <v>93.12</v>
      </c>
      <c r="FQ6" vm="708">
        <f ca="1"/>
        <v>90.7</v>
      </c>
      <c r="FR6" vm="768">
        <f ca="1"/>
        <v>90.61</v>
      </c>
      <c r="FS6" vm="769">
        <f ca="1"/>
        <v>94.79</v>
      </c>
      <c r="FT6" vm="770">
        <f ca="1"/>
        <v>97.29</v>
      </c>
      <c r="FU6" vm="771">
        <f ca="1"/>
        <v>96.88</v>
      </c>
      <c r="FV6" vm="772">
        <f ca="1"/>
        <v>96.42</v>
      </c>
      <c r="FW6" vm="773">
        <f ca="1"/>
        <v>94.96</v>
      </c>
      <c r="FX6" vm="612">
        <f ca="1"/>
        <v>94</v>
      </c>
      <c r="FY6" vm="774">
        <f ca="1"/>
        <v>96.29</v>
      </c>
      <c r="FZ6" vm="775">
        <f ca="1"/>
        <v>98.13</v>
      </c>
      <c r="GA6" vm="725">
        <f ca="1"/>
        <v>98.9</v>
      </c>
      <c r="GB6" vm="622">
        <f ca="1"/>
        <v>98.09</v>
      </c>
      <c r="GC6" vm="776">
        <f ca="1"/>
        <v>99.78</v>
      </c>
      <c r="GD6" vm="777">
        <f ca="1"/>
        <v>100.48</v>
      </c>
      <c r="GE6" vm="727">
        <f ca="1"/>
        <v>100.77</v>
      </c>
      <c r="GF6" vm="778">
        <f ca="1"/>
        <v>99.28</v>
      </c>
      <c r="GG6" vm="777">
        <f ca="1"/>
        <v>100.48</v>
      </c>
      <c r="GH6" vm="779">
        <f ca="1"/>
        <v>101.78</v>
      </c>
      <c r="GI6" vm="637">
        <f ca="1"/>
        <v>102</v>
      </c>
      <c r="GJ6" vm="780">
        <f ca="1"/>
        <v>102.42</v>
      </c>
      <c r="GK6" vm="781">
        <f ca="1"/>
        <v>103.22</v>
      </c>
      <c r="GL6" vm="692">
        <f ca="1"/>
        <v>104.68</v>
      </c>
      <c r="GM6" vm="782">
        <f ca="1"/>
        <v>106.05</v>
      </c>
      <c r="GN6" vm="783">
        <f ca="1"/>
        <v>105.97</v>
      </c>
      <c r="GO6" vm="684">
        <f ca="1"/>
        <v>104.5</v>
      </c>
      <c r="GP6" vm="784">
        <f ca="1"/>
        <v>103.05</v>
      </c>
      <c r="GQ6" vm="785">
        <f ca="1"/>
        <v>103.08</v>
      </c>
      <c r="GR6" vm="786">
        <f ca="1"/>
        <v>104.48</v>
      </c>
      <c r="GS6" vm="787">
        <f ca="1"/>
        <v>104.77</v>
      </c>
      <c r="GT6" vm="788">
        <f ca="1"/>
        <v>104.04</v>
      </c>
      <c r="GU6" vm="789">
        <f ca="1"/>
        <v>105.81</v>
      </c>
      <c r="GV6" vm="790">
        <f ca="1"/>
        <v>105.1</v>
      </c>
      <c r="GW6" vm="791">
        <f ca="1"/>
        <v>106.48</v>
      </c>
      <c r="GX6" vm="792">
        <f ca="1"/>
        <v>104.58</v>
      </c>
      <c r="GY6" vm="793">
        <f ca="1"/>
        <v>105.64</v>
      </c>
      <c r="GZ6" vm="794">
        <f ca="1"/>
        <v>105.82</v>
      </c>
      <c r="HA6" vm="795">
        <f ca="1"/>
        <v>106.58</v>
      </c>
      <c r="HB6" vm="796">
        <f ca="1"/>
        <v>107.5</v>
      </c>
      <c r="HC6" vm="797">
        <f ca="1"/>
        <v>108.07</v>
      </c>
      <c r="HD6" vm="798">
        <f ca="1"/>
        <v>108.01</v>
      </c>
      <c r="HE6" vm="799">
        <f ca="1"/>
        <v>109.2</v>
      </c>
      <c r="HF6" vm="800">
        <f ca="1"/>
        <v>108.48</v>
      </c>
      <c r="HG6" vm="801">
        <f ca="1"/>
        <v>108.09</v>
      </c>
      <c r="HH6" vm="802">
        <f ca="1"/>
        <v>107.86</v>
      </c>
      <c r="HI6" vm="803">
        <f ca="1"/>
        <v>108.42</v>
      </c>
      <c r="HJ6" vm="804">
        <f ca="1"/>
        <v>106.95</v>
      </c>
      <c r="HK6" vm="805">
        <f ca="1"/>
        <v>106.94</v>
      </c>
      <c r="HL6" vm="806">
        <f ca="1"/>
        <v>106.44</v>
      </c>
      <c r="HM6" vm="807">
        <f ca="1"/>
        <v>105.55</v>
      </c>
      <c r="HN6" vm="808">
        <f ca="1"/>
        <v>105.35</v>
      </c>
      <c r="HO6" vm="809">
        <f ca="1"/>
        <v>104.98</v>
      </c>
      <c r="HP6" vm="810">
        <f ca="1"/>
        <v>105.39</v>
      </c>
      <c r="HQ6" vm="806">
        <f ca="1"/>
        <v>106.44</v>
      </c>
      <c r="HR6" vm="811">
        <f ca="1"/>
        <v>106.92</v>
      </c>
      <c r="HS6" vm="812">
        <f ca="1"/>
        <v>106.8</v>
      </c>
      <c r="HT6" vm="813">
        <f ca="1"/>
        <v>105.98</v>
      </c>
      <c r="HU6" vm="814">
        <f ca="1"/>
        <v>105.63</v>
      </c>
      <c r="HV6" vm="815">
        <f ca="1"/>
        <v>105.33</v>
      </c>
      <c r="HW6" vm="816">
        <f ca="1"/>
        <v>104.73</v>
      </c>
      <c r="HX6" vm="817">
        <f ca="1"/>
        <v>105.62</v>
      </c>
      <c r="HY6" vm="818">
        <f ca="1"/>
        <v>104.82</v>
      </c>
      <c r="HZ6" vm="819">
        <f ca="1"/>
        <v>103.1</v>
      </c>
      <c r="IA6" vm="820">
        <f ca="1"/>
        <v>102.08</v>
      </c>
      <c r="IB6" vm="733">
        <f ca="1"/>
        <v>102.6</v>
      </c>
      <c r="IC6" vm="821">
        <f ca="1"/>
        <v>101.05</v>
      </c>
      <c r="ID6" vm="822">
        <f ca="1"/>
        <v>103.14</v>
      </c>
      <c r="IE6" vm="823">
        <f ca="1"/>
        <v>103.32</v>
      </c>
      <c r="IF6" vm="824">
        <f ca="1"/>
        <v>103.18</v>
      </c>
      <c r="IG6" vm="823">
        <f ca="1"/>
        <v>103.32</v>
      </c>
      <c r="IH6" vm="823">
        <f ca="1"/>
        <v>103.32</v>
      </c>
      <c r="II6" vm="825">
        <f ca="1"/>
        <v>103.53</v>
      </c>
      <c r="IJ6" vm="826">
        <f ca="1"/>
        <v>105.18</v>
      </c>
      <c r="IK6" vm="660">
        <f ca="1"/>
        <v>106.5</v>
      </c>
      <c r="IL6" vm="645">
        <f ca="1"/>
        <v>107.35</v>
      </c>
      <c r="IM6" vm="827">
        <f ca="1"/>
        <v>107.44</v>
      </c>
      <c r="IN6" vm="828">
        <f ca="1"/>
        <v>107.65</v>
      </c>
      <c r="IO6" vm="829">
        <f ca="1"/>
        <v>108.74</v>
      </c>
      <c r="IP6" vm="830">
        <f ca="1"/>
        <v>108.66</v>
      </c>
      <c r="IQ6" vm="831">
        <f ca="1"/>
        <v>108.61</v>
      </c>
      <c r="IR6" vm="832">
        <f ca="1"/>
        <v>108.05</v>
      </c>
      <c r="IS6" vm="833">
        <f ca="1"/>
        <v>108.83</v>
      </c>
    </row>
    <row r="7" spans="1:253" x14ac:dyDescent="0.2">
      <c r="A7" t="e" vm="5">
        <v>#VALUE!</v>
      </c>
      <c r="B7" cm="1" vm="834">
        <f t="array" aca="1" ref="B7:IS7" ca="1">TRANSPOSE(_xlfn.STOCKHISTORY(Dashboard!B9,TODAY()-365,TODAY(),0,0,1))</f>
        <v>1.83</v>
      </c>
      <c r="C7" vm="835">
        <f ca="1"/>
        <v>1.86</v>
      </c>
      <c r="D7" vm="836">
        <f ca="1"/>
        <v>2.08</v>
      </c>
      <c r="E7" vm="837">
        <f ca="1"/>
        <v>2.16</v>
      </c>
      <c r="F7" vm="838">
        <f ca="1"/>
        <v>2.31</v>
      </c>
      <c r="G7" vm="839">
        <f ca="1"/>
        <v>2.2000000000000002</v>
      </c>
      <c r="H7" vm="840">
        <f ca="1"/>
        <v>2.2400000000000002</v>
      </c>
      <c r="I7" vm="841">
        <f ca="1"/>
        <v>2.2599999999999998</v>
      </c>
      <c r="J7" vm="842">
        <f ca="1"/>
        <v>2.15</v>
      </c>
      <c r="K7" vm="843">
        <f ca="1"/>
        <v>2.33</v>
      </c>
      <c r="L7" vm="844">
        <f ca="1"/>
        <v>2.27</v>
      </c>
      <c r="M7" vm="839">
        <f ca="1"/>
        <v>2.2000000000000002</v>
      </c>
      <c r="N7" vm="842">
        <f ca="1"/>
        <v>2.15</v>
      </c>
      <c r="O7" vm="845">
        <f ca="1"/>
        <v>2.11</v>
      </c>
      <c r="P7" vm="846">
        <f ca="1"/>
        <v>2.13</v>
      </c>
      <c r="Q7" vm="847">
        <f ca="1"/>
        <v>2.1800000000000002</v>
      </c>
      <c r="R7" vm="845">
        <f ca="1"/>
        <v>2.11</v>
      </c>
      <c r="S7" vm="848">
        <f ca="1"/>
        <v>2</v>
      </c>
      <c r="T7" vm="849">
        <f ca="1"/>
        <v>1.89</v>
      </c>
      <c r="U7" vm="850">
        <f ca="1"/>
        <v>1.97</v>
      </c>
      <c r="V7" vm="851">
        <f ca="1"/>
        <v>1.855</v>
      </c>
      <c r="W7" vm="836">
        <f ca="1"/>
        <v>2.08</v>
      </c>
      <c r="X7" vm="852">
        <f ca="1"/>
        <v>1.84</v>
      </c>
      <c r="Y7" vm="853">
        <f ca="1"/>
        <v>1.885</v>
      </c>
      <c r="Z7" vm="854">
        <f ca="1"/>
        <v>1.82</v>
      </c>
      <c r="AA7" vm="855">
        <f ca="1"/>
        <v>1.77</v>
      </c>
      <c r="AB7" vm="856">
        <f ca="1"/>
        <v>1.73</v>
      </c>
      <c r="AC7" vm="857">
        <f ca="1"/>
        <v>1.7150000000000001</v>
      </c>
      <c r="AD7" vm="858">
        <f ca="1"/>
        <v>1.65</v>
      </c>
      <c r="AE7" vm="859">
        <f ca="1"/>
        <v>1.81</v>
      </c>
      <c r="AF7" vm="850">
        <f ca="1"/>
        <v>1.97</v>
      </c>
      <c r="AG7" vm="860">
        <f ca="1"/>
        <v>1.94</v>
      </c>
      <c r="AH7" vm="851">
        <f ca="1"/>
        <v>1.855</v>
      </c>
      <c r="AI7" vm="861">
        <f ca="1"/>
        <v>1.92</v>
      </c>
      <c r="AJ7" vm="862">
        <f ca="1"/>
        <v>2.35</v>
      </c>
      <c r="AK7" vm="863">
        <f ca="1"/>
        <v>2.5099999999999998</v>
      </c>
      <c r="AL7" vm="864">
        <f ca="1"/>
        <v>2.72</v>
      </c>
      <c r="AM7" vm="865">
        <f ca="1"/>
        <v>2.98</v>
      </c>
      <c r="AN7" vm="866">
        <f ca="1"/>
        <v>3.14</v>
      </c>
      <c r="AO7" vm="867">
        <f ca="1"/>
        <v>3.28</v>
      </c>
      <c r="AP7" vm="868">
        <f ca="1"/>
        <v>2.89</v>
      </c>
      <c r="AQ7" vm="869">
        <f ca="1"/>
        <v>2.93</v>
      </c>
      <c r="AR7" vm="870">
        <f ca="1"/>
        <v>2.75</v>
      </c>
      <c r="AS7" vm="871">
        <f ca="1"/>
        <v>2.86</v>
      </c>
      <c r="AT7" vm="872">
        <f ca="1"/>
        <v>2.96</v>
      </c>
      <c r="AU7" vm="873">
        <f ca="1"/>
        <v>2.87</v>
      </c>
      <c r="AV7" vm="874">
        <f ca="1"/>
        <v>2.7</v>
      </c>
      <c r="AW7" vm="875">
        <f ca="1"/>
        <v>2.74</v>
      </c>
      <c r="AX7" vm="876">
        <f ca="1"/>
        <v>2.85</v>
      </c>
      <c r="AY7" vm="877">
        <f ca="1"/>
        <v>2.79</v>
      </c>
      <c r="AZ7" vm="870">
        <f ca="1"/>
        <v>2.75</v>
      </c>
      <c r="BA7" vm="878">
        <f ca="1"/>
        <v>2.65</v>
      </c>
      <c r="BB7" vm="879">
        <f ca="1"/>
        <v>2.4500000000000002</v>
      </c>
      <c r="BC7" vm="880">
        <f ca="1"/>
        <v>2.4300000000000002</v>
      </c>
      <c r="BD7" vm="881">
        <f ca="1"/>
        <v>2.37</v>
      </c>
      <c r="BE7" vm="862">
        <f ca="1"/>
        <v>2.35</v>
      </c>
      <c r="BF7" vm="882">
        <f ca="1"/>
        <v>2.25</v>
      </c>
      <c r="BG7" vm="883">
        <f ca="1"/>
        <v>2.3199999999999998</v>
      </c>
      <c r="BH7" vm="844">
        <f ca="1"/>
        <v>2.27</v>
      </c>
      <c r="BI7" vm="884">
        <f ca="1"/>
        <v>2.23</v>
      </c>
      <c r="BJ7" vm="837">
        <f ca="1"/>
        <v>2.16</v>
      </c>
      <c r="BK7" vm="885">
        <f ca="1"/>
        <v>2.09</v>
      </c>
      <c r="BL7" vm="845">
        <f ca="1"/>
        <v>2.11</v>
      </c>
      <c r="BM7" vm="886">
        <f ca="1"/>
        <v>2.2200000000000002</v>
      </c>
      <c r="BN7" vm="887">
        <f ca="1"/>
        <v>2.12</v>
      </c>
      <c r="BO7" vm="888">
        <f ca="1"/>
        <v>2.0699999999999998</v>
      </c>
      <c r="BP7" vm="889">
        <f ca="1"/>
        <v>2.02</v>
      </c>
      <c r="BQ7" vm="837">
        <f ca="1"/>
        <v>2.16</v>
      </c>
      <c r="BR7" vm="888">
        <f ca="1"/>
        <v>2.0699999999999998</v>
      </c>
      <c r="BS7" vm="860">
        <f ca="1"/>
        <v>1.94</v>
      </c>
      <c r="BT7" vm="848">
        <f ca="1"/>
        <v>2</v>
      </c>
      <c r="BU7" vm="890">
        <f ca="1"/>
        <v>1.925</v>
      </c>
      <c r="BV7" vm="849">
        <f ca="1"/>
        <v>1.89</v>
      </c>
      <c r="BW7" vm="891">
        <f ca="1"/>
        <v>1.87</v>
      </c>
      <c r="BX7" vm="892">
        <f ca="1"/>
        <v>1.96</v>
      </c>
      <c r="BY7" vm="860">
        <f ca="1"/>
        <v>1.94</v>
      </c>
      <c r="BZ7" vm="889">
        <f ca="1"/>
        <v>2.02</v>
      </c>
      <c r="CA7" vm="893">
        <f ca="1"/>
        <v>1.9550000000000001</v>
      </c>
      <c r="CB7" vm="893">
        <f ca="1"/>
        <v>1.9550000000000001</v>
      </c>
      <c r="CC7" vm="894">
        <f ca="1"/>
        <v>1.95</v>
      </c>
      <c r="CD7" vm="851">
        <f ca="1"/>
        <v>1.855</v>
      </c>
      <c r="CE7" vm="855">
        <f ca="1"/>
        <v>1.77</v>
      </c>
      <c r="CF7" vm="851">
        <f ca="1"/>
        <v>1.855</v>
      </c>
      <c r="CG7" vm="895">
        <f ca="1"/>
        <v>1.93</v>
      </c>
      <c r="CH7" vm="895">
        <f ca="1"/>
        <v>1.93</v>
      </c>
      <c r="CI7" vm="889">
        <f ca="1"/>
        <v>2.02</v>
      </c>
      <c r="CJ7" vm="891">
        <f ca="1"/>
        <v>1.87</v>
      </c>
      <c r="CK7" vm="835">
        <f ca="1"/>
        <v>1.86</v>
      </c>
      <c r="CL7" vm="896">
        <f ca="1"/>
        <v>1.9</v>
      </c>
      <c r="CM7" vm="834">
        <f ca="1"/>
        <v>1.83</v>
      </c>
      <c r="CN7" vm="897">
        <f ca="1"/>
        <v>1.7549999999999999</v>
      </c>
      <c r="CO7" vm="898">
        <f ca="1"/>
        <v>1.845</v>
      </c>
      <c r="CP7" vm="899">
        <f ca="1"/>
        <v>1.9350000000000001</v>
      </c>
      <c r="CQ7" vm="852">
        <f ca="1"/>
        <v>1.84</v>
      </c>
      <c r="CR7" vm="900">
        <f ca="1"/>
        <v>1.71</v>
      </c>
      <c r="CS7" vm="901">
        <f ca="1"/>
        <v>1.62</v>
      </c>
      <c r="CT7" vm="902">
        <f ca="1"/>
        <v>1.645</v>
      </c>
      <c r="CU7" vm="902">
        <f ca="1"/>
        <v>1.645</v>
      </c>
      <c r="CV7" vm="903">
        <f ca="1"/>
        <v>1.595</v>
      </c>
      <c r="CW7" vm="904">
        <f ca="1"/>
        <v>1.5549999999999999</v>
      </c>
      <c r="CX7" vm="505">
        <f ca="1"/>
        <v>1.44</v>
      </c>
      <c r="CY7" vm="504">
        <f ca="1"/>
        <v>1.42</v>
      </c>
      <c r="CZ7" vm="905">
        <f ca="1"/>
        <v>1.5049999999999999</v>
      </c>
      <c r="DA7" vm="906">
        <f ca="1"/>
        <v>1.54</v>
      </c>
      <c r="DB7" t="e" vm="907">
        <f ca="1"/>
        <v>#N/A</v>
      </c>
      <c r="DC7" vm="544">
        <f ca="1"/>
        <v>1.1399999999999999</v>
      </c>
      <c r="DD7" vm="908">
        <f ca="1"/>
        <v>1.04</v>
      </c>
      <c r="DE7" vm="578">
        <f ca="1"/>
        <v>1.01</v>
      </c>
      <c r="DF7" vm="548">
        <f ca="1"/>
        <v>0.98</v>
      </c>
      <c r="DG7" vm="570">
        <f ca="1"/>
        <v>1</v>
      </c>
      <c r="DH7" vm="519">
        <f ca="1"/>
        <v>1.08</v>
      </c>
      <c r="DI7" vm="540">
        <f ca="1"/>
        <v>1.0149999999999999</v>
      </c>
      <c r="DJ7" vm="568">
        <f ca="1"/>
        <v>1.0049999999999999</v>
      </c>
      <c r="DK7" vm="579">
        <f ca="1"/>
        <v>0.96499999999999997</v>
      </c>
      <c r="DL7" vm="566">
        <f ca="1"/>
        <v>0.91</v>
      </c>
      <c r="DM7" vm="566">
        <f ca="1"/>
        <v>0.91</v>
      </c>
      <c r="DN7" vm="564">
        <f ca="1"/>
        <v>0.92</v>
      </c>
      <c r="DO7" vm="595">
        <f ca="1"/>
        <v>0.81499999999999995</v>
      </c>
      <c r="DP7" vm="909">
        <f ca="1"/>
        <v>0.89500000000000002</v>
      </c>
      <c r="DQ7" vm="563">
        <f ca="1"/>
        <v>0.84499999999999997</v>
      </c>
      <c r="DR7" vm="585">
        <f ca="1"/>
        <v>0.85</v>
      </c>
      <c r="DS7" vm="909">
        <f ca="1"/>
        <v>0.89500000000000002</v>
      </c>
      <c r="DT7" vm="588">
        <f ca="1"/>
        <v>0.875</v>
      </c>
      <c r="DU7" vm="563">
        <f ca="1"/>
        <v>0.84499999999999997</v>
      </c>
      <c r="DV7" vm="590">
        <f ca="1"/>
        <v>0.83499999999999996</v>
      </c>
      <c r="DW7" vm="551">
        <f ca="1"/>
        <v>0.82499999999999996</v>
      </c>
      <c r="DX7" vm="910">
        <f ca="1"/>
        <v>0.89</v>
      </c>
      <c r="DY7" vm="566">
        <f ca="1"/>
        <v>0.91</v>
      </c>
      <c r="DZ7" vm="910">
        <f ca="1"/>
        <v>0.89</v>
      </c>
      <c r="EA7" vm="565">
        <f ca="1"/>
        <v>0.9</v>
      </c>
      <c r="EB7" vm="582">
        <f ca="1"/>
        <v>0.93</v>
      </c>
      <c r="EC7" vm="911">
        <f ca="1"/>
        <v>0.95499999999999996</v>
      </c>
      <c r="ED7" vm="567">
        <f ca="1"/>
        <v>0.95</v>
      </c>
      <c r="EE7" vm="570">
        <f ca="1"/>
        <v>1</v>
      </c>
      <c r="EF7" vm="518">
        <f ca="1"/>
        <v>1.105</v>
      </c>
      <c r="EG7" vm="912">
        <f ca="1"/>
        <v>1.02</v>
      </c>
      <c r="EH7" vm="518">
        <f ca="1"/>
        <v>1.105</v>
      </c>
      <c r="EI7" vm="913">
        <f ca="1"/>
        <v>0.97499999999999998</v>
      </c>
      <c r="EJ7" vm="582">
        <f ca="1"/>
        <v>0.93</v>
      </c>
      <c r="EK7" vm="585">
        <f ca="1"/>
        <v>0.85</v>
      </c>
      <c r="EL7" vm="587">
        <f ca="1"/>
        <v>0.80500000000000005</v>
      </c>
      <c r="EM7" vm="552">
        <f ca="1"/>
        <v>0.76</v>
      </c>
      <c r="EN7" vm="560">
        <f ca="1"/>
        <v>0.755</v>
      </c>
      <c r="EO7" vm="601">
        <f ca="1"/>
        <v>0.74</v>
      </c>
      <c r="EP7" vm="914">
        <f ca="1"/>
        <v>0.78</v>
      </c>
      <c r="EQ7" vm="558">
        <f ca="1"/>
        <v>0.73</v>
      </c>
      <c r="ER7" vm="552">
        <f ca="1"/>
        <v>0.76</v>
      </c>
      <c r="ES7" vm="555">
        <f ca="1"/>
        <v>0.77500000000000002</v>
      </c>
      <c r="ET7" vm="554">
        <f ca="1"/>
        <v>0.71499999999999997</v>
      </c>
      <c r="EU7" vm="554">
        <f ca="1"/>
        <v>0.71499999999999997</v>
      </c>
      <c r="EV7" vm="599">
        <f ca="1"/>
        <v>0.72</v>
      </c>
      <c r="EW7" t="e" vm="907">
        <f ca="1"/>
        <v>#N/A</v>
      </c>
      <c r="EX7" t="e" vm="907">
        <f ca="1"/>
        <v>#N/A</v>
      </c>
      <c r="EY7" t="e" vm="907">
        <f ca="1"/>
        <v>#N/A</v>
      </c>
      <c r="EZ7" t="e" vm="907">
        <f ca="1"/>
        <v>#N/A</v>
      </c>
      <c r="FA7" t="e" vm="907">
        <f ca="1"/>
        <v>#N/A</v>
      </c>
      <c r="FB7" vm="915">
        <f ca="1"/>
        <v>0.48</v>
      </c>
      <c r="FC7" vm="916">
        <f ca="1"/>
        <v>0.47</v>
      </c>
      <c r="FD7" vm="917">
        <f ca="1"/>
        <v>0.49</v>
      </c>
      <c r="FE7" vm="918">
        <f ca="1"/>
        <v>0.5</v>
      </c>
      <c r="FF7" vm="919">
        <f ca="1"/>
        <v>0.51</v>
      </c>
      <c r="FG7" vm="920">
        <f ca="1"/>
        <v>0.55000000000000004</v>
      </c>
      <c r="FH7" vm="921">
        <f ca="1"/>
        <v>0.55500000000000005</v>
      </c>
      <c r="FI7" vm="918">
        <f ca="1"/>
        <v>0.5</v>
      </c>
      <c r="FJ7" vm="922">
        <f ca="1"/>
        <v>0.505</v>
      </c>
      <c r="FK7" vm="915">
        <f ca="1"/>
        <v>0.48</v>
      </c>
      <c r="FL7" vm="923">
        <f ca="1"/>
        <v>0.46500000000000002</v>
      </c>
      <c r="FM7" vm="917">
        <f ca="1"/>
        <v>0.49</v>
      </c>
      <c r="FN7" vm="924">
        <f ca="1"/>
        <v>0.53</v>
      </c>
      <c r="FO7" vm="925">
        <f ca="1"/>
        <v>0.51500000000000001</v>
      </c>
      <c r="FP7" vm="926">
        <f ca="1"/>
        <v>0.54</v>
      </c>
      <c r="FQ7" vm="924">
        <f ca="1"/>
        <v>0.53</v>
      </c>
      <c r="FR7" vm="919">
        <f ca="1"/>
        <v>0.51</v>
      </c>
      <c r="FS7" vm="927">
        <f ca="1"/>
        <v>0.495</v>
      </c>
      <c r="FT7" vm="925">
        <f ca="1"/>
        <v>0.51500000000000001</v>
      </c>
      <c r="FU7" vm="928">
        <f ca="1"/>
        <v>0.52</v>
      </c>
      <c r="FV7" vm="919">
        <f ca="1"/>
        <v>0.51</v>
      </c>
      <c r="FW7" vm="919">
        <f ca="1"/>
        <v>0.51</v>
      </c>
      <c r="FX7" vm="922">
        <f ca="1"/>
        <v>0.505</v>
      </c>
      <c r="FY7" vm="918">
        <f ca="1"/>
        <v>0.5</v>
      </c>
      <c r="FZ7" vm="924">
        <f ca="1"/>
        <v>0.53</v>
      </c>
      <c r="GA7" vm="922">
        <f ca="1"/>
        <v>0.505</v>
      </c>
      <c r="GB7" vm="929">
        <f ca="1"/>
        <v>0.53500000000000003</v>
      </c>
      <c r="GC7" vm="926">
        <f ca="1"/>
        <v>0.54</v>
      </c>
      <c r="GD7" vm="930">
        <f ca="1"/>
        <v>0.58499999999999996</v>
      </c>
      <c r="GE7" vm="926">
        <f ca="1"/>
        <v>0.54</v>
      </c>
      <c r="GF7" vm="926">
        <f ca="1"/>
        <v>0.54</v>
      </c>
      <c r="GG7" vm="926">
        <f ca="1"/>
        <v>0.54</v>
      </c>
      <c r="GH7" vm="925">
        <f ca="1"/>
        <v>0.51500000000000001</v>
      </c>
      <c r="GI7" vm="924">
        <f ca="1"/>
        <v>0.53</v>
      </c>
      <c r="GJ7" vm="924">
        <f ca="1"/>
        <v>0.53</v>
      </c>
      <c r="GK7" vm="928">
        <f ca="1"/>
        <v>0.52</v>
      </c>
      <c r="GL7" vm="919">
        <f ca="1"/>
        <v>0.51</v>
      </c>
      <c r="GM7" vm="928">
        <f ca="1"/>
        <v>0.52</v>
      </c>
      <c r="GN7" vm="920">
        <f ca="1"/>
        <v>0.55000000000000004</v>
      </c>
      <c r="GO7" vm="929">
        <f ca="1"/>
        <v>0.53500000000000003</v>
      </c>
      <c r="GP7" vm="929">
        <f ca="1"/>
        <v>0.53500000000000003</v>
      </c>
      <c r="GQ7" vm="931">
        <f ca="1"/>
        <v>0.52500000000000002</v>
      </c>
      <c r="GR7" vm="928">
        <f ca="1"/>
        <v>0.52</v>
      </c>
      <c r="GS7" vm="931">
        <f ca="1"/>
        <v>0.52500000000000002</v>
      </c>
      <c r="GT7" vm="931">
        <f ca="1"/>
        <v>0.52500000000000002</v>
      </c>
      <c r="GU7" vm="931">
        <f ca="1"/>
        <v>0.52500000000000002</v>
      </c>
      <c r="GV7" vm="929">
        <f ca="1"/>
        <v>0.53500000000000003</v>
      </c>
      <c r="GW7" vm="931">
        <f ca="1"/>
        <v>0.52500000000000002</v>
      </c>
      <c r="GX7" vm="928">
        <f ca="1"/>
        <v>0.52</v>
      </c>
      <c r="GY7" vm="924">
        <f ca="1"/>
        <v>0.53</v>
      </c>
      <c r="GZ7" vm="926">
        <f ca="1"/>
        <v>0.54</v>
      </c>
      <c r="HA7" vm="920">
        <f ca="1"/>
        <v>0.55000000000000004</v>
      </c>
      <c r="HB7" vm="932">
        <f ca="1"/>
        <v>0.61</v>
      </c>
      <c r="HC7" vm="933">
        <f ca="1"/>
        <v>0.59499999999999997</v>
      </c>
      <c r="HD7" vm="934">
        <f ca="1"/>
        <v>0.60499999999999998</v>
      </c>
      <c r="HE7" vm="935">
        <f ca="1"/>
        <v>0.66500000000000004</v>
      </c>
      <c r="HF7" vm="936">
        <f ca="1"/>
        <v>0.56000000000000005</v>
      </c>
      <c r="HG7" vm="937">
        <f ca="1"/>
        <v>0.59</v>
      </c>
      <c r="HH7" vm="938">
        <f ca="1"/>
        <v>0.65500000000000003</v>
      </c>
      <c r="HI7" vm="939">
        <f ca="1"/>
        <v>0.66</v>
      </c>
      <c r="HJ7" vm="939">
        <f ca="1"/>
        <v>0.66</v>
      </c>
      <c r="HK7" vm="940">
        <f ca="1"/>
        <v>0.63</v>
      </c>
      <c r="HL7" vm="941">
        <f ca="1"/>
        <v>0.61499999999999999</v>
      </c>
      <c r="HM7" vm="934">
        <f ca="1"/>
        <v>0.60499999999999998</v>
      </c>
      <c r="HN7" vm="933">
        <f ca="1"/>
        <v>0.59499999999999997</v>
      </c>
      <c r="HO7" vm="937">
        <f ca="1"/>
        <v>0.59</v>
      </c>
      <c r="HP7" vm="942">
        <f ca="1"/>
        <v>0.56499999999999995</v>
      </c>
      <c r="HQ7" vm="943">
        <f ca="1"/>
        <v>0.57999999999999996</v>
      </c>
      <c r="HR7" vm="920">
        <f ca="1"/>
        <v>0.55000000000000004</v>
      </c>
      <c r="HS7" vm="926">
        <f ca="1"/>
        <v>0.54</v>
      </c>
      <c r="HT7" vm="928">
        <f ca="1"/>
        <v>0.52</v>
      </c>
      <c r="HU7" vm="918">
        <f ca="1"/>
        <v>0.5</v>
      </c>
      <c r="HV7" vm="944">
        <f ca="1"/>
        <v>0.47499999999999998</v>
      </c>
      <c r="HW7" vm="915">
        <f ca="1"/>
        <v>0.48</v>
      </c>
      <c r="HX7" vm="915">
        <f ca="1"/>
        <v>0.48</v>
      </c>
      <c r="HY7" vm="919">
        <f ca="1"/>
        <v>0.51</v>
      </c>
      <c r="HZ7" vm="918">
        <f ca="1"/>
        <v>0.5</v>
      </c>
      <c r="IA7" vm="927">
        <f ca="1"/>
        <v>0.495</v>
      </c>
      <c r="IB7" vm="945">
        <f ca="1"/>
        <v>0.48499999999999999</v>
      </c>
      <c r="IC7" vm="915">
        <f ca="1"/>
        <v>0.48</v>
      </c>
      <c r="ID7" vm="916">
        <f ca="1"/>
        <v>0.47</v>
      </c>
      <c r="IE7" vm="915">
        <f ca="1"/>
        <v>0.48</v>
      </c>
      <c r="IF7" vm="915">
        <f ca="1"/>
        <v>0.48</v>
      </c>
      <c r="IG7" vm="922">
        <f ca="1"/>
        <v>0.505</v>
      </c>
      <c r="IH7" vm="924">
        <f ca="1"/>
        <v>0.53</v>
      </c>
      <c r="II7" vm="929">
        <f ca="1"/>
        <v>0.53500000000000003</v>
      </c>
      <c r="IJ7" vm="946">
        <f ca="1"/>
        <v>0.54500000000000004</v>
      </c>
      <c r="IK7" vm="926">
        <f ca="1"/>
        <v>0.54</v>
      </c>
      <c r="IL7" vm="943">
        <f ca="1"/>
        <v>0.57999999999999996</v>
      </c>
      <c r="IM7" vm="947">
        <f ca="1"/>
        <v>0.69</v>
      </c>
      <c r="IN7" vm="948">
        <f ca="1"/>
        <v>0.72499999999999998</v>
      </c>
      <c r="IO7" vm="596">
        <f ca="1"/>
        <v>0.79</v>
      </c>
      <c r="IP7" vm="949">
        <f ca="1"/>
        <v>0.7</v>
      </c>
      <c r="IQ7" vm="600">
        <f ca="1"/>
        <v>0.71</v>
      </c>
      <c r="IR7" vm="947">
        <f ca="1"/>
        <v>0.69</v>
      </c>
      <c r="IS7" vm="950">
        <f ca="1"/>
        <v>0.67</v>
      </c>
    </row>
    <row r="8" spans="1:253" x14ac:dyDescent="0.2">
      <c r="A8" t="e" vm="6">
        <v>#VALUE!</v>
      </c>
      <c r="B8" cm="1" vm="951">
        <f t="array" aca="1" ref="B8:IS8" ca="1">TRANSPOSE(_xlfn.STOCKHISTORY(Dashboard!B10,TODAY()-365,TODAY(),0,0,1))</f>
        <v>27.25</v>
      </c>
      <c r="C8" vm="952">
        <f ca="1"/>
        <v>27.65</v>
      </c>
      <c r="D8" vm="953">
        <f ca="1"/>
        <v>27.13</v>
      </c>
      <c r="E8" vm="954">
        <f ca="1"/>
        <v>27.64</v>
      </c>
      <c r="F8" vm="955">
        <f ca="1"/>
        <v>27.87</v>
      </c>
      <c r="G8" vm="956">
        <f ca="1"/>
        <v>27.91</v>
      </c>
      <c r="H8" vm="956">
        <f ca="1"/>
        <v>27.91</v>
      </c>
      <c r="I8" vm="957">
        <f ca="1"/>
        <v>27.57</v>
      </c>
      <c r="J8" vm="958">
        <f ca="1"/>
        <v>27.73</v>
      </c>
      <c r="K8" vm="959">
        <f ca="1"/>
        <v>28.39</v>
      </c>
      <c r="L8" vm="960">
        <f ca="1"/>
        <v>29.67</v>
      </c>
      <c r="M8" vm="961">
        <f ca="1"/>
        <v>29.84</v>
      </c>
      <c r="N8" vm="962">
        <f ca="1"/>
        <v>30.43</v>
      </c>
      <c r="O8" vm="963">
        <f ca="1"/>
        <v>30.42</v>
      </c>
      <c r="P8" vm="964">
        <f ca="1"/>
        <v>30.64</v>
      </c>
      <c r="Q8" vm="965">
        <f ca="1"/>
        <v>30.85</v>
      </c>
      <c r="R8" vm="966">
        <f ca="1"/>
        <v>30.58</v>
      </c>
      <c r="S8" vm="967">
        <f ca="1"/>
        <v>30.75</v>
      </c>
      <c r="T8" vm="968">
        <f ca="1"/>
        <v>30.27</v>
      </c>
      <c r="U8" vm="969">
        <f ca="1"/>
        <v>30.13</v>
      </c>
      <c r="V8" vm="970">
        <f ca="1"/>
        <v>29.38</v>
      </c>
      <c r="W8" vm="971">
        <f ca="1"/>
        <v>28.91</v>
      </c>
      <c r="X8" vm="972">
        <f ca="1"/>
        <v>28.94</v>
      </c>
      <c r="Y8" vm="973">
        <f ca="1"/>
        <v>29.37</v>
      </c>
      <c r="Z8" vm="974">
        <f ca="1"/>
        <v>29</v>
      </c>
      <c r="AA8" vm="975">
        <f ca="1"/>
        <v>29.11</v>
      </c>
      <c r="AB8" vm="976">
        <f ca="1"/>
        <v>28.89</v>
      </c>
      <c r="AC8" vm="977">
        <f ca="1"/>
        <v>28.44</v>
      </c>
      <c r="AD8" vm="978">
        <f ca="1"/>
        <v>28.49</v>
      </c>
      <c r="AE8" vm="979">
        <f ca="1"/>
        <v>28.98</v>
      </c>
      <c r="AF8" vm="980">
        <f ca="1"/>
        <v>29.99</v>
      </c>
      <c r="AG8" vm="981">
        <f ca="1"/>
        <v>29.94</v>
      </c>
      <c r="AH8" vm="982">
        <f ca="1"/>
        <v>30.38</v>
      </c>
      <c r="AI8" vm="964">
        <f ca="1"/>
        <v>30.64</v>
      </c>
      <c r="AJ8" vm="967">
        <f ca="1"/>
        <v>30.75</v>
      </c>
      <c r="AK8" vm="983">
        <f ca="1"/>
        <v>31.14</v>
      </c>
      <c r="AL8" vm="984">
        <f ca="1"/>
        <v>31.21</v>
      </c>
      <c r="AM8" vm="985">
        <f ca="1"/>
        <v>30.9</v>
      </c>
      <c r="AN8" vm="986">
        <f ca="1"/>
        <v>31.23</v>
      </c>
      <c r="AO8" vm="987">
        <f ca="1"/>
        <v>31.72</v>
      </c>
      <c r="AP8" vm="988">
        <f ca="1"/>
        <v>31.79</v>
      </c>
      <c r="AQ8" vm="989">
        <f ca="1"/>
        <v>31.66</v>
      </c>
      <c r="AR8" vm="990">
        <f ca="1"/>
        <v>31.91</v>
      </c>
      <c r="AS8" vm="991">
        <f ca="1"/>
        <v>32.1</v>
      </c>
      <c r="AT8" vm="992">
        <f ca="1"/>
        <v>32.369999999999997</v>
      </c>
      <c r="AU8" vm="993">
        <f ca="1"/>
        <v>32.35</v>
      </c>
      <c r="AV8" vm="994">
        <f ca="1"/>
        <v>32.33</v>
      </c>
      <c r="AW8" vm="995">
        <f ca="1"/>
        <v>32.07</v>
      </c>
      <c r="AX8" vm="996">
        <f ca="1"/>
        <v>32.18</v>
      </c>
      <c r="AY8" vm="997">
        <f ca="1"/>
        <v>32.56</v>
      </c>
      <c r="AZ8" vm="998">
        <f ca="1"/>
        <v>32.47</v>
      </c>
      <c r="BA8" vm="998">
        <f ca="1"/>
        <v>32.47</v>
      </c>
      <c r="BB8" vm="999">
        <f ca="1"/>
        <v>32.96</v>
      </c>
      <c r="BC8" vm="1000">
        <f ca="1"/>
        <v>32.94</v>
      </c>
      <c r="BD8" vm="1001">
        <f ca="1"/>
        <v>33.07</v>
      </c>
      <c r="BE8" vm="1002">
        <f ca="1"/>
        <v>32.85</v>
      </c>
      <c r="BF8" vm="1003">
        <f ca="1"/>
        <v>33.25</v>
      </c>
      <c r="BG8" vm="1004">
        <f ca="1"/>
        <v>33.270000000000003</v>
      </c>
      <c r="BH8" vm="1005">
        <f ca="1"/>
        <v>33.6</v>
      </c>
      <c r="BI8" vm="1006">
        <f ca="1"/>
        <v>33.14</v>
      </c>
      <c r="BJ8" vm="1007">
        <f ca="1"/>
        <v>32.74</v>
      </c>
      <c r="BK8" vm="1008">
        <f ca="1"/>
        <v>32.200000000000003</v>
      </c>
      <c r="BL8" vm="1009">
        <f ca="1"/>
        <v>32.19</v>
      </c>
      <c r="BM8" vm="1010">
        <f ca="1"/>
        <v>32.630000000000003</v>
      </c>
      <c r="BN8" vm="1011">
        <f ca="1"/>
        <v>32.32</v>
      </c>
      <c r="BO8" vm="1012">
        <f ca="1"/>
        <v>32.11</v>
      </c>
      <c r="BP8" vm="1013">
        <f ca="1"/>
        <v>32.44</v>
      </c>
      <c r="BQ8" vm="1014">
        <f ca="1"/>
        <v>32.25</v>
      </c>
      <c r="BR8" vm="1015">
        <f ca="1"/>
        <v>31.62</v>
      </c>
      <c r="BS8" vm="1016">
        <f ca="1"/>
        <v>31.68</v>
      </c>
      <c r="BT8" vm="1017">
        <f ca="1"/>
        <v>31.78</v>
      </c>
      <c r="BU8" vm="1018">
        <f ca="1"/>
        <v>30.53</v>
      </c>
      <c r="BV8" vm="1019">
        <f ca="1"/>
        <v>30.82</v>
      </c>
      <c r="BW8" vm="983">
        <f ca="1"/>
        <v>31.14</v>
      </c>
      <c r="BX8" vm="1020">
        <f ca="1"/>
        <v>31.32</v>
      </c>
      <c r="BY8" vm="1021">
        <f ca="1"/>
        <v>31.48</v>
      </c>
      <c r="BZ8" vm="1022">
        <f ca="1"/>
        <v>31.28</v>
      </c>
      <c r="CA8" vm="1023">
        <f ca="1"/>
        <v>30.86</v>
      </c>
      <c r="CB8" vm="1024">
        <f ca="1"/>
        <v>31.07</v>
      </c>
      <c r="CC8" vm="1025">
        <f ca="1"/>
        <v>30.78</v>
      </c>
      <c r="CD8" vm="1026">
        <f ca="1"/>
        <v>31.09</v>
      </c>
      <c r="CE8" vm="989">
        <f ca="1"/>
        <v>31.66</v>
      </c>
      <c r="CF8" vm="1027">
        <f ca="1"/>
        <v>31.57</v>
      </c>
      <c r="CG8" vm="1016">
        <f ca="1"/>
        <v>31.68</v>
      </c>
      <c r="CH8" vm="1028">
        <f ca="1"/>
        <v>31.85</v>
      </c>
      <c r="CI8" vm="1029">
        <f ca="1"/>
        <v>31.26</v>
      </c>
      <c r="CJ8" vm="1030">
        <f ca="1"/>
        <v>31.55</v>
      </c>
      <c r="CK8" vm="1031">
        <f ca="1"/>
        <v>31.3</v>
      </c>
      <c r="CL8" vm="1022">
        <f ca="1"/>
        <v>31.28</v>
      </c>
      <c r="CM8" vm="1032">
        <f ca="1"/>
        <v>31.11</v>
      </c>
      <c r="CN8" vm="1033">
        <f ca="1"/>
        <v>30.1</v>
      </c>
      <c r="CO8" vm="971">
        <f ca="1"/>
        <v>28.91</v>
      </c>
      <c r="CP8" vm="1034">
        <f ca="1"/>
        <v>28.25</v>
      </c>
      <c r="CQ8" vm="1035">
        <f ca="1"/>
        <v>28.06</v>
      </c>
      <c r="CR8" vm="1036">
        <f ca="1"/>
        <v>26.84</v>
      </c>
      <c r="CS8" vm="1037">
        <f ca="1"/>
        <v>26.33</v>
      </c>
      <c r="CT8" vm="1038">
        <f ca="1"/>
        <v>26.36</v>
      </c>
      <c r="CU8" vm="1039">
        <f ca="1"/>
        <v>25.92</v>
      </c>
      <c r="CV8" vm="1040">
        <f ca="1"/>
        <v>26.06</v>
      </c>
      <c r="CW8" vm="1041">
        <f ca="1"/>
        <v>27.05</v>
      </c>
      <c r="CX8" vm="1042">
        <f ca="1"/>
        <v>26.99</v>
      </c>
      <c r="CY8" vm="953">
        <f ca="1"/>
        <v>27.13</v>
      </c>
      <c r="CZ8" vm="1043">
        <f ca="1"/>
        <v>27.02</v>
      </c>
      <c r="DA8" vm="1044">
        <f ca="1"/>
        <v>27.93</v>
      </c>
      <c r="DB8" vm="1045">
        <f ca="1"/>
        <v>27.79</v>
      </c>
      <c r="DC8" vm="1046">
        <f ca="1"/>
        <v>28.07</v>
      </c>
      <c r="DD8" vm="1047">
        <f ca="1"/>
        <v>27.39</v>
      </c>
      <c r="DE8" vm="1048">
        <f ca="1"/>
        <v>27.51</v>
      </c>
      <c r="DF8" vm="1049">
        <f ca="1"/>
        <v>27.74</v>
      </c>
      <c r="DG8" vm="952">
        <f ca="1"/>
        <v>27.65</v>
      </c>
      <c r="DH8" vm="1050">
        <f ca="1"/>
        <v>28.15</v>
      </c>
      <c r="DI8" vm="1050">
        <f ca="1"/>
        <v>28.15</v>
      </c>
      <c r="DJ8" vm="1051">
        <f ca="1"/>
        <v>28.11</v>
      </c>
      <c r="DK8" vm="1052">
        <f ca="1"/>
        <v>27.77</v>
      </c>
      <c r="DL8" vm="1053">
        <f ca="1"/>
        <v>28.13</v>
      </c>
      <c r="DM8" vm="1054">
        <f ca="1"/>
        <v>28.45</v>
      </c>
      <c r="DN8" vm="1055">
        <f ca="1"/>
        <v>28.3</v>
      </c>
      <c r="DO8" vm="1054">
        <f ca="1"/>
        <v>28.45</v>
      </c>
      <c r="DP8" vm="974">
        <f ca="1"/>
        <v>29</v>
      </c>
      <c r="DQ8" vm="1056">
        <f ca="1"/>
        <v>29.42</v>
      </c>
      <c r="DR8" vm="1057">
        <f ca="1"/>
        <v>29.65</v>
      </c>
      <c r="DS8" vm="1058">
        <f ca="1"/>
        <v>29.66</v>
      </c>
      <c r="DT8" vm="1059">
        <f ca="1"/>
        <v>29.88</v>
      </c>
      <c r="DU8" vm="1060">
        <f ca="1"/>
        <v>29.87</v>
      </c>
      <c r="DV8" vm="1061">
        <f ca="1"/>
        <v>29.72</v>
      </c>
      <c r="DW8" vm="969">
        <f ca="1"/>
        <v>30.13</v>
      </c>
      <c r="DX8" vm="1062">
        <f ca="1"/>
        <v>30.33</v>
      </c>
      <c r="DY8" vm="1063">
        <f ca="1"/>
        <v>30.6</v>
      </c>
      <c r="DZ8" vm="966">
        <f ca="1"/>
        <v>30.58</v>
      </c>
      <c r="EA8" vm="1064">
        <f ca="1"/>
        <v>30.96</v>
      </c>
      <c r="EB8" vm="1025">
        <f ca="1"/>
        <v>30.78</v>
      </c>
      <c r="EC8" vm="985">
        <f ca="1"/>
        <v>30.9</v>
      </c>
      <c r="ED8" vm="1065">
        <f ca="1"/>
        <v>30.91</v>
      </c>
      <c r="EE8" vm="1066">
        <f ca="1"/>
        <v>30.71</v>
      </c>
      <c r="EF8" vm="1067">
        <f ca="1"/>
        <v>29.81</v>
      </c>
      <c r="EG8" vm="1068">
        <f ca="1"/>
        <v>30.22</v>
      </c>
      <c r="EH8" vm="1018">
        <f ca="1"/>
        <v>30.53</v>
      </c>
      <c r="EI8" vm="1025">
        <f ca="1"/>
        <v>30.78</v>
      </c>
      <c r="EJ8" vm="1069">
        <f ca="1"/>
        <v>30.81</v>
      </c>
      <c r="EK8" vm="1070">
        <f ca="1"/>
        <v>31.04</v>
      </c>
      <c r="EL8" vm="1020">
        <f ca="1"/>
        <v>31.32</v>
      </c>
      <c r="EM8" vm="1071">
        <f ca="1"/>
        <v>31.42</v>
      </c>
      <c r="EN8" vm="1072">
        <f ca="1"/>
        <v>30.92</v>
      </c>
      <c r="EO8" vm="1073">
        <f ca="1"/>
        <v>30.54</v>
      </c>
      <c r="EP8" vm="981">
        <f ca="1"/>
        <v>29.94</v>
      </c>
      <c r="EQ8" vm="1074">
        <f ca="1"/>
        <v>30.01</v>
      </c>
      <c r="ER8" vm="1075">
        <f ca="1"/>
        <v>30.3</v>
      </c>
      <c r="ES8" vm="1076">
        <f ca="1"/>
        <v>30.61</v>
      </c>
      <c r="ET8" vm="961">
        <f ca="1"/>
        <v>29.84</v>
      </c>
      <c r="EU8" vm="980">
        <f ca="1"/>
        <v>29.99</v>
      </c>
      <c r="EV8" vm="1077">
        <f ca="1"/>
        <v>30.59</v>
      </c>
      <c r="EW8" vm="1075">
        <f ca="1"/>
        <v>30.3</v>
      </c>
      <c r="EX8" vm="1073">
        <f ca="1"/>
        <v>30.54</v>
      </c>
      <c r="EY8" vm="1078">
        <f ca="1"/>
        <v>30.34</v>
      </c>
      <c r="EZ8" vm="1079">
        <f ca="1"/>
        <v>30.24</v>
      </c>
      <c r="FA8" vm="1080">
        <f ca="1"/>
        <v>29.31</v>
      </c>
      <c r="FB8" vm="1081">
        <f ca="1"/>
        <v>29.62</v>
      </c>
      <c r="FC8" vm="1082">
        <f ca="1"/>
        <v>29.85</v>
      </c>
      <c r="FD8" vm="980">
        <f ca="1"/>
        <v>29.99</v>
      </c>
      <c r="FE8" vm="1083">
        <f ca="1"/>
        <v>30.28</v>
      </c>
      <c r="FF8" vm="1084">
        <f ca="1"/>
        <v>29.35</v>
      </c>
      <c r="FG8" vm="1085">
        <f ca="1"/>
        <v>29.82</v>
      </c>
      <c r="FH8" vm="1086">
        <f ca="1"/>
        <v>29.96</v>
      </c>
      <c r="FI8" vm="1087">
        <f ca="1"/>
        <v>29.7</v>
      </c>
      <c r="FJ8" vm="1068">
        <f ca="1"/>
        <v>30.22</v>
      </c>
      <c r="FK8" vm="1085">
        <f ca="1"/>
        <v>29.82</v>
      </c>
      <c r="FL8" vm="1084">
        <f ca="1"/>
        <v>29.35</v>
      </c>
      <c r="FM8" vm="1084">
        <f ca="1"/>
        <v>29.35</v>
      </c>
      <c r="FN8" vm="1088">
        <f ca="1"/>
        <v>29.25</v>
      </c>
      <c r="FO8" vm="1089">
        <f ca="1"/>
        <v>28.99</v>
      </c>
      <c r="FP8" vm="1090">
        <f ca="1"/>
        <v>29.27</v>
      </c>
      <c r="FQ8" vm="1091">
        <f ca="1"/>
        <v>28.81</v>
      </c>
      <c r="FR8" vm="1092">
        <f ca="1"/>
        <v>28.73</v>
      </c>
      <c r="FS8" vm="1060">
        <f ca="1"/>
        <v>29.87</v>
      </c>
      <c r="FT8" vm="1093">
        <f ca="1"/>
        <v>30.51</v>
      </c>
      <c r="FU8" vm="968">
        <f ca="1"/>
        <v>30.27</v>
      </c>
      <c r="FV8" vm="1094">
        <f ca="1"/>
        <v>30.14</v>
      </c>
      <c r="FW8" vm="1095">
        <f ca="1"/>
        <v>29.64</v>
      </c>
      <c r="FX8" vm="1096">
        <f ca="1"/>
        <v>29.49</v>
      </c>
      <c r="FY8" vm="1059">
        <f ca="1"/>
        <v>29.88</v>
      </c>
      <c r="FZ8" vm="1077">
        <f ca="1"/>
        <v>30.59</v>
      </c>
      <c r="GA8" vm="1097">
        <f ca="1"/>
        <v>31.08</v>
      </c>
      <c r="GB8" vm="1025">
        <f ca="1"/>
        <v>30.78</v>
      </c>
      <c r="GC8" vm="986">
        <f ca="1"/>
        <v>31.23</v>
      </c>
      <c r="GD8" vm="989">
        <f ca="1"/>
        <v>31.66</v>
      </c>
      <c r="GE8" vm="1098">
        <f ca="1"/>
        <v>31.89</v>
      </c>
      <c r="GF8" vm="1099">
        <f ca="1"/>
        <v>31.4</v>
      </c>
      <c r="GG8" vm="1100">
        <f ca="1"/>
        <v>31.63</v>
      </c>
      <c r="GH8" vm="1101">
        <f ca="1"/>
        <v>31.95</v>
      </c>
      <c r="GI8" vm="995">
        <f ca="1"/>
        <v>32.07</v>
      </c>
      <c r="GJ8" vm="1102">
        <f ca="1"/>
        <v>31.9</v>
      </c>
      <c r="GK8" vm="1103">
        <f ca="1"/>
        <v>32</v>
      </c>
      <c r="GL8" vm="1104">
        <f ca="1"/>
        <v>32.42</v>
      </c>
      <c r="GM8" vm="1105">
        <f ca="1"/>
        <v>32.700000000000003</v>
      </c>
      <c r="GN8" vm="1007">
        <f ca="1"/>
        <v>32.74</v>
      </c>
      <c r="GO8" vm="1106">
        <f ca="1"/>
        <v>32.15</v>
      </c>
      <c r="GP8" vm="1107">
        <f ca="1"/>
        <v>32.119999999999997</v>
      </c>
      <c r="GQ8" vm="1108">
        <f ca="1"/>
        <v>31.73</v>
      </c>
      <c r="GR8" vm="1101">
        <f ca="1"/>
        <v>31.95</v>
      </c>
      <c r="GS8" vm="989">
        <f ca="1"/>
        <v>31.66</v>
      </c>
      <c r="GT8" vm="1109">
        <f ca="1"/>
        <v>31</v>
      </c>
      <c r="GU8" vm="1110">
        <f ca="1"/>
        <v>31.35</v>
      </c>
      <c r="GV8" vm="1029">
        <f ca="1"/>
        <v>31.26</v>
      </c>
      <c r="GW8" vm="1111">
        <f ca="1"/>
        <v>30.49</v>
      </c>
      <c r="GX8" vm="1112">
        <f ca="1"/>
        <v>30.31</v>
      </c>
      <c r="GY8" vm="1063">
        <f ca="1"/>
        <v>30.6</v>
      </c>
      <c r="GZ8" vm="1113">
        <f ca="1"/>
        <v>30.66</v>
      </c>
      <c r="HA8" vm="1114">
        <f ca="1"/>
        <v>30.83</v>
      </c>
      <c r="HB8" vm="1115">
        <f ca="1"/>
        <v>30.97</v>
      </c>
      <c r="HC8" vm="1031">
        <f ca="1"/>
        <v>31.3</v>
      </c>
      <c r="HD8" vm="986">
        <f ca="1"/>
        <v>31.23</v>
      </c>
      <c r="HE8" vm="1116">
        <f ca="1"/>
        <v>31.49</v>
      </c>
      <c r="HF8" vm="1117">
        <f ca="1"/>
        <v>31.59</v>
      </c>
      <c r="HG8" vm="1118">
        <f ca="1"/>
        <v>31.69</v>
      </c>
      <c r="HH8" vm="1119">
        <f ca="1"/>
        <v>31.54</v>
      </c>
      <c r="HI8" vm="1016">
        <f ca="1"/>
        <v>31.68</v>
      </c>
      <c r="HJ8" vm="1120">
        <f ca="1"/>
        <v>31.38</v>
      </c>
      <c r="HK8" vm="1029">
        <f ca="1"/>
        <v>31.26</v>
      </c>
      <c r="HL8" vm="1121">
        <f ca="1"/>
        <v>31.03</v>
      </c>
      <c r="HM8" vm="1122">
        <f ca="1"/>
        <v>30.65</v>
      </c>
      <c r="HN8" vm="1123">
        <f ca="1"/>
        <v>30.12</v>
      </c>
      <c r="HO8" vm="1124">
        <f ca="1"/>
        <v>30.19</v>
      </c>
      <c r="HP8" vm="1124">
        <f ca="1"/>
        <v>30.19</v>
      </c>
      <c r="HQ8" vm="1125">
        <f ca="1"/>
        <v>30.79</v>
      </c>
      <c r="HR8" vm="1066">
        <f ca="1"/>
        <v>30.71</v>
      </c>
      <c r="HS8" vm="1125">
        <f ca="1"/>
        <v>30.79</v>
      </c>
      <c r="HT8" vm="1126">
        <f ca="1"/>
        <v>30.4</v>
      </c>
      <c r="HU8" vm="1127">
        <f ca="1"/>
        <v>30.26</v>
      </c>
      <c r="HV8" vm="1083">
        <f ca="1"/>
        <v>30.28</v>
      </c>
      <c r="HW8" vm="1127">
        <f ca="1"/>
        <v>30.26</v>
      </c>
      <c r="HX8" vm="1128">
        <f ca="1"/>
        <v>30.52</v>
      </c>
      <c r="HY8" vm="982">
        <f ca="1"/>
        <v>30.38</v>
      </c>
      <c r="HZ8" vm="1068">
        <f ca="1"/>
        <v>30.22</v>
      </c>
      <c r="IA8" vm="1129">
        <f ca="1"/>
        <v>29.92</v>
      </c>
      <c r="IB8" vm="1130">
        <f ca="1"/>
        <v>30.06</v>
      </c>
      <c r="IC8" vm="1056">
        <f ca="1"/>
        <v>29.42</v>
      </c>
      <c r="ID8" vm="1087">
        <f ca="1"/>
        <v>29.7</v>
      </c>
      <c r="IE8" vm="981">
        <f ca="1"/>
        <v>29.94</v>
      </c>
      <c r="IF8" vm="1131">
        <f ca="1"/>
        <v>29.76</v>
      </c>
      <c r="IG8" vm="1132">
        <f ca="1"/>
        <v>30</v>
      </c>
      <c r="IH8" vm="1133">
        <f ca="1"/>
        <v>29.93</v>
      </c>
      <c r="II8" vm="1130">
        <f ca="1"/>
        <v>30.06</v>
      </c>
      <c r="IJ8" vm="1134">
        <f ca="1"/>
        <v>30.8</v>
      </c>
      <c r="IK8" vm="1031">
        <f ca="1"/>
        <v>31.3</v>
      </c>
      <c r="IL8" vm="1135">
        <f ca="1"/>
        <v>31.65</v>
      </c>
      <c r="IM8" vm="1136">
        <f ca="1"/>
        <v>31.67</v>
      </c>
      <c r="IN8" vm="1136">
        <f ca="1"/>
        <v>31.67</v>
      </c>
      <c r="IO8" vm="1137">
        <f ca="1"/>
        <v>31.71</v>
      </c>
      <c r="IP8" vm="1138">
        <f ca="1"/>
        <v>31.6</v>
      </c>
      <c r="IQ8" vm="1139">
        <f ca="1"/>
        <v>31.51</v>
      </c>
      <c r="IR8" vm="1140">
        <f ca="1"/>
        <v>31.34</v>
      </c>
      <c r="IS8" vm="1021">
        <f ca="1"/>
        <v>31.48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B519C-9D84-EF42-9037-F33B25BAF358}">
  <dimension ref="A2:H4"/>
  <sheetViews>
    <sheetView tabSelected="1" workbookViewId="0">
      <selection activeCell="F3" sqref="F3"/>
    </sheetView>
  </sheetViews>
  <sheetFormatPr baseColWidth="10" defaultRowHeight="15" x14ac:dyDescent="0.2"/>
  <cols>
    <col min="1" max="1" width="53.1640625" customWidth="1"/>
    <col min="2" max="2" width="31.5" customWidth="1"/>
    <col min="3" max="3" width="15.6640625" customWidth="1"/>
    <col min="4" max="4" width="13.6640625" customWidth="1"/>
    <col min="5" max="5" width="12.6640625" customWidth="1"/>
  </cols>
  <sheetData>
    <row r="2" spans="1:8" x14ac:dyDescent="0.2">
      <c r="A2" t="s">
        <v>5</v>
      </c>
      <c r="B2" t="s">
        <v>16</v>
      </c>
      <c r="C2" t="s">
        <v>29</v>
      </c>
      <c r="D2" t="s">
        <v>30</v>
      </c>
      <c r="E2" t="s">
        <v>31</v>
      </c>
      <c r="F2" t="s">
        <v>4</v>
      </c>
      <c r="G2" t="s">
        <v>14</v>
      </c>
      <c r="H2" t="s">
        <v>15</v>
      </c>
    </row>
    <row r="3" spans="1:8" x14ac:dyDescent="0.2">
      <c r="A3" t="e" vm="1141">
        <v>#VALUE!</v>
      </c>
      <c r="B3" t="str" cm="1">
        <f t="array" ref="B3">_FV(Table2[[#This Row],[Stock]],"Exchange")</f>
        <v>Australian Securities Exchange</v>
      </c>
      <c r="C3" t="str" cm="1">
        <f t="array" ref="C3">_FV(Table2[[#This Row],[Stock]],"Ticker symbol",TRUE)</f>
        <v>BLD</v>
      </c>
      <c r="D3" s="22" cm="1">
        <f t="array" ref="D3">_FV(Table2[[#This Row],[Stock]],"52 week high",TRUE)</f>
        <v>4.17</v>
      </c>
      <c r="E3" s="22" cm="1">
        <f t="array" ref="E3">_FV(Table2[[#This Row],[Stock]],"52 week low",TRUE)</f>
        <v>2.48</v>
      </c>
      <c r="F3" s="22" cm="1">
        <f t="array" ref="F3">_FV(Table2[[#This Row],[Stock]],"Price")</f>
        <v>3.56</v>
      </c>
      <c r="G3" s="22" cm="1">
        <f t="array" ref="G3">_FV(Table2[[#This Row],[Stock]],"P/E",TRUE)</f>
        <v>3.97</v>
      </c>
      <c r="H3" s="22" cm="1">
        <f t="array" ref="H3">_FV(Table2[[#This Row],[Stock]],"Change")</f>
        <v>0.11</v>
      </c>
    </row>
    <row r="4" spans="1:8" x14ac:dyDescent="0.2">
      <c r="A4" t="e" vm="1142">
        <v>#VALUE!</v>
      </c>
      <c r="B4" t="str" cm="1">
        <f t="array" ref="B4">_FV(Table2[[#This Row],[Stock]],"Exchange")</f>
        <v>Australian Securities Exchange</v>
      </c>
      <c r="C4" t="str" cm="1">
        <f t="array" ref="C4">_FV(Table2[[#This Row],[Stock]],"Ticker symbol",TRUE)</f>
        <v>ASB</v>
      </c>
      <c r="D4" s="22" cm="1">
        <f t="array" ref="D4">_FV(Table2[[#This Row],[Stock]],"52 week high",TRUE)</f>
        <v>2.82</v>
      </c>
      <c r="E4" s="22" cm="1">
        <f t="array" ref="E4">_FV(Table2[[#This Row],[Stock]],"52 week low",TRUE)</f>
        <v>1.69</v>
      </c>
      <c r="F4" s="22" cm="1">
        <f t="array" ref="F4">_FV(Table2[[#This Row],[Stock]],"Price")</f>
        <v>1.6950000000000001</v>
      </c>
      <c r="G4" s="22" cm="1">
        <f t="array" ref="G4">_FV(Table2[[#This Row],[Stock]],"P/E",TRUE)</f>
        <v>8.02</v>
      </c>
      <c r="H4" s="22" cm="1">
        <f t="array" ref="H4">_FV(Table2[[#This Row],[Stock]],"Change")</f>
        <v>-7.0000000000000007E-2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Ledger</vt:lpstr>
      <vt:lpstr>Last 12 Months</vt:lpstr>
      <vt:lpstr>Watchlist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2023-01-25T19:27:42Z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