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xcel\"/>
    </mc:Choice>
  </mc:AlternateContent>
  <bookViews>
    <workbookView xWindow="0" yWindow="0" windowWidth="20400" windowHeight="7755" firstSheet="7" activeTab="10"/>
  </bookViews>
  <sheets>
    <sheet name="Data" sheetId="1" r:id="rId1"/>
    <sheet name="Change in Selling Price" sheetId="2" r:id="rId2"/>
    <sheet name="Increase in unit cost" sheetId="3" r:id="rId3"/>
    <sheet name="Discount on all Products" sheetId="4" r:id="rId4"/>
    <sheet name="Increase in unit sold" sheetId="5" r:id="rId5"/>
    <sheet name="Fixed costs Addtion" sheetId="6" r:id="rId6"/>
    <sheet name="Change in sales Mix" sheetId="7" r:id="rId7"/>
    <sheet name="Seasonal sales Increase" sheetId="8" r:id="rId8"/>
    <sheet name="Discount Impact" sheetId="9" r:id="rId9"/>
    <sheet name="Margin Adjustment" sheetId="12" r:id="rId10"/>
    <sheet name="Break-Even Point" sheetId="1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4" l="1"/>
  <c r="J3" i="14"/>
  <c r="J4" i="14"/>
  <c r="J5" i="14"/>
  <c r="J6" i="14"/>
  <c r="J7" i="14"/>
  <c r="J8" i="14"/>
  <c r="J9" i="14"/>
  <c r="J2" i="12"/>
  <c r="K4" i="12"/>
  <c r="K6" i="12"/>
  <c r="J3" i="12"/>
  <c r="K3" i="12" s="1"/>
  <c r="J4" i="12"/>
  <c r="J5" i="12"/>
  <c r="K5" i="12" s="1"/>
  <c r="J6" i="12"/>
  <c r="J7" i="12"/>
  <c r="K7" i="12" s="1"/>
  <c r="J8" i="12"/>
  <c r="K8" i="12" s="1"/>
  <c r="J9" i="12"/>
  <c r="K9" i="12" s="1"/>
  <c r="K2" i="12"/>
  <c r="K3" i="9" l="1"/>
  <c r="K4" i="9"/>
  <c r="K5" i="9"/>
  <c r="K6" i="9"/>
  <c r="K7" i="9"/>
  <c r="K8" i="9"/>
  <c r="K9" i="9"/>
  <c r="K2" i="9"/>
  <c r="J2" i="9"/>
  <c r="J3" i="9"/>
  <c r="J4" i="9"/>
  <c r="J5" i="9"/>
  <c r="J6" i="9"/>
  <c r="J7" i="9"/>
  <c r="J8" i="9"/>
  <c r="J9" i="9"/>
  <c r="K3" i="8"/>
  <c r="K4" i="8"/>
  <c r="K5" i="8"/>
  <c r="K6" i="8"/>
  <c r="K7" i="8"/>
  <c r="K8" i="8"/>
  <c r="K9" i="8"/>
  <c r="K2" i="8"/>
  <c r="J3" i="8"/>
  <c r="J4" i="8"/>
  <c r="J5" i="8"/>
  <c r="J6" i="8"/>
  <c r="J7" i="8"/>
  <c r="J8" i="8"/>
  <c r="J9" i="8"/>
  <c r="J2" i="8"/>
  <c r="L3" i="7"/>
  <c r="K3" i="7"/>
  <c r="M4" i="7"/>
  <c r="M5" i="7"/>
  <c r="M6" i="7"/>
  <c r="M7" i="7"/>
  <c r="M8" i="7"/>
  <c r="M9" i="7"/>
  <c r="M10" i="7"/>
  <c r="M3" i="7"/>
  <c r="L4" i="7"/>
  <c r="L5" i="7"/>
  <c r="L6" i="7"/>
  <c r="L7" i="7"/>
  <c r="L8" i="7"/>
  <c r="L9" i="7"/>
  <c r="L10" i="7"/>
  <c r="K4" i="7"/>
  <c r="K5" i="7"/>
  <c r="K6" i="7"/>
  <c r="K7" i="7"/>
  <c r="K8" i="7"/>
  <c r="K9" i="7"/>
  <c r="K10" i="7"/>
  <c r="G5" i="7"/>
  <c r="G4" i="7"/>
  <c r="M5" i="6" l="1"/>
  <c r="M4" i="6"/>
  <c r="M4" i="5"/>
  <c r="M5" i="5"/>
  <c r="M6" i="5"/>
  <c r="M7" i="5"/>
  <c r="M8" i="5"/>
  <c r="M9" i="5"/>
  <c r="M10" i="5"/>
  <c r="M3" i="5"/>
  <c r="L3" i="5"/>
  <c r="L4" i="5"/>
  <c r="L5" i="5"/>
  <c r="L6" i="5"/>
  <c r="L7" i="5"/>
  <c r="L8" i="5"/>
  <c r="L9" i="5"/>
  <c r="L10" i="5"/>
  <c r="K4" i="5"/>
  <c r="K5" i="5"/>
  <c r="K6" i="5"/>
  <c r="K7" i="5"/>
  <c r="K8" i="5"/>
  <c r="K9" i="5"/>
  <c r="K10" i="5"/>
  <c r="K3" i="5"/>
  <c r="L11" i="4"/>
  <c r="L4" i="4"/>
  <c r="L5" i="4"/>
  <c r="L6" i="4"/>
  <c r="L7" i="4"/>
  <c r="L8" i="4"/>
  <c r="L9" i="4"/>
  <c r="L10" i="4"/>
  <c r="L3" i="4"/>
  <c r="K3" i="4"/>
  <c r="K4" i="4"/>
  <c r="K5" i="4"/>
  <c r="K6" i="4"/>
  <c r="K7" i="4"/>
  <c r="K8" i="4"/>
  <c r="K9" i="4"/>
  <c r="K10" i="4"/>
  <c r="L3" i="3"/>
  <c r="L4" i="3"/>
  <c r="L5" i="3"/>
  <c r="L6" i="3"/>
  <c r="L7" i="3"/>
  <c r="L8" i="3"/>
  <c r="K3" i="3"/>
  <c r="K4" i="3"/>
  <c r="K5" i="3"/>
  <c r="K6" i="3"/>
  <c r="K7" i="3"/>
  <c r="K8" i="3"/>
  <c r="L9" i="3"/>
  <c r="L10" i="3"/>
  <c r="K10" i="3"/>
  <c r="K9" i="3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</calcChain>
</file>

<file path=xl/sharedStrings.xml><?xml version="1.0" encoding="utf-8"?>
<sst xmlns="http://schemas.openxmlformats.org/spreadsheetml/2006/main" count="298" uniqueCount="35">
  <si>
    <t>Product ID</t>
  </si>
  <si>
    <t>Product Name</t>
  </si>
  <si>
    <t>Category</t>
  </si>
  <si>
    <t>Current Price</t>
  </si>
  <si>
    <t>Unit Cost</t>
  </si>
  <si>
    <t>Units Sold</t>
  </si>
  <si>
    <t>Total Reverse</t>
  </si>
  <si>
    <t>Total cost</t>
  </si>
  <si>
    <t>Profit</t>
  </si>
  <si>
    <t>Widget A</t>
  </si>
  <si>
    <t>Gadgets</t>
  </si>
  <si>
    <t>Widget B</t>
  </si>
  <si>
    <t>Gadged X</t>
  </si>
  <si>
    <t>Gadged Y</t>
  </si>
  <si>
    <t>Thingamajig</t>
  </si>
  <si>
    <t>Doodad</t>
  </si>
  <si>
    <t>Gizmoz</t>
  </si>
  <si>
    <t>Devices</t>
  </si>
  <si>
    <t>Accessories</t>
  </si>
  <si>
    <t>Tools</t>
  </si>
  <si>
    <t>New Price</t>
  </si>
  <si>
    <t>New Total Revenue</t>
  </si>
  <si>
    <t>New Profit</t>
  </si>
  <si>
    <t>New Total Cost</t>
  </si>
  <si>
    <t>Total Revenue</t>
  </si>
  <si>
    <t>Discounted Price</t>
  </si>
  <si>
    <t>Overall Impact</t>
  </si>
  <si>
    <t>New Units Sold</t>
  </si>
  <si>
    <t>Total Profit</t>
  </si>
  <si>
    <t>Fixed Cost</t>
  </si>
  <si>
    <t>New Cost Total</t>
  </si>
  <si>
    <t>Seasonal Units Sold</t>
  </si>
  <si>
    <t>Discount Price for Volume</t>
  </si>
  <si>
    <t>New Selling Price</t>
  </si>
  <si>
    <t>Break-Even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</si>
</sst>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.5"/>
      <color theme="1"/>
      <name val="Times New Roman"/>
      <family val="1"/>
    </font>
    <font>
      <sz val="12.5"/>
      <color theme="1"/>
      <name val="Times New Roman"/>
      <family val="1"/>
    </font>
    <font>
      <sz val="12.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0" borderId="0" xfId="0" applyFont="1"/>
    <xf numFmtId="0" fontId="4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5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/>
    <xf numFmtId="0" fontId="5" fillId="3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B2" sqref="B2:J10"/>
    </sheetView>
  </sheetViews>
  <sheetFormatPr defaultRowHeight="18.75" x14ac:dyDescent="0.3"/>
  <cols>
    <col min="1" max="1" width="9.140625" style="2"/>
    <col min="2" max="2" width="14.42578125" style="2" bestFit="1" customWidth="1"/>
    <col min="3" max="3" width="18.42578125" style="2" bestFit="1" customWidth="1"/>
    <col min="4" max="4" width="14.42578125" style="2" bestFit="1" customWidth="1"/>
    <col min="5" max="5" width="17.7109375" style="2" bestFit="1" customWidth="1"/>
    <col min="6" max="6" width="12.28515625" style="2" bestFit="1" customWidth="1"/>
    <col min="7" max="7" width="13.140625" style="2" bestFit="1" customWidth="1"/>
    <col min="8" max="8" width="18" style="2" bestFit="1" customWidth="1"/>
    <col min="9" max="9" width="13" style="2" bestFit="1" customWidth="1"/>
    <col min="10" max="10" width="8" style="2" customWidth="1"/>
    <col min="11" max="11" width="14.140625" style="2" customWidth="1"/>
    <col min="12" max="12" width="21.85546875" style="2" customWidth="1"/>
    <col min="13" max="13" width="12.85546875" style="2" customWidth="1"/>
    <col min="14" max="16384" width="9.140625" style="2"/>
  </cols>
  <sheetData>
    <row r="2" spans="2:11" x14ac:dyDescent="0.3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24</v>
      </c>
      <c r="I2" s="9" t="s">
        <v>7</v>
      </c>
      <c r="J2" s="9" t="s">
        <v>8</v>
      </c>
      <c r="K2" s="8"/>
    </row>
    <row r="3" spans="2:11" x14ac:dyDescent="0.3">
      <c r="B3" s="4">
        <v>101</v>
      </c>
      <c r="C3" s="4" t="s">
        <v>9</v>
      </c>
      <c r="D3" s="4" t="s">
        <v>10</v>
      </c>
      <c r="E3" s="4">
        <v>20</v>
      </c>
      <c r="F3" s="4">
        <v>10</v>
      </c>
      <c r="G3" s="4">
        <v>200</v>
      </c>
      <c r="H3" s="4">
        <v>4000</v>
      </c>
      <c r="I3" s="4">
        <v>2000</v>
      </c>
      <c r="J3" s="4">
        <v>2000</v>
      </c>
    </row>
    <row r="4" spans="2:11" x14ac:dyDescent="0.3">
      <c r="B4" s="4">
        <v>102</v>
      </c>
      <c r="C4" s="4" t="s">
        <v>11</v>
      </c>
      <c r="D4" s="4" t="s">
        <v>10</v>
      </c>
      <c r="E4" s="4">
        <v>15</v>
      </c>
      <c r="F4" s="4">
        <v>8</v>
      </c>
      <c r="G4" s="4">
        <v>300</v>
      </c>
      <c r="H4" s="4">
        <v>4500</v>
      </c>
      <c r="I4" s="4">
        <v>2400</v>
      </c>
      <c r="J4" s="4">
        <v>2100</v>
      </c>
    </row>
    <row r="5" spans="2:11" x14ac:dyDescent="0.3">
      <c r="B5" s="4">
        <v>103</v>
      </c>
      <c r="C5" s="4" t="s">
        <v>12</v>
      </c>
      <c r="D5" s="4" t="s">
        <v>17</v>
      </c>
      <c r="E5" s="4">
        <v>50</v>
      </c>
      <c r="F5" s="4">
        <v>30</v>
      </c>
      <c r="G5" s="4">
        <v>100</v>
      </c>
      <c r="H5" s="4">
        <v>5000</v>
      </c>
      <c r="I5" s="4">
        <v>300</v>
      </c>
      <c r="J5" s="4">
        <v>2000</v>
      </c>
    </row>
    <row r="6" spans="2:11" x14ac:dyDescent="0.3">
      <c r="B6" s="4">
        <v>104</v>
      </c>
      <c r="C6" s="4" t="s">
        <v>13</v>
      </c>
      <c r="D6" s="4" t="s">
        <v>17</v>
      </c>
      <c r="E6" s="4">
        <v>45</v>
      </c>
      <c r="F6" s="4">
        <v>25</v>
      </c>
      <c r="G6" s="4">
        <v>150</v>
      </c>
      <c r="H6" s="4">
        <v>6750</v>
      </c>
      <c r="I6" s="4">
        <v>3750</v>
      </c>
      <c r="J6" s="4">
        <v>3000</v>
      </c>
    </row>
    <row r="7" spans="2:11" x14ac:dyDescent="0.3">
      <c r="B7" s="4">
        <v>105</v>
      </c>
      <c r="C7" s="4" t="s">
        <v>14</v>
      </c>
      <c r="D7" s="4" t="s">
        <v>18</v>
      </c>
      <c r="E7" s="4">
        <v>5</v>
      </c>
      <c r="F7" s="4">
        <v>2</v>
      </c>
      <c r="G7" s="4">
        <v>500</v>
      </c>
      <c r="H7" s="4">
        <v>2500</v>
      </c>
      <c r="I7" s="4">
        <v>1000</v>
      </c>
      <c r="J7" s="4">
        <v>1500</v>
      </c>
    </row>
    <row r="8" spans="2:11" x14ac:dyDescent="0.3">
      <c r="B8" s="4">
        <v>106</v>
      </c>
      <c r="C8" s="4" t="s">
        <v>15</v>
      </c>
      <c r="D8" s="4" t="s">
        <v>18</v>
      </c>
      <c r="E8" s="4">
        <v>10</v>
      </c>
      <c r="F8" s="4">
        <v>5</v>
      </c>
      <c r="G8" s="4">
        <v>400</v>
      </c>
      <c r="H8" s="4">
        <v>4000</v>
      </c>
      <c r="I8" s="4">
        <v>2000</v>
      </c>
      <c r="J8" s="4">
        <v>2000</v>
      </c>
    </row>
    <row r="9" spans="2:11" x14ac:dyDescent="0.3">
      <c r="B9" s="4">
        <v>107</v>
      </c>
      <c r="C9" s="4" t="s">
        <v>16</v>
      </c>
      <c r="D9" s="4" t="s">
        <v>19</v>
      </c>
      <c r="E9" s="4">
        <v>35</v>
      </c>
      <c r="F9" s="4">
        <v>20</v>
      </c>
      <c r="G9" s="4">
        <v>200</v>
      </c>
      <c r="H9" s="4">
        <v>7000</v>
      </c>
      <c r="I9" s="4">
        <v>4000</v>
      </c>
      <c r="J9" s="4">
        <v>3000</v>
      </c>
    </row>
    <row r="10" spans="2:11" x14ac:dyDescent="0.3">
      <c r="B10" s="4">
        <v>108</v>
      </c>
      <c r="C10" s="4" t="s">
        <v>16</v>
      </c>
      <c r="D10" s="4" t="s">
        <v>19</v>
      </c>
      <c r="E10" s="4">
        <v>40</v>
      </c>
      <c r="F10" s="4">
        <v>22</v>
      </c>
      <c r="G10" s="4">
        <v>150</v>
      </c>
      <c r="H10" s="4">
        <v>6000</v>
      </c>
      <c r="I10" s="4">
        <v>3300</v>
      </c>
      <c r="J10" s="4">
        <v>2700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12" sqref="C12"/>
    </sheetView>
  </sheetViews>
  <sheetFormatPr defaultRowHeight="15" x14ac:dyDescent="0.25"/>
  <cols>
    <col min="1" max="1" width="14.42578125" bestFit="1" customWidth="1"/>
    <col min="2" max="2" width="18.42578125" bestFit="1" customWidth="1"/>
    <col min="3" max="3" width="14.42578125" bestFit="1" customWidth="1"/>
    <col min="4" max="4" width="17.7109375" bestFit="1" customWidth="1"/>
    <col min="5" max="5" width="12.28515625" bestFit="1" customWidth="1"/>
    <col min="6" max="6" width="13.140625" bestFit="1" customWidth="1"/>
    <col min="7" max="7" width="18.5703125" bestFit="1" customWidth="1"/>
    <col min="8" max="8" width="13" bestFit="1" customWidth="1"/>
    <col min="9" max="9" width="8" bestFit="1" customWidth="1"/>
    <col min="10" max="10" width="22.42578125" bestFit="1" customWidth="1"/>
    <col min="11" max="11" width="14.140625" bestFit="1" customWidth="1"/>
  </cols>
  <sheetData>
    <row r="1" spans="1:11" ht="18.75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24</v>
      </c>
      <c r="H1" s="12" t="s">
        <v>7</v>
      </c>
      <c r="I1" s="12" t="s">
        <v>8</v>
      </c>
      <c r="J1" s="6" t="s">
        <v>33</v>
      </c>
      <c r="K1" s="6" t="s">
        <v>22</v>
      </c>
    </row>
    <row r="2" spans="1:11" ht="18.75" x14ac:dyDescent="0.3">
      <c r="A2" s="4">
        <v>101</v>
      </c>
      <c r="B2" s="4" t="s">
        <v>9</v>
      </c>
      <c r="C2" s="4" t="s">
        <v>10</v>
      </c>
      <c r="D2" s="4">
        <v>20</v>
      </c>
      <c r="E2" s="4">
        <v>10</v>
      </c>
      <c r="F2" s="4">
        <v>200</v>
      </c>
      <c r="G2" s="4">
        <v>4000</v>
      </c>
      <c r="H2" s="4">
        <v>2000</v>
      </c>
      <c r="I2" s="4">
        <v>2000</v>
      </c>
      <c r="J2" s="37">
        <f>E2/(1-40%)</f>
        <v>16.666666666666668</v>
      </c>
      <c r="K2" s="37">
        <f>J2*F2-H2</f>
        <v>1333.3333333333335</v>
      </c>
    </row>
    <row r="3" spans="1:11" ht="18.75" x14ac:dyDescent="0.3">
      <c r="A3" s="4">
        <v>102</v>
      </c>
      <c r="B3" s="4" t="s">
        <v>11</v>
      </c>
      <c r="C3" s="4" t="s">
        <v>10</v>
      </c>
      <c r="D3" s="4">
        <v>15</v>
      </c>
      <c r="E3" s="4">
        <v>8</v>
      </c>
      <c r="F3" s="4">
        <v>300</v>
      </c>
      <c r="G3" s="4">
        <v>4500</v>
      </c>
      <c r="H3" s="4">
        <v>2400</v>
      </c>
      <c r="I3" s="4">
        <v>2100</v>
      </c>
      <c r="J3" s="37">
        <f t="shared" ref="J3:J9" si="0">E3/(1-40%)</f>
        <v>13.333333333333334</v>
      </c>
      <c r="K3" s="37">
        <f>J3*F3-H3</f>
        <v>1600</v>
      </c>
    </row>
    <row r="4" spans="1:11" ht="18.75" x14ac:dyDescent="0.3">
      <c r="A4" s="4">
        <v>103</v>
      </c>
      <c r="B4" s="4" t="s">
        <v>12</v>
      </c>
      <c r="C4" s="4" t="s">
        <v>17</v>
      </c>
      <c r="D4" s="4">
        <v>50</v>
      </c>
      <c r="E4" s="4">
        <v>30</v>
      </c>
      <c r="F4" s="4">
        <v>100</v>
      </c>
      <c r="G4" s="4">
        <v>5000</v>
      </c>
      <c r="H4" s="4">
        <v>300</v>
      </c>
      <c r="I4" s="4">
        <v>2000</v>
      </c>
      <c r="J4" s="37">
        <f t="shared" si="0"/>
        <v>50</v>
      </c>
      <c r="K4" s="37">
        <f>J4*F4-H4</f>
        <v>4700</v>
      </c>
    </row>
    <row r="5" spans="1:11" ht="18.75" x14ac:dyDescent="0.3">
      <c r="A5" s="4">
        <v>104</v>
      </c>
      <c r="B5" s="4" t="s">
        <v>13</v>
      </c>
      <c r="C5" s="4" t="s">
        <v>17</v>
      </c>
      <c r="D5" s="4">
        <v>45</v>
      </c>
      <c r="E5" s="4">
        <v>25</v>
      </c>
      <c r="F5" s="4">
        <v>150</v>
      </c>
      <c r="G5" s="4">
        <v>6750</v>
      </c>
      <c r="H5" s="4">
        <v>3750</v>
      </c>
      <c r="I5" s="4">
        <v>3000</v>
      </c>
      <c r="J5" s="37">
        <f t="shared" si="0"/>
        <v>41.666666666666671</v>
      </c>
      <c r="K5" s="37">
        <f>J5*F5-H5</f>
        <v>2500.0000000000009</v>
      </c>
    </row>
    <row r="6" spans="1:11" ht="18.75" x14ac:dyDescent="0.3">
      <c r="A6" s="4">
        <v>105</v>
      </c>
      <c r="B6" s="4" t="s">
        <v>14</v>
      </c>
      <c r="C6" s="4" t="s">
        <v>18</v>
      </c>
      <c r="D6" s="4">
        <v>5</v>
      </c>
      <c r="E6" s="4">
        <v>2</v>
      </c>
      <c r="F6" s="4">
        <v>500</v>
      </c>
      <c r="G6" s="4">
        <v>2500</v>
      </c>
      <c r="H6" s="4">
        <v>1000</v>
      </c>
      <c r="I6" s="4">
        <v>1500</v>
      </c>
      <c r="J6" s="37">
        <f t="shared" si="0"/>
        <v>3.3333333333333335</v>
      </c>
      <c r="K6" s="37">
        <f>J6*F6-H6</f>
        <v>666.66666666666674</v>
      </c>
    </row>
    <row r="7" spans="1:11" ht="18.75" x14ac:dyDescent="0.3">
      <c r="A7" s="4">
        <v>106</v>
      </c>
      <c r="B7" s="4" t="s">
        <v>15</v>
      </c>
      <c r="C7" s="4" t="s">
        <v>18</v>
      </c>
      <c r="D7" s="4">
        <v>10</v>
      </c>
      <c r="E7" s="4">
        <v>5</v>
      </c>
      <c r="F7" s="4">
        <v>400</v>
      </c>
      <c r="G7" s="4">
        <v>4000</v>
      </c>
      <c r="H7" s="4">
        <v>2000</v>
      </c>
      <c r="I7" s="4">
        <v>2000</v>
      </c>
      <c r="J7" s="37">
        <f t="shared" si="0"/>
        <v>8.3333333333333339</v>
      </c>
      <c r="K7" s="37">
        <f>J7*F7-H7</f>
        <v>1333.3333333333335</v>
      </c>
    </row>
    <row r="8" spans="1:11" ht="18.75" x14ac:dyDescent="0.3">
      <c r="A8" s="4">
        <v>107</v>
      </c>
      <c r="B8" s="4" t="s">
        <v>16</v>
      </c>
      <c r="C8" s="4" t="s">
        <v>19</v>
      </c>
      <c r="D8" s="4">
        <v>35</v>
      </c>
      <c r="E8" s="4">
        <v>20</v>
      </c>
      <c r="F8" s="4">
        <v>200</v>
      </c>
      <c r="G8" s="4">
        <v>7000</v>
      </c>
      <c r="H8" s="4">
        <v>4000</v>
      </c>
      <c r="I8" s="4">
        <v>3000</v>
      </c>
      <c r="J8" s="37">
        <f t="shared" si="0"/>
        <v>33.333333333333336</v>
      </c>
      <c r="K8" s="37">
        <f>J8*F8-H8</f>
        <v>2666.666666666667</v>
      </c>
    </row>
    <row r="9" spans="1:11" ht="18.75" x14ac:dyDescent="0.3">
      <c r="A9" s="4">
        <v>108</v>
      </c>
      <c r="B9" s="4" t="s">
        <v>16</v>
      </c>
      <c r="C9" s="4" t="s">
        <v>19</v>
      </c>
      <c r="D9" s="4">
        <v>40</v>
      </c>
      <c r="E9" s="4">
        <v>22</v>
      </c>
      <c r="F9" s="4">
        <v>150</v>
      </c>
      <c r="G9" s="4">
        <v>6000</v>
      </c>
      <c r="H9" s="4">
        <v>3300</v>
      </c>
      <c r="I9" s="4">
        <v>2700</v>
      </c>
      <c r="J9" s="37">
        <f t="shared" si="0"/>
        <v>36.666666666666671</v>
      </c>
      <c r="K9" s="37">
        <f>J9*F9-H9</f>
        <v>2200.0000000000009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2" sqref="J2"/>
    </sheetView>
  </sheetViews>
  <sheetFormatPr defaultRowHeight="15" x14ac:dyDescent="0.25"/>
  <cols>
    <col min="1" max="1" width="14.42578125" bestFit="1" customWidth="1"/>
    <col min="2" max="2" width="18.42578125" bestFit="1" customWidth="1"/>
    <col min="3" max="3" width="14.42578125" bestFit="1" customWidth="1"/>
    <col min="4" max="4" width="17.7109375" bestFit="1" customWidth="1"/>
    <col min="5" max="5" width="12.28515625" bestFit="1" customWidth="1"/>
    <col min="6" max="6" width="13.140625" bestFit="1" customWidth="1"/>
    <col min="7" max="7" width="18.5703125" bestFit="1" customWidth="1"/>
    <col min="8" max="8" width="13" bestFit="1" customWidth="1"/>
    <col min="9" max="9" width="8" bestFit="1" customWidth="1"/>
    <col min="10" max="10" width="22.140625" customWidth="1"/>
  </cols>
  <sheetData>
    <row r="1" spans="1:10" ht="18.75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24</v>
      </c>
      <c r="H1" s="12" t="s">
        <v>7</v>
      </c>
      <c r="I1" s="12" t="s">
        <v>8</v>
      </c>
      <c r="J1" s="6" t="s">
        <v>34</v>
      </c>
    </row>
    <row r="2" spans="1:10" ht="18.75" x14ac:dyDescent="0.3">
      <c r="A2" s="4">
        <v>101</v>
      </c>
      <c r="B2" s="4" t="s">
        <v>9</v>
      </c>
      <c r="C2" s="4" t="s">
        <v>10</v>
      </c>
      <c r="D2" s="4">
        <v>20</v>
      </c>
      <c r="E2" s="4">
        <v>10</v>
      </c>
      <c r="F2" s="4">
        <v>200</v>
      </c>
      <c r="G2" s="4">
        <v>4000</v>
      </c>
      <c r="H2" s="4">
        <v>2000</v>
      </c>
      <c r="I2" s="4">
        <v>2000</v>
      </c>
      <c r="J2" s="38">
        <f>5000/($D2-$E2)</f>
        <v>500</v>
      </c>
    </row>
    <row r="3" spans="1:10" ht="18.75" x14ac:dyDescent="0.3">
      <c r="A3" s="4">
        <v>102</v>
      </c>
      <c r="B3" s="4" t="s">
        <v>11</v>
      </c>
      <c r="C3" s="4" t="s">
        <v>10</v>
      </c>
      <c r="D3" s="4">
        <v>15</v>
      </c>
      <c r="E3" s="4">
        <v>8</v>
      </c>
      <c r="F3" s="4">
        <v>300</v>
      </c>
      <c r="G3" s="4">
        <v>4500</v>
      </c>
      <c r="H3" s="4">
        <v>2400</v>
      </c>
      <c r="I3" s="4">
        <v>2100</v>
      </c>
      <c r="J3" s="38">
        <f t="shared" ref="J3:J9" si="0">5000/($D3-$E3)</f>
        <v>714.28571428571433</v>
      </c>
    </row>
    <row r="4" spans="1:10" ht="18.75" x14ac:dyDescent="0.3">
      <c r="A4" s="4">
        <v>103</v>
      </c>
      <c r="B4" s="4" t="s">
        <v>12</v>
      </c>
      <c r="C4" s="4" t="s">
        <v>17</v>
      </c>
      <c r="D4" s="4">
        <v>50</v>
      </c>
      <c r="E4" s="4">
        <v>30</v>
      </c>
      <c r="F4" s="4">
        <v>100</v>
      </c>
      <c r="G4" s="4">
        <v>5000</v>
      </c>
      <c r="H4" s="4">
        <v>300</v>
      </c>
      <c r="I4" s="4">
        <v>2000</v>
      </c>
      <c r="J4" s="38">
        <f t="shared" si="0"/>
        <v>250</v>
      </c>
    </row>
    <row r="5" spans="1:10" ht="18.75" x14ac:dyDescent="0.3">
      <c r="A5" s="4">
        <v>104</v>
      </c>
      <c r="B5" s="4" t="s">
        <v>13</v>
      </c>
      <c r="C5" s="4" t="s">
        <v>17</v>
      </c>
      <c r="D5" s="4">
        <v>45</v>
      </c>
      <c r="E5" s="4">
        <v>25</v>
      </c>
      <c r="F5" s="4">
        <v>150</v>
      </c>
      <c r="G5" s="4">
        <v>6750</v>
      </c>
      <c r="H5" s="4">
        <v>3750</v>
      </c>
      <c r="I5" s="4">
        <v>3000</v>
      </c>
      <c r="J5" s="38">
        <f t="shared" si="0"/>
        <v>250</v>
      </c>
    </row>
    <row r="6" spans="1:10" ht="18.75" x14ac:dyDescent="0.3">
      <c r="A6" s="4">
        <v>105</v>
      </c>
      <c r="B6" s="4" t="s">
        <v>14</v>
      </c>
      <c r="C6" s="4" t="s">
        <v>18</v>
      </c>
      <c r="D6" s="4">
        <v>5</v>
      </c>
      <c r="E6" s="4">
        <v>2</v>
      </c>
      <c r="F6" s="4">
        <v>500</v>
      </c>
      <c r="G6" s="4">
        <v>2500</v>
      </c>
      <c r="H6" s="4">
        <v>1000</v>
      </c>
      <c r="I6" s="4">
        <v>1500</v>
      </c>
      <c r="J6" s="38">
        <f t="shared" si="0"/>
        <v>1666.6666666666667</v>
      </c>
    </row>
    <row r="7" spans="1:10" ht="18.75" x14ac:dyDescent="0.3">
      <c r="A7" s="4">
        <v>106</v>
      </c>
      <c r="B7" s="4" t="s">
        <v>15</v>
      </c>
      <c r="C7" s="4" t="s">
        <v>18</v>
      </c>
      <c r="D7" s="4">
        <v>10</v>
      </c>
      <c r="E7" s="4">
        <v>5</v>
      </c>
      <c r="F7" s="4">
        <v>400</v>
      </c>
      <c r="G7" s="4">
        <v>4000</v>
      </c>
      <c r="H7" s="4">
        <v>2000</v>
      </c>
      <c r="I7" s="4">
        <v>2000</v>
      </c>
      <c r="J7" s="38">
        <f t="shared" si="0"/>
        <v>1000</v>
      </c>
    </row>
    <row r="8" spans="1:10" ht="18.75" x14ac:dyDescent="0.3">
      <c r="A8" s="4">
        <v>107</v>
      </c>
      <c r="B8" s="4" t="s">
        <v>16</v>
      </c>
      <c r="C8" s="4" t="s">
        <v>19</v>
      </c>
      <c r="D8" s="4">
        <v>35</v>
      </c>
      <c r="E8" s="4">
        <v>20</v>
      </c>
      <c r="F8" s="4">
        <v>200</v>
      </c>
      <c r="G8" s="4">
        <v>7000</v>
      </c>
      <c r="H8" s="4">
        <v>4000</v>
      </c>
      <c r="I8" s="4">
        <v>3000</v>
      </c>
      <c r="J8" s="38">
        <f t="shared" si="0"/>
        <v>333.33333333333331</v>
      </c>
    </row>
    <row r="9" spans="1:10" ht="18.75" x14ac:dyDescent="0.3">
      <c r="A9" s="4">
        <v>108</v>
      </c>
      <c r="B9" s="4" t="s">
        <v>16</v>
      </c>
      <c r="C9" s="4" t="s">
        <v>19</v>
      </c>
      <c r="D9" s="4">
        <v>40</v>
      </c>
      <c r="E9" s="4">
        <v>22</v>
      </c>
      <c r="F9" s="4">
        <v>150</v>
      </c>
      <c r="G9" s="4">
        <v>6000</v>
      </c>
      <c r="H9" s="4">
        <v>3300</v>
      </c>
      <c r="I9" s="4">
        <v>2700</v>
      </c>
      <c r="J9" s="38">
        <f t="shared" si="0"/>
        <v>277.77777777777777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topLeftCell="B1" workbookViewId="0">
      <selection activeCell="E18" sqref="E18"/>
    </sheetView>
  </sheetViews>
  <sheetFormatPr defaultRowHeight="15" x14ac:dyDescent="0.25"/>
  <cols>
    <col min="2" max="2" width="14.42578125" bestFit="1" customWidth="1"/>
    <col min="3" max="3" width="18.42578125" bestFit="1" customWidth="1"/>
    <col min="4" max="4" width="14.42578125" bestFit="1" customWidth="1"/>
    <col min="5" max="5" width="17.7109375" bestFit="1" customWidth="1"/>
    <col min="6" max="6" width="12.28515625" bestFit="1" customWidth="1"/>
    <col min="7" max="7" width="13.140625" bestFit="1" customWidth="1"/>
    <col min="8" max="8" width="18" bestFit="1" customWidth="1"/>
    <col min="9" max="9" width="13" bestFit="1" customWidth="1"/>
    <col min="10" max="10" width="8" bestFit="1" customWidth="1"/>
    <col min="11" max="11" width="13.5703125" bestFit="1" customWidth="1"/>
    <col min="12" max="12" width="24.7109375" bestFit="1" customWidth="1"/>
    <col min="13" max="13" width="14.140625" bestFit="1" customWidth="1"/>
  </cols>
  <sheetData>
    <row r="2" spans="2:13" ht="18.75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20</v>
      </c>
      <c r="L2" s="7" t="s">
        <v>21</v>
      </c>
      <c r="M2" s="7" t="s">
        <v>22</v>
      </c>
    </row>
    <row r="3" spans="2:13" ht="18.75" x14ac:dyDescent="0.3">
      <c r="B3" s="4">
        <v>101</v>
      </c>
      <c r="C3" s="4" t="s">
        <v>9</v>
      </c>
      <c r="D3" s="4" t="s">
        <v>10</v>
      </c>
      <c r="E3" s="4">
        <v>20</v>
      </c>
      <c r="F3" s="4">
        <v>10</v>
      </c>
      <c r="G3" s="4">
        <v>200</v>
      </c>
      <c r="H3" s="4">
        <v>4000</v>
      </c>
      <c r="I3" s="4">
        <v>2000</v>
      </c>
      <c r="J3" s="4">
        <v>2000</v>
      </c>
      <c r="K3" s="4">
        <v>22</v>
      </c>
      <c r="L3" s="3">
        <f>K3*G3</f>
        <v>4400</v>
      </c>
      <c r="M3" s="3">
        <f>L3-I3</f>
        <v>2400</v>
      </c>
    </row>
    <row r="4" spans="2:13" ht="18.75" x14ac:dyDescent="0.3">
      <c r="B4" s="4">
        <v>102</v>
      </c>
      <c r="C4" s="4" t="s">
        <v>11</v>
      </c>
      <c r="D4" s="4" t="s">
        <v>10</v>
      </c>
      <c r="E4" s="4">
        <v>15</v>
      </c>
      <c r="F4" s="4">
        <v>8</v>
      </c>
      <c r="G4" s="4">
        <v>300</v>
      </c>
      <c r="H4" s="4">
        <v>4500</v>
      </c>
      <c r="I4" s="4">
        <v>2400</v>
      </c>
      <c r="J4" s="4">
        <v>2100</v>
      </c>
      <c r="K4" s="4">
        <v>15</v>
      </c>
      <c r="L4" s="3">
        <f t="shared" ref="L4:L10" si="0">K4*G4</f>
        <v>4500</v>
      </c>
      <c r="M4" s="3">
        <f t="shared" ref="M4:M10" si="1">L4-I4</f>
        <v>2100</v>
      </c>
    </row>
    <row r="5" spans="2:13" ht="18.75" x14ac:dyDescent="0.3">
      <c r="B5" s="4">
        <v>103</v>
      </c>
      <c r="C5" s="4" t="s">
        <v>12</v>
      </c>
      <c r="D5" s="4" t="s">
        <v>17</v>
      </c>
      <c r="E5" s="4">
        <v>50</v>
      </c>
      <c r="F5" s="4">
        <v>30</v>
      </c>
      <c r="G5" s="4">
        <v>100</v>
      </c>
      <c r="H5" s="4">
        <v>5000</v>
      </c>
      <c r="I5" s="4">
        <v>300</v>
      </c>
      <c r="J5" s="4">
        <v>2000</v>
      </c>
      <c r="K5" s="4">
        <v>50</v>
      </c>
      <c r="L5" s="3">
        <f t="shared" si="0"/>
        <v>5000</v>
      </c>
      <c r="M5" s="3">
        <f t="shared" si="1"/>
        <v>4700</v>
      </c>
    </row>
    <row r="6" spans="2:13" ht="18.75" x14ac:dyDescent="0.3">
      <c r="B6" s="4">
        <v>104</v>
      </c>
      <c r="C6" s="4" t="s">
        <v>13</v>
      </c>
      <c r="D6" s="4" t="s">
        <v>17</v>
      </c>
      <c r="E6" s="4">
        <v>45</v>
      </c>
      <c r="F6" s="4">
        <v>25</v>
      </c>
      <c r="G6" s="4">
        <v>150</v>
      </c>
      <c r="H6" s="4">
        <v>6750</v>
      </c>
      <c r="I6" s="4">
        <v>3750</v>
      </c>
      <c r="J6" s="4">
        <v>3000</v>
      </c>
      <c r="K6" s="4">
        <v>45</v>
      </c>
      <c r="L6" s="3">
        <f t="shared" si="0"/>
        <v>6750</v>
      </c>
      <c r="M6" s="3">
        <f t="shared" si="1"/>
        <v>3000</v>
      </c>
    </row>
    <row r="7" spans="2:13" ht="18.75" x14ac:dyDescent="0.3">
      <c r="B7" s="4">
        <v>105</v>
      </c>
      <c r="C7" s="4" t="s">
        <v>14</v>
      </c>
      <c r="D7" s="4" t="s">
        <v>18</v>
      </c>
      <c r="E7" s="4">
        <v>5</v>
      </c>
      <c r="F7" s="4">
        <v>2</v>
      </c>
      <c r="G7" s="4">
        <v>500</v>
      </c>
      <c r="H7" s="4">
        <v>2500</v>
      </c>
      <c r="I7" s="4">
        <v>1000</v>
      </c>
      <c r="J7" s="4">
        <v>1500</v>
      </c>
      <c r="K7" s="4">
        <v>5</v>
      </c>
      <c r="L7" s="3">
        <f t="shared" si="0"/>
        <v>2500</v>
      </c>
      <c r="M7" s="3">
        <f t="shared" si="1"/>
        <v>1500</v>
      </c>
    </row>
    <row r="8" spans="2:13" ht="18.75" x14ac:dyDescent="0.3">
      <c r="B8" s="4">
        <v>106</v>
      </c>
      <c r="C8" s="4" t="s">
        <v>15</v>
      </c>
      <c r="D8" s="4" t="s">
        <v>18</v>
      </c>
      <c r="E8" s="4">
        <v>10</v>
      </c>
      <c r="F8" s="4">
        <v>5</v>
      </c>
      <c r="G8" s="4">
        <v>400</v>
      </c>
      <c r="H8" s="4">
        <v>4000</v>
      </c>
      <c r="I8" s="4">
        <v>2000</v>
      </c>
      <c r="J8" s="4">
        <v>2000</v>
      </c>
      <c r="K8" s="4">
        <v>10</v>
      </c>
      <c r="L8" s="3">
        <f t="shared" si="0"/>
        <v>4000</v>
      </c>
      <c r="M8" s="3">
        <f t="shared" si="1"/>
        <v>2000</v>
      </c>
    </row>
    <row r="9" spans="2:13" ht="18.75" x14ac:dyDescent="0.3">
      <c r="B9" s="4">
        <v>107</v>
      </c>
      <c r="C9" s="4" t="s">
        <v>16</v>
      </c>
      <c r="D9" s="4" t="s">
        <v>19</v>
      </c>
      <c r="E9" s="4">
        <v>35</v>
      </c>
      <c r="F9" s="4">
        <v>20</v>
      </c>
      <c r="G9" s="4">
        <v>200</v>
      </c>
      <c r="H9" s="4">
        <v>7000</v>
      </c>
      <c r="I9" s="4">
        <v>4000</v>
      </c>
      <c r="J9" s="4">
        <v>3000</v>
      </c>
      <c r="K9" s="4">
        <v>35</v>
      </c>
      <c r="L9" s="3">
        <f t="shared" si="0"/>
        <v>7000</v>
      </c>
      <c r="M9" s="3">
        <f t="shared" si="1"/>
        <v>3000</v>
      </c>
    </row>
    <row r="10" spans="2:13" ht="18.75" x14ac:dyDescent="0.3">
      <c r="B10" s="4">
        <v>108</v>
      </c>
      <c r="C10" s="4" t="s">
        <v>16</v>
      </c>
      <c r="D10" s="4" t="s">
        <v>19</v>
      </c>
      <c r="E10" s="4">
        <v>40</v>
      </c>
      <c r="F10" s="4">
        <v>22</v>
      </c>
      <c r="G10" s="4">
        <v>150</v>
      </c>
      <c r="H10" s="4">
        <v>6000</v>
      </c>
      <c r="I10" s="4">
        <v>3300</v>
      </c>
      <c r="J10" s="4">
        <v>2700</v>
      </c>
      <c r="K10" s="4">
        <v>40</v>
      </c>
      <c r="L10" s="3">
        <f t="shared" si="0"/>
        <v>6000</v>
      </c>
      <c r="M10" s="3">
        <f t="shared" si="1"/>
        <v>2700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workbookViewId="0">
      <selection activeCell="E14" sqref="E14"/>
    </sheetView>
  </sheetViews>
  <sheetFormatPr defaultRowHeight="18.75" x14ac:dyDescent="0.3"/>
  <cols>
    <col min="1" max="1" width="9.140625" style="2"/>
    <col min="2" max="2" width="14.42578125" style="2" bestFit="1" customWidth="1"/>
    <col min="3" max="3" width="18.42578125" style="2" bestFit="1" customWidth="1"/>
    <col min="4" max="4" width="14.42578125" style="2" bestFit="1" customWidth="1"/>
    <col min="5" max="5" width="17.7109375" style="2" bestFit="1" customWidth="1"/>
    <col min="6" max="6" width="12.28515625" style="2" bestFit="1" customWidth="1"/>
    <col min="7" max="7" width="13.140625" style="2" bestFit="1" customWidth="1"/>
    <col min="8" max="8" width="18" style="2" bestFit="1" customWidth="1"/>
    <col min="9" max="9" width="13" style="2" bestFit="1" customWidth="1"/>
    <col min="10" max="10" width="8" style="2" bestFit="1" customWidth="1"/>
    <col min="11" max="11" width="20" style="2" customWidth="1"/>
    <col min="12" max="16384" width="9.140625" style="2"/>
  </cols>
  <sheetData>
    <row r="2" spans="2:12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24</v>
      </c>
      <c r="I2" s="5" t="s">
        <v>7</v>
      </c>
      <c r="J2" s="5" t="s">
        <v>8</v>
      </c>
      <c r="K2" s="13" t="s">
        <v>23</v>
      </c>
      <c r="L2" s="13" t="s">
        <v>8</v>
      </c>
    </row>
    <row r="3" spans="2:12" x14ac:dyDescent="0.3">
      <c r="B3" s="4">
        <v>101</v>
      </c>
      <c r="C3" s="4" t="s">
        <v>9</v>
      </c>
      <c r="D3" s="4" t="s">
        <v>10</v>
      </c>
      <c r="E3" s="4">
        <v>20</v>
      </c>
      <c r="F3" s="4">
        <v>10</v>
      </c>
      <c r="G3" s="4">
        <v>200</v>
      </c>
      <c r="H3" s="4">
        <v>4000</v>
      </c>
      <c r="I3" s="4">
        <v>2000</v>
      </c>
      <c r="J3" s="4">
        <v>2000</v>
      </c>
      <c r="K3" s="3">
        <f t="shared" ref="K3:K8" si="0">F3*G3</f>
        <v>2000</v>
      </c>
      <c r="L3" s="3">
        <f t="shared" ref="L3:L8" si="1">H3-K3</f>
        <v>2000</v>
      </c>
    </row>
    <row r="4" spans="2:12" x14ac:dyDescent="0.3">
      <c r="B4" s="4">
        <v>102</v>
      </c>
      <c r="C4" s="4" t="s">
        <v>11</v>
      </c>
      <c r="D4" s="4" t="s">
        <v>10</v>
      </c>
      <c r="E4" s="4">
        <v>15</v>
      </c>
      <c r="F4" s="4">
        <v>8</v>
      </c>
      <c r="G4" s="4">
        <v>300</v>
      </c>
      <c r="H4" s="4">
        <v>4500</v>
      </c>
      <c r="I4" s="4">
        <v>2400</v>
      </c>
      <c r="J4" s="4">
        <v>2100</v>
      </c>
      <c r="K4" s="3">
        <f t="shared" si="0"/>
        <v>2400</v>
      </c>
      <c r="L4" s="3">
        <f t="shared" si="1"/>
        <v>2100</v>
      </c>
    </row>
    <row r="5" spans="2:12" x14ac:dyDescent="0.3">
      <c r="B5" s="4">
        <v>103</v>
      </c>
      <c r="C5" s="4" t="s">
        <v>12</v>
      </c>
      <c r="D5" s="4" t="s">
        <v>17</v>
      </c>
      <c r="E5" s="4">
        <v>50</v>
      </c>
      <c r="F5" s="4">
        <v>30</v>
      </c>
      <c r="G5" s="4">
        <v>100</v>
      </c>
      <c r="H5" s="4">
        <v>5000</v>
      </c>
      <c r="I5" s="4">
        <v>300</v>
      </c>
      <c r="J5" s="4">
        <v>2000</v>
      </c>
      <c r="K5" s="3">
        <f t="shared" si="0"/>
        <v>3000</v>
      </c>
      <c r="L5" s="3">
        <f t="shared" si="1"/>
        <v>2000</v>
      </c>
    </row>
    <row r="6" spans="2:12" x14ac:dyDescent="0.3">
      <c r="B6" s="4">
        <v>104</v>
      </c>
      <c r="C6" s="4" t="s">
        <v>13</v>
      </c>
      <c r="D6" s="4" t="s">
        <v>17</v>
      </c>
      <c r="E6" s="4">
        <v>45</v>
      </c>
      <c r="F6" s="4">
        <v>25</v>
      </c>
      <c r="G6" s="4">
        <v>150</v>
      </c>
      <c r="H6" s="4">
        <v>6750</v>
      </c>
      <c r="I6" s="4">
        <v>3750</v>
      </c>
      <c r="J6" s="4">
        <v>3000</v>
      </c>
      <c r="K6" s="3">
        <f t="shared" si="0"/>
        <v>3750</v>
      </c>
      <c r="L6" s="3">
        <f t="shared" si="1"/>
        <v>3000</v>
      </c>
    </row>
    <row r="7" spans="2:12" x14ac:dyDescent="0.3">
      <c r="B7" s="4">
        <v>105</v>
      </c>
      <c r="C7" s="4" t="s">
        <v>14</v>
      </c>
      <c r="D7" s="4" t="s">
        <v>18</v>
      </c>
      <c r="E7" s="4">
        <v>5</v>
      </c>
      <c r="F7" s="4">
        <v>2</v>
      </c>
      <c r="G7" s="4">
        <v>500</v>
      </c>
      <c r="H7" s="4">
        <v>2500</v>
      </c>
      <c r="I7" s="4">
        <v>1000</v>
      </c>
      <c r="J7" s="4">
        <v>1500</v>
      </c>
      <c r="K7" s="3">
        <f t="shared" si="0"/>
        <v>1000</v>
      </c>
      <c r="L7" s="3">
        <f t="shared" si="1"/>
        <v>1500</v>
      </c>
    </row>
    <row r="8" spans="2:12" x14ac:dyDescent="0.3">
      <c r="B8" s="4">
        <v>106</v>
      </c>
      <c r="C8" s="4" t="s">
        <v>15</v>
      </c>
      <c r="D8" s="4" t="s">
        <v>18</v>
      </c>
      <c r="E8" s="4">
        <v>10</v>
      </c>
      <c r="F8" s="4">
        <v>5</v>
      </c>
      <c r="G8" s="4">
        <v>400</v>
      </c>
      <c r="H8" s="4">
        <v>4000</v>
      </c>
      <c r="I8" s="4">
        <v>2000</v>
      </c>
      <c r="J8" s="4">
        <v>2000</v>
      </c>
      <c r="K8" s="3">
        <f t="shared" si="0"/>
        <v>2000</v>
      </c>
      <c r="L8" s="3">
        <f t="shared" si="1"/>
        <v>2000</v>
      </c>
    </row>
    <row r="9" spans="2:12" x14ac:dyDescent="0.3">
      <c r="B9" s="10">
        <v>107</v>
      </c>
      <c r="C9" s="10" t="s">
        <v>16</v>
      </c>
      <c r="D9" s="10" t="s">
        <v>19</v>
      </c>
      <c r="E9" s="10">
        <v>35</v>
      </c>
      <c r="F9" s="10">
        <v>22</v>
      </c>
      <c r="G9" s="10">
        <v>200</v>
      </c>
      <c r="H9" s="10">
        <v>7000</v>
      </c>
      <c r="I9" s="10">
        <v>4000</v>
      </c>
      <c r="J9" s="10">
        <v>3000</v>
      </c>
      <c r="K9" s="11">
        <f>F9*G9</f>
        <v>4400</v>
      </c>
      <c r="L9" s="11">
        <f>H9-K9</f>
        <v>2600</v>
      </c>
    </row>
    <row r="10" spans="2:12" x14ac:dyDescent="0.3">
      <c r="B10" s="10">
        <v>108</v>
      </c>
      <c r="C10" s="10" t="s">
        <v>16</v>
      </c>
      <c r="D10" s="10" t="s">
        <v>19</v>
      </c>
      <c r="E10" s="10">
        <v>40</v>
      </c>
      <c r="F10" s="10">
        <v>22</v>
      </c>
      <c r="G10" s="10">
        <v>150</v>
      </c>
      <c r="H10" s="10">
        <v>6000</v>
      </c>
      <c r="I10" s="10">
        <v>3300</v>
      </c>
      <c r="J10" s="10">
        <v>2700</v>
      </c>
      <c r="K10" s="11">
        <f>F10*G10</f>
        <v>3300</v>
      </c>
      <c r="L10" s="11">
        <f>H10-K10</f>
        <v>2700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topLeftCell="B1" workbookViewId="0">
      <selection activeCell="H16" sqref="H16"/>
    </sheetView>
  </sheetViews>
  <sheetFormatPr defaultRowHeight="15" x14ac:dyDescent="0.25"/>
  <cols>
    <col min="2" max="2" width="14.42578125" bestFit="1" customWidth="1"/>
    <col min="3" max="3" width="18.42578125" bestFit="1" customWidth="1"/>
    <col min="4" max="4" width="14.42578125" bestFit="1" customWidth="1"/>
    <col min="5" max="5" width="17.7109375" bestFit="1" customWidth="1"/>
    <col min="6" max="6" width="12.28515625" bestFit="1" customWidth="1"/>
    <col min="7" max="7" width="13.140625" bestFit="1" customWidth="1"/>
    <col min="8" max="8" width="18" bestFit="1" customWidth="1"/>
    <col min="9" max="9" width="13" bestFit="1" customWidth="1"/>
    <col min="10" max="10" width="8" bestFit="1" customWidth="1"/>
    <col min="11" max="11" width="21" customWidth="1"/>
    <col min="12" max="12" width="27.85546875" customWidth="1"/>
  </cols>
  <sheetData>
    <row r="2" spans="2:12" ht="18.75" x14ac:dyDescent="0.3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25</v>
      </c>
      <c r="L2" s="9" t="s">
        <v>21</v>
      </c>
    </row>
    <row r="3" spans="2:12" ht="18.75" x14ac:dyDescent="0.3">
      <c r="B3" s="4">
        <v>101</v>
      </c>
      <c r="C3" s="4" t="s">
        <v>9</v>
      </c>
      <c r="D3" s="4" t="s">
        <v>10</v>
      </c>
      <c r="E3" s="4">
        <v>20</v>
      </c>
      <c r="F3" s="4">
        <v>10</v>
      </c>
      <c r="G3" s="4">
        <v>200</v>
      </c>
      <c r="H3" s="4">
        <v>4000</v>
      </c>
      <c r="I3" s="4">
        <v>2000</v>
      </c>
      <c r="J3" s="4">
        <v>2000</v>
      </c>
      <c r="K3" s="14">
        <f>E3*0.9</f>
        <v>18</v>
      </c>
      <c r="L3" s="14">
        <f>K3*G3</f>
        <v>3600</v>
      </c>
    </row>
    <row r="4" spans="2:12" ht="18.75" x14ac:dyDescent="0.3">
      <c r="B4" s="4">
        <v>102</v>
      </c>
      <c r="C4" s="4" t="s">
        <v>11</v>
      </c>
      <c r="D4" s="4" t="s">
        <v>10</v>
      </c>
      <c r="E4" s="4">
        <v>15</v>
      </c>
      <c r="F4" s="4">
        <v>8</v>
      </c>
      <c r="G4" s="4">
        <v>300</v>
      </c>
      <c r="H4" s="4">
        <v>4500</v>
      </c>
      <c r="I4" s="4">
        <v>2400</v>
      </c>
      <c r="J4" s="4">
        <v>2100</v>
      </c>
      <c r="K4" s="14">
        <f t="shared" ref="K4:K10" si="0">E4*0.9</f>
        <v>13.5</v>
      </c>
      <c r="L4" s="14">
        <f t="shared" ref="L4:L10" si="1">K4*G4</f>
        <v>4050</v>
      </c>
    </row>
    <row r="5" spans="2:12" ht="18.75" x14ac:dyDescent="0.3">
      <c r="B5" s="4">
        <v>103</v>
      </c>
      <c r="C5" s="4" t="s">
        <v>12</v>
      </c>
      <c r="D5" s="4" t="s">
        <v>17</v>
      </c>
      <c r="E5" s="4">
        <v>50</v>
      </c>
      <c r="F5" s="4">
        <v>30</v>
      </c>
      <c r="G5" s="4">
        <v>100</v>
      </c>
      <c r="H5" s="4">
        <v>5000</v>
      </c>
      <c r="I5" s="4">
        <v>300</v>
      </c>
      <c r="J5" s="4">
        <v>2000</v>
      </c>
      <c r="K5" s="14">
        <f t="shared" si="0"/>
        <v>45</v>
      </c>
      <c r="L5" s="14">
        <f t="shared" si="1"/>
        <v>4500</v>
      </c>
    </row>
    <row r="6" spans="2:12" ht="18.75" x14ac:dyDescent="0.3">
      <c r="B6" s="4">
        <v>104</v>
      </c>
      <c r="C6" s="4" t="s">
        <v>13</v>
      </c>
      <c r="D6" s="4" t="s">
        <v>17</v>
      </c>
      <c r="E6" s="4">
        <v>45</v>
      </c>
      <c r="F6" s="4">
        <v>25</v>
      </c>
      <c r="G6" s="4">
        <v>150</v>
      </c>
      <c r="H6" s="4">
        <v>6750</v>
      </c>
      <c r="I6" s="4">
        <v>3750</v>
      </c>
      <c r="J6" s="4">
        <v>3000</v>
      </c>
      <c r="K6" s="14">
        <f t="shared" si="0"/>
        <v>40.5</v>
      </c>
      <c r="L6" s="14">
        <f t="shared" si="1"/>
        <v>6075</v>
      </c>
    </row>
    <row r="7" spans="2:12" ht="18.75" x14ac:dyDescent="0.3">
      <c r="B7" s="4">
        <v>105</v>
      </c>
      <c r="C7" s="4" t="s">
        <v>14</v>
      </c>
      <c r="D7" s="4" t="s">
        <v>18</v>
      </c>
      <c r="E7" s="4">
        <v>5</v>
      </c>
      <c r="F7" s="4">
        <v>2</v>
      </c>
      <c r="G7" s="4">
        <v>500</v>
      </c>
      <c r="H7" s="4">
        <v>2500</v>
      </c>
      <c r="I7" s="4">
        <v>1000</v>
      </c>
      <c r="J7" s="4">
        <v>1500</v>
      </c>
      <c r="K7" s="14">
        <f t="shared" si="0"/>
        <v>4.5</v>
      </c>
      <c r="L7" s="14">
        <f t="shared" si="1"/>
        <v>2250</v>
      </c>
    </row>
    <row r="8" spans="2:12" ht="18.75" x14ac:dyDescent="0.3">
      <c r="B8" s="4">
        <v>106</v>
      </c>
      <c r="C8" s="4" t="s">
        <v>15</v>
      </c>
      <c r="D8" s="4" t="s">
        <v>18</v>
      </c>
      <c r="E8" s="4">
        <v>10</v>
      </c>
      <c r="F8" s="4">
        <v>5</v>
      </c>
      <c r="G8" s="4">
        <v>400</v>
      </c>
      <c r="H8" s="4">
        <v>4000</v>
      </c>
      <c r="I8" s="4">
        <v>2000</v>
      </c>
      <c r="J8" s="4">
        <v>2000</v>
      </c>
      <c r="K8" s="14">
        <f t="shared" si="0"/>
        <v>9</v>
      </c>
      <c r="L8" s="14">
        <f t="shared" si="1"/>
        <v>3600</v>
      </c>
    </row>
    <row r="9" spans="2:12" ht="18.75" x14ac:dyDescent="0.3">
      <c r="B9" s="4">
        <v>107</v>
      </c>
      <c r="C9" s="4" t="s">
        <v>16</v>
      </c>
      <c r="D9" s="4" t="s">
        <v>19</v>
      </c>
      <c r="E9" s="4">
        <v>35</v>
      </c>
      <c r="F9" s="4">
        <v>20</v>
      </c>
      <c r="G9" s="4">
        <v>200</v>
      </c>
      <c r="H9" s="4">
        <v>7000</v>
      </c>
      <c r="I9" s="4">
        <v>4000</v>
      </c>
      <c r="J9" s="4">
        <v>3000</v>
      </c>
      <c r="K9" s="14">
        <f t="shared" si="0"/>
        <v>31.5</v>
      </c>
      <c r="L9" s="14">
        <f t="shared" si="1"/>
        <v>6300</v>
      </c>
    </row>
    <row r="10" spans="2:12" ht="18.75" x14ac:dyDescent="0.3">
      <c r="B10" s="4">
        <v>108</v>
      </c>
      <c r="C10" s="4" t="s">
        <v>16</v>
      </c>
      <c r="D10" s="4" t="s">
        <v>19</v>
      </c>
      <c r="E10" s="4">
        <v>40</v>
      </c>
      <c r="F10" s="4">
        <v>22</v>
      </c>
      <c r="G10" s="4">
        <v>150</v>
      </c>
      <c r="H10" s="4">
        <v>6000</v>
      </c>
      <c r="I10" s="4">
        <v>3300</v>
      </c>
      <c r="J10" s="4">
        <v>2700</v>
      </c>
      <c r="K10" s="14">
        <f t="shared" si="0"/>
        <v>36</v>
      </c>
      <c r="L10" s="14">
        <f t="shared" si="1"/>
        <v>5400</v>
      </c>
    </row>
    <row r="11" spans="2:12" x14ac:dyDescent="0.25">
      <c r="B11" s="22" t="s">
        <v>26</v>
      </c>
      <c r="C11" s="23"/>
      <c r="D11" s="23"/>
      <c r="E11" s="23"/>
      <c r="F11" s="23"/>
      <c r="G11" s="23"/>
      <c r="H11" s="23"/>
      <c r="I11" s="23"/>
      <c r="J11" s="23"/>
      <c r="K11" s="24"/>
      <c r="L11" s="15">
        <f>SUM(L3:L10)</f>
        <v>35775</v>
      </c>
    </row>
  </sheetData>
  <mergeCells count="1">
    <mergeCell ref="B11:K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topLeftCell="C1" workbookViewId="0">
      <selection activeCell="K15" sqref="K15"/>
    </sheetView>
  </sheetViews>
  <sheetFormatPr defaultRowHeight="15.75" x14ac:dyDescent="0.25"/>
  <cols>
    <col min="1" max="1" width="9.140625" style="1"/>
    <col min="2" max="2" width="14.42578125" style="1" bestFit="1" customWidth="1"/>
    <col min="3" max="3" width="18.42578125" style="1" bestFit="1" customWidth="1"/>
    <col min="4" max="4" width="14.42578125" style="1" bestFit="1" customWidth="1"/>
    <col min="5" max="5" width="17.7109375" style="1" bestFit="1" customWidth="1"/>
    <col min="6" max="6" width="12.28515625" style="1" bestFit="1" customWidth="1"/>
    <col min="7" max="7" width="13.140625" style="1" bestFit="1" customWidth="1"/>
    <col min="8" max="8" width="18.5703125" style="1" bestFit="1" customWidth="1"/>
    <col min="9" max="9" width="13" style="1" bestFit="1" customWidth="1"/>
    <col min="10" max="10" width="8" style="1" bestFit="1" customWidth="1"/>
    <col min="11" max="11" width="19.7109375" style="1" customWidth="1"/>
    <col min="12" max="12" width="22.7109375" style="1" customWidth="1"/>
    <col min="13" max="13" width="10.85546875" style="1" customWidth="1"/>
    <col min="14" max="16384" width="9.140625" style="1"/>
  </cols>
  <sheetData>
    <row r="2" spans="2:13" x14ac:dyDescent="0.25"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24</v>
      </c>
      <c r="I2" s="17" t="s">
        <v>7</v>
      </c>
      <c r="J2" s="17" t="s">
        <v>8</v>
      </c>
      <c r="K2" s="19" t="s">
        <v>27</v>
      </c>
      <c r="L2" s="19" t="s">
        <v>21</v>
      </c>
      <c r="M2" s="20" t="s">
        <v>22</v>
      </c>
    </row>
    <row r="3" spans="2:13" x14ac:dyDescent="0.25">
      <c r="B3" s="18">
        <v>101</v>
      </c>
      <c r="C3" s="18" t="s">
        <v>9</v>
      </c>
      <c r="D3" s="18" t="s">
        <v>10</v>
      </c>
      <c r="E3" s="18">
        <v>20</v>
      </c>
      <c r="F3" s="18">
        <v>10</v>
      </c>
      <c r="G3" s="18">
        <v>200</v>
      </c>
      <c r="H3" s="18">
        <v>4000</v>
      </c>
      <c r="I3" s="18">
        <v>2000</v>
      </c>
      <c r="J3" s="18">
        <v>2000</v>
      </c>
      <c r="K3" s="16">
        <f>G3*1.2</f>
        <v>240</v>
      </c>
      <c r="L3" s="16">
        <f>E3*K3</f>
        <v>4800</v>
      </c>
      <c r="M3" s="16">
        <f>L3-I3</f>
        <v>2800</v>
      </c>
    </row>
    <row r="4" spans="2:13" x14ac:dyDescent="0.25">
      <c r="B4" s="18">
        <v>102</v>
      </c>
      <c r="C4" s="18" t="s">
        <v>11</v>
      </c>
      <c r="D4" s="18" t="s">
        <v>10</v>
      </c>
      <c r="E4" s="18">
        <v>15</v>
      </c>
      <c r="F4" s="18">
        <v>8</v>
      </c>
      <c r="G4" s="18">
        <v>300</v>
      </c>
      <c r="H4" s="18">
        <v>4500</v>
      </c>
      <c r="I4" s="18">
        <v>2400</v>
      </c>
      <c r="J4" s="18">
        <v>2100</v>
      </c>
      <c r="K4" s="16">
        <f t="shared" ref="K4:K10" si="0">G4*1.2</f>
        <v>360</v>
      </c>
      <c r="L4" s="16">
        <f t="shared" ref="L4:L10" si="1">E4*K4</f>
        <v>5400</v>
      </c>
      <c r="M4" s="16">
        <f t="shared" ref="M4:M10" si="2">L4-I4</f>
        <v>3000</v>
      </c>
    </row>
    <row r="5" spans="2:13" x14ac:dyDescent="0.25">
      <c r="B5" s="18">
        <v>103</v>
      </c>
      <c r="C5" s="18" t="s">
        <v>12</v>
      </c>
      <c r="D5" s="18" t="s">
        <v>17</v>
      </c>
      <c r="E5" s="18">
        <v>50</v>
      </c>
      <c r="F5" s="18">
        <v>30</v>
      </c>
      <c r="G5" s="18">
        <v>100</v>
      </c>
      <c r="H5" s="18">
        <v>5000</v>
      </c>
      <c r="I5" s="18">
        <v>300</v>
      </c>
      <c r="J5" s="18">
        <v>2000</v>
      </c>
      <c r="K5" s="16">
        <f t="shared" si="0"/>
        <v>120</v>
      </c>
      <c r="L5" s="16">
        <f t="shared" si="1"/>
        <v>6000</v>
      </c>
      <c r="M5" s="16">
        <f t="shared" si="2"/>
        <v>5700</v>
      </c>
    </row>
    <row r="6" spans="2:13" x14ac:dyDescent="0.25">
      <c r="B6" s="18">
        <v>104</v>
      </c>
      <c r="C6" s="18" t="s">
        <v>13</v>
      </c>
      <c r="D6" s="18" t="s">
        <v>17</v>
      </c>
      <c r="E6" s="18">
        <v>45</v>
      </c>
      <c r="F6" s="18">
        <v>25</v>
      </c>
      <c r="G6" s="18">
        <v>150</v>
      </c>
      <c r="H6" s="18">
        <v>6750</v>
      </c>
      <c r="I6" s="18">
        <v>3750</v>
      </c>
      <c r="J6" s="18">
        <v>3000</v>
      </c>
      <c r="K6" s="16">
        <f t="shared" si="0"/>
        <v>180</v>
      </c>
      <c r="L6" s="16">
        <f t="shared" si="1"/>
        <v>8100</v>
      </c>
      <c r="M6" s="16">
        <f t="shared" si="2"/>
        <v>4350</v>
      </c>
    </row>
    <row r="7" spans="2:13" x14ac:dyDescent="0.25">
      <c r="B7" s="18">
        <v>105</v>
      </c>
      <c r="C7" s="18" t="s">
        <v>14</v>
      </c>
      <c r="D7" s="18" t="s">
        <v>18</v>
      </c>
      <c r="E7" s="18">
        <v>5</v>
      </c>
      <c r="F7" s="18">
        <v>2</v>
      </c>
      <c r="G7" s="18">
        <v>500</v>
      </c>
      <c r="H7" s="18">
        <v>2500</v>
      </c>
      <c r="I7" s="18">
        <v>1000</v>
      </c>
      <c r="J7" s="18">
        <v>1500</v>
      </c>
      <c r="K7" s="16">
        <f t="shared" si="0"/>
        <v>600</v>
      </c>
      <c r="L7" s="16">
        <f t="shared" si="1"/>
        <v>3000</v>
      </c>
      <c r="M7" s="16">
        <f t="shared" si="2"/>
        <v>2000</v>
      </c>
    </row>
    <row r="8" spans="2:13" x14ac:dyDescent="0.25">
      <c r="B8" s="18">
        <v>106</v>
      </c>
      <c r="C8" s="18" t="s">
        <v>15</v>
      </c>
      <c r="D8" s="18" t="s">
        <v>18</v>
      </c>
      <c r="E8" s="18">
        <v>10</v>
      </c>
      <c r="F8" s="18">
        <v>5</v>
      </c>
      <c r="G8" s="18">
        <v>400</v>
      </c>
      <c r="H8" s="18">
        <v>4000</v>
      </c>
      <c r="I8" s="18">
        <v>2000</v>
      </c>
      <c r="J8" s="18">
        <v>2000</v>
      </c>
      <c r="K8" s="16">
        <f t="shared" si="0"/>
        <v>480</v>
      </c>
      <c r="L8" s="16">
        <f t="shared" si="1"/>
        <v>4800</v>
      </c>
      <c r="M8" s="16">
        <f t="shared" si="2"/>
        <v>2800</v>
      </c>
    </row>
    <row r="9" spans="2:13" x14ac:dyDescent="0.25">
      <c r="B9" s="18">
        <v>107</v>
      </c>
      <c r="C9" s="18" t="s">
        <v>16</v>
      </c>
      <c r="D9" s="18" t="s">
        <v>19</v>
      </c>
      <c r="E9" s="18">
        <v>35</v>
      </c>
      <c r="F9" s="18">
        <v>20</v>
      </c>
      <c r="G9" s="18">
        <v>200</v>
      </c>
      <c r="H9" s="18">
        <v>7000</v>
      </c>
      <c r="I9" s="18">
        <v>4000</v>
      </c>
      <c r="J9" s="18">
        <v>3000</v>
      </c>
      <c r="K9" s="16">
        <f t="shared" si="0"/>
        <v>240</v>
      </c>
      <c r="L9" s="16">
        <f t="shared" si="1"/>
        <v>8400</v>
      </c>
      <c r="M9" s="16">
        <f t="shared" si="2"/>
        <v>4400</v>
      </c>
    </row>
    <row r="10" spans="2:13" x14ac:dyDescent="0.25">
      <c r="B10" s="18">
        <v>108</v>
      </c>
      <c r="C10" s="18" t="s">
        <v>16</v>
      </c>
      <c r="D10" s="18" t="s">
        <v>19</v>
      </c>
      <c r="E10" s="18">
        <v>40</v>
      </c>
      <c r="F10" s="18">
        <v>22</v>
      </c>
      <c r="G10" s="18">
        <v>150</v>
      </c>
      <c r="H10" s="18">
        <v>6000</v>
      </c>
      <c r="I10" s="18">
        <v>3300</v>
      </c>
      <c r="J10" s="18">
        <v>2700</v>
      </c>
      <c r="K10" s="16">
        <f t="shared" si="0"/>
        <v>180</v>
      </c>
      <c r="L10" s="16">
        <f t="shared" si="1"/>
        <v>7200</v>
      </c>
      <c r="M10" s="16">
        <f t="shared" si="2"/>
        <v>3900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workbookViewId="0">
      <selection activeCell="C17" sqref="C17"/>
    </sheetView>
  </sheetViews>
  <sheetFormatPr defaultRowHeight="15" x14ac:dyDescent="0.25"/>
  <cols>
    <col min="2" max="2" width="14.42578125" bestFit="1" customWidth="1"/>
    <col min="3" max="3" width="18.42578125" bestFit="1" customWidth="1"/>
    <col min="4" max="4" width="14.42578125" bestFit="1" customWidth="1"/>
    <col min="5" max="5" width="17.7109375" bestFit="1" customWidth="1"/>
    <col min="6" max="6" width="12.28515625" bestFit="1" customWidth="1"/>
    <col min="7" max="7" width="13.140625" bestFit="1" customWidth="1"/>
    <col min="8" max="8" width="18.5703125" bestFit="1" customWidth="1"/>
    <col min="9" max="9" width="13" bestFit="1" customWidth="1"/>
    <col min="10" max="10" width="9.5703125" customWidth="1"/>
    <col min="12" max="12" width="11.5703125" customWidth="1"/>
  </cols>
  <sheetData>
    <row r="2" spans="2:13" ht="18.75" x14ac:dyDescent="0.3"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24</v>
      </c>
      <c r="I2" s="12" t="s">
        <v>7</v>
      </c>
      <c r="J2" s="12" t="s">
        <v>8</v>
      </c>
    </row>
    <row r="3" spans="2:13" ht="18.75" x14ac:dyDescent="0.3">
      <c r="B3" s="4">
        <v>101</v>
      </c>
      <c r="C3" s="4" t="s">
        <v>9</v>
      </c>
      <c r="D3" s="4" t="s">
        <v>10</v>
      </c>
      <c r="E3" s="4">
        <v>20</v>
      </c>
      <c r="F3" s="4">
        <v>10</v>
      </c>
      <c r="G3" s="4">
        <v>200</v>
      </c>
      <c r="H3" s="4">
        <v>4000</v>
      </c>
      <c r="I3" s="4">
        <v>2000</v>
      </c>
      <c r="J3" s="4">
        <v>2000</v>
      </c>
    </row>
    <row r="4" spans="2:13" ht="18.75" x14ac:dyDescent="0.3">
      <c r="B4" s="4">
        <v>102</v>
      </c>
      <c r="C4" s="4" t="s">
        <v>11</v>
      </c>
      <c r="D4" s="4" t="s">
        <v>10</v>
      </c>
      <c r="E4" s="4">
        <v>15</v>
      </c>
      <c r="F4" s="4">
        <v>8</v>
      </c>
      <c r="G4" s="4">
        <v>300</v>
      </c>
      <c r="H4" s="4">
        <v>4500</v>
      </c>
      <c r="I4" s="4">
        <v>2400</v>
      </c>
      <c r="J4" s="4">
        <v>2100</v>
      </c>
      <c r="L4" s="21" t="s">
        <v>28</v>
      </c>
      <c r="M4" s="16">
        <f>SUM(J3:J10)</f>
        <v>18300</v>
      </c>
    </row>
    <row r="5" spans="2:13" ht="18.75" x14ac:dyDescent="0.3">
      <c r="B5" s="4">
        <v>103</v>
      </c>
      <c r="C5" s="4" t="s">
        <v>12</v>
      </c>
      <c r="D5" s="4" t="s">
        <v>17</v>
      </c>
      <c r="E5" s="4">
        <v>50</v>
      </c>
      <c r="F5" s="4">
        <v>30</v>
      </c>
      <c r="G5" s="4">
        <v>100</v>
      </c>
      <c r="H5" s="4">
        <v>5000</v>
      </c>
      <c r="I5" s="4">
        <v>300</v>
      </c>
      <c r="J5" s="4">
        <v>2000</v>
      </c>
      <c r="L5" s="21" t="s">
        <v>29</v>
      </c>
      <c r="M5" s="16">
        <f>M4-5000</f>
        <v>13300</v>
      </c>
    </row>
    <row r="6" spans="2:13" ht="18.75" x14ac:dyDescent="0.3">
      <c r="B6" s="4">
        <v>104</v>
      </c>
      <c r="C6" s="4" t="s">
        <v>13</v>
      </c>
      <c r="D6" s="4" t="s">
        <v>17</v>
      </c>
      <c r="E6" s="4">
        <v>45</v>
      </c>
      <c r="F6" s="4">
        <v>25</v>
      </c>
      <c r="G6" s="4">
        <v>150</v>
      </c>
      <c r="H6" s="4">
        <v>6750</v>
      </c>
      <c r="I6" s="4">
        <v>3750</v>
      </c>
      <c r="J6" s="4">
        <v>3000</v>
      </c>
    </row>
    <row r="7" spans="2:13" ht="18.75" x14ac:dyDescent="0.3">
      <c r="B7" s="4">
        <v>105</v>
      </c>
      <c r="C7" s="4" t="s">
        <v>14</v>
      </c>
      <c r="D7" s="4" t="s">
        <v>18</v>
      </c>
      <c r="E7" s="4">
        <v>5</v>
      </c>
      <c r="F7" s="4">
        <v>2</v>
      </c>
      <c r="G7" s="4">
        <v>500</v>
      </c>
      <c r="H7" s="4">
        <v>2500</v>
      </c>
      <c r="I7" s="4">
        <v>1000</v>
      </c>
      <c r="J7" s="4">
        <v>1500</v>
      </c>
    </row>
    <row r="8" spans="2:13" ht="18.75" x14ac:dyDescent="0.3">
      <c r="B8" s="4">
        <v>106</v>
      </c>
      <c r="C8" s="4" t="s">
        <v>15</v>
      </c>
      <c r="D8" s="4" t="s">
        <v>18</v>
      </c>
      <c r="E8" s="4">
        <v>10</v>
      </c>
      <c r="F8" s="4">
        <v>5</v>
      </c>
      <c r="G8" s="4">
        <v>400</v>
      </c>
      <c r="H8" s="4">
        <v>4000</v>
      </c>
      <c r="I8" s="4">
        <v>2000</v>
      </c>
      <c r="J8" s="4">
        <v>2000</v>
      </c>
    </row>
    <row r="9" spans="2:13" ht="18.75" x14ac:dyDescent="0.3">
      <c r="B9" s="4">
        <v>107</v>
      </c>
      <c r="C9" s="4" t="s">
        <v>16</v>
      </c>
      <c r="D9" s="4" t="s">
        <v>19</v>
      </c>
      <c r="E9" s="4">
        <v>35</v>
      </c>
      <c r="F9" s="4">
        <v>20</v>
      </c>
      <c r="G9" s="4">
        <v>200</v>
      </c>
      <c r="H9" s="4">
        <v>7000</v>
      </c>
      <c r="I9" s="4">
        <v>4000</v>
      </c>
      <c r="J9" s="4">
        <v>3000</v>
      </c>
    </row>
    <row r="10" spans="2:13" ht="18.75" x14ac:dyDescent="0.3">
      <c r="B10" s="4">
        <v>108</v>
      </c>
      <c r="C10" s="4" t="s">
        <v>16</v>
      </c>
      <c r="D10" s="4" t="s">
        <v>19</v>
      </c>
      <c r="E10" s="4">
        <v>40</v>
      </c>
      <c r="F10" s="4">
        <v>22</v>
      </c>
      <c r="G10" s="4">
        <v>150</v>
      </c>
      <c r="H10" s="4">
        <v>6000</v>
      </c>
      <c r="I10" s="4">
        <v>3300</v>
      </c>
      <c r="J10" s="4">
        <v>2700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workbookViewId="0">
      <selection activeCell="M3" sqref="M3"/>
    </sheetView>
  </sheetViews>
  <sheetFormatPr defaultRowHeight="15.75" x14ac:dyDescent="0.25"/>
  <cols>
    <col min="1" max="1" width="9.140625" style="1"/>
    <col min="2" max="2" width="11.42578125" style="1" customWidth="1"/>
    <col min="3" max="3" width="14.5703125" style="1" customWidth="1"/>
    <col min="4" max="4" width="11" style="1" customWidth="1"/>
    <col min="5" max="5" width="14" style="1" customWidth="1"/>
    <col min="6" max="6" width="11" style="1" customWidth="1"/>
    <col min="7" max="7" width="11.85546875" style="1" customWidth="1"/>
    <col min="8" max="8" width="16.42578125" style="1" customWidth="1"/>
    <col min="9" max="9" width="11.7109375" style="1" customWidth="1"/>
    <col min="10" max="10" width="8" style="1" bestFit="1" customWidth="1"/>
    <col min="11" max="11" width="16.42578125" style="1" customWidth="1"/>
    <col min="12" max="12" width="20" style="1" customWidth="1"/>
    <col min="13" max="13" width="13.42578125" style="1" customWidth="1"/>
    <col min="14" max="16384" width="9.140625" style="1"/>
  </cols>
  <sheetData>
    <row r="2" spans="2:13" x14ac:dyDescent="0.25"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24</v>
      </c>
      <c r="I2" s="17" t="s">
        <v>7</v>
      </c>
      <c r="J2" s="17" t="s">
        <v>8</v>
      </c>
      <c r="K2" s="17" t="s">
        <v>30</v>
      </c>
      <c r="L2" s="17" t="s">
        <v>21</v>
      </c>
      <c r="M2" s="17" t="s">
        <v>22</v>
      </c>
    </row>
    <row r="3" spans="2:13" x14ac:dyDescent="0.25">
      <c r="B3" s="18">
        <v>101</v>
      </c>
      <c r="C3" s="18" t="s">
        <v>9</v>
      </c>
      <c r="D3" s="18" t="s">
        <v>10</v>
      </c>
      <c r="E3" s="18">
        <v>20</v>
      </c>
      <c r="F3" s="18">
        <v>10</v>
      </c>
      <c r="G3" s="18">
        <v>200</v>
      </c>
      <c r="H3" s="18">
        <v>4000</v>
      </c>
      <c r="I3" s="18">
        <v>2000</v>
      </c>
      <c r="J3" s="18">
        <v>2000</v>
      </c>
      <c r="K3" s="16">
        <f>F3*G3</f>
        <v>2000</v>
      </c>
      <c r="L3" s="16">
        <f>E3*G3</f>
        <v>4000</v>
      </c>
      <c r="M3" s="16">
        <f>L3-K3</f>
        <v>2000</v>
      </c>
    </row>
    <row r="4" spans="2:13" x14ac:dyDescent="0.25">
      <c r="B4" s="25">
        <v>102</v>
      </c>
      <c r="C4" s="25" t="s">
        <v>11</v>
      </c>
      <c r="D4" s="25" t="s">
        <v>10</v>
      </c>
      <c r="E4" s="25">
        <v>15</v>
      </c>
      <c r="F4" s="25">
        <v>8</v>
      </c>
      <c r="G4" s="25">
        <f>SUM(300-50)</f>
        <v>250</v>
      </c>
      <c r="H4" s="25">
        <v>4500</v>
      </c>
      <c r="I4" s="25">
        <v>2400</v>
      </c>
      <c r="J4" s="25">
        <v>2100</v>
      </c>
      <c r="K4" s="26">
        <f t="shared" ref="K4:K10" si="0">F4*G4</f>
        <v>2000</v>
      </c>
      <c r="L4" s="26">
        <f t="shared" ref="L4:L10" si="1">E4*G4</f>
        <v>3750</v>
      </c>
      <c r="M4" s="26">
        <f t="shared" ref="M4:M10" si="2">L4-K4</f>
        <v>1750</v>
      </c>
    </row>
    <row r="5" spans="2:13" x14ac:dyDescent="0.25">
      <c r="B5" s="25">
        <v>103</v>
      </c>
      <c r="C5" s="25" t="s">
        <v>12</v>
      </c>
      <c r="D5" s="25" t="s">
        <v>17</v>
      </c>
      <c r="E5" s="25">
        <v>50</v>
      </c>
      <c r="F5" s="25">
        <v>30</v>
      </c>
      <c r="G5" s="25">
        <f>SUM(100+50)</f>
        <v>150</v>
      </c>
      <c r="H5" s="25">
        <v>5000</v>
      </c>
      <c r="I5" s="25">
        <v>300</v>
      </c>
      <c r="J5" s="25">
        <v>2000</v>
      </c>
      <c r="K5" s="26">
        <f t="shared" si="0"/>
        <v>4500</v>
      </c>
      <c r="L5" s="26">
        <f t="shared" si="1"/>
        <v>7500</v>
      </c>
      <c r="M5" s="26">
        <f t="shared" si="2"/>
        <v>3000</v>
      </c>
    </row>
    <row r="6" spans="2:13" x14ac:dyDescent="0.25">
      <c r="B6" s="18">
        <v>104</v>
      </c>
      <c r="C6" s="18" t="s">
        <v>13</v>
      </c>
      <c r="D6" s="18" t="s">
        <v>17</v>
      </c>
      <c r="E6" s="18">
        <v>45</v>
      </c>
      <c r="F6" s="18">
        <v>25</v>
      </c>
      <c r="G6" s="18">
        <v>150</v>
      </c>
      <c r="H6" s="18">
        <v>6750</v>
      </c>
      <c r="I6" s="18">
        <v>3750</v>
      </c>
      <c r="J6" s="18">
        <v>3000</v>
      </c>
      <c r="K6" s="16">
        <f t="shared" si="0"/>
        <v>3750</v>
      </c>
      <c r="L6" s="16">
        <f t="shared" si="1"/>
        <v>6750</v>
      </c>
      <c r="M6" s="16">
        <f t="shared" si="2"/>
        <v>3000</v>
      </c>
    </row>
    <row r="7" spans="2:13" x14ac:dyDescent="0.25">
      <c r="B7" s="18">
        <v>105</v>
      </c>
      <c r="C7" s="18" t="s">
        <v>14</v>
      </c>
      <c r="D7" s="18" t="s">
        <v>18</v>
      </c>
      <c r="E7" s="18">
        <v>5</v>
      </c>
      <c r="F7" s="18">
        <v>2</v>
      </c>
      <c r="G7" s="18">
        <v>500</v>
      </c>
      <c r="H7" s="18">
        <v>2500</v>
      </c>
      <c r="I7" s="18">
        <v>1000</v>
      </c>
      <c r="J7" s="18">
        <v>1500</v>
      </c>
      <c r="K7" s="16">
        <f t="shared" si="0"/>
        <v>1000</v>
      </c>
      <c r="L7" s="16">
        <f t="shared" si="1"/>
        <v>2500</v>
      </c>
      <c r="M7" s="16">
        <f t="shared" si="2"/>
        <v>1500</v>
      </c>
    </row>
    <row r="8" spans="2:13" x14ac:dyDescent="0.25">
      <c r="B8" s="18">
        <v>106</v>
      </c>
      <c r="C8" s="18" t="s">
        <v>15</v>
      </c>
      <c r="D8" s="18" t="s">
        <v>18</v>
      </c>
      <c r="E8" s="18">
        <v>10</v>
      </c>
      <c r="F8" s="18">
        <v>5</v>
      </c>
      <c r="G8" s="18">
        <v>400</v>
      </c>
      <c r="H8" s="18">
        <v>4000</v>
      </c>
      <c r="I8" s="18">
        <v>2000</v>
      </c>
      <c r="J8" s="18">
        <v>2000</v>
      </c>
      <c r="K8" s="16">
        <f t="shared" si="0"/>
        <v>2000</v>
      </c>
      <c r="L8" s="16">
        <f t="shared" si="1"/>
        <v>4000</v>
      </c>
      <c r="M8" s="16">
        <f t="shared" si="2"/>
        <v>2000</v>
      </c>
    </row>
    <row r="9" spans="2:13" x14ac:dyDescent="0.25">
      <c r="B9" s="18">
        <v>107</v>
      </c>
      <c r="C9" s="18" t="s">
        <v>16</v>
      </c>
      <c r="D9" s="18" t="s">
        <v>19</v>
      </c>
      <c r="E9" s="18">
        <v>35</v>
      </c>
      <c r="F9" s="18">
        <v>20</v>
      </c>
      <c r="G9" s="18">
        <v>200</v>
      </c>
      <c r="H9" s="18">
        <v>7000</v>
      </c>
      <c r="I9" s="18">
        <v>4000</v>
      </c>
      <c r="J9" s="18">
        <v>3000</v>
      </c>
      <c r="K9" s="16">
        <f t="shared" si="0"/>
        <v>4000</v>
      </c>
      <c r="L9" s="16">
        <f t="shared" si="1"/>
        <v>7000</v>
      </c>
      <c r="M9" s="16">
        <f t="shared" si="2"/>
        <v>3000</v>
      </c>
    </row>
    <row r="10" spans="2:13" x14ac:dyDescent="0.25">
      <c r="B10" s="18">
        <v>108</v>
      </c>
      <c r="C10" s="18" t="s">
        <v>16</v>
      </c>
      <c r="D10" s="18" t="s">
        <v>19</v>
      </c>
      <c r="E10" s="18">
        <v>40</v>
      </c>
      <c r="F10" s="18">
        <v>22</v>
      </c>
      <c r="G10" s="18">
        <v>150</v>
      </c>
      <c r="H10" s="18">
        <v>6000</v>
      </c>
      <c r="I10" s="18">
        <v>3300</v>
      </c>
      <c r="J10" s="18">
        <v>2700</v>
      </c>
      <c r="K10" s="16">
        <f t="shared" si="0"/>
        <v>3300</v>
      </c>
      <c r="L10" s="16">
        <f t="shared" si="1"/>
        <v>6000</v>
      </c>
      <c r="M10" s="16">
        <f t="shared" si="2"/>
        <v>2700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14" sqref="H14"/>
    </sheetView>
  </sheetViews>
  <sheetFormatPr defaultRowHeight="16.5" x14ac:dyDescent="0.25"/>
  <cols>
    <col min="1" max="1" width="14.42578125" style="28" bestFit="1" customWidth="1"/>
    <col min="2" max="2" width="18.42578125" style="28" bestFit="1" customWidth="1"/>
    <col min="3" max="3" width="14.42578125" style="28" bestFit="1" customWidth="1"/>
    <col min="4" max="4" width="17.7109375" style="28" bestFit="1" customWidth="1"/>
    <col min="5" max="5" width="12.28515625" style="28" bestFit="1" customWidth="1"/>
    <col min="6" max="6" width="13.140625" style="28" bestFit="1" customWidth="1"/>
    <col min="7" max="7" width="18.5703125" style="28" bestFit="1" customWidth="1"/>
    <col min="8" max="8" width="13" style="28" bestFit="1" customWidth="1"/>
    <col min="9" max="9" width="8" style="28" bestFit="1" customWidth="1"/>
    <col min="10" max="11" width="21.85546875" style="28" customWidth="1"/>
    <col min="12" max="16384" width="9.140625" style="28"/>
  </cols>
  <sheetData>
    <row r="1" spans="1:1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24</v>
      </c>
      <c r="H1" s="31" t="s">
        <v>7</v>
      </c>
      <c r="I1" s="31" t="s">
        <v>8</v>
      </c>
      <c r="J1" s="33" t="s">
        <v>31</v>
      </c>
      <c r="K1" s="33" t="s">
        <v>21</v>
      </c>
    </row>
    <row r="2" spans="1:11" x14ac:dyDescent="0.25">
      <c r="A2" s="29">
        <v>101</v>
      </c>
      <c r="B2" s="29" t="s">
        <v>9</v>
      </c>
      <c r="C2" s="29" t="s">
        <v>10</v>
      </c>
      <c r="D2" s="29">
        <v>20</v>
      </c>
      <c r="E2" s="29">
        <v>10</v>
      </c>
      <c r="F2" s="29">
        <v>200</v>
      </c>
      <c r="G2" s="29">
        <v>4000</v>
      </c>
      <c r="H2" s="29">
        <v>2000</v>
      </c>
      <c r="I2" s="29">
        <v>2000</v>
      </c>
      <c r="J2" s="30">
        <f>F2*1.3</f>
        <v>260</v>
      </c>
      <c r="K2" s="30">
        <f>D2*J2</f>
        <v>5200</v>
      </c>
    </row>
    <row r="3" spans="1:11" x14ac:dyDescent="0.25">
      <c r="A3" s="29">
        <v>102</v>
      </c>
      <c r="B3" s="29" t="s">
        <v>11</v>
      </c>
      <c r="C3" s="29" t="s">
        <v>10</v>
      </c>
      <c r="D3" s="29">
        <v>15</v>
      </c>
      <c r="E3" s="29">
        <v>8</v>
      </c>
      <c r="F3" s="29">
        <v>300</v>
      </c>
      <c r="G3" s="29">
        <v>4500</v>
      </c>
      <c r="H3" s="29">
        <v>2400</v>
      </c>
      <c r="I3" s="29">
        <v>2100</v>
      </c>
      <c r="J3" s="30">
        <f t="shared" ref="J3:J9" si="0">F3*1.3</f>
        <v>390</v>
      </c>
      <c r="K3" s="30">
        <f t="shared" ref="K3:K9" si="1">D3*J3</f>
        <v>5850</v>
      </c>
    </row>
    <row r="4" spans="1:11" x14ac:dyDescent="0.25">
      <c r="A4" s="29">
        <v>103</v>
      </c>
      <c r="B4" s="29" t="s">
        <v>12</v>
      </c>
      <c r="C4" s="29" t="s">
        <v>17</v>
      </c>
      <c r="D4" s="29">
        <v>50</v>
      </c>
      <c r="E4" s="29">
        <v>30</v>
      </c>
      <c r="F4" s="29">
        <v>100</v>
      </c>
      <c r="G4" s="29">
        <v>5000</v>
      </c>
      <c r="H4" s="29">
        <v>300</v>
      </c>
      <c r="I4" s="29">
        <v>2000</v>
      </c>
      <c r="J4" s="30">
        <f t="shared" si="0"/>
        <v>130</v>
      </c>
      <c r="K4" s="30">
        <f t="shared" si="1"/>
        <v>6500</v>
      </c>
    </row>
    <row r="5" spans="1:11" x14ac:dyDescent="0.25">
      <c r="A5" s="29">
        <v>104</v>
      </c>
      <c r="B5" s="29" t="s">
        <v>13</v>
      </c>
      <c r="C5" s="29" t="s">
        <v>17</v>
      </c>
      <c r="D5" s="29">
        <v>45</v>
      </c>
      <c r="E5" s="29">
        <v>25</v>
      </c>
      <c r="F5" s="29">
        <v>150</v>
      </c>
      <c r="G5" s="29">
        <v>6750</v>
      </c>
      <c r="H5" s="29">
        <v>3750</v>
      </c>
      <c r="I5" s="29">
        <v>3000</v>
      </c>
      <c r="J5" s="30">
        <f t="shared" si="0"/>
        <v>195</v>
      </c>
      <c r="K5" s="30">
        <f t="shared" si="1"/>
        <v>8775</v>
      </c>
    </row>
    <row r="6" spans="1:11" x14ac:dyDescent="0.25">
      <c r="A6" s="29">
        <v>105</v>
      </c>
      <c r="B6" s="29" t="s">
        <v>14</v>
      </c>
      <c r="C6" s="29" t="s">
        <v>18</v>
      </c>
      <c r="D6" s="29">
        <v>5</v>
      </c>
      <c r="E6" s="29">
        <v>2</v>
      </c>
      <c r="F6" s="29">
        <v>500</v>
      </c>
      <c r="G6" s="29">
        <v>2500</v>
      </c>
      <c r="H6" s="29">
        <v>1000</v>
      </c>
      <c r="I6" s="29">
        <v>1500</v>
      </c>
      <c r="J6" s="30">
        <f t="shared" si="0"/>
        <v>650</v>
      </c>
      <c r="K6" s="30">
        <f t="shared" si="1"/>
        <v>3250</v>
      </c>
    </row>
    <row r="7" spans="1:11" x14ac:dyDescent="0.25">
      <c r="A7" s="29">
        <v>106</v>
      </c>
      <c r="B7" s="29" t="s">
        <v>15</v>
      </c>
      <c r="C7" s="29" t="s">
        <v>18</v>
      </c>
      <c r="D7" s="29">
        <v>10</v>
      </c>
      <c r="E7" s="29">
        <v>5</v>
      </c>
      <c r="F7" s="29">
        <v>400</v>
      </c>
      <c r="G7" s="29">
        <v>4000</v>
      </c>
      <c r="H7" s="29">
        <v>2000</v>
      </c>
      <c r="I7" s="29">
        <v>2000</v>
      </c>
      <c r="J7" s="30">
        <f t="shared" si="0"/>
        <v>520</v>
      </c>
      <c r="K7" s="30">
        <f t="shared" si="1"/>
        <v>5200</v>
      </c>
    </row>
    <row r="8" spans="1:11" x14ac:dyDescent="0.25">
      <c r="A8" s="29">
        <v>107</v>
      </c>
      <c r="B8" s="29" t="s">
        <v>16</v>
      </c>
      <c r="C8" s="29" t="s">
        <v>19</v>
      </c>
      <c r="D8" s="29">
        <v>35</v>
      </c>
      <c r="E8" s="29">
        <v>20</v>
      </c>
      <c r="F8" s="29">
        <v>200</v>
      </c>
      <c r="G8" s="29">
        <v>7000</v>
      </c>
      <c r="H8" s="29">
        <v>4000</v>
      </c>
      <c r="I8" s="29">
        <v>3000</v>
      </c>
      <c r="J8" s="30">
        <f t="shared" si="0"/>
        <v>260</v>
      </c>
      <c r="K8" s="30">
        <f t="shared" si="1"/>
        <v>9100</v>
      </c>
    </row>
    <row r="9" spans="1:11" x14ac:dyDescent="0.25">
      <c r="A9" s="29">
        <v>108</v>
      </c>
      <c r="B9" s="29" t="s">
        <v>16</v>
      </c>
      <c r="C9" s="29" t="s">
        <v>19</v>
      </c>
      <c r="D9" s="29">
        <v>40</v>
      </c>
      <c r="E9" s="29">
        <v>22</v>
      </c>
      <c r="F9" s="29">
        <v>150</v>
      </c>
      <c r="G9" s="29">
        <v>6000</v>
      </c>
      <c r="H9" s="29">
        <v>3300</v>
      </c>
      <c r="I9" s="29">
        <v>2700</v>
      </c>
      <c r="J9" s="30">
        <f t="shared" si="0"/>
        <v>195</v>
      </c>
      <c r="K9" s="30">
        <f t="shared" si="1"/>
        <v>7800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B1" workbookViewId="0">
      <selection activeCell="F17" sqref="F17"/>
    </sheetView>
  </sheetViews>
  <sheetFormatPr defaultRowHeight="15" x14ac:dyDescent="0.25"/>
  <cols>
    <col min="1" max="1" width="14.42578125" bestFit="1" customWidth="1"/>
    <col min="2" max="2" width="18.42578125" bestFit="1" customWidth="1"/>
    <col min="3" max="3" width="14.42578125" bestFit="1" customWidth="1"/>
    <col min="4" max="4" width="17.7109375" bestFit="1" customWidth="1"/>
    <col min="5" max="5" width="12.28515625" bestFit="1" customWidth="1"/>
    <col min="6" max="6" width="13.140625" bestFit="1" customWidth="1"/>
    <col min="7" max="7" width="18.5703125" bestFit="1" customWidth="1"/>
    <col min="8" max="8" width="13" bestFit="1" customWidth="1"/>
    <col min="9" max="9" width="8" bestFit="1" customWidth="1"/>
    <col min="10" max="10" width="29.85546875" customWidth="1"/>
    <col min="11" max="11" width="22.140625" customWidth="1"/>
  </cols>
  <sheetData>
    <row r="1" spans="1:11" ht="19.5" customHeight="1" x14ac:dyDescent="0.25">
      <c r="A1" s="27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24</v>
      </c>
      <c r="H1" s="36" t="s">
        <v>7</v>
      </c>
      <c r="I1" s="36" t="s">
        <v>8</v>
      </c>
      <c r="J1" s="32" t="s">
        <v>32</v>
      </c>
      <c r="K1" s="32" t="s">
        <v>21</v>
      </c>
    </row>
    <row r="2" spans="1:11" ht="17.25" x14ac:dyDescent="0.25">
      <c r="A2" s="29">
        <v>101</v>
      </c>
      <c r="B2" s="29" t="s">
        <v>9</v>
      </c>
      <c r="C2" s="29" t="s">
        <v>10</v>
      </c>
      <c r="D2" s="29">
        <v>20</v>
      </c>
      <c r="E2" s="29">
        <v>10</v>
      </c>
      <c r="F2" s="29">
        <v>200</v>
      </c>
      <c r="G2" s="29">
        <v>4000</v>
      </c>
      <c r="H2" s="29">
        <v>2000</v>
      </c>
      <c r="I2" s="29">
        <v>2000</v>
      </c>
      <c r="J2" s="34">
        <f>IF(F2&gt;300,D2*0.95,D2)</f>
        <v>20</v>
      </c>
      <c r="K2" s="35">
        <f>J2*F2</f>
        <v>4000</v>
      </c>
    </row>
    <row r="3" spans="1:11" ht="17.25" x14ac:dyDescent="0.25">
      <c r="A3" s="29">
        <v>102</v>
      </c>
      <c r="B3" s="29" t="s">
        <v>11</v>
      </c>
      <c r="C3" s="29" t="s">
        <v>10</v>
      </c>
      <c r="D3" s="29">
        <v>15</v>
      </c>
      <c r="E3" s="29">
        <v>8</v>
      </c>
      <c r="F3" s="29">
        <v>300</v>
      </c>
      <c r="G3" s="29">
        <v>4500</v>
      </c>
      <c r="H3" s="29">
        <v>2400</v>
      </c>
      <c r="I3" s="29">
        <v>2100</v>
      </c>
      <c r="J3" s="34">
        <f t="shared" ref="J3:J9" si="0">IF(F3&gt;300,D3*0.95,D3)</f>
        <v>15</v>
      </c>
      <c r="K3" s="35">
        <f t="shared" ref="K3:K9" si="1">J3*F3</f>
        <v>4500</v>
      </c>
    </row>
    <row r="4" spans="1:11" ht="17.25" x14ac:dyDescent="0.25">
      <c r="A4" s="29">
        <v>103</v>
      </c>
      <c r="B4" s="29" t="s">
        <v>12</v>
      </c>
      <c r="C4" s="29" t="s">
        <v>17</v>
      </c>
      <c r="D4" s="29">
        <v>50</v>
      </c>
      <c r="E4" s="29">
        <v>30</v>
      </c>
      <c r="F4" s="29">
        <v>100</v>
      </c>
      <c r="G4" s="29">
        <v>5000</v>
      </c>
      <c r="H4" s="29">
        <v>300</v>
      </c>
      <c r="I4" s="29">
        <v>2000</v>
      </c>
      <c r="J4" s="34">
        <f t="shared" si="0"/>
        <v>50</v>
      </c>
      <c r="K4" s="35">
        <f t="shared" si="1"/>
        <v>5000</v>
      </c>
    </row>
    <row r="5" spans="1:11" ht="17.25" x14ac:dyDescent="0.25">
      <c r="A5" s="29">
        <v>104</v>
      </c>
      <c r="B5" s="29" t="s">
        <v>13</v>
      </c>
      <c r="C5" s="29" t="s">
        <v>17</v>
      </c>
      <c r="D5" s="29">
        <v>45</v>
      </c>
      <c r="E5" s="29">
        <v>25</v>
      </c>
      <c r="F5" s="29">
        <v>150</v>
      </c>
      <c r="G5" s="29">
        <v>6750</v>
      </c>
      <c r="H5" s="29">
        <v>3750</v>
      </c>
      <c r="I5" s="29">
        <v>3000</v>
      </c>
      <c r="J5" s="34">
        <f t="shared" si="0"/>
        <v>45</v>
      </c>
      <c r="K5" s="35">
        <f t="shared" si="1"/>
        <v>6750</v>
      </c>
    </row>
    <row r="6" spans="1:11" ht="17.25" x14ac:dyDescent="0.25">
      <c r="A6" s="29">
        <v>105</v>
      </c>
      <c r="B6" s="29" t="s">
        <v>14</v>
      </c>
      <c r="C6" s="29" t="s">
        <v>18</v>
      </c>
      <c r="D6" s="29">
        <v>5</v>
      </c>
      <c r="E6" s="29">
        <v>2</v>
      </c>
      <c r="F6" s="29">
        <v>500</v>
      </c>
      <c r="G6" s="29">
        <v>2500</v>
      </c>
      <c r="H6" s="29">
        <v>1000</v>
      </c>
      <c r="I6" s="29">
        <v>1500</v>
      </c>
      <c r="J6" s="34">
        <f t="shared" si="0"/>
        <v>4.75</v>
      </c>
      <c r="K6" s="35">
        <f t="shared" si="1"/>
        <v>2375</v>
      </c>
    </row>
    <row r="7" spans="1:11" ht="17.25" x14ac:dyDescent="0.25">
      <c r="A7" s="29">
        <v>106</v>
      </c>
      <c r="B7" s="29" t="s">
        <v>15</v>
      </c>
      <c r="C7" s="29" t="s">
        <v>18</v>
      </c>
      <c r="D7" s="29">
        <v>10</v>
      </c>
      <c r="E7" s="29">
        <v>5</v>
      </c>
      <c r="F7" s="29">
        <v>400</v>
      </c>
      <c r="G7" s="29">
        <v>4000</v>
      </c>
      <c r="H7" s="29">
        <v>2000</v>
      </c>
      <c r="I7" s="29">
        <v>2000</v>
      </c>
      <c r="J7" s="34">
        <f t="shared" si="0"/>
        <v>9.5</v>
      </c>
      <c r="K7" s="35">
        <f t="shared" si="1"/>
        <v>3800</v>
      </c>
    </row>
    <row r="8" spans="1:11" ht="17.25" x14ac:dyDescent="0.25">
      <c r="A8" s="29">
        <v>107</v>
      </c>
      <c r="B8" s="29" t="s">
        <v>16</v>
      </c>
      <c r="C8" s="29" t="s">
        <v>19</v>
      </c>
      <c r="D8" s="29">
        <v>35</v>
      </c>
      <c r="E8" s="29">
        <v>20</v>
      </c>
      <c r="F8" s="29">
        <v>200</v>
      </c>
      <c r="G8" s="29">
        <v>7000</v>
      </c>
      <c r="H8" s="29">
        <v>4000</v>
      </c>
      <c r="I8" s="29">
        <v>3000</v>
      </c>
      <c r="J8" s="34">
        <f t="shared" si="0"/>
        <v>35</v>
      </c>
      <c r="K8" s="35">
        <f t="shared" si="1"/>
        <v>7000</v>
      </c>
    </row>
    <row r="9" spans="1:11" ht="17.25" x14ac:dyDescent="0.25">
      <c r="A9" s="29">
        <v>108</v>
      </c>
      <c r="B9" s="29" t="s">
        <v>16</v>
      </c>
      <c r="C9" s="29" t="s">
        <v>19</v>
      </c>
      <c r="D9" s="29">
        <v>40</v>
      </c>
      <c r="E9" s="29">
        <v>22</v>
      </c>
      <c r="F9" s="29">
        <v>150</v>
      </c>
      <c r="G9" s="29">
        <v>6000</v>
      </c>
      <c r="H9" s="29">
        <v>3300</v>
      </c>
      <c r="I9" s="29">
        <v>2700</v>
      </c>
      <c r="J9" s="34">
        <f t="shared" si="0"/>
        <v>40</v>
      </c>
      <c r="K9" s="35">
        <f t="shared" si="1"/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Change in Selling Price</vt:lpstr>
      <vt:lpstr>Increase in unit cost</vt:lpstr>
      <vt:lpstr>Discount on all Products</vt:lpstr>
      <vt:lpstr>Increase in unit sold</vt:lpstr>
      <vt:lpstr>Fixed costs Addtion</vt:lpstr>
      <vt:lpstr>Change in sales Mix</vt:lpstr>
      <vt:lpstr>Seasonal sales Increase</vt:lpstr>
      <vt:lpstr>Discount Impact</vt:lpstr>
      <vt:lpstr>Margin Adjustment</vt:lpstr>
      <vt:lpstr>Break-Even Point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1mscds41</dc:creator>
  <cp:lastModifiedBy>1mscds41</cp:lastModifiedBy>
  <dcterms:created xsi:type="dcterms:W3CDTF">2024-08-12T03:46:11Z</dcterms:created>
  <dcterms:modified xsi:type="dcterms:W3CDTF">2024-08-20T05:06:17Z</dcterms:modified>
</cp:coreProperties>
</file>