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Default ContentType="application/vnd.openxmlformats-officedocument.vmlDrawing" Extension="vml"/>
  <Default ContentType="image/png" Extension="png"/>
  <Default ContentType="image/jpeg" Extension="jpeg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680" windowHeight="12630"/>
  </bookViews>
  <sheets>
    <sheet name="任务经验" sheetId="1" r:id="rId1"/>
    <sheet name="人物升级经验表" sheetId="2" r:id="rId2"/>
    <sheet name="任务列表" sheetId="3" r:id="rId3"/>
    <sheet name="宠物升级表" sheetId="4" r:id="rId4"/>
    <sheet name="Sheet1" sheetId="5" r:id="rId5"/>
    <sheet name="Sheet2" sheetId="6" r:id="rId6"/>
  </sheets>
  <definedNames>
    <definedName name="_xlnm._FilterDatabase" localSheetId="1" hidden="1">人物升级经验表!$A$1:$A$157</definedName>
    <definedName name="_xlnm._FilterDatabase" localSheetId="4" hidden="1">Sheet1!$B$1:$B$155</definedName>
    <definedName name="_xlnm._FilterDatabase" localSheetId="0" hidden="1">任务经验!$A$1:$AB$310</definedName>
  </definedNames>
  <calcPr calcId="144525" concurrentCalc="0"/>
</workbook>
</file>

<file path=xl/sharedStrings.xml><?xml version="1.0" encoding="utf-8"?>
<sst xmlns="http://schemas.openxmlformats.org/spreadsheetml/2006/main" count="100">
  <si>
    <t>ID</t>
  </si>
  <si>
    <t>是否战斗</t>
  </si>
  <si>
    <t>战斗备注</t>
  </si>
  <si>
    <t>ExpReward</t>
  </si>
  <si>
    <t>MoneyReward</t>
  </si>
  <si>
    <t>PetExpReward</t>
  </si>
  <si>
    <t>宠物当前等级</t>
  </si>
  <si>
    <t>任务限制等级</t>
  </si>
  <si>
    <t>当前角色经验</t>
  </si>
  <si>
    <t>当前角色等级</t>
  </si>
  <si>
    <t>当前经验</t>
  </si>
  <si>
    <t>权重</t>
  </si>
  <si>
    <t>系数</t>
  </si>
  <si>
    <t>等级段</t>
  </si>
  <si>
    <t>经验分配</t>
  </si>
  <si>
    <t>宠物经验</t>
  </si>
  <si>
    <t>银币</t>
  </si>
  <si>
    <t>实际经验</t>
  </si>
  <si>
    <t>任务数量</t>
  </si>
  <si>
    <t>总权重</t>
  </si>
  <si>
    <t>单份经验</t>
  </si>
  <si>
    <t>单份宠物经验</t>
  </si>
  <si>
    <t>单份银币</t>
  </si>
  <si>
    <t>等级</t>
  </si>
  <si>
    <t>任务数</t>
  </si>
  <si>
    <t>0</t>
  </si>
  <si>
    <r>
      <rPr>
        <sz val="10"/>
        <rFont val="宋体"/>
        <charset val="134"/>
      </rPr>
      <t>暗夜男</t>
    </r>
  </si>
  <si>
    <t>`+200</t>
  </si>
  <si>
    <r>
      <rPr>
        <sz val="10"/>
        <rFont val="宋体"/>
        <charset val="134"/>
      </rPr>
      <t>天灾爪牙</t>
    </r>
  </si>
  <si>
    <t>升级！！</t>
  </si>
  <si>
    <t>经验</t>
  </si>
  <si>
    <t>单任务经验</t>
  </si>
  <si>
    <t>银币分摊</t>
  </si>
  <si>
    <t>宠物经验分摊</t>
  </si>
  <si>
    <r>
      <rPr>
        <sz val="10"/>
        <rFont val="宋体"/>
        <charset val="134"/>
      </rPr>
      <t>魔狼沃根</t>
    </r>
  </si>
  <si>
    <r>
      <rPr>
        <sz val="10"/>
        <rFont val="宋体"/>
        <charset val="134"/>
      </rPr>
      <t>大小姐</t>
    </r>
  </si>
  <si>
    <t/>
  </si>
  <si>
    <r>
      <rPr>
        <sz val="10"/>
        <rFont val="宋体"/>
        <charset val="134"/>
      </rPr>
      <t>耐奥祖</t>
    </r>
  </si>
  <si>
    <t>宠升级！！</t>
  </si>
  <si>
    <r>
      <rPr>
        <sz val="10"/>
        <rFont val="宋体"/>
        <charset val="134"/>
      </rPr>
      <t>阿里斯塔</t>
    </r>
  </si>
  <si>
    <r>
      <rPr>
        <sz val="10"/>
        <rFont val="宋体"/>
        <charset val="134"/>
      </rPr>
      <t>野猪人将军</t>
    </r>
  </si>
  <si>
    <r>
      <rPr>
        <sz val="10"/>
        <rFont val="宋体"/>
        <charset val="134"/>
      </rPr>
      <t>寒冰王子</t>
    </r>
  </si>
  <si>
    <r>
      <rPr>
        <sz val="12"/>
        <rFont val="宋体"/>
        <charset val="134"/>
      </rPr>
      <t>1</t>
    </r>
    <r>
      <rPr>
        <sz val="12"/>
        <rFont val="宋体"/>
        <charset val="134"/>
      </rPr>
      <t>9级升级总共经验</t>
    </r>
  </si>
  <si>
    <t>职业日常经验</t>
  </si>
  <si>
    <t>宠物分摊</t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</si>
  <si>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9升30所需经验</t>
    </r>
  </si>
  <si>
    <t>总</t>
  </si>
  <si>
    <r>
      <rPr>
        <sz val="10"/>
        <rFont val="Arial"/>
        <charset val="134"/>
      </rPr>
      <t>30</t>
    </r>
    <r>
      <rPr>
        <sz val="10"/>
        <rFont val="宋体"/>
        <charset val="134"/>
      </rPr>
      <t>级</t>
    </r>
  </si>
  <si>
    <r>
      <rPr>
        <sz val="10"/>
        <rFont val="宋体"/>
        <charset val="134"/>
      </rPr>
      <t>等级段</t>
    </r>
  </si>
  <si>
    <r>
      <rPr>
        <sz val="10"/>
        <rFont val="宋体"/>
        <charset val="134"/>
      </rPr>
      <t>经验分配</t>
    </r>
  </si>
  <si>
    <t>银币分配</t>
  </si>
  <si>
    <t>宠物经验分配</t>
  </si>
  <si>
    <t>任务权重</t>
  </si>
  <si>
    <t>单任务经验分担</t>
  </si>
  <si>
    <r>
      <rPr>
        <sz val="10"/>
        <rFont val="宋体"/>
        <charset val="134"/>
      </rPr>
      <t>战斗经验</t>
    </r>
  </si>
  <si>
    <r>
      <rPr>
        <sz val="10"/>
        <rFont val="Arial"/>
        <charset val="134"/>
      </rPr>
      <t xml:space="preserve"> PetExp</t>
    </r>
    <r>
      <rPr>
        <sz val="10"/>
        <rFont val="宋体"/>
        <charset val="134"/>
      </rPr>
      <t>分摊</t>
    </r>
  </si>
  <si>
    <r>
      <rPr>
        <sz val="10"/>
        <rFont val="Arial"/>
        <charset val="134"/>
      </rPr>
      <t>40</t>
    </r>
    <r>
      <rPr>
        <sz val="10"/>
        <rFont val="宋体"/>
        <charset val="134"/>
      </rPr>
      <t>级</t>
    </r>
  </si>
  <si>
    <t>宠物分配</t>
  </si>
  <si>
    <t>PetExp分摊</t>
  </si>
  <si>
    <r>
      <rPr>
        <sz val="10"/>
        <rFont val="Arial"/>
        <charset val="134"/>
      </rPr>
      <t>50</t>
    </r>
    <r>
      <rPr>
        <sz val="10"/>
        <rFont val="宋体"/>
        <charset val="134"/>
      </rPr>
      <t>级</t>
    </r>
  </si>
  <si>
    <t xml:space="preserve"> </t>
  </si>
  <si>
    <r>
      <rPr>
        <sz val="10"/>
        <rFont val="Arial"/>
        <charset val="134"/>
      </rPr>
      <t>60</t>
    </r>
    <r>
      <rPr>
        <sz val="10"/>
        <rFont val="宋体"/>
        <charset val="134"/>
      </rPr>
      <t>级</t>
    </r>
  </si>
  <si>
    <t>菊爆大队预留</t>
  </si>
  <si>
    <r>
      <rPr>
        <sz val="10"/>
        <rFont val="Arial"/>
        <charset val="134"/>
      </rPr>
      <t>70</t>
    </r>
    <r>
      <rPr>
        <sz val="10"/>
        <rFont val="宋体"/>
        <charset val="134"/>
      </rPr>
      <t>级</t>
    </r>
  </si>
  <si>
    <t>8573</t>
  </si>
  <si>
    <r>
      <rPr>
        <sz val="10"/>
        <rFont val="Arial"/>
        <charset val="134"/>
      </rPr>
      <t>8</t>
    </r>
    <r>
      <rPr>
        <sz val="10"/>
        <rFont val="Arial"/>
        <charset val="134"/>
      </rPr>
      <t>585</t>
    </r>
  </si>
  <si>
    <t>8585</t>
  </si>
  <si>
    <t>当前等级</t>
  </si>
  <si>
    <t>升级经验</t>
  </si>
  <si>
    <t>当前等级所需经验</t>
  </si>
  <si>
    <t>8547</t>
  </si>
  <si>
    <t>8548</t>
  </si>
  <si>
    <t>8549</t>
  </si>
  <si>
    <t>8550</t>
  </si>
  <si>
    <t>8551</t>
  </si>
  <si>
    <r>
      <rPr>
        <sz val="10"/>
        <rFont val="Arial"/>
        <charset val="134"/>
      </rPr>
      <t>8</t>
    </r>
    <r>
      <rPr>
        <sz val="10"/>
        <rFont val="Arial"/>
        <charset val="134"/>
      </rPr>
      <t>560</t>
    </r>
  </si>
  <si>
    <r>
      <rPr>
        <sz val="10"/>
        <rFont val="Arial"/>
        <charset val="134"/>
      </rPr>
      <t>8</t>
    </r>
    <r>
      <rPr>
        <sz val="10"/>
        <rFont val="Arial"/>
        <charset val="134"/>
      </rPr>
      <t>561</t>
    </r>
  </si>
  <si>
    <r>
      <rPr>
        <sz val="10"/>
        <rFont val="Arial"/>
        <charset val="134"/>
      </rPr>
      <t>8</t>
    </r>
    <r>
      <rPr>
        <sz val="10"/>
        <rFont val="Arial"/>
        <charset val="134"/>
      </rPr>
      <t>562</t>
    </r>
  </si>
  <si>
    <r>
      <rPr>
        <sz val="10"/>
        <rFont val="Arial"/>
        <charset val="134"/>
      </rPr>
      <t>8</t>
    </r>
    <r>
      <rPr>
        <sz val="10"/>
        <rFont val="Arial"/>
        <charset val="134"/>
      </rPr>
      <t>563</t>
    </r>
  </si>
  <si>
    <r>
      <rPr>
        <sz val="10"/>
        <rFont val="Arial"/>
        <charset val="134"/>
      </rPr>
      <t>8</t>
    </r>
    <r>
      <rPr>
        <sz val="10"/>
        <rFont val="Arial"/>
        <charset val="134"/>
      </rPr>
      <t>564</t>
    </r>
  </si>
  <si>
    <t>8565</t>
  </si>
  <si>
    <t>8566</t>
  </si>
  <si>
    <t>8567</t>
  </si>
  <si>
    <r>
      <rPr>
        <sz val="10"/>
        <rFont val="Arial"/>
        <charset val="134"/>
      </rPr>
      <t>856</t>
    </r>
    <r>
      <rPr>
        <sz val="10"/>
        <rFont val="Arial"/>
        <charset val="134"/>
      </rPr>
      <t>8</t>
    </r>
  </si>
  <si>
    <r>
      <rPr>
        <sz val="10"/>
        <rFont val="Arial"/>
        <charset val="134"/>
      </rPr>
      <t>856</t>
    </r>
    <r>
      <rPr>
        <sz val="10"/>
        <rFont val="Arial"/>
        <charset val="134"/>
      </rPr>
      <t>9</t>
    </r>
  </si>
  <si>
    <r>
      <rPr>
        <sz val="10"/>
        <rFont val="Arial"/>
        <charset val="134"/>
      </rPr>
      <t>85</t>
    </r>
    <r>
      <rPr>
        <sz val="10"/>
        <rFont val="Arial"/>
        <charset val="134"/>
      </rPr>
      <t>70</t>
    </r>
  </si>
  <si>
    <r>
      <rPr>
        <sz val="10"/>
        <rFont val="Arial"/>
        <charset val="134"/>
      </rPr>
      <t>85</t>
    </r>
    <r>
      <rPr>
        <sz val="10"/>
        <rFont val="Arial"/>
        <charset val="134"/>
      </rPr>
      <t>71</t>
    </r>
  </si>
  <si>
    <r>
      <rPr>
        <sz val="10"/>
        <rFont val="Arial"/>
        <charset val="134"/>
      </rPr>
      <t>85</t>
    </r>
    <r>
      <rPr>
        <sz val="10"/>
        <rFont val="Arial"/>
        <charset val="134"/>
      </rPr>
      <t>72</t>
    </r>
  </si>
  <si>
    <r>
      <rPr>
        <sz val="10"/>
        <rFont val="Arial"/>
        <charset val="134"/>
      </rPr>
      <t>85</t>
    </r>
    <r>
      <rPr>
        <sz val="10"/>
        <rFont val="Arial"/>
        <charset val="134"/>
      </rPr>
      <t>73</t>
    </r>
  </si>
  <si>
    <t>8600</t>
  </si>
  <si>
    <t>8601</t>
  </si>
  <si>
    <t>8602</t>
  </si>
  <si>
    <t>8603</t>
  </si>
  <si>
    <t>8604</t>
  </si>
  <si>
    <t>8605</t>
  </si>
  <si>
    <t>8606</t>
  </si>
  <si>
    <t>8607</t>
  </si>
  <si>
    <t>所需经验</t>
  </si>
  <si>
    <t>总经验值</t>
  </si>
  <si>
    <r>
      <rPr>
        <sz val="12"/>
        <rFont val="宋体"/>
        <charset val="134"/>
      </rPr>
      <t>3</t>
    </r>
    <r>
      <rPr>
        <sz val="12"/>
        <rFont val="宋体"/>
        <charset val="134"/>
      </rPr>
      <t>4个任务</t>
    </r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</si>
</sst>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name val="宋体"/>
      <charset val="134"/>
    </font>
    <font>
      <sz val="10"/>
      <name val="Arial"/>
      <charset val="134"/>
    </font>
    <font>
      <sz val="11"/>
      <color indexed="25"/>
      <name val="宋体"/>
      <charset val="134"/>
    </font>
    <font>
      <b/>
      <sz val="12"/>
      <name val="宋体"/>
      <charset val="134"/>
    </font>
    <font>
      <b/>
      <sz val="10"/>
      <name val="Arial"/>
      <charset val="134"/>
    </font>
    <font>
      <b/>
      <sz val="10"/>
      <name val="宋体"/>
      <charset val="134"/>
    </font>
    <font>
      <sz val="10"/>
      <name val="宋体"/>
      <charset val="134"/>
    </font>
    <font>
      <sz val="11"/>
      <color indexed="10"/>
      <name val="宋体"/>
      <charset val="134"/>
    </font>
    <font>
      <sz val="11"/>
      <color indexed="30"/>
      <name val="宋体"/>
      <charset val="134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b/>
      <sz val="11"/>
      <color indexed="63"/>
      <name val="宋体"/>
      <charset val="134"/>
    </font>
    <font>
      <b/>
      <sz val="13"/>
      <color indexed="62"/>
      <name val="宋体"/>
      <charset val="134"/>
    </font>
    <font>
      <i/>
      <sz val="11"/>
      <color indexed="23"/>
      <name val="宋体"/>
      <charset val="134"/>
    </font>
    <font>
      <b/>
      <sz val="15"/>
      <color indexed="62"/>
      <name val="宋体"/>
      <charset val="134"/>
    </font>
    <font>
      <sz val="11"/>
      <color indexed="60"/>
      <name val="宋体"/>
      <charset val="134"/>
    </font>
    <font>
      <b/>
      <sz val="11"/>
      <color indexed="8"/>
      <name val="宋体"/>
      <charset val="134"/>
    </font>
    <font>
      <sz val="11"/>
      <color indexed="62"/>
      <name val="宋体"/>
      <charset val="134"/>
    </font>
    <font>
      <sz val="11"/>
      <color indexed="17"/>
      <name val="宋体"/>
      <charset val="134"/>
    </font>
    <font>
      <b/>
      <sz val="11"/>
      <color indexed="62"/>
      <name val="宋体"/>
      <charset val="134"/>
    </font>
    <font>
      <b/>
      <sz val="18"/>
      <color indexed="6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52"/>
      <name val="宋体"/>
      <charset val="134"/>
    </font>
  </fonts>
  <fills count="2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4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thick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4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6545">
    <xf numFmtId="0" fontId="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1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18" borderId="4" applyNumberFormat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7" fillId="10" borderId="9" applyNumberFormat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7" fillId="10" borderId="9" applyNumberFormat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9" borderId="8" applyNumberFormat="0" applyFon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0" borderId="6" applyNumberFormat="0" applyFill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13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1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9" borderId="8" applyNumberFormat="0" applyFont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1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1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7" fillId="10" borderId="9" applyNumberForma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10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9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10" fillId="15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14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10" fillId="21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14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0" borderId="6" applyNumberFormat="0" applyFill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14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14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14" fillId="0" borderId="6" applyNumberFormat="0" applyFill="0" applyAlignment="0" applyProtection="0">
      <alignment vertical="center"/>
    </xf>
    <xf numFmtId="0" fontId="9" fillId="0" borderId="0">
      <alignment vertical="center"/>
    </xf>
    <xf numFmtId="0" fontId="14" fillId="0" borderId="6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0" borderId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5" applyNumberFormat="0" applyFill="0" applyAlignment="0" applyProtection="0">
      <alignment vertical="center"/>
    </xf>
    <xf numFmtId="0" fontId="9" fillId="0" borderId="0">
      <alignment vertical="center"/>
    </xf>
    <xf numFmtId="0" fontId="12" fillId="0" borderId="5" applyNumberFormat="0" applyFill="0" applyAlignment="0" applyProtection="0">
      <alignment vertical="center"/>
    </xf>
    <xf numFmtId="0" fontId="9" fillId="0" borderId="0">
      <alignment vertical="center"/>
    </xf>
    <xf numFmtId="0" fontId="12" fillId="0" borderId="5" applyNumberFormat="0" applyFill="0" applyAlignment="0" applyProtection="0">
      <alignment vertical="center"/>
    </xf>
    <xf numFmtId="0" fontId="9" fillId="0" borderId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0" borderId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0" borderId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0" borderId="0">
      <alignment vertical="center"/>
    </xf>
    <xf numFmtId="0" fontId="12" fillId="0" borderId="5" applyNumberFormat="0" applyFill="0" applyAlignment="0" applyProtection="0">
      <alignment vertical="center"/>
    </xf>
    <xf numFmtId="0" fontId="9" fillId="0" borderId="0">
      <alignment vertical="center"/>
    </xf>
    <xf numFmtId="0" fontId="12" fillId="0" borderId="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19" fillId="0" borderId="10" applyNumberFormat="0" applyFill="0" applyAlignment="0" applyProtection="0">
      <alignment vertical="center"/>
    </xf>
    <xf numFmtId="0" fontId="17" fillId="10" borderId="9" applyNumberFormat="0" applyAlignment="0" applyProtection="0">
      <alignment vertical="center"/>
    </xf>
    <xf numFmtId="0" fontId="9" fillId="0" borderId="0">
      <alignment vertical="center"/>
    </xf>
    <xf numFmtId="0" fontId="19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18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19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19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18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19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19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19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22" borderId="11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22" borderId="11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8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8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0" borderId="12" applyNumberFormat="0" applyFill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18" borderId="9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22" borderId="11" applyNumberFormat="0" applyAlignment="0" applyProtection="0">
      <alignment vertical="center"/>
    </xf>
    <xf numFmtId="0" fontId="9" fillId="0" borderId="0">
      <alignment vertical="center"/>
    </xf>
    <xf numFmtId="0" fontId="21" fillId="22" borderId="1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9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18" borderId="4" applyNumberFormat="0" applyAlignment="0" applyProtection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9" fillId="19" borderId="8" applyNumberFormat="0" applyFont="0" applyAlignment="0" applyProtection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9" fillId="19" borderId="8" applyNumberFormat="0" applyFont="0" applyAlignment="0" applyProtection="0">
      <alignment vertical="center"/>
    </xf>
    <xf numFmtId="0" fontId="9" fillId="0" borderId="0">
      <alignment vertical="center"/>
    </xf>
    <xf numFmtId="0" fontId="9" fillId="19" borderId="8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9" borderId="8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18" borderId="9" applyNumberFormat="0" applyAlignment="0" applyProtection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18" borderId="4" applyNumberFormat="0" applyAlignment="0" applyProtection="0">
      <alignment vertical="center"/>
    </xf>
    <xf numFmtId="0" fontId="9" fillId="0" borderId="0">
      <alignment vertical="center"/>
    </xf>
    <xf numFmtId="0" fontId="11" fillId="18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7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9" applyNumberFormat="0" applyAlignment="0" applyProtection="0">
      <alignment vertical="center"/>
    </xf>
    <xf numFmtId="0" fontId="9" fillId="0" borderId="0">
      <alignment vertical="center"/>
    </xf>
    <xf numFmtId="0" fontId="17" fillId="10" borderId="9" applyNumberFormat="0" applyAlignment="0" applyProtection="0">
      <alignment vertical="center"/>
    </xf>
    <xf numFmtId="0" fontId="9" fillId="0" borderId="0">
      <alignment vertical="center"/>
    </xf>
    <xf numFmtId="0" fontId="17" fillId="10" borderId="9" applyNumberFormat="0" applyAlignment="0" applyProtection="0">
      <alignment vertical="center"/>
    </xf>
    <xf numFmtId="0" fontId="9" fillId="0" borderId="0">
      <alignment vertical="center"/>
    </xf>
    <xf numFmtId="0" fontId="17" fillId="10" borderId="9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9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18" borderId="9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18" borderId="4" applyNumberFormat="0" applyAlignment="0" applyProtection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10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0" borderId="9" applyNumberFormat="0" applyAlignment="0" applyProtection="0">
      <alignment vertical="center"/>
    </xf>
    <xf numFmtId="0" fontId="9" fillId="0" borderId="0">
      <alignment vertical="center"/>
    </xf>
    <xf numFmtId="0" fontId="17" fillId="10" borderId="9" applyNumberFormat="0" applyAlignment="0" applyProtection="0">
      <alignment vertical="center"/>
    </xf>
    <xf numFmtId="0" fontId="9" fillId="0" borderId="0">
      <alignment vertical="center"/>
    </xf>
    <xf numFmtId="0" fontId="10" fillId="2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9" borderId="8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9" borderId="8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22" borderId="1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22" borderId="1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22" borderId="1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22" borderId="1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18" borderId="9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23" fillId="18" borderId="9" applyNumberFormat="0" applyAlignment="0" applyProtection="0">
      <alignment vertical="center"/>
    </xf>
    <xf numFmtId="0" fontId="23" fillId="18" borderId="9" applyNumberFormat="0" applyAlignment="0" applyProtection="0">
      <alignment vertical="center"/>
    </xf>
    <xf numFmtId="0" fontId="23" fillId="18" borderId="9" applyNumberFormat="0" applyAlignment="0" applyProtection="0">
      <alignment vertical="center"/>
    </xf>
    <xf numFmtId="0" fontId="23" fillId="18" borderId="9" applyNumberFormat="0" applyAlignment="0" applyProtection="0">
      <alignment vertical="center"/>
    </xf>
    <xf numFmtId="0" fontId="23" fillId="18" borderId="9" applyNumberFormat="0" applyAlignment="0" applyProtection="0">
      <alignment vertical="center"/>
    </xf>
    <xf numFmtId="0" fontId="23" fillId="18" borderId="9" applyNumberFormat="0" applyAlignment="0" applyProtection="0">
      <alignment vertical="center"/>
    </xf>
    <xf numFmtId="0" fontId="23" fillId="18" borderId="9" applyNumberFormat="0" applyAlignment="0" applyProtection="0">
      <alignment vertical="center"/>
    </xf>
    <xf numFmtId="0" fontId="23" fillId="18" borderId="9" applyNumberFormat="0" applyAlignment="0" applyProtection="0">
      <alignment vertical="center"/>
    </xf>
    <xf numFmtId="0" fontId="23" fillId="18" borderId="9" applyNumberFormat="0" applyAlignment="0" applyProtection="0">
      <alignment vertical="center"/>
    </xf>
    <xf numFmtId="0" fontId="23" fillId="18" borderId="9" applyNumberFormat="0" applyAlignment="0" applyProtection="0">
      <alignment vertical="center"/>
    </xf>
    <xf numFmtId="0" fontId="23" fillId="18" borderId="9" applyNumberFormat="0" applyAlignment="0" applyProtection="0">
      <alignment vertical="center"/>
    </xf>
    <xf numFmtId="0" fontId="23" fillId="18" borderId="9" applyNumberFormat="0" applyAlignment="0" applyProtection="0">
      <alignment vertical="center"/>
    </xf>
    <xf numFmtId="0" fontId="23" fillId="18" borderId="9" applyNumberFormat="0" applyAlignment="0" applyProtection="0">
      <alignment vertical="center"/>
    </xf>
    <xf numFmtId="0" fontId="23" fillId="18" borderId="9" applyNumberFormat="0" applyAlignment="0" applyProtection="0">
      <alignment vertical="center"/>
    </xf>
    <xf numFmtId="0" fontId="23" fillId="18" borderId="9" applyNumberFormat="0" applyAlignment="0" applyProtection="0">
      <alignment vertical="center"/>
    </xf>
    <xf numFmtId="0" fontId="23" fillId="18" borderId="9" applyNumberFormat="0" applyAlignment="0" applyProtection="0">
      <alignment vertical="center"/>
    </xf>
    <xf numFmtId="0" fontId="23" fillId="18" borderId="9" applyNumberFormat="0" applyAlignment="0" applyProtection="0">
      <alignment vertical="center"/>
    </xf>
    <xf numFmtId="0" fontId="23" fillId="18" borderId="9" applyNumberFormat="0" applyAlignment="0" applyProtection="0">
      <alignment vertical="center"/>
    </xf>
    <xf numFmtId="0" fontId="23" fillId="18" borderId="9" applyNumberFormat="0" applyAlignment="0" applyProtection="0">
      <alignment vertical="center"/>
    </xf>
    <xf numFmtId="0" fontId="23" fillId="18" borderId="9" applyNumberFormat="0" applyAlignment="0" applyProtection="0">
      <alignment vertical="center"/>
    </xf>
    <xf numFmtId="0" fontId="23" fillId="18" borderId="9" applyNumberFormat="0" applyAlignment="0" applyProtection="0">
      <alignment vertical="center"/>
    </xf>
    <xf numFmtId="0" fontId="23" fillId="18" borderId="9" applyNumberFormat="0" applyAlignment="0" applyProtection="0">
      <alignment vertical="center"/>
    </xf>
    <xf numFmtId="0" fontId="23" fillId="18" borderId="9" applyNumberFormat="0" applyAlignment="0" applyProtection="0">
      <alignment vertical="center"/>
    </xf>
    <xf numFmtId="0" fontId="23" fillId="18" borderId="9" applyNumberFormat="0" applyAlignment="0" applyProtection="0">
      <alignment vertical="center"/>
    </xf>
    <xf numFmtId="0" fontId="23" fillId="18" borderId="9" applyNumberFormat="0" applyAlignment="0" applyProtection="0">
      <alignment vertical="center"/>
    </xf>
    <xf numFmtId="0" fontId="23" fillId="18" borderId="9" applyNumberFormat="0" applyAlignment="0" applyProtection="0">
      <alignment vertical="center"/>
    </xf>
    <xf numFmtId="0" fontId="23" fillId="18" borderId="9" applyNumberFormat="0" applyAlignment="0" applyProtection="0">
      <alignment vertical="center"/>
    </xf>
    <xf numFmtId="0" fontId="23" fillId="18" borderId="9" applyNumberFormat="0" applyAlignment="0" applyProtection="0">
      <alignment vertical="center"/>
    </xf>
    <xf numFmtId="0" fontId="23" fillId="18" borderId="9" applyNumberFormat="0" applyAlignment="0" applyProtection="0">
      <alignment vertical="center"/>
    </xf>
    <xf numFmtId="0" fontId="23" fillId="18" borderId="9" applyNumberFormat="0" applyAlignment="0" applyProtection="0">
      <alignment vertical="center"/>
    </xf>
    <xf numFmtId="0" fontId="23" fillId="18" borderId="9" applyNumberFormat="0" applyAlignment="0" applyProtection="0">
      <alignment vertical="center"/>
    </xf>
    <xf numFmtId="0" fontId="23" fillId="18" borderId="9" applyNumberFormat="0" applyAlignment="0" applyProtection="0">
      <alignment vertical="center"/>
    </xf>
    <xf numFmtId="0" fontId="23" fillId="18" borderId="9" applyNumberFormat="0" applyAlignment="0" applyProtection="0">
      <alignment vertical="center"/>
    </xf>
    <xf numFmtId="0" fontId="23" fillId="18" borderId="9" applyNumberFormat="0" applyAlignment="0" applyProtection="0">
      <alignment vertical="center"/>
    </xf>
    <xf numFmtId="0" fontId="23" fillId="18" borderId="9" applyNumberFormat="0" applyAlignment="0" applyProtection="0">
      <alignment vertical="center"/>
    </xf>
    <xf numFmtId="0" fontId="23" fillId="18" borderId="9" applyNumberFormat="0" applyAlignment="0" applyProtection="0">
      <alignment vertical="center"/>
    </xf>
    <xf numFmtId="0" fontId="23" fillId="18" borderId="9" applyNumberFormat="0" applyAlignment="0" applyProtection="0">
      <alignment vertical="center"/>
    </xf>
    <xf numFmtId="0" fontId="23" fillId="18" borderId="9" applyNumberFormat="0" applyAlignment="0" applyProtection="0">
      <alignment vertical="center"/>
    </xf>
    <xf numFmtId="0" fontId="23" fillId="18" borderId="9" applyNumberFormat="0" applyAlignment="0" applyProtection="0">
      <alignment vertical="center"/>
    </xf>
    <xf numFmtId="0" fontId="23" fillId="18" borderId="9" applyNumberFormat="0" applyAlignment="0" applyProtection="0">
      <alignment vertical="center"/>
    </xf>
    <xf numFmtId="0" fontId="23" fillId="18" borderId="9" applyNumberFormat="0" applyAlignment="0" applyProtection="0">
      <alignment vertical="center"/>
    </xf>
    <xf numFmtId="0" fontId="23" fillId="18" borderId="9" applyNumberFormat="0" applyAlignment="0" applyProtection="0">
      <alignment vertical="center"/>
    </xf>
    <xf numFmtId="0" fontId="23" fillId="18" borderId="9" applyNumberFormat="0" applyAlignment="0" applyProtection="0">
      <alignment vertical="center"/>
    </xf>
    <xf numFmtId="0" fontId="23" fillId="18" borderId="9" applyNumberFormat="0" applyAlignment="0" applyProtection="0">
      <alignment vertical="center"/>
    </xf>
    <xf numFmtId="0" fontId="23" fillId="18" borderId="9" applyNumberFormat="0" applyAlignment="0" applyProtection="0">
      <alignment vertical="center"/>
    </xf>
    <xf numFmtId="0" fontId="23" fillId="18" borderId="9" applyNumberFormat="0" applyAlignment="0" applyProtection="0">
      <alignment vertical="center"/>
    </xf>
    <xf numFmtId="0" fontId="23" fillId="18" borderId="9" applyNumberFormat="0" applyAlignment="0" applyProtection="0">
      <alignment vertical="center"/>
    </xf>
    <xf numFmtId="0" fontId="21" fillId="22" borderId="11" applyNumberFormat="0" applyAlignment="0" applyProtection="0">
      <alignment vertical="center"/>
    </xf>
    <xf numFmtId="0" fontId="21" fillId="22" borderId="11" applyNumberFormat="0" applyAlignment="0" applyProtection="0">
      <alignment vertical="center"/>
    </xf>
    <xf numFmtId="0" fontId="21" fillId="22" borderId="11" applyNumberFormat="0" applyAlignment="0" applyProtection="0">
      <alignment vertical="center"/>
    </xf>
    <xf numFmtId="0" fontId="21" fillId="22" borderId="11" applyNumberFormat="0" applyAlignment="0" applyProtection="0">
      <alignment vertical="center"/>
    </xf>
    <xf numFmtId="0" fontId="21" fillId="22" borderId="11" applyNumberFormat="0" applyAlignment="0" applyProtection="0">
      <alignment vertical="center"/>
    </xf>
    <xf numFmtId="0" fontId="21" fillId="22" borderId="11" applyNumberFormat="0" applyAlignment="0" applyProtection="0">
      <alignment vertical="center"/>
    </xf>
    <xf numFmtId="0" fontId="21" fillId="22" borderId="11" applyNumberFormat="0" applyAlignment="0" applyProtection="0">
      <alignment vertical="center"/>
    </xf>
    <xf numFmtId="0" fontId="21" fillId="22" borderId="11" applyNumberFormat="0" applyAlignment="0" applyProtection="0">
      <alignment vertical="center"/>
    </xf>
    <xf numFmtId="0" fontId="21" fillId="22" borderId="11" applyNumberFormat="0" applyAlignment="0" applyProtection="0">
      <alignment vertical="center"/>
    </xf>
    <xf numFmtId="0" fontId="21" fillId="22" borderId="11" applyNumberFormat="0" applyAlignment="0" applyProtection="0">
      <alignment vertical="center"/>
    </xf>
    <xf numFmtId="0" fontId="21" fillId="22" borderId="11" applyNumberFormat="0" applyAlignment="0" applyProtection="0">
      <alignment vertical="center"/>
    </xf>
    <xf numFmtId="0" fontId="21" fillId="22" borderId="11" applyNumberFormat="0" applyAlignment="0" applyProtection="0">
      <alignment vertical="center"/>
    </xf>
    <xf numFmtId="0" fontId="21" fillId="22" borderId="11" applyNumberFormat="0" applyAlignment="0" applyProtection="0">
      <alignment vertical="center"/>
    </xf>
    <xf numFmtId="0" fontId="21" fillId="22" borderId="11" applyNumberFormat="0" applyAlignment="0" applyProtection="0">
      <alignment vertical="center"/>
    </xf>
    <xf numFmtId="0" fontId="21" fillId="22" borderId="11" applyNumberFormat="0" applyAlignment="0" applyProtection="0">
      <alignment vertical="center"/>
    </xf>
    <xf numFmtId="0" fontId="21" fillId="22" borderId="11" applyNumberFormat="0" applyAlignment="0" applyProtection="0">
      <alignment vertical="center"/>
    </xf>
    <xf numFmtId="0" fontId="21" fillId="22" borderId="11" applyNumberFormat="0" applyAlignment="0" applyProtection="0">
      <alignment vertical="center"/>
    </xf>
    <xf numFmtId="0" fontId="21" fillId="22" borderId="11" applyNumberFormat="0" applyAlignment="0" applyProtection="0">
      <alignment vertical="center"/>
    </xf>
    <xf numFmtId="0" fontId="21" fillId="22" borderId="11" applyNumberFormat="0" applyAlignment="0" applyProtection="0">
      <alignment vertical="center"/>
    </xf>
    <xf numFmtId="0" fontId="21" fillId="22" borderId="11" applyNumberFormat="0" applyAlignment="0" applyProtection="0">
      <alignment vertical="center"/>
    </xf>
    <xf numFmtId="0" fontId="21" fillId="22" borderId="11" applyNumberFormat="0" applyAlignment="0" applyProtection="0">
      <alignment vertical="center"/>
    </xf>
    <xf numFmtId="0" fontId="21" fillId="22" borderId="11" applyNumberFormat="0" applyAlignment="0" applyProtection="0">
      <alignment vertical="center"/>
    </xf>
    <xf numFmtId="0" fontId="21" fillId="22" borderId="11" applyNumberFormat="0" applyAlignment="0" applyProtection="0">
      <alignment vertical="center"/>
    </xf>
    <xf numFmtId="0" fontId="21" fillId="22" borderId="11" applyNumberFormat="0" applyAlignment="0" applyProtection="0">
      <alignment vertical="center"/>
    </xf>
    <xf numFmtId="0" fontId="21" fillId="22" borderId="11" applyNumberFormat="0" applyAlignment="0" applyProtection="0">
      <alignment vertical="center"/>
    </xf>
    <xf numFmtId="0" fontId="21" fillId="22" borderId="11" applyNumberFormat="0" applyAlignment="0" applyProtection="0">
      <alignment vertical="center"/>
    </xf>
    <xf numFmtId="0" fontId="21" fillId="22" borderId="11" applyNumberFormat="0" applyAlignment="0" applyProtection="0">
      <alignment vertical="center"/>
    </xf>
    <xf numFmtId="0" fontId="21" fillId="22" borderId="11" applyNumberFormat="0" applyAlignment="0" applyProtection="0">
      <alignment vertical="center"/>
    </xf>
    <xf numFmtId="0" fontId="21" fillId="22" borderId="11" applyNumberFormat="0" applyAlignment="0" applyProtection="0">
      <alignment vertical="center"/>
    </xf>
    <xf numFmtId="0" fontId="21" fillId="22" borderId="11" applyNumberFormat="0" applyAlignment="0" applyProtection="0">
      <alignment vertical="center"/>
    </xf>
    <xf numFmtId="0" fontId="21" fillId="22" borderId="11" applyNumberFormat="0" applyAlignment="0" applyProtection="0">
      <alignment vertical="center"/>
    </xf>
    <xf numFmtId="0" fontId="21" fillId="22" borderId="11" applyNumberFormat="0" applyAlignment="0" applyProtection="0">
      <alignment vertical="center"/>
    </xf>
    <xf numFmtId="0" fontId="21" fillId="22" borderId="11" applyNumberFormat="0" applyAlignment="0" applyProtection="0">
      <alignment vertical="center"/>
    </xf>
    <xf numFmtId="0" fontId="21" fillId="22" borderId="11" applyNumberFormat="0" applyAlignment="0" applyProtection="0">
      <alignment vertical="center"/>
    </xf>
    <xf numFmtId="0" fontId="21" fillId="22" borderId="11" applyNumberFormat="0" applyAlignment="0" applyProtection="0">
      <alignment vertical="center"/>
    </xf>
    <xf numFmtId="0" fontId="21" fillId="22" borderId="11" applyNumberFormat="0" applyAlignment="0" applyProtection="0">
      <alignment vertical="center"/>
    </xf>
    <xf numFmtId="0" fontId="21" fillId="22" borderId="11" applyNumberFormat="0" applyAlignment="0" applyProtection="0">
      <alignment vertical="center"/>
    </xf>
    <xf numFmtId="0" fontId="21" fillId="22" borderId="11" applyNumberFormat="0" applyAlignment="0" applyProtection="0">
      <alignment vertical="center"/>
    </xf>
    <xf numFmtId="0" fontId="21" fillId="22" borderId="11" applyNumberFormat="0" applyAlignment="0" applyProtection="0">
      <alignment vertical="center"/>
    </xf>
    <xf numFmtId="0" fontId="21" fillId="22" borderId="11" applyNumberFormat="0" applyAlignment="0" applyProtection="0">
      <alignment vertical="center"/>
    </xf>
    <xf numFmtId="0" fontId="21" fillId="22" borderId="11" applyNumberFormat="0" applyAlignment="0" applyProtection="0">
      <alignment vertical="center"/>
    </xf>
    <xf numFmtId="0" fontId="21" fillId="22" borderId="11" applyNumberFormat="0" applyAlignment="0" applyProtection="0">
      <alignment vertical="center"/>
    </xf>
    <xf numFmtId="0" fontId="21" fillId="22" borderId="1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1" fillId="18" borderId="4" applyNumberFormat="0" applyAlignment="0" applyProtection="0">
      <alignment vertical="center"/>
    </xf>
    <xf numFmtId="0" fontId="11" fillId="18" borderId="4" applyNumberFormat="0" applyAlignment="0" applyProtection="0">
      <alignment vertical="center"/>
    </xf>
    <xf numFmtId="0" fontId="11" fillId="18" borderId="4" applyNumberFormat="0" applyAlignment="0" applyProtection="0">
      <alignment vertical="center"/>
    </xf>
    <xf numFmtId="0" fontId="11" fillId="18" borderId="4" applyNumberFormat="0" applyAlignment="0" applyProtection="0">
      <alignment vertical="center"/>
    </xf>
    <xf numFmtId="0" fontId="11" fillId="18" borderId="4" applyNumberFormat="0" applyAlignment="0" applyProtection="0">
      <alignment vertical="center"/>
    </xf>
    <xf numFmtId="0" fontId="11" fillId="18" borderId="4" applyNumberFormat="0" applyAlignment="0" applyProtection="0">
      <alignment vertical="center"/>
    </xf>
    <xf numFmtId="0" fontId="11" fillId="18" borderId="4" applyNumberFormat="0" applyAlignment="0" applyProtection="0">
      <alignment vertical="center"/>
    </xf>
    <xf numFmtId="0" fontId="11" fillId="18" borderId="4" applyNumberFormat="0" applyAlignment="0" applyProtection="0">
      <alignment vertical="center"/>
    </xf>
    <xf numFmtId="0" fontId="11" fillId="18" borderId="4" applyNumberFormat="0" applyAlignment="0" applyProtection="0">
      <alignment vertical="center"/>
    </xf>
    <xf numFmtId="0" fontId="11" fillId="18" borderId="4" applyNumberFormat="0" applyAlignment="0" applyProtection="0">
      <alignment vertical="center"/>
    </xf>
    <xf numFmtId="0" fontId="11" fillId="18" borderId="4" applyNumberFormat="0" applyAlignment="0" applyProtection="0">
      <alignment vertical="center"/>
    </xf>
    <xf numFmtId="0" fontId="11" fillId="18" borderId="4" applyNumberFormat="0" applyAlignment="0" applyProtection="0">
      <alignment vertical="center"/>
    </xf>
    <xf numFmtId="0" fontId="11" fillId="18" borderId="4" applyNumberFormat="0" applyAlignment="0" applyProtection="0">
      <alignment vertical="center"/>
    </xf>
    <xf numFmtId="0" fontId="11" fillId="18" borderId="4" applyNumberFormat="0" applyAlignment="0" applyProtection="0">
      <alignment vertical="center"/>
    </xf>
    <xf numFmtId="0" fontId="11" fillId="18" borderId="4" applyNumberFormat="0" applyAlignment="0" applyProtection="0">
      <alignment vertical="center"/>
    </xf>
    <xf numFmtId="0" fontId="11" fillId="18" borderId="4" applyNumberFormat="0" applyAlignment="0" applyProtection="0">
      <alignment vertical="center"/>
    </xf>
    <xf numFmtId="0" fontId="11" fillId="18" borderId="4" applyNumberFormat="0" applyAlignment="0" applyProtection="0">
      <alignment vertical="center"/>
    </xf>
    <xf numFmtId="0" fontId="11" fillId="18" borderId="4" applyNumberFormat="0" applyAlignment="0" applyProtection="0">
      <alignment vertical="center"/>
    </xf>
    <xf numFmtId="0" fontId="11" fillId="18" borderId="4" applyNumberFormat="0" applyAlignment="0" applyProtection="0">
      <alignment vertical="center"/>
    </xf>
    <xf numFmtId="0" fontId="11" fillId="18" borderId="4" applyNumberFormat="0" applyAlignment="0" applyProtection="0">
      <alignment vertical="center"/>
    </xf>
    <xf numFmtId="0" fontId="11" fillId="18" borderId="4" applyNumberFormat="0" applyAlignment="0" applyProtection="0">
      <alignment vertical="center"/>
    </xf>
    <xf numFmtId="0" fontId="11" fillId="18" borderId="4" applyNumberFormat="0" applyAlignment="0" applyProtection="0">
      <alignment vertical="center"/>
    </xf>
    <xf numFmtId="0" fontId="11" fillId="18" borderId="4" applyNumberFormat="0" applyAlignment="0" applyProtection="0">
      <alignment vertical="center"/>
    </xf>
    <xf numFmtId="0" fontId="11" fillId="18" borderId="4" applyNumberFormat="0" applyAlignment="0" applyProtection="0">
      <alignment vertical="center"/>
    </xf>
    <xf numFmtId="0" fontId="11" fillId="18" borderId="4" applyNumberFormat="0" applyAlignment="0" applyProtection="0">
      <alignment vertical="center"/>
    </xf>
    <xf numFmtId="0" fontId="11" fillId="18" borderId="4" applyNumberFormat="0" applyAlignment="0" applyProtection="0">
      <alignment vertical="center"/>
    </xf>
    <xf numFmtId="0" fontId="11" fillId="18" borderId="4" applyNumberFormat="0" applyAlignment="0" applyProtection="0">
      <alignment vertical="center"/>
    </xf>
    <xf numFmtId="0" fontId="11" fillId="18" borderId="4" applyNumberFormat="0" applyAlignment="0" applyProtection="0">
      <alignment vertical="center"/>
    </xf>
    <xf numFmtId="0" fontId="11" fillId="18" borderId="4" applyNumberFormat="0" applyAlignment="0" applyProtection="0">
      <alignment vertical="center"/>
    </xf>
    <xf numFmtId="0" fontId="11" fillId="18" borderId="4" applyNumberFormat="0" applyAlignment="0" applyProtection="0">
      <alignment vertical="center"/>
    </xf>
    <xf numFmtId="0" fontId="11" fillId="18" borderId="4" applyNumberFormat="0" applyAlignment="0" applyProtection="0">
      <alignment vertical="center"/>
    </xf>
    <xf numFmtId="0" fontId="11" fillId="18" borderId="4" applyNumberFormat="0" applyAlignment="0" applyProtection="0">
      <alignment vertical="center"/>
    </xf>
    <xf numFmtId="0" fontId="11" fillId="18" borderId="4" applyNumberFormat="0" applyAlignment="0" applyProtection="0">
      <alignment vertical="center"/>
    </xf>
    <xf numFmtId="0" fontId="11" fillId="18" borderId="4" applyNumberFormat="0" applyAlignment="0" applyProtection="0">
      <alignment vertical="center"/>
    </xf>
    <xf numFmtId="0" fontId="11" fillId="18" borderId="4" applyNumberFormat="0" applyAlignment="0" applyProtection="0">
      <alignment vertical="center"/>
    </xf>
    <xf numFmtId="0" fontId="11" fillId="18" borderId="4" applyNumberFormat="0" applyAlignment="0" applyProtection="0">
      <alignment vertical="center"/>
    </xf>
    <xf numFmtId="0" fontId="11" fillId="18" borderId="4" applyNumberFormat="0" applyAlignment="0" applyProtection="0">
      <alignment vertical="center"/>
    </xf>
    <xf numFmtId="0" fontId="11" fillId="18" borderId="4" applyNumberFormat="0" applyAlignment="0" applyProtection="0">
      <alignment vertical="center"/>
    </xf>
    <xf numFmtId="0" fontId="11" fillId="18" borderId="4" applyNumberFormat="0" applyAlignment="0" applyProtection="0">
      <alignment vertical="center"/>
    </xf>
    <xf numFmtId="0" fontId="11" fillId="18" borderId="4" applyNumberFormat="0" applyAlignment="0" applyProtection="0">
      <alignment vertical="center"/>
    </xf>
    <xf numFmtId="0" fontId="11" fillId="18" borderId="4" applyNumberFormat="0" applyAlignment="0" applyProtection="0">
      <alignment vertical="center"/>
    </xf>
    <xf numFmtId="0" fontId="11" fillId="18" borderId="4" applyNumberFormat="0" applyAlignment="0" applyProtection="0">
      <alignment vertical="center"/>
    </xf>
    <xf numFmtId="0" fontId="11" fillId="18" borderId="4" applyNumberFormat="0" applyAlignment="0" applyProtection="0">
      <alignment vertical="center"/>
    </xf>
    <xf numFmtId="0" fontId="11" fillId="18" borderId="4" applyNumberFormat="0" applyAlignment="0" applyProtection="0">
      <alignment vertical="center"/>
    </xf>
    <xf numFmtId="0" fontId="11" fillId="18" borderId="4" applyNumberFormat="0" applyAlignment="0" applyProtection="0">
      <alignment vertical="center"/>
    </xf>
    <xf numFmtId="0" fontId="11" fillId="18" borderId="4" applyNumberFormat="0" applyAlignment="0" applyProtection="0">
      <alignment vertical="center"/>
    </xf>
    <xf numFmtId="0" fontId="17" fillId="10" borderId="9" applyNumberFormat="0" applyAlignment="0" applyProtection="0">
      <alignment vertical="center"/>
    </xf>
    <xf numFmtId="0" fontId="17" fillId="10" borderId="9" applyNumberFormat="0" applyAlignment="0" applyProtection="0">
      <alignment vertical="center"/>
    </xf>
    <xf numFmtId="0" fontId="17" fillId="10" borderId="9" applyNumberFormat="0" applyAlignment="0" applyProtection="0">
      <alignment vertical="center"/>
    </xf>
    <xf numFmtId="0" fontId="17" fillId="10" borderId="9" applyNumberFormat="0" applyAlignment="0" applyProtection="0">
      <alignment vertical="center"/>
    </xf>
    <xf numFmtId="0" fontId="17" fillId="10" borderId="9" applyNumberFormat="0" applyAlignment="0" applyProtection="0">
      <alignment vertical="center"/>
    </xf>
    <xf numFmtId="0" fontId="17" fillId="10" borderId="9" applyNumberFormat="0" applyAlignment="0" applyProtection="0">
      <alignment vertical="center"/>
    </xf>
    <xf numFmtId="0" fontId="17" fillId="10" borderId="9" applyNumberFormat="0" applyAlignment="0" applyProtection="0">
      <alignment vertical="center"/>
    </xf>
    <xf numFmtId="0" fontId="17" fillId="10" borderId="9" applyNumberFormat="0" applyAlignment="0" applyProtection="0">
      <alignment vertical="center"/>
    </xf>
    <xf numFmtId="0" fontId="17" fillId="10" borderId="9" applyNumberFormat="0" applyAlignment="0" applyProtection="0">
      <alignment vertical="center"/>
    </xf>
    <xf numFmtId="0" fontId="17" fillId="10" borderId="9" applyNumberFormat="0" applyAlignment="0" applyProtection="0">
      <alignment vertical="center"/>
    </xf>
    <xf numFmtId="0" fontId="17" fillId="10" borderId="9" applyNumberFormat="0" applyAlignment="0" applyProtection="0">
      <alignment vertical="center"/>
    </xf>
    <xf numFmtId="0" fontId="17" fillId="10" borderId="9" applyNumberFormat="0" applyAlignment="0" applyProtection="0">
      <alignment vertical="center"/>
    </xf>
    <xf numFmtId="0" fontId="17" fillId="10" borderId="9" applyNumberFormat="0" applyAlignment="0" applyProtection="0">
      <alignment vertical="center"/>
    </xf>
    <xf numFmtId="0" fontId="17" fillId="10" borderId="9" applyNumberFormat="0" applyAlignment="0" applyProtection="0">
      <alignment vertical="center"/>
    </xf>
    <xf numFmtId="0" fontId="17" fillId="10" borderId="9" applyNumberFormat="0" applyAlignment="0" applyProtection="0">
      <alignment vertical="center"/>
    </xf>
    <xf numFmtId="0" fontId="17" fillId="10" borderId="9" applyNumberFormat="0" applyAlignment="0" applyProtection="0">
      <alignment vertical="center"/>
    </xf>
    <xf numFmtId="0" fontId="17" fillId="10" borderId="9" applyNumberFormat="0" applyAlignment="0" applyProtection="0">
      <alignment vertical="center"/>
    </xf>
    <xf numFmtId="0" fontId="17" fillId="10" borderId="9" applyNumberFormat="0" applyAlignment="0" applyProtection="0">
      <alignment vertical="center"/>
    </xf>
    <xf numFmtId="0" fontId="17" fillId="10" borderId="9" applyNumberFormat="0" applyAlignment="0" applyProtection="0">
      <alignment vertical="center"/>
    </xf>
    <xf numFmtId="0" fontId="17" fillId="10" borderId="9" applyNumberFormat="0" applyAlignment="0" applyProtection="0">
      <alignment vertical="center"/>
    </xf>
    <xf numFmtId="0" fontId="17" fillId="10" borderId="9" applyNumberFormat="0" applyAlignment="0" applyProtection="0">
      <alignment vertical="center"/>
    </xf>
    <xf numFmtId="0" fontId="17" fillId="10" borderId="9" applyNumberFormat="0" applyAlignment="0" applyProtection="0">
      <alignment vertical="center"/>
    </xf>
    <xf numFmtId="0" fontId="17" fillId="10" borderId="9" applyNumberFormat="0" applyAlignment="0" applyProtection="0">
      <alignment vertical="center"/>
    </xf>
    <xf numFmtId="0" fontId="17" fillId="10" borderId="9" applyNumberFormat="0" applyAlignment="0" applyProtection="0">
      <alignment vertical="center"/>
    </xf>
    <xf numFmtId="0" fontId="17" fillId="10" borderId="9" applyNumberFormat="0" applyAlignment="0" applyProtection="0">
      <alignment vertical="center"/>
    </xf>
    <xf numFmtId="0" fontId="17" fillId="10" borderId="9" applyNumberFormat="0" applyAlignment="0" applyProtection="0">
      <alignment vertical="center"/>
    </xf>
    <xf numFmtId="0" fontId="17" fillId="10" borderId="9" applyNumberFormat="0" applyAlignment="0" applyProtection="0">
      <alignment vertical="center"/>
    </xf>
    <xf numFmtId="0" fontId="17" fillId="10" borderId="9" applyNumberFormat="0" applyAlignment="0" applyProtection="0">
      <alignment vertical="center"/>
    </xf>
    <xf numFmtId="0" fontId="17" fillId="10" borderId="9" applyNumberFormat="0" applyAlignment="0" applyProtection="0">
      <alignment vertical="center"/>
    </xf>
    <xf numFmtId="0" fontId="17" fillId="10" borderId="9" applyNumberFormat="0" applyAlignment="0" applyProtection="0">
      <alignment vertical="center"/>
    </xf>
    <xf numFmtId="0" fontId="17" fillId="10" borderId="9" applyNumberFormat="0" applyAlignment="0" applyProtection="0">
      <alignment vertical="center"/>
    </xf>
    <xf numFmtId="0" fontId="17" fillId="10" borderId="9" applyNumberFormat="0" applyAlignment="0" applyProtection="0">
      <alignment vertical="center"/>
    </xf>
    <xf numFmtId="0" fontId="17" fillId="10" borderId="9" applyNumberFormat="0" applyAlignment="0" applyProtection="0">
      <alignment vertical="center"/>
    </xf>
    <xf numFmtId="0" fontId="17" fillId="10" borderId="9" applyNumberFormat="0" applyAlignment="0" applyProtection="0">
      <alignment vertical="center"/>
    </xf>
    <xf numFmtId="0" fontId="17" fillId="10" borderId="9" applyNumberFormat="0" applyAlignment="0" applyProtection="0">
      <alignment vertical="center"/>
    </xf>
    <xf numFmtId="0" fontId="17" fillId="10" borderId="9" applyNumberFormat="0" applyAlignment="0" applyProtection="0">
      <alignment vertical="center"/>
    </xf>
    <xf numFmtId="0" fontId="17" fillId="10" borderId="9" applyNumberFormat="0" applyAlignment="0" applyProtection="0">
      <alignment vertical="center"/>
    </xf>
    <xf numFmtId="0" fontId="17" fillId="10" borderId="9" applyNumberFormat="0" applyAlignment="0" applyProtection="0">
      <alignment vertical="center"/>
    </xf>
    <xf numFmtId="0" fontId="17" fillId="10" borderId="9" applyNumberFormat="0" applyAlignment="0" applyProtection="0">
      <alignment vertical="center"/>
    </xf>
    <xf numFmtId="0" fontId="9" fillId="19" borderId="8" applyNumberFormat="0" applyFont="0" applyAlignment="0" applyProtection="0">
      <alignment vertical="center"/>
    </xf>
    <xf numFmtId="0" fontId="9" fillId="19" borderId="8" applyNumberFormat="0" applyFont="0" applyAlignment="0" applyProtection="0">
      <alignment vertical="center"/>
    </xf>
    <xf numFmtId="0" fontId="9" fillId="19" borderId="8" applyNumberFormat="0" applyFont="0" applyAlignment="0" applyProtection="0">
      <alignment vertical="center"/>
    </xf>
    <xf numFmtId="0" fontId="9" fillId="19" borderId="8" applyNumberFormat="0" applyFont="0" applyAlignment="0" applyProtection="0">
      <alignment vertical="center"/>
    </xf>
    <xf numFmtId="0" fontId="9" fillId="19" borderId="8" applyNumberFormat="0" applyFont="0" applyAlignment="0" applyProtection="0">
      <alignment vertical="center"/>
    </xf>
    <xf numFmtId="0" fontId="9" fillId="19" borderId="8" applyNumberFormat="0" applyFont="0" applyAlignment="0" applyProtection="0">
      <alignment vertical="center"/>
    </xf>
    <xf numFmtId="0" fontId="9" fillId="19" borderId="8" applyNumberFormat="0" applyFont="0" applyAlignment="0" applyProtection="0">
      <alignment vertical="center"/>
    </xf>
    <xf numFmtId="0" fontId="9" fillId="19" borderId="8" applyNumberFormat="0" applyFont="0" applyAlignment="0" applyProtection="0">
      <alignment vertical="center"/>
    </xf>
    <xf numFmtId="0" fontId="9" fillId="19" borderId="8" applyNumberFormat="0" applyFont="0" applyAlignment="0" applyProtection="0">
      <alignment vertical="center"/>
    </xf>
    <xf numFmtId="0" fontId="9" fillId="19" borderId="8" applyNumberFormat="0" applyFont="0" applyAlignment="0" applyProtection="0">
      <alignment vertical="center"/>
    </xf>
    <xf numFmtId="0" fontId="9" fillId="19" borderId="8" applyNumberFormat="0" applyFont="0" applyAlignment="0" applyProtection="0">
      <alignment vertical="center"/>
    </xf>
    <xf numFmtId="0" fontId="9" fillId="19" borderId="8" applyNumberFormat="0" applyFont="0" applyAlignment="0" applyProtection="0">
      <alignment vertical="center"/>
    </xf>
    <xf numFmtId="0" fontId="9" fillId="19" borderId="8" applyNumberFormat="0" applyFont="0" applyAlignment="0" applyProtection="0">
      <alignment vertical="center"/>
    </xf>
    <xf numFmtId="0" fontId="9" fillId="19" borderId="8" applyNumberFormat="0" applyFont="0" applyAlignment="0" applyProtection="0">
      <alignment vertical="center"/>
    </xf>
    <xf numFmtId="0" fontId="9" fillId="19" borderId="8" applyNumberFormat="0" applyFont="0" applyAlignment="0" applyProtection="0">
      <alignment vertical="center"/>
    </xf>
    <xf numFmtId="0" fontId="9" fillId="19" borderId="8" applyNumberFormat="0" applyFont="0" applyAlignment="0" applyProtection="0">
      <alignment vertical="center"/>
    </xf>
    <xf numFmtId="0" fontId="9" fillId="19" borderId="8" applyNumberFormat="0" applyFont="0" applyAlignment="0" applyProtection="0">
      <alignment vertical="center"/>
    </xf>
    <xf numFmtId="0" fontId="9" fillId="19" borderId="8" applyNumberFormat="0" applyFont="0" applyAlignment="0" applyProtection="0">
      <alignment vertical="center"/>
    </xf>
    <xf numFmtId="0" fontId="9" fillId="19" borderId="8" applyNumberFormat="0" applyFont="0" applyAlignment="0" applyProtection="0">
      <alignment vertical="center"/>
    </xf>
    <xf numFmtId="0" fontId="9" fillId="19" borderId="8" applyNumberFormat="0" applyFont="0" applyAlignment="0" applyProtection="0">
      <alignment vertical="center"/>
    </xf>
    <xf numFmtId="0" fontId="9" fillId="19" borderId="8" applyNumberFormat="0" applyFont="0" applyAlignment="0" applyProtection="0">
      <alignment vertical="center"/>
    </xf>
    <xf numFmtId="0" fontId="9" fillId="19" borderId="8" applyNumberFormat="0" applyFont="0" applyAlignment="0" applyProtection="0">
      <alignment vertical="center"/>
    </xf>
    <xf numFmtId="0" fontId="9" fillId="19" borderId="8" applyNumberFormat="0" applyFont="0" applyAlignment="0" applyProtection="0">
      <alignment vertical="center"/>
    </xf>
    <xf numFmtId="0" fontId="9" fillId="19" borderId="8" applyNumberFormat="0" applyFont="0" applyAlignment="0" applyProtection="0">
      <alignment vertical="center"/>
    </xf>
    <xf numFmtId="0" fontId="9" fillId="19" borderId="8" applyNumberFormat="0" applyFont="0" applyAlignment="0" applyProtection="0">
      <alignment vertical="center"/>
    </xf>
    <xf numFmtId="0" fontId="9" fillId="19" borderId="8" applyNumberFormat="0" applyFont="0" applyAlignment="0" applyProtection="0">
      <alignment vertical="center"/>
    </xf>
    <xf numFmtId="0" fontId="9" fillId="19" borderId="8" applyNumberFormat="0" applyFont="0" applyAlignment="0" applyProtection="0">
      <alignment vertical="center"/>
    </xf>
    <xf numFmtId="0" fontId="9" fillId="19" borderId="8" applyNumberFormat="0" applyFont="0" applyAlignment="0" applyProtection="0">
      <alignment vertical="center"/>
    </xf>
    <xf numFmtId="0" fontId="9" fillId="19" borderId="8" applyNumberFormat="0" applyFont="0" applyAlignment="0" applyProtection="0">
      <alignment vertical="center"/>
    </xf>
    <xf numFmtId="0" fontId="9" fillId="19" borderId="8" applyNumberFormat="0" applyFont="0" applyAlignment="0" applyProtection="0">
      <alignment vertical="center"/>
    </xf>
    <xf numFmtId="0" fontId="9" fillId="19" borderId="8" applyNumberFormat="0" applyFont="0" applyAlignment="0" applyProtection="0">
      <alignment vertical="center"/>
    </xf>
    <xf numFmtId="0" fontId="9" fillId="19" borderId="8" applyNumberFormat="0" applyFont="0" applyAlignment="0" applyProtection="0">
      <alignment vertical="center"/>
    </xf>
    <xf numFmtId="0" fontId="9" fillId="19" borderId="8" applyNumberFormat="0" applyFont="0" applyAlignment="0" applyProtection="0">
      <alignment vertical="center"/>
    </xf>
    <xf numFmtId="0" fontId="9" fillId="19" borderId="8" applyNumberFormat="0" applyFont="0" applyAlignment="0" applyProtection="0">
      <alignment vertical="center"/>
    </xf>
    <xf numFmtId="0" fontId="9" fillId="19" borderId="8" applyNumberFormat="0" applyFont="0" applyAlignment="0" applyProtection="0">
      <alignment vertical="center"/>
    </xf>
    <xf numFmtId="0" fontId="9" fillId="19" borderId="8" applyNumberFormat="0" applyFont="0" applyAlignment="0" applyProtection="0">
      <alignment vertical="center"/>
    </xf>
    <xf numFmtId="0" fontId="9" fillId="19" borderId="8" applyNumberFormat="0" applyFont="0" applyAlignment="0" applyProtection="0">
      <alignment vertical="center"/>
    </xf>
    <xf numFmtId="0" fontId="9" fillId="19" borderId="8" applyNumberFormat="0" applyFont="0" applyAlignment="0" applyProtection="0">
      <alignment vertical="center"/>
    </xf>
    <xf numFmtId="0" fontId="9" fillId="19" borderId="8" applyNumberFormat="0" applyFont="0" applyAlignment="0" applyProtection="0">
      <alignment vertical="center"/>
    </xf>
    <xf numFmtId="0" fontId="9" fillId="19" borderId="8" applyNumberFormat="0" applyFont="0" applyAlignment="0" applyProtection="0">
      <alignment vertical="center"/>
    </xf>
    <xf numFmtId="0" fontId="9" fillId="19" borderId="8" applyNumberFormat="0" applyFont="0" applyAlignment="0" applyProtection="0">
      <alignment vertical="center"/>
    </xf>
    <xf numFmtId="0" fontId="9" fillId="19" borderId="8" applyNumberFormat="0" applyFont="0" applyAlignment="0" applyProtection="0">
      <alignment vertical="center"/>
    </xf>
    <xf numFmtId="0" fontId="9" fillId="19" borderId="8" applyNumberFormat="0" applyFont="0" applyAlignment="0" applyProtection="0">
      <alignment vertical="center"/>
    </xf>
  </cellStyleXfs>
  <cellXfs count="124">
    <xf numFmtId="0" fontId="0" fillId="0" borderId="0" xfId="0">
      <alignment vertical="center"/>
    </xf>
    <xf numFmtId="0" fontId="1" fillId="0" borderId="0" xfId="1451">
      <alignment vertical="center"/>
    </xf>
    <xf numFmtId="0" fontId="0" fillId="0" borderId="0" xfId="0" applyFont="1">
      <alignment vertical="center"/>
    </xf>
    <xf numFmtId="0" fontId="1" fillId="0" borderId="0" xfId="1447" applyAlignment="1"/>
    <xf numFmtId="0" fontId="1" fillId="0" borderId="0" xfId="1447">
      <alignment vertical="center"/>
    </xf>
    <xf numFmtId="0" fontId="1" fillId="0" borderId="0" xfId="4062" applyAlignment="1"/>
    <xf numFmtId="0" fontId="0" fillId="2" borderId="0" xfId="0" applyFont="1" applyFill="1">
      <alignment vertical="center"/>
    </xf>
    <xf numFmtId="0" fontId="2" fillId="0" borderId="0" xfId="1452" applyFont="1">
      <alignment vertical="center"/>
    </xf>
    <xf numFmtId="0" fontId="0" fillId="3" borderId="0" xfId="4583" applyNumberFormat="1" applyFont="1" applyFill="1" applyAlignment="1">
      <alignment horizontal="left"/>
    </xf>
    <xf numFmtId="0" fontId="0" fillId="2" borderId="0" xfId="4583" applyNumberFormat="1" applyFont="1" applyFill="1" applyAlignment="1">
      <alignment horizontal="left"/>
    </xf>
    <xf numFmtId="0" fontId="0" fillId="4" borderId="1" xfId="0" applyNumberFormat="1" applyFont="1" applyFill="1" applyBorder="1" applyAlignment="1">
      <alignment horizontal="left"/>
    </xf>
    <xf numFmtId="0" fontId="0" fillId="4" borderId="1" xfId="0" applyFont="1" applyFill="1" applyBorder="1" applyAlignment="1">
      <alignment horizontal="left"/>
    </xf>
    <xf numFmtId="0" fontId="0" fillId="5" borderId="1" xfId="0" applyNumberFormat="1" applyFont="1" applyFill="1" applyBorder="1" applyAlignment="1">
      <alignment horizontal="left"/>
    </xf>
    <xf numFmtId="0" fontId="0" fillId="5" borderId="1" xfId="0" applyFont="1" applyFill="1" applyBorder="1" applyAlignment="1">
      <alignment horizontal="left"/>
    </xf>
    <xf numFmtId="0" fontId="0" fillId="2" borderId="1" xfId="0" applyNumberFormat="1" applyFont="1" applyFill="1" applyBorder="1" applyAlignment="1">
      <alignment horizontal="left"/>
    </xf>
    <xf numFmtId="0" fontId="0" fillId="2" borderId="1" xfId="0" applyFont="1" applyFill="1" applyBorder="1" applyAlignment="1">
      <alignment horizontal="left"/>
    </xf>
    <xf numFmtId="0" fontId="0" fillId="4" borderId="2" xfId="0" applyFont="1" applyFill="1" applyBorder="1" applyAlignment="1">
      <alignment horizontal="left"/>
    </xf>
    <xf numFmtId="0" fontId="0" fillId="3" borderId="0" xfId="0" applyNumberFormat="1" applyFont="1" applyFill="1" applyAlignment="1">
      <alignment horizontal="left"/>
    </xf>
    <xf numFmtId="0" fontId="0" fillId="2" borderId="0" xfId="0" applyNumberFormat="1" applyFont="1" applyFill="1" applyAlignment="1">
      <alignment horizontal="left"/>
    </xf>
    <xf numFmtId="0" fontId="0" fillId="6" borderId="1" xfId="0" applyNumberFormat="1" applyFont="1" applyFill="1" applyBorder="1" applyAlignment="1">
      <alignment horizontal="left"/>
    </xf>
    <xf numFmtId="0" fontId="0" fillId="7" borderId="1" xfId="0" applyNumberFormat="1" applyFont="1" applyFill="1" applyBorder="1" applyAlignment="1">
      <alignment horizontal="left"/>
    </xf>
    <xf numFmtId="0" fontId="0" fillId="8" borderId="1" xfId="0" applyNumberFormat="1" applyFont="1" applyFill="1" applyBorder="1" applyAlignment="1">
      <alignment horizontal="left"/>
    </xf>
    <xf numFmtId="0" fontId="0" fillId="8" borderId="1" xfId="3332" applyNumberFormat="1" applyFont="1" applyFill="1" applyBorder="1" applyAlignment="1">
      <alignment horizontal="left"/>
    </xf>
    <xf numFmtId="0" fontId="0" fillId="9" borderId="1" xfId="0" applyNumberFormat="1" applyFont="1" applyFill="1" applyBorder="1" applyAlignment="1">
      <alignment horizontal="left"/>
    </xf>
    <xf numFmtId="0" fontId="0" fillId="9" borderId="1" xfId="0" applyNumberFormat="1" applyFont="1" applyFill="1" applyBorder="1" applyAlignment="1">
      <alignment horizontal="left" wrapText="1"/>
    </xf>
    <xf numFmtId="49" fontId="0" fillId="9" borderId="1" xfId="0" applyNumberFormat="1" applyFont="1" applyFill="1" applyBorder="1" applyAlignment="1">
      <alignment horizontal="left"/>
    </xf>
    <xf numFmtId="0" fontId="1" fillId="10" borderId="1" xfId="1309" applyNumberFormat="1" applyFont="1" applyFill="1" applyBorder="1" applyAlignment="1">
      <alignment horizontal="left"/>
    </xf>
    <xf numFmtId="49" fontId="1" fillId="10" borderId="1" xfId="1448" applyNumberFormat="1" applyFont="1" applyFill="1" applyBorder="1" applyAlignment="1">
      <alignment horizontal="left"/>
    </xf>
    <xf numFmtId="0" fontId="1" fillId="8" borderId="1" xfId="939" applyNumberFormat="1" applyFont="1" applyFill="1" applyBorder="1" applyAlignment="1">
      <alignment horizontal="left"/>
    </xf>
    <xf numFmtId="49" fontId="1" fillId="8" borderId="1" xfId="1308" applyNumberFormat="1" applyFont="1" applyFill="1" applyBorder="1" applyAlignment="1">
      <alignment horizontal="left"/>
    </xf>
    <xf numFmtId="0" fontId="0" fillId="5" borderId="0" xfId="0" applyNumberFormat="1" applyFont="1" applyFill="1" applyAlignment="1">
      <alignment horizontal="left"/>
    </xf>
    <xf numFmtId="49" fontId="0" fillId="5" borderId="0" xfId="0" applyNumberFormat="1" applyFont="1" applyFill="1" applyAlignment="1">
      <alignment horizontal="left"/>
    </xf>
    <xf numFmtId="49" fontId="0" fillId="5" borderId="1" xfId="0" applyNumberFormat="1" applyFont="1" applyFill="1" applyBorder="1" applyAlignment="1">
      <alignment horizontal="left"/>
    </xf>
    <xf numFmtId="49" fontId="0" fillId="2" borderId="1" xfId="0" applyNumberFormat="1" applyFont="1" applyFill="1" applyBorder="1" applyAlignment="1">
      <alignment horizontal="left"/>
    </xf>
    <xf numFmtId="0" fontId="0" fillId="11" borderId="1" xfId="0" applyNumberFormat="1" applyFill="1" applyBorder="1" applyAlignment="1">
      <alignment horizontal="left"/>
    </xf>
    <xf numFmtId="49" fontId="0" fillId="11" borderId="1" xfId="0" applyNumberFormat="1" applyFill="1" applyBorder="1" applyAlignment="1">
      <alignment horizontal="left"/>
    </xf>
    <xf numFmtId="0" fontId="0" fillId="12" borderId="1" xfId="0" applyNumberFormat="1" applyFill="1" applyBorder="1" applyAlignment="1">
      <alignment horizontal="left"/>
    </xf>
    <xf numFmtId="49" fontId="0" fillId="1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2" borderId="1" xfId="0" applyNumberFormat="1" applyFill="1" applyBorder="1" applyAlignment="1">
      <alignment horizontal="left"/>
    </xf>
    <xf numFmtId="0" fontId="3" fillId="0" borderId="0" xfId="0" applyFont="1">
      <alignment vertical="center"/>
    </xf>
    <xf numFmtId="0" fontId="1" fillId="0" borderId="0" xfId="1424">
      <alignment vertical="center"/>
    </xf>
    <xf numFmtId="0" fontId="0" fillId="13" borderId="0" xfId="0" applyNumberFormat="1" applyFill="1">
      <alignment vertical="center"/>
    </xf>
    <xf numFmtId="0" fontId="0" fillId="13" borderId="0" xfId="0" applyNumberFormat="1" applyFill="1">
      <alignment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left" vertical="center"/>
    </xf>
    <xf numFmtId="0" fontId="0" fillId="0" borderId="0" xfId="0" applyNumberFormat="1">
      <alignment vertical="center"/>
    </xf>
    <xf numFmtId="0" fontId="4" fillId="0" borderId="1" xfId="0" applyNumberFormat="1" applyFont="1" applyBorder="1" applyAlignment="1">
      <alignment horizontal="center" vertical="center"/>
    </xf>
    <xf numFmtId="0" fontId="4" fillId="0" borderId="1" xfId="1308" applyNumberFormat="1" applyFont="1" applyBorder="1" applyAlignment="1">
      <alignment horizontal="center" vertical="center" readingOrder="1"/>
    </xf>
    <xf numFmtId="0" fontId="4" fillId="0" borderId="1" xfId="1308" applyNumberFormat="1" applyFont="1" applyBorder="1" applyAlignment="1">
      <alignment horizontal="left" wrapText="1"/>
    </xf>
    <xf numFmtId="0" fontId="1" fillId="9" borderId="1" xfId="4583" applyNumberFormat="1" applyFont="1" applyFill="1" applyBorder="1" applyAlignment="1">
      <alignment horizontal="center"/>
    </xf>
    <xf numFmtId="0" fontId="1" fillId="9" borderId="1" xfId="4583" applyNumberFormat="1" applyFont="1" applyFill="1" applyBorder="1" applyAlignment="1">
      <alignment horizontal="left"/>
    </xf>
    <xf numFmtId="0" fontId="1" fillId="14" borderId="1" xfId="4583" applyNumberFormat="1" applyFont="1" applyFill="1" applyBorder="1" applyAlignment="1">
      <alignment horizontal="center"/>
    </xf>
    <xf numFmtId="0" fontId="1" fillId="14" borderId="1" xfId="4583" applyNumberFormat="1" applyFont="1" applyFill="1" applyBorder="1" applyAlignment="1">
      <alignment horizontal="left"/>
    </xf>
    <xf numFmtId="0" fontId="1" fillId="9" borderId="1" xfId="1291" applyNumberFormat="1" applyFont="1" applyFill="1" applyBorder="1" applyAlignment="1">
      <alignment horizontal="center"/>
    </xf>
    <xf numFmtId="0" fontId="1" fillId="9" borderId="1" xfId="1294" applyNumberFormat="1" applyFont="1" applyFill="1" applyBorder="1" applyAlignment="1">
      <alignment horizontal="left" vertical="center"/>
    </xf>
    <xf numFmtId="0" fontId="1" fillId="9" borderId="1" xfId="4586" applyNumberFormat="1" applyFont="1" applyFill="1" applyBorder="1" applyAlignment="1">
      <alignment horizontal="left" vertical="center"/>
    </xf>
    <xf numFmtId="0" fontId="1" fillId="9" borderId="1" xfId="1437" applyNumberFormat="1" applyFont="1" applyFill="1" applyBorder="1" applyAlignment="1">
      <alignment horizontal="left" vertical="center"/>
    </xf>
    <xf numFmtId="0" fontId="1" fillId="14" borderId="1" xfId="1291" applyNumberFormat="1" applyFont="1" applyFill="1" applyBorder="1" applyAlignment="1">
      <alignment horizontal="center"/>
    </xf>
    <xf numFmtId="0" fontId="1" fillId="14" borderId="1" xfId="1294" applyNumberFormat="1" applyFont="1" applyFill="1" applyBorder="1" applyAlignment="1">
      <alignment horizontal="left" vertical="center"/>
    </xf>
    <xf numFmtId="0" fontId="1" fillId="14" borderId="1" xfId="4586" applyNumberFormat="1" applyFont="1" applyFill="1" applyBorder="1" applyAlignment="1">
      <alignment horizontal="left" vertical="center"/>
    </xf>
    <xf numFmtId="0" fontId="1" fillId="13" borderId="1" xfId="1291" applyNumberFormat="1" applyFont="1" applyFill="1" applyBorder="1" applyAlignment="1">
      <alignment horizontal="center"/>
    </xf>
    <xf numFmtId="0" fontId="1" fillId="13" borderId="1" xfId="1294" applyNumberFormat="1" applyFont="1" applyFill="1" applyBorder="1" applyAlignment="1">
      <alignment horizontal="left" vertical="center"/>
    </xf>
    <xf numFmtId="0" fontId="1" fillId="13" borderId="1" xfId="4586" applyNumberFormat="1" applyFont="1" applyFill="1" applyBorder="1" applyAlignment="1">
      <alignment horizontal="left" vertical="center"/>
    </xf>
    <xf numFmtId="0" fontId="5" fillId="0" borderId="1" xfId="1308" applyNumberFormat="1" applyFont="1" applyBorder="1" applyAlignment="1">
      <alignment horizontal="left" wrapText="1"/>
    </xf>
    <xf numFmtId="0" fontId="1" fillId="13" borderId="1" xfId="4583" applyNumberFormat="1" applyFont="1" applyFill="1" applyBorder="1" applyAlignment="1">
      <alignment horizontal="left"/>
    </xf>
    <xf numFmtId="0" fontId="6" fillId="9" borderId="1" xfId="4583" applyNumberFormat="1" applyFont="1" applyFill="1" applyBorder="1" applyAlignment="1">
      <alignment horizontal="left"/>
    </xf>
    <xf numFmtId="0" fontId="6" fillId="13" borderId="1" xfId="4583" applyNumberFormat="1" applyFont="1" applyFill="1" applyBorder="1" applyAlignment="1">
      <alignment horizontal="left"/>
    </xf>
    <xf numFmtId="0" fontId="4" fillId="0" borderId="1" xfId="1308" applyNumberFormat="1" applyFont="1" applyFill="1" applyBorder="1" applyAlignment="1">
      <alignment horizontal="left" wrapText="1"/>
    </xf>
    <xf numFmtId="0" fontId="1" fillId="0" borderId="1" xfId="4583" applyNumberFormat="1" applyFont="1" applyFill="1" applyBorder="1" applyAlignment="1">
      <alignment horizontal="left"/>
    </xf>
    <xf numFmtId="0" fontId="5" fillId="0" borderId="1" xfId="0" applyNumberFormat="1" applyFont="1" applyBorder="1">
      <alignment vertical="center"/>
    </xf>
    <xf numFmtId="0" fontId="0" fillId="0" borderId="1" xfId="0" applyBorder="1">
      <alignment vertical="center"/>
    </xf>
    <xf numFmtId="0" fontId="1" fillId="0" borderId="1" xfId="1447" applyBorder="1" applyAlignment="1"/>
    <xf numFmtId="0" fontId="0" fillId="0" borderId="1" xfId="0" applyNumberFormat="1" applyBorder="1">
      <alignment vertical="center"/>
    </xf>
    <xf numFmtId="0" fontId="1" fillId="0" borderId="1" xfId="1447" applyBorder="1">
      <alignment vertical="center"/>
    </xf>
    <xf numFmtId="0" fontId="5" fillId="0" borderId="3" xfId="0" applyNumberFormat="1" applyFont="1" applyFill="1" applyBorder="1">
      <alignment vertical="center"/>
    </xf>
    <xf numFmtId="0" fontId="1" fillId="5" borderId="1" xfId="1291" applyNumberFormat="1" applyFont="1" applyFill="1" applyBorder="1" applyAlignment="1">
      <alignment horizontal="center"/>
    </xf>
    <xf numFmtId="0" fontId="1" fillId="5" borderId="1" xfId="4973" applyNumberFormat="1" applyFont="1" applyFill="1" applyBorder="1" applyAlignment="1">
      <alignment horizontal="left" vertical="center"/>
    </xf>
    <xf numFmtId="0" fontId="1" fillId="5" borderId="1" xfId="5367" applyNumberFormat="1" applyFont="1" applyFill="1" applyBorder="1" applyAlignment="1">
      <alignment horizontal="left" vertical="center"/>
    </xf>
    <xf numFmtId="0" fontId="1" fillId="5" borderId="1" xfId="1437" applyNumberFormat="1" applyFont="1" applyFill="1" applyBorder="1" applyAlignment="1">
      <alignment horizontal="left" vertical="center"/>
    </xf>
    <xf numFmtId="0" fontId="1" fillId="13" borderId="1" xfId="1248" applyNumberFormat="1" applyFont="1" applyFill="1" applyBorder="1" applyAlignment="1">
      <alignment horizontal="left" vertical="center"/>
    </xf>
    <xf numFmtId="0" fontId="1" fillId="13" borderId="1" xfId="2109" applyNumberFormat="1" applyFont="1" applyFill="1" applyBorder="1" applyAlignment="1">
      <alignment horizontal="left" vertical="center"/>
    </xf>
    <xf numFmtId="0" fontId="1" fillId="14" borderId="1" xfId="2187" applyNumberFormat="1" applyFont="1" applyFill="1" applyBorder="1" applyAlignment="1">
      <alignment horizontal="left" vertical="center"/>
    </xf>
    <xf numFmtId="0" fontId="1" fillId="14" borderId="1" xfId="2650" applyNumberFormat="1" applyFont="1" applyFill="1" applyBorder="1" applyAlignment="1">
      <alignment horizontal="left" vertical="center"/>
    </xf>
    <xf numFmtId="0" fontId="1" fillId="14" borderId="1" xfId="1437" applyNumberFormat="1" applyFont="1" applyFill="1" applyBorder="1" applyAlignment="1">
      <alignment horizontal="left" vertical="center"/>
    </xf>
    <xf numFmtId="0" fontId="1" fillId="9" borderId="1" xfId="2187" applyNumberFormat="1" applyFont="1" applyFill="1" applyBorder="1" applyAlignment="1">
      <alignment horizontal="left" vertical="center"/>
    </xf>
    <xf numFmtId="0" fontId="1" fillId="9" borderId="1" xfId="2650" applyNumberFormat="1" applyFont="1" applyFill="1" applyBorder="1" applyAlignment="1">
      <alignment horizontal="left" vertical="center"/>
    </xf>
    <xf numFmtId="0" fontId="0" fillId="0" borderId="0" xfId="0" applyNumberFormat="1" applyFont="1">
      <alignment vertical="center"/>
    </xf>
    <xf numFmtId="0" fontId="0" fillId="9" borderId="1" xfId="0" applyNumberFormat="1" applyFill="1" applyBorder="1">
      <alignment vertical="center"/>
    </xf>
    <xf numFmtId="0" fontId="1" fillId="8" borderId="1" xfId="1291" applyNumberFormat="1" applyFont="1" applyFill="1" applyBorder="1" applyAlignment="1">
      <alignment horizontal="center"/>
    </xf>
    <xf numFmtId="0" fontId="1" fillId="0" borderId="1" xfId="3015" applyNumberFormat="1" applyFont="1" applyBorder="1" applyAlignment="1">
      <alignment horizontal="left" vertical="center"/>
    </xf>
    <xf numFmtId="0" fontId="1" fillId="0" borderId="1" xfId="3358" applyNumberFormat="1" applyFont="1" applyBorder="1" applyAlignment="1">
      <alignment horizontal="left" vertical="center"/>
    </xf>
    <xf numFmtId="0" fontId="1" fillId="0" borderId="1" xfId="1437" applyNumberFormat="1" applyFont="1" applyBorder="1" applyAlignment="1">
      <alignment horizontal="left" vertical="center"/>
    </xf>
    <xf numFmtId="0" fontId="1" fillId="2" borderId="1" xfId="1291" applyNumberFormat="1" applyFont="1" applyFill="1" applyBorder="1" applyAlignment="1">
      <alignment horizontal="center"/>
    </xf>
    <xf numFmtId="0" fontId="1" fillId="2" borderId="1" xfId="3015" applyNumberFormat="1" applyFont="1" applyFill="1" applyBorder="1" applyAlignment="1">
      <alignment horizontal="left" vertical="center"/>
    </xf>
    <xf numFmtId="0" fontId="1" fillId="2" borderId="1" xfId="3358" applyNumberFormat="1" applyFont="1" applyFill="1" applyBorder="1" applyAlignment="1">
      <alignment horizontal="left" vertical="center"/>
    </xf>
    <xf numFmtId="0" fontId="1" fillId="8" borderId="1" xfId="3867" applyNumberFormat="1" applyFont="1" applyFill="1" applyBorder="1" applyAlignment="1">
      <alignment horizontal="center"/>
    </xf>
    <xf numFmtId="0" fontId="1" fillId="0" borderId="1" xfId="3208" applyNumberFormat="1" applyFont="1" applyBorder="1" applyAlignment="1">
      <alignment horizontal="left" vertical="center"/>
    </xf>
    <xf numFmtId="0" fontId="1" fillId="0" borderId="1" xfId="2027" applyNumberFormat="1" applyFont="1" applyBorder="1" applyAlignment="1">
      <alignment horizontal="left" vertical="center"/>
    </xf>
    <xf numFmtId="0" fontId="1" fillId="9" borderId="1" xfId="3358" applyNumberFormat="1" applyFont="1" applyFill="1" applyBorder="1" applyAlignment="1">
      <alignment horizontal="left" vertical="center"/>
    </xf>
    <xf numFmtId="0" fontId="1" fillId="0" borderId="1" xfId="0" applyNumberFormat="1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 wrapText="1"/>
    </xf>
    <xf numFmtId="0" fontId="1" fillId="0" borderId="1" xfId="0" applyNumberFormat="1" applyFont="1" applyBorder="1">
      <alignment vertical="center"/>
    </xf>
    <xf numFmtId="0" fontId="1" fillId="0" borderId="0" xfId="0" applyNumberFormat="1" applyFont="1">
      <alignment vertical="center"/>
    </xf>
    <xf numFmtId="0" fontId="0" fillId="0" borderId="0" xfId="0" applyNumberFormat="1" applyFill="1" applyBorder="1">
      <alignment vertical="center"/>
    </xf>
    <xf numFmtId="0" fontId="1" fillId="0" borderId="0" xfId="0" applyNumberFormat="1" applyFont="1" applyFill="1" applyBorder="1">
      <alignment vertical="center"/>
    </xf>
    <xf numFmtId="0" fontId="1" fillId="13" borderId="1" xfId="3867" applyNumberFormat="1" applyFont="1" applyFill="1" applyBorder="1" applyAlignment="1">
      <alignment horizontal="center"/>
    </xf>
    <xf numFmtId="0" fontId="1" fillId="9" borderId="1" xfId="3674" applyNumberFormat="1" applyFont="1" applyFill="1" applyBorder="1" applyAlignment="1">
      <alignment horizontal="left" vertical="center"/>
    </xf>
    <xf numFmtId="0" fontId="1" fillId="9" borderId="1" xfId="1423" applyNumberFormat="1" applyFont="1" applyFill="1" applyBorder="1" applyAlignment="1">
      <alignment horizontal="left" vertical="center"/>
    </xf>
    <xf numFmtId="0" fontId="1" fillId="2" borderId="1" xfId="1423" applyNumberFormat="1" applyFont="1" applyFill="1" applyBorder="1" applyAlignment="1">
      <alignment horizontal="left" vertical="center"/>
    </xf>
    <xf numFmtId="0" fontId="6" fillId="0" borderId="1" xfId="0" applyNumberFormat="1" applyFont="1" applyBorder="1" applyAlignment="1">
      <alignment horizontal="center" vertical="center"/>
    </xf>
    <xf numFmtId="0" fontId="1" fillId="13" borderId="1" xfId="3674" applyNumberFormat="1" applyFont="1" applyFill="1" applyBorder="1" applyAlignment="1">
      <alignment horizontal="left" vertical="center"/>
    </xf>
    <xf numFmtId="0" fontId="1" fillId="13" borderId="1" xfId="1423" applyNumberFormat="1" applyFont="1" applyFill="1" applyBorder="1" applyAlignment="1">
      <alignment horizontal="left" vertical="center"/>
    </xf>
    <xf numFmtId="0" fontId="1" fillId="10" borderId="1" xfId="1438" applyNumberFormat="1" applyFont="1" applyFill="1" applyBorder="1" applyAlignment="1">
      <alignment horizontal="left"/>
    </xf>
    <xf numFmtId="0" fontId="7" fillId="0" borderId="0" xfId="31" applyFont="1">
      <alignment vertical="center"/>
    </xf>
    <xf numFmtId="0" fontId="8" fillId="0" borderId="0" xfId="947" applyFont="1">
      <alignment vertical="center"/>
    </xf>
    <xf numFmtId="0" fontId="8" fillId="0" borderId="0" xfId="771" applyFont="1">
      <alignment vertical="center"/>
    </xf>
    <xf numFmtId="0" fontId="6" fillId="10" borderId="1" xfId="1438" applyNumberFormat="1" applyFont="1" applyFill="1" applyBorder="1" applyAlignment="1">
      <alignment horizontal="left"/>
    </xf>
    <xf numFmtId="0" fontId="1" fillId="13" borderId="1" xfId="939" applyNumberFormat="1" applyFont="1" applyFill="1" applyBorder="1" applyAlignment="1">
      <alignment horizontal="left"/>
    </xf>
    <xf numFmtId="0" fontId="0" fillId="13" borderId="0" xfId="0" applyNumberFormat="1" applyFill="1" applyAlignment="1">
      <alignment horizontal="left" vertical="center"/>
    </xf>
    <xf numFmtId="0" fontId="1" fillId="13" borderId="1" xfId="5367" applyNumberFormat="1" applyFont="1" applyFill="1" applyBorder="1" applyAlignment="1">
      <alignment horizontal="left" vertical="center"/>
    </xf>
    <xf numFmtId="0" fontId="1" fillId="2" borderId="1" xfId="939" applyNumberFormat="1" applyFont="1" applyFill="1" applyBorder="1" applyAlignment="1">
      <alignment horizontal="left"/>
    </xf>
    <xf numFmtId="0" fontId="9" fillId="0" borderId="0" xfId="0" applyFont="1" applyAlignment="1">
      <alignment vertical="center"/>
    </xf>
    <xf numFmtId="0" fontId="0" fillId="13" borderId="0" xfId="0" applyNumberFormat="1" applyFill="1" applyAlignment="1">
      <alignment horizontal="left" vertical="center"/>
    </xf>
  </cellXfs>
  <cellStyles count="6545">
    <cellStyle name="常规" xfId="0" builtinId="0"/>
    <cellStyle name="常规 12 3 5 2" xfId="1"/>
    <cellStyle name="常规 11 2 2 4 3" xfId="2"/>
    <cellStyle name="40% - 强调文字颜色 2 3 2 3" xfId="3"/>
    <cellStyle name="解释性文本 2" xfId="4"/>
    <cellStyle name="千位分隔" xfId="5" builtinId="3"/>
    <cellStyle name="20% - 强调文字颜色 5 2 10" xfId="6"/>
    <cellStyle name="常规 7 3 2 2 3" xfId="7"/>
    <cellStyle name="20% - 强调文字颜色 4 2 4 2" xfId="8"/>
    <cellStyle name="常规 14 11" xfId="9"/>
    <cellStyle name="20% - 强调文字颜色 2 2 2" xfId="10"/>
    <cellStyle name="40% - 强调文字颜色 3 2 7" xfId="11"/>
    <cellStyle name="40% - 强调文字颜色 3 2 2 5" xfId="12"/>
    <cellStyle name="货币" xfId="13" builtinId="4"/>
    <cellStyle name="常规 15 2 3 6" xfId="14"/>
    <cellStyle name="千位分隔[0]" xfId="15" builtinId="6"/>
    <cellStyle name="常规 12 4 2" xfId="16"/>
    <cellStyle name="20% - 强调文字颜色 6 3 7" xfId="17"/>
    <cellStyle name="20% - 强调文字颜色 1 3 2 2" xfId="18"/>
    <cellStyle name="20% - 强调文字颜色 1 2 5" xfId="19"/>
    <cellStyle name="常规 2 2 2 2 5" xfId="20"/>
    <cellStyle name="差 8 3" xfId="21"/>
    <cellStyle name="常规 2 2 2 2 10" xfId="22"/>
    <cellStyle name="百分比" xfId="23" builtinId="5"/>
    <cellStyle name="常规 12 3 3 2 6" xfId="24"/>
    <cellStyle name="常规 12 2 3 2 3 4" xfId="25"/>
    <cellStyle name="60% - 强调文字颜色 1 3" xfId="26"/>
    <cellStyle name="20% - 强调文字颜色 4 2 2 8" xfId="27"/>
    <cellStyle name="20% - 强调文字颜色 1 2 10" xfId="28"/>
    <cellStyle name="常规 11 3 2 4" xfId="29"/>
    <cellStyle name="常规 25" xfId="30"/>
    <cellStyle name="常规 30" xfId="31"/>
    <cellStyle name="60% - 强调文字颜色 4 3 7" xfId="32"/>
    <cellStyle name="40% - 强调文字颜色 3 3 2" xfId="33"/>
    <cellStyle name="常规 15 7 3 3" xfId="34"/>
    <cellStyle name="20% - 强调文字颜色 1 3 4 2" xfId="35"/>
    <cellStyle name="20% - 强调文字颜色 1 2 7" xfId="36"/>
    <cellStyle name="20% - 强调文字颜色 2 2 3 3" xfId="37"/>
    <cellStyle name="常规 12 3 3 2 8" xfId="38"/>
    <cellStyle name="常规 10 6 2 11" xfId="39"/>
    <cellStyle name="20% - 强调文字颜色 1 2 12" xfId="40"/>
    <cellStyle name="常规 15 3 2 2 3 3" xfId="41"/>
    <cellStyle name="常规 15 3 3 7" xfId="42"/>
    <cellStyle name="常规 15 3 3 12" xfId="43"/>
    <cellStyle name="货币[0]" xfId="44" builtinId="7"/>
    <cellStyle name="常规 15 3 11" xfId="45"/>
    <cellStyle name="常规 11 3 5 2" xfId="46"/>
    <cellStyle name="40% - 强调文字颜色 1 3 2 3" xfId="47"/>
    <cellStyle name="20% - 强调文字颜色 1 2" xfId="48"/>
    <cellStyle name="20% - 强调文字颜色 1 2 6" xfId="49"/>
    <cellStyle name="常规 12 3 3 2 7" xfId="50"/>
    <cellStyle name="常规 10 6 2 10" xfId="51"/>
    <cellStyle name="常规 12 2 3 2 3 5" xfId="52"/>
    <cellStyle name="输出 2 2 3 2" xfId="53"/>
    <cellStyle name="20% - 强调文字颜色 4 2 2 9" xfId="54"/>
    <cellStyle name="20% - 强调文字颜色 1 2 11" xfId="55"/>
    <cellStyle name="20% - 强调文字颜色 2 2 3 2" xfId="56"/>
    <cellStyle name="常规 2 2 3 5 6" xfId="57"/>
    <cellStyle name="常规 12 2 6 3" xfId="58"/>
    <cellStyle name="40% - 强调文字颜色 2 2 3 4" xfId="59"/>
    <cellStyle name="常规 14 7 2" xfId="60"/>
    <cellStyle name="20% - 强调文字颜色 6 3 2 2" xfId="61"/>
    <cellStyle name="常规 10 3 2 8" xfId="62"/>
    <cellStyle name="60% - 强调文字颜色 6 3" xfId="63"/>
    <cellStyle name="20% - 强调文字颜色 1 3 10" xfId="64"/>
    <cellStyle name="20% - 强调文字颜色 1 2 2" xfId="65"/>
    <cellStyle name="40% - 强调文字颜色 2 2 7" xfId="66"/>
    <cellStyle name="常规 15 6 4 3" xfId="67"/>
    <cellStyle name="20% - 强调文字颜色 1 2 5 2" xfId="68"/>
    <cellStyle name="60% - 强调文字颜色 4 2 8" xfId="69"/>
    <cellStyle name="40% - 强调文字颜色 3 2 3" xfId="70"/>
    <cellStyle name="20% - 强调文字颜色 1 2 2 10" xfId="71"/>
    <cellStyle name="60% - 强调文字颜色 4 2 9" xfId="72"/>
    <cellStyle name="40% - 强调文字颜色 3 2 4" xfId="73"/>
    <cellStyle name="20% - 强调文字颜色 1 2 2 11" xfId="74"/>
    <cellStyle name="40% - 强调文字颜色 3 2 2 2" xfId="75"/>
    <cellStyle name="常规 11 4 2" xfId="76"/>
    <cellStyle name="20% - 强调文字颜色 5 3 7" xfId="77"/>
    <cellStyle name="20% - 强调文字颜色 1 2 2 2" xfId="78"/>
    <cellStyle name="常规 4 2 3 2 3" xfId="79"/>
    <cellStyle name="20% - 强调文字颜色 1 2 2 2 2" xfId="80"/>
    <cellStyle name="常规 4 2 3 2 4" xfId="81"/>
    <cellStyle name="20% - 强调文字颜色 1 2 2 2 3" xfId="82"/>
    <cellStyle name="常规 11 4 2 4" xfId="83"/>
    <cellStyle name="60% - 强调文字颜色 5 3 7" xfId="84"/>
    <cellStyle name="40% - 强调文字颜色 4 3 2" xfId="85"/>
    <cellStyle name="输入 2 2 2 2" xfId="86"/>
    <cellStyle name="常规 4 2 3 2 5" xfId="87"/>
    <cellStyle name="20% - 强调文字颜色 1 2 2 2 4" xfId="88"/>
    <cellStyle name="常规 11 4 2 5" xfId="89"/>
    <cellStyle name="60% - 强调文字颜色 5 3 8" xfId="90"/>
    <cellStyle name="40% - 强调文字颜色 4 3 3" xfId="91"/>
    <cellStyle name="40% - 强调文字颜色 1 2 2 3 2" xfId="92"/>
    <cellStyle name="输入 2 2 2 3" xfId="93"/>
    <cellStyle name="常规 4 2 3 2 6" xfId="94"/>
    <cellStyle name="20% - 强调文字颜色 1 2 2 2 5" xfId="95"/>
    <cellStyle name="常规 11 4 3" xfId="96"/>
    <cellStyle name="20% - 强调文字颜色 5 3 8" xfId="97"/>
    <cellStyle name="常规 11 4 3 2 4 2" xfId="98"/>
    <cellStyle name="常规 14 4 3 3 2" xfId="99"/>
    <cellStyle name="20% - 强调文字颜色 1 2 2 3" xfId="100"/>
    <cellStyle name="20% - 强调文字颜色 1 2 2 3 2" xfId="101"/>
    <cellStyle name="20% - 强调文字颜色 5 3 9" xfId="102"/>
    <cellStyle name="常规 15 2 3 5 2" xfId="103"/>
    <cellStyle name="常规 11 4 4" xfId="104"/>
    <cellStyle name="20% - 强调文字颜色 1 2 2 4" xfId="105"/>
    <cellStyle name="20% - 强调文字颜色 1 2 2 6" xfId="106"/>
    <cellStyle name="常规 4 2 3 4 3" xfId="107"/>
    <cellStyle name="20% - 强调文字颜色 1 2 2 4 2" xfId="108"/>
    <cellStyle name="20% - 强调文字颜色 1 2 2 5" xfId="109"/>
    <cellStyle name="常规 13 3 4 11" xfId="110"/>
    <cellStyle name="20% - 强调文字颜色 3 2 7" xfId="111"/>
    <cellStyle name="20% - 强调文字颜色 2 2" xfId="112"/>
    <cellStyle name="常规 10 6 2 2 2" xfId="113"/>
    <cellStyle name="20% - 强调文字颜色 1 2 2 7" xfId="114"/>
    <cellStyle name="常规 11 4 8" xfId="115"/>
    <cellStyle name="常规 11 4 2 4 2" xfId="116"/>
    <cellStyle name="40% - 强调文字颜色 4 3 2 2" xfId="117"/>
    <cellStyle name="40% - 强调文字颜色 1 2" xfId="118"/>
    <cellStyle name="20% - 强调文字颜色 1 2 2 8" xfId="119"/>
    <cellStyle name="常规 11 4 2 4 3" xfId="120"/>
    <cellStyle name="常规 14 3 5 2" xfId="121"/>
    <cellStyle name="常规 11 4 9" xfId="122"/>
    <cellStyle name="40% - 强调文字颜色 4 3 2 3" xfId="123"/>
    <cellStyle name="差 2 2 10" xfId="124"/>
    <cellStyle name="40% - 强调文字颜色 1 3" xfId="125"/>
    <cellStyle name="20% - 强调文字颜色 1 2 2 9" xfId="126"/>
    <cellStyle name="常规 12 2 6 4" xfId="127"/>
    <cellStyle name="40% - 强调文字颜色 2 2 3 5" xfId="128"/>
    <cellStyle name="常规 14 7 3" xfId="129"/>
    <cellStyle name="20% - 强调文字颜色 6 3 2 3" xfId="130"/>
    <cellStyle name="常规 10 3 2 9" xfId="131"/>
    <cellStyle name="20% - 强调文字颜色 1 3 11" xfId="132"/>
    <cellStyle name="常规 2 3 2 4" xfId="133"/>
    <cellStyle name="常规 11 5 8" xfId="134"/>
    <cellStyle name="常规 11 4 2 5 2" xfId="135"/>
    <cellStyle name="40% - 强调文字颜色 4 3 3 2" xfId="136"/>
    <cellStyle name="20% - 强调文字颜色 1 2 3" xfId="137"/>
    <cellStyle name="40% - 强调文字颜色 2 2 8" xfId="138"/>
    <cellStyle name="常规 12 4 2 6" xfId="139"/>
    <cellStyle name="40% - 强调文字颜色 2 2" xfId="140"/>
    <cellStyle name="60% - 强调文字颜色 2 2 3 5" xfId="141"/>
    <cellStyle name="60% - 强调文字颜色 3 2 7" xfId="142"/>
    <cellStyle name="40% - 强调文字颜色 2 2 2" xfId="143"/>
    <cellStyle name="常规 12 2 3 2 7" xfId="144"/>
    <cellStyle name="常规 13 2 3 2 3 3" xfId="145"/>
    <cellStyle name="常规 12 2 2 2 3 5" xfId="146"/>
    <cellStyle name="20% - 强调文字颜色 3 2 2 9" xfId="147"/>
    <cellStyle name="常规 15 6 2 3" xfId="148"/>
    <cellStyle name="20% - 强调文字颜色 1 2 3 2" xfId="149"/>
    <cellStyle name="60% - 强调文字颜色 3 2 8" xfId="150"/>
    <cellStyle name="40% - 强调文字颜色 2 2 3" xfId="151"/>
    <cellStyle name="常规 12 2 3 2 8" xfId="152"/>
    <cellStyle name="常规 13 2 3 2 3 4" xfId="153"/>
    <cellStyle name="40% - 强调文字颜色 2 2 2 10" xfId="154"/>
    <cellStyle name="常规 15 6 2 4" xfId="155"/>
    <cellStyle name="常规 14 4 3 4 2" xfId="156"/>
    <cellStyle name="20% - 强调文字颜色 1 2 3 3" xfId="157"/>
    <cellStyle name="60% - 强调文字颜色 3 2 9" xfId="158"/>
    <cellStyle name="40% - 强调文字颜色 2 2 4" xfId="159"/>
    <cellStyle name="常规 12 2 3 2 9" xfId="160"/>
    <cellStyle name="常规 13 2 3 2 3 5" xfId="161"/>
    <cellStyle name="注释 2 5 2" xfId="162"/>
    <cellStyle name="40% - 强调文字颜色 2 2 2 11" xfId="163"/>
    <cellStyle name="常规 15 6 2 5" xfId="164"/>
    <cellStyle name="常规 14 4 3 4 3" xfId="165"/>
    <cellStyle name="20% - 强调文字颜色 1 2 3 4" xfId="166"/>
    <cellStyle name="40% - 强调文字颜色 2 2 5" xfId="167"/>
    <cellStyle name="常规 12 3 3 2 10" xfId="168"/>
    <cellStyle name="常规 15 6 2 6" xfId="169"/>
    <cellStyle name="常规 14 4 3 4 4" xfId="170"/>
    <cellStyle name="20% - 强调文字颜色 1 2 3 5" xfId="171"/>
    <cellStyle name="常规 12 4 2 7" xfId="172"/>
    <cellStyle name="40% - 强调文字颜色 2 3" xfId="173"/>
    <cellStyle name="20% - 强调文字颜色 1 2 4" xfId="174"/>
    <cellStyle name="40% - 强调文字颜色 2 2 9" xfId="175"/>
    <cellStyle name="常规 12 4 3" xfId="176"/>
    <cellStyle name="20% - 强调文字颜色 6 3 8" xfId="177"/>
    <cellStyle name="20% - 强调文字颜色 5 3 10" xfId="178"/>
    <cellStyle name="常规 14 4 4 3 2" xfId="179"/>
    <cellStyle name="20% - 强调文字颜色 1 3 2 3" xfId="180"/>
    <cellStyle name="常规 11 2 2 4" xfId="181"/>
    <cellStyle name="60% - 强调文字颜色 3 3 7" xfId="182"/>
    <cellStyle name="40% - 强调文字颜色 2 3 2" xfId="183"/>
    <cellStyle name="20% - 强调文字颜色 1 2 4 2" xfId="184"/>
    <cellStyle name="常规 4 2 6 4" xfId="185"/>
    <cellStyle name="常规 10 2 2 2 3 2" xfId="186"/>
    <cellStyle name="20% - 强调文字颜色 5 2 2 2" xfId="187"/>
    <cellStyle name="20% - 强调文字颜色 1 2 8" xfId="188"/>
    <cellStyle name="常规 4 2 6 5" xfId="189"/>
    <cellStyle name="常规 10 2 3 2 10" xfId="190"/>
    <cellStyle name="常规 10 2 2 2 3 3" xfId="191"/>
    <cellStyle name="20% - 强调文字颜色 5 2 2 3" xfId="192"/>
    <cellStyle name="20% - 强调文字颜色 1 2 9" xfId="193"/>
    <cellStyle name="40% - 强调文字颜色 1 3 2 4" xfId="194"/>
    <cellStyle name="常规 10 3 2 2 5" xfId="195"/>
    <cellStyle name="40% - 强调文字颜色 1 2 2 10" xfId="196"/>
    <cellStyle name="20% - 强调文字颜色 3 2 2 3 2" xfId="197"/>
    <cellStyle name="强调文字颜色 2 2 2 2" xfId="198"/>
    <cellStyle name="20% - 强调文字颜色 1 3" xfId="199"/>
    <cellStyle name="常规 11 2 2 9" xfId="200"/>
    <cellStyle name="强调文字颜色 2 2 2 2 2" xfId="201"/>
    <cellStyle name="20% - 强调文字颜色 1 3 2" xfId="202"/>
    <cellStyle name="40% - 强调文字颜色 2 3 7" xfId="203"/>
    <cellStyle name="常规 12 4 4" xfId="204"/>
    <cellStyle name="20% - 强调文字颜色 6 3 9" xfId="205"/>
    <cellStyle name="20% - 强调文字颜色 5 3 11" xfId="206"/>
    <cellStyle name="常规 14 4 4 3 3" xfId="207"/>
    <cellStyle name="20% - 强调文字颜色 1 3 2 4" xfId="208"/>
    <cellStyle name="40% - 强调文字颜色 4 2 2 10" xfId="209"/>
    <cellStyle name="常规 13 2 4 2" xfId="210"/>
    <cellStyle name="常规 14 4 4 3 4" xfId="211"/>
    <cellStyle name="20% - 强调文字颜色 1 3 2 5" xfId="212"/>
    <cellStyle name="常规 13 2 2 4 4" xfId="213"/>
    <cellStyle name="20% - 强调文字颜色 2 2 2 10" xfId="214"/>
    <cellStyle name="常规 11 6 8" xfId="215"/>
    <cellStyle name="40% - 强调文字颜色 4 3 4 2" xfId="216"/>
    <cellStyle name="常规 26 2 2" xfId="217"/>
    <cellStyle name="常规 11 2 3 2 7" xfId="218"/>
    <cellStyle name="常规 12 4 3 6" xfId="219"/>
    <cellStyle name="40% - 强调文字颜色 3 2" xfId="220"/>
    <cellStyle name="强调文字颜色 2 2 2 2 3" xfId="221"/>
    <cellStyle name="20% - 强调文字颜色 1 3 3" xfId="222"/>
    <cellStyle name="40% - 强调文字颜色 2 3 8" xfId="223"/>
    <cellStyle name="60% - 强调文字颜色 4 2 7" xfId="224"/>
    <cellStyle name="40% - 强调文字颜色 3 2 2" xfId="225"/>
    <cellStyle name="20% - 强调文字颜色 1 3 3 2" xfId="226"/>
    <cellStyle name="常规 13 2 2 4 5" xfId="227"/>
    <cellStyle name="20% - 强调文字颜色 2 2 2 11" xfId="228"/>
    <cellStyle name="常规 26 2 3" xfId="229"/>
    <cellStyle name="常规 11 2 3 2 8" xfId="230"/>
    <cellStyle name="常规 12 4 3 7" xfId="231"/>
    <cellStyle name="40% - 强调文字颜色 3 3" xfId="232"/>
    <cellStyle name="强调文字颜色 2 2 2 2 4" xfId="233"/>
    <cellStyle name="20% - 强调文字颜色 1 3 4" xfId="234"/>
    <cellStyle name="40% - 强调文字颜色 2 3 9" xfId="235"/>
    <cellStyle name="强调文字颜色 2 2 2 2 5" xfId="236"/>
    <cellStyle name="20% - 强调文字颜色 1 3 5" xfId="237"/>
    <cellStyle name="20% - 强调文字颜色 1 3 6" xfId="238"/>
    <cellStyle name="20% - 强调文字颜色 1 3 7" xfId="239"/>
    <cellStyle name="常规 10 2 2 2 4 2" xfId="240"/>
    <cellStyle name="20% - 强调文字颜色 5 2 3 2" xfId="241"/>
    <cellStyle name="20% - 强调文字颜色 4 3 10" xfId="242"/>
    <cellStyle name="20% - 强调文字颜色 1 3 8" xfId="243"/>
    <cellStyle name="20% - 强调文字颜色 5 2 3 3" xfId="244"/>
    <cellStyle name="20% - 强调文字颜色 4 3 11" xfId="245"/>
    <cellStyle name="20% - 强调文字颜色 1 3 9" xfId="246"/>
    <cellStyle name="常规 14 4 5" xfId="247"/>
    <cellStyle name="20% - 强调文字颜色 2 2 10" xfId="248"/>
    <cellStyle name="常规 14 4 6" xfId="249"/>
    <cellStyle name="20% - 强调文字颜色 2 2 11" xfId="250"/>
    <cellStyle name="常规 2 2" xfId="251"/>
    <cellStyle name="20% - 强调文字颜色 2 2 12" xfId="252"/>
    <cellStyle name="常规 15 4 2 2 2" xfId="253"/>
    <cellStyle name="常规 14 4 7" xfId="254"/>
    <cellStyle name="标题 1 3 10" xfId="255"/>
    <cellStyle name="40% - 强调文字颜色 2 2 11" xfId="256"/>
    <cellStyle name="20% - 强调文字颜色 2 2 2 2" xfId="257"/>
    <cellStyle name="20% - 强调文字颜色 2 2 2 2 2" xfId="258"/>
    <cellStyle name="20% - 强调文字颜色 2 2 2 2 3" xfId="259"/>
    <cellStyle name="常规 13 4 10" xfId="260"/>
    <cellStyle name="20% - 强调文字颜色 2 2 2 2 4" xfId="261"/>
    <cellStyle name="常规 10 2 4 4 2" xfId="262"/>
    <cellStyle name="40% - 强调文字颜色 2 2 2 3 2" xfId="263"/>
    <cellStyle name="常规 13 4 11" xfId="264"/>
    <cellStyle name="20% - 强调文字颜色 2 2 2 2 5" xfId="265"/>
    <cellStyle name="40% - 强调文字颜色 2 2 12" xfId="266"/>
    <cellStyle name="20% - 强调文字颜色 2 2 2 3" xfId="267"/>
    <cellStyle name="常规 2 2 2 2 5 3" xfId="268"/>
    <cellStyle name="20% - 强调文字颜色 2 2 2 5" xfId="269"/>
    <cellStyle name="20% - 强调文字颜色 2 2 2 3 2" xfId="270"/>
    <cellStyle name="常规 2 2 2 2 5 2" xfId="271"/>
    <cellStyle name="差 8 3 2" xfId="272"/>
    <cellStyle name="20% - 强调文字颜色 2 2 2 4" xfId="273"/>
    <cellStyle name="20% - 强调文字颜色 2 2 3 5" xfId="274"/>
    <cellStyle name="常规 13 4 2 3" xfId="275"/>
    <cellStyle name="20% - 强调文字颜色 2 2 2 4 2" xfId="276"/>
    <cellStyle name="常规 2 2 2 2 5 4" xfId="277"/>
    <cellStyle name="20% - 强调文字颜色 2 2 2 6" xfId="278"/>
    <cellStyle name="常规 2 2 2 2 5 5" xfId="279"/>
    <cellStyle name="20% - 强调文字颜色 2 2 2 7" xfId="280"/>
    <cellStyle name="40% - 强调文字颜色 2 2 2 4 2" xfId="281"/>
    <cellStyle name="常规 2 2 2 2 5 6" xfId="282"/>
    <cellStyle name="常规 13 2 2 2 3 2" xfId="283"/>
    <cellStyle name="20% - 强调文字颜色 2 2 2 8" xfId="284"/>
    <cellStyle name="常规 13 2 2 2 3 3" xfId="285"/>
    <cellStyle name="20% - 强调文字颜色 2 2 2 9" xfId="286"/>
    <cellStyle name="常规 14 12" xfId="287"/>
    <cellStyle name="20% - 强调文字颜色 2 2 3" xfId="288"/>
    <cellStyle name="40% - 强调文字颜色 3 2 8" xfId="289"/>
    <cellStyle name="40% - 强调文字颜色 3 2 2 6" xfId="290"/>
    <cellStyle name="常规 13 7 3 2" xfId="291"/>
    <cellStyle name="20% - 强调文字颜色 6 2 2 3 2" xfId="292"/>
    <cellStyle name="差 8 4 2" xfId="293"/>
    <cellStyle name="20% - 强调文字颜色 2 2 3 4" xfId="294"/>
    <cellStyle name="常规 14 13" xfId="295"/>
    <cellStyle name="20% - 强调文字颜色 2 2 4" xfId="296"/>
    <cellStyle name="40% - 强调文字颜色 3 2 9" xfId="297"/>
    <cellStyle name="常规 13 4 4 3 2" xfId="298"/>
    <cellStyle name="40% - 强调文字颜色 3 2 2 7" xfId="299"/>
    <cellStyle name="20% - 强调文字颜色 2 2 4 2" xfId="300"/>
    <cellStyle name="常规 13 4 4 3 3" xfId="301"/>
    <cellStyle name="40% - 强调文字颜色 3 2 2 8" xfId="302"/>
    <cellStyle name="常规 14 14" xfId="303"/>
    <cellStyle name="20% - 强调文字颜色 2 2 5" xfId="304"/>
    <cellStyle name="20% - 强调文字颜色 2 2 5 2" xfId="305"/>
    <cellStyle name="常规 13 4 4 3 4" xfId="306"/>
    <cellStyle name="常规 10 5 3 2" xfId="307"/>
    <cellStyle name="40% - 强调文字颜色 3 2 2 9" xfId="308"/>
    <cellStyle name="40% - 强调文字颜色 1 2 3 2" xfId="309"/>
    <cellStyle name="常规 14 15" xfId="310"/>
    <cellStyle name="20% - 强调文字颜色 2 2 6" xfId="311"/>
    <cellStyle name="常规 11 2 6 2" xfId="312"/>
    <cellStyle name="40% - 强调文字颜色 1 2 3 3" xfId="313"/>
    <cellStyle name="常规 14 16" xfId="314"/>
    <cellStyle name="20% - 强调文字颜色 2 2 7" xfId="315"/>
    <cellStyle name="常规 11 2 6 3" xfId="316"/>
    <cellStyle name="40% - 强调文字颜色 1 2 3 4" xfId="317"/>
    <cellStyle name="20% - 强调文字颜色 5 3 2 2" xfId="318"/>
    <cellStyle name="常规 14 17" xfId="319"/>
    <cellStyle name="20% - 强调文字颜色 2 2 8" xfId="320"/>
    <cellStyle name="常规 11 2 6 4" xfId="321"/>
    <cellStyle name="20% - 强调文字颜色 5 2 2 2 2" xfId="322"/>
    <cellStyle name="40% - 强调文字颜色 1 2 3 5" xfId="323"/>
    <cellStyle name="20% - 强调文字颜色 5 3 2 3" xfId="324"/>
    <cellStyle name="20% - 强调文字颜色 2 2 9" xfId="325"/>
    <cellStyle name="常规 12 2 3 2 2 2" xfId="326"/>
    <cellStyle name="20% - 强调文字颜色 3 2 2 4 2" xfId="327"/>
    <cellStyle name="20% - 强调文字颜色 3 2 8" xfId="328"/>
    <cellStyle name="强调文字颜色 2 2 3 2" xfId="329"/>
    <cellStyle name="20% - 强调文字颜色 2 3" xfId="330"/>
    <cellStyle name="常规 14 9 5" xfId="331"/>
    <cellStyle name="20% - 强调文字颜色 2 3 10" xfId="332"/>
    <cellStyle name="20% - 强调文字颜色 2 3 11" xfId="333"/>
    <cellStyle name="常规 11 3 2 9" xfId="334"/>
    <cellStyle name="20% - 强调文字颜色 2 3 2" xfId="335"/>
    <cellStyle name="20% - 强调文字颜色 6 3 11" xfId="336"/>
    <cellStyle name="40% - 强调文字颜色 3 3 7" xfId="337"/>
    <cellStyle name="常规 13 2 6 4" xfId="338"/>
    <cellStyle name="40% - 强调文字颜色 3 2 3 5" xfId="339"/>
    <cellStyle name="20% - 强调文字颜色 2 3 2 2" xfId="340"/>
    <cellStyle name="20% - 强调文字颜色 2 3 2 3" xfId="341"/>
    <cellStyle name="20% - 强调文字颜色 2 3 2 4" xfId="342"/>
    <cellStyle name="20% - 强调文字颜色 2 3 2 5" xfId="343"/>
    <cellStyle name="20% - 强调文字颜色 2 3 3" xfId="344"/>
    <cellStyle name="40% - 强调文字颜色 3 3 8" xfId="345"/>
    <cellStyle name="常规 13 7 4 2" xfId="346"/>
    <cellStyle name="常规 12 2 2 11" xfId="347"/>
    <cellStyle name="20% - 强调文字颜色 6 2 2 4 2" xfId="348"/>
    <cellStyle name="20% - 强调文字颜色 2 3 3 2" xfId="349"/>
    <cellStyle name="常规 11 3 4 10" xfId="350"/>
    <cellStyle name="20% - 强调文字颜色 2 3 4" xfId="351"/>
    <cellStyle name="40% - 强调文字颜色 3 3 9" xfId="352"/>
    <cellStyle name="20% - 强调文字颜色 2 3 4 2" xfId="353"/>
    <cellStyle name="40% - 强调文字颜色 1 2 6" xfId="354"/>
    <cellStyle name="常规 11 3 4 11" xfId="355"/>
    <cellStyle name="20% - 强调文字颜色 2 3 5" xfId="356"/>
    <cellStyle name="40% - 强调文字颜色 1 2 4 2" xfId="357"/>
    <cellStyle name="常规 12 3 2 2 2" xfId="358"/>
    <cellStyle name="20% - 强调文字颜色 2 3 6" xfId="359"/>
    <cellStyle name="常规 12 3 2 2 3" xfId="360"/>
    <cellStyle name="20% - 强调文字颜色 2 3 7" xfId="361"/>
    <cellStyle name="20% - 强调文字颜色 5 3 3 2" xfId="362"/>
    <cellStyle name="常规 12 3 2 2 4" xfId="363"/>
    <cellStyle name="20% - 强调文字颜色 2 3 8" xfId="364"/>
    <cellStyle name="20% - 强调文字颜色 5 2 2 3 2" xfId="365"/>
    <cellStyle name="标题 1 3" xfId="366"/>
    <cellStyle name="常规 12 3 2 2 5" xfId="367"/>
    <cellStyle name="20% - 强调文字颜色 2 3 9" xfId="368"/>
    <cellStyle name="常规 15 2 3 2 10" xfId="369"/>
    <cellStyle name="常规 11 2 2 2 3 3" xfId="370"/>
    <cellStyle name="常规 12 3 3 2 3" xfId="371"/>
    <cellStyle name="20% - 强调文字颜色 3 3 7" xfId="372"/>
    <cellStyle name="20% - 强调文字颜色 4 2 2 5" xfId="373"/>
    <cellStyle name="20% - 强调文字颜色 3 2" xfId="374"/>
    <cellStyle name="40% - 强调文字颜色 5 3 8" xfId="375"/>
    <cellStyle name="20% - 强调文字颜色 4 3 3" xfId="376"/>
    <cellStyle name="常规 13 3 4 3 5" xfId="377"/>
    <cellStyle name="20% - 强调文字颜色 3 2 10" xfId="378"/>
    <cellStyle name="40% - 强调文字颜色 5 3 9" xfId="379"/>
    <cellStyle name="20% - 强调文字颜色 4 3 2 2" xfId="380"/>
    <cellStyle name="20% - 强调文字颜色 4 3 4" xfId="381"/>
    <cellStyle name="20% - 强调文字颜色 3 2 11" xfId="382"/>
    <cellStyle name="20% - 强调文字颜色 4 3 2 3" xfId="383"/>
    <cellStyle name="20% - 强调文字颜色 4 3 5" xfId="384"/>
    <cellStyle name="标题 2 3 10" xfId="385"/>
    <cellStyle name="20% - 强调文字颜色 3 2 12" xfId="386"/>
    <cellStyle name="解释性文本 2 2 9" xfId="387"/>
    <cellStyle name="20% - 强调文字颜色 3 2 2" xfId="388"/>
    <cellStyle name="40% - 强调文字颜色 4 2 7" xfId="389"/>
    <cellStyle name="常规 11 3 2 4 5" xfId="390"/>
    <cellStyle name="常规 25 5" xfId="391"/>
    <cellStyle name="40% - 强调文字颜色 3 3 2 5" xfId="392"/>
    <cellStyle name="常规 13 3 4 2" xfId="393"/>
    <cellStyle name="常规 24 3" xfId="394"/>
    <cellStyle name="20% - 强调文字颜色 3 2 2 10" xfId="395"/>
    <cellStyle name="常规 13 3 4 3" xfId="396"/>
    <cellStyle name="常规 24 4" xfId="397"/>
    <cellStyle name="20% - 强调文字颜色 3 2 2 11" xfId="398"/>
    <cellStyle name="常规 9 5 8" xfId="399"/>
    <cellStyle name="常规 13 3 3 2 4 2" xfId="400"/>
    <cellStyle name="20% - 强调文字颜色 4 2 2 10" xfId="401"/>
    <cellStyle name="20% - 强调文字颜色 3 2 2 2" xfId="402"/>
    <cellStyle name="40% - 强调文字颜色 1 2 11" xfId="403"/>
    <cellStyle name="标题 1 2 4 2" xfId="404"/>
    <cellStyle name="20% - 强调文字颜色 3 2 2 2 2" xfId="405"/>
    <cellStyle name="常规 10 4 4 2 2" xfId="406"/>
    <cellStyle name="40% - 强调文字颜色 1 2 12" xfId="407"/>
    <cellStyle name="20% - 强调文字颜色 3 2 2 2 3" xfId="408"/>
    <cellStyle name="20% - 强调文字颜色 3 2 2 2 4" xfId="409"/>
    <cellStyle name="常规 11 2 4 4 2" xfId="410"/>
    <cellStyle name="40% - 强调文字颜色 3 2 5 2" xfId="411"/>
    <cellStyle name="常规 11 3 4 6" xfId="412"/>
    <cellStyle name="40% - 强调文字颜色 3 2 2 3 2" xfId="413"/>
    <cellStyle name="20% - 强调文字颜色 3 2 2 2 5" xfId="414"/>
    <cellStyle name="常规 12 5 5 2" xfId="415"/>
    <cellStyle name="20% - 强调文字颜色 4 2 2 11" xfId="416"/>
    <cellStyle name="20% - 强调文字颜色 3 2 2 3" xfId="417"/>
    <cellStyle name="常规 12 2 3 2 2" xfId="418"/>
    <cellStyle name="20% - 强调文字颜色 3 2 2 4" xfId="419"/>
    <cellStyle name="常规 12 2 3 2 3" xfId="420"/>
    <cellStyle name="20% - 强调文字颜色 3 2 2 5" xfId="421"/>
    <cellStyle name="常规 12 2 3 2 4" xfId="422"/>
    <cellStyle name="常规 12 2 2 2 3 2" xfId="423"/>
    <cellStyle name="20% - 强调文字颜色 3 2 2 6" xfId="424"/>
    <cellStyle name="常规 12 2 3 2 5" xfId="425"/>
    <cellStyle name="常规 12 2 2 2 3 3" xfId="426"/>
    <cellStyle name="20% - 强调文字颜色 3 2 2 7" xfId="427"/>
    <cellStyle name="常规 9 4 5 2" xfId="428"/>
    <cellStyle name="常规 12 2 3 2 6" xfId="429"/>
    <cellStyle name="常规 13 2 3 2 3 2" xfId="430"/>
    <cellStyle name="常规 12 2 2 2 3 4" xfId="431"/>
    <cellStyle name="20% - 强调文字颜色 3 2 2 8" xfId="432"/>
    <cellStyle name="20% - 强调文字颜色 3 2 3" xfId="433"/>
    <cellStyle name="40% - 强调文字颜色 4 2 8" xfId="434"/>
    <cellStyle name="常规 12 4 3 2 7" xfId="435"/>
    <cellStyle name="20% - 强调文字颜色 6 2 11" xfId="436"/>
    <cellStyle name="20% - 强调文字颜色 5 2 2 9" xfId="437"/>
    <cellStyle name="常规 2 2 7 4" xfId="438"/>
    <cellStyle name="20% - 强调文字颜色 3 2 3 2" xfId="439"/>
    <cellStyle name="常规 12 4 3 2 8" xfId="440"/>
    <cellStyle name="20% - 强调文字颜色 6 2 12" xfId="441"/>
    <cellStyle name="常规 2 2 7 5" xfId="442"/>
    <cellStyle name="20% - 强调文字颜色 3 2 3 3" xfId="443"/>
    <cellStyle name="常规 2 2 7 6" xfId="444"/>
    <cellStyle name="常规 12 2 3 3 2" xfId="445"/>
    <cellStyle name="20% - 强调文字颜色 3 2 3 4" xfId="446"/>
    <cellStyle name="20% - 强调文字颜色 3 2 3 5" xfId="447"/>
    <cellStyle name="20% - 强调文字颜色 3 2 4" xfId="448"/>
    <cellStyle name="40% - 强调文字颜色 4 2 9" xfId="449"/>
    <cellStyle name="常规 7 2 2 2 3" xfId="450"/>
    <cellStyle name="20% - 强调文字颜色 3 2 4 2" xfId="451"/>
    <cellStyle name="20% - 强调文字颜色 3 2 5" xfId="452"/>
    <cellStyle name="20% - 强调文字颜色 3 2 5 2" xfId="453"/>
    <cellStyle name="40% - 强调文字颜色 1 3 3 2" xfId="454"/>
    <cellStyle name="常规 13 3 4 10" xfId="455"/>
    <cellStyle name="常规 11 2 2 2 2 2" xfId="456"/>
    <cellStyle name="20% - 强调文字颜色 3 2 6" xfId="457"/>
    <cellStyle name="20% - 强调文字颜色 3 2 9" xfId="458"/>
    <cellStyle name="常规 12 2 3 2 3 2" xfId="459"/>
    <cellStyle name="常规 15 2 3 2 11" xfId="460"/>
    <cellStyle name="常规 11 2 2 2 3 4" xfId="461"/>
    <cellStyle name="常规 12 3 3 2 4" xfId="462"/>
    <cellStyle name="20% - 强调文字颜色 3 3 8" xfId="463"/>
    <cellStyle name="20% - 强调文字颜色 4 2 2 6" xfId="464"/>
    <cellStyle name="强调文字颜色 2 2 4 2" xfId="465"/>
    <cellStyle name="20% - 强调文字颜色 3 3" xfId="466"/>
    <cellStyle name="常规 11 4 2 4 4" xfId="467"/>
    <cellStyle name="40% - 强调文字颜色 4 3 2 4" xfId="468"/>
    <cellStyle name="常规 14 2 2 2 3 2" xfId="469"/>
    <cellStyle name="20% - 强调文字颜色 3 3 10" xfId="470"/>
    <cellStyle name="常规 11 4 2 4 5" xfId="471"/>
    <cellStyle name="40% - 强调文字颜色 4 3 2 5" xfId="472"/>
    <cellStyle name="常规 14 2 2 2 3 3" xfId="473"/>
    <cellStyle name="20% - 强调文字颜色 3 3 11" xfId="474"/>
    <cellStyle name="常规 11 4 2 9" xfId="475"/>
    <cellStyle name="40% - 强调文字颜色 4 3 7" xfId="476"/>
    <cellStyle name="20% - 强调文字颜色 3 3 2" xfId="477"/>
    <cellStyle name="差 4 9" xfId="478"/>
    <cellStyle name="20% - 强调文字颜色 3 3 2 2" xfId="479"/>
    <cellStyle name="20% - 强调文字颜色 3 3 2 3" xfId="480"/>
    <cellStyle name="常规 12 2 4 2 2" xfId="481"/>
    <cellStyle name="20% - 强调文字颜色 3 3 2 4" xfId="482"/>
    <cellStyle name="20% - 强调文字颜色 3 3 2 5" xfId="483"/>
    <cellStyle name="40% - 强调文字颜色 4 3 8" xfId="484"/>
    <cellStyle name="20% - 强调文字颜色 3 3 3" xfId="485"/>
    <cellStyle name="差 5 9" xfId="486"/>
    <cellStyle name="20% - 强调文字颜色 3 3 3 2" xfId="487"/>
    <cellStyle name="40% - 强调文字颜色 4 3 9" xfId="488"/>
    <cellStyle name="20% - 强调文字颜色 3 3 4" xfId="489"/>
    <cellStyle name="20% - 强调文字颜色 4 2 2 2" xfId="490"/>
    <cellStyle name="差 6 9" xfId="491"/>
    <cellStyle name="常规 7 2 3 2 3" xfId="492"/>
    <cellStyle name="20% - 强调文字颜色 3 3 4 2" xfId="493"/>
    <cellStyle name="20% - 强调文字颜色 4 2 2 2 2" xfId="494"/>
    <cellStyle name="20% - 强调文字颜色 3 3 5" xfId="495"/>
    <cellStyle name="20% - 强调文字颜色 4 2 2 3" xfId="496"/>
    <cellStyle name="40% - 强调文字颜色 1 3 4 2" xfId="497"/>
    <cellStyle name="常规 11 2 2 2 3 2" xfId="498"/>
    <cellStyle name="常规 12 3 3 2 2" xfId="499"/>
    <cellStyle name="20% - 强调文字颜色 3 3 6" xfId="500"/>
    <cellStyle name="20% - 强调文字颜色 4 2 2 4" xfId="501"/>
    <cellStyle name="常规 11 2 2 2 3 5" xfId="502"/>
    <cellStyle name="常规 12 3 3 2 5" xfId="503"/>
    <cellStyle name="常规 12 2 3 2 3 3" xfId="504"/>
    <cellStyle name="20% - 强调文字颜色 3 3 9" xfId="505"/>
    <cellStyle name="60% - 强调文字颜色 1 2" xfId="506"/>
    <cellStyle name="20% - 强调文字颜色 4 2 2 7" xfId="507"/>
    <cellStyle name="常规 14 3 2 10" xfId="508"/>
    <cellStyle name="20% - 强调文字颜色 4 2 3 5" xfId="509"/>
    <cellStyle name="20% - 强调文字颜色 4 2" xfId="510"/>
    <cellStyle name="常规 14 3 2 6" xfId="511"/>
    <cellStyle name="20% - 强调文字颜色 4 2 10" xfId="512"/>
    <cellStyle name="60% - 强调文字颜色 2 3 7" xfId="513"/>
    <cellStyle name="40% - 强调文字颜色 1 3 2" xfId="514"/>
    <cellStyle name="常规 14 3 2 7" xfId="515"/>
    <cellStyle name="20% - 强调文字颜色 4 2 11" xfId="516"/>
    <cellStyle name="60% - 强调文字颜色 2 3 8" xfId="517"/>
    <cellStyle name="40% - 强调文字颜色 1 3 3" xfId="518"/>
    <cellStyle name="标题 3 3 10" xfId="519"/>
    <cellStyle name="常规 14 3 2 8" xfId="520"/>
    <cellStyle name="20% - 强调文字颜色 4 2 12" xfId="521"/>
    <cellStyle name="40% - 强调文字颜色 5 2 7" xfId="522"/>
    <cellStyle name="20% - 强调文字颜色 4 2 2" xfId="523"/>
    <cellStyle name="20% - 强调文字颜色 4 2 2 2 3" xfId="524"/>
    <cellStyle name="20% - 强调文字颜色 4 2 2 2 4" xfId="525"/>
    <cellStyle name="常规 12 2 4 4 2" xfId="526"/>
    <cellStyle name="40% - 强调文字颜色 4 2 2 3 2" xfId="527"/>
    <cellStyle name="20% - 强调文字颜色 4 2 2 2 5" xfId="528"/>
    <cellStyle name="差 7 9" xfId="529"/>
    <cellStyle name="20% - 强调文字颜色 4 2 2 3 2" xfId="530"/>
    <cellStyle name="常规 2 2 2 10" xfId="531"/>
    <cellStyle name="常规 12 3 3 2 2 2" xfId="532"/>
    <cellStyle name="差 8 9" xfId="533"/>
    <cellStyle name="20% - 强调文字颜色 4 2 2 4 2" xfId="534"/>
    <cellStyle name="常规 12 2 4 9" xfId="535"/>
    <cellStyle name="40% - 强调文字颜色 4 2 10" xfId="536"/>
    <cellStyle name="40% - 强调文字颜色 5 2 8" xfId="537"/>
    <cellStyle name="20% - 强调文字颜色 4 2 3" xfId="538"/>
    <cellStyle name="常规 13 7 9" xfId="539"/>
    <cellStyle name="20% - 强调文字颜色 6 2 2 9" xfId="540"/>
    <cellStyle name="20% - 强调文字颜色 4 2 3 2" xfId="541"/>
    <cellStyle name="20% - 强调文字颜色 4 2 3 3" xfId="542"/>
    <cellStyle name="常规 11 2 2 2 4 2" xfId="543"/>
    <cellStyle name="常规 12 3 3 3 2" xfId="544"/>
    <cellStyle name="20% - 强调文字颜色 4 2 3 4" xfId="545"/>
    <cellStyle name="40% - 强调文字颜色 4 2 11" xfId="546"/>
    <cellStyle name="40% - 强调文字颜色 5 2 9" xfId="547"/>
    <cellStyle name="20% - 强调文字颜色 4 2 4" xfId="548"/>
    <cellStyle name="40% - 强调文字颜色 4 2 12" xfId="549"/>
    <cellStyle name="20% - 强调文字颜色 4 2 5" xfId="550"/>
    <cellStyle name="60% - 强调文字颜色 1 3 2 3" xfId="551"/>
    <cellStyle name="20% - 强调文字颜色 4 2 5 2" xfId="552"/>
    <cellStyle name="20% - 强调文字颜色 4 2 6" xfId="553"/>
    <cellStyle name="常规 6 2 4 4 2" xfId="554"/>
    <cellStyle name="常规 10 3 2" xfId="555"/>
    <cellStyle name="20% - 强调文字颜色 4 2 7" xfId="556"/>
    <cellStyle name="常规 10 3 3" xfId="557"/>
    <cellStyle name="20% - 强调文字颜色 4 2 8" xfId="558"/>
    <cellStyle name="常规 10 7 3 5" xfId="559"/>
    <cellStyle name="60% - 强调文字颜色 3 3 2 3" xfId="560"/>
    <cellStyle name="常规 7 5 2 3 3" xfId="561"/>
    <cellStyle name="20% - 强调文字颜色 6 2 5 2" xfId="562"/>
    <cellStyle name="20% - 强调文字颜色 4 2 9" xfId="563"/>
    <cellStyle name="常规 15 2 2 4 2" xfId="564"/>
    <cellStyle name="常规 15 4 3 2 10" xfId="565"/>
    <cellStyle name="常规 10 3 4" xfId="566"/>
    <cellStyle name="强调文字颜色 2 2 5 2" xfId="567"/>
    <cellStyle name="20% - 强调文字颜色 4 3" xfId="568"/>
    <cellStyle name="常规 13 3 4 3 4" xfId="569"/>
    <cellStyle name="40% - 强调文字颜色 2 2 2 9" xfId="570"/>
    <cellStyle name="常规 11 5 2 9" xfId="571"/>
    <cellStyle name="40% - 强调文字颜色 5 3 7" xfId="572"/>
    <cellStyle name="20% - 强调文字颜色 4 3 2" xfId="573"/>
    <cellStyle name="常规 12 3 4 2 2" xfId="574"/>
    <cellStyle name="20% - 强调文字颜色 4 3 2 4" xfId="575"/>
    <cellStyle name="20% - 强调文字颜色 4 3 6" xfId="576"/>
    <cellStyle name="常规 10 4 2" xfId="577"/>
    <cellStyle name="20% - 强调文字颜色 4 3 2 5" xfId="578"/>
    <cellStyle name="20% - 强调文字颜色 4 3 7" xfId="579"/>
    <cellStyle name="20% - 强调文字颜色 4 3 3 2" xfId="580"/>
    <cellStyle name="常规 7 3 3 2 3" xfId="581"/>
    <cellStyle name="20% - 强调文字颜色 4 3 4 2" xfId="582"/>
    <cellStyle name="常规 10 4 3" xfId="583"/>
    <cellStyle name="20% - 强调文字颜色 4 3 8" xfId="584"/>
    <cellStyle name="20% - 强调文字颜色 4 3 9" xfId="585"/>
    <cellStyle name="常规 15 2 2 5 2" xfId="586"/>
    <cellStyle name="常规 10 4 4" xfId="587"/>
    <cellStyle name="常规 15 4 3 3" xfId="588"/>
    <cellStyle name="40% - 强调文字颜色 1 3 10" xfId="589"/>
    <cellStyle name="20% - 强调文字颜色 5 2" xfId="590"/>
    <cellStyle name="常规 11 2 2 4 4" xfId="591"/>
    <cellStyle name="解释性文本 3" xfId="592"/>
    <cellStyle name="40% - 强调文字颜色 2 3 2 4" xfId="593"/>
    <cellStyle name="标题 2 2 5 2" xfId="594"/>
    <cellStyle name="20% - 强调文字颜色 5 2 11" xfId="595"/>
    <cellStyle name="常规 11 2 2 4 5" xfId="596"/>
    <cellStyle name="40% - 强调文字颜色 2 3 2 5" xfId="597"/>
    <cellStyle name="标题 4 3 10" xfId="598"/>
    <cellStyle name="20% - 强调文字颜色 5 2 12" xfId="599"/>
    <cellStyle name="常规 12 6 2 3 4" xfId="600"/>
    <cellStyle name="常规 10 2 2 2 3" xfId="601"/>
    <cellStyle name="40% - 强调文字颜色 6 2 7" xfId="602"/>
    <cellStyle name="20% - 强调文字颜色 5 2 2" xfId="603"/>
    <cellStyle name="常规 14 3 7" xfId="604"/>
    <cellStyle name="40% - 强调文字颜色 3 2 12" xfId="605"/>
    <cellStyle name="20% - 强调文字颜色 5 2 2 10" xfId="606"/>
    <cellStyle name="常规 11 3 3 2 5" xfId="607"/>
    <cellStyle name="常规 13 4 3 4" xfId="608"/>
    <cellStyle name="20% - 强调文字颜色 5 2 2 11" xfId="609"/>
    <cellStyle name="常规 11 3 3 2 6" xfId="610"/>
    <cellStyle name="常规 13 4 3 5" xfId="611"/>
    <cellStyle name="常规 12 4 4 2 2" xfId="612"/>
    <cellStyle name="20% - 强调文字颜色 5 3 2 4" xfId="613"/>
    <cellStyle name="常规 11 2 6 5" xfId="614"/>
    <cellStyle name="20% - 强调文字颜色 5 2 2 2 3" xfId="615"/>
    <cellStyle name="20% - 强调文字颜色 5 3 2 5" xfId="616"/>
    <cellStyle name="20% - 强调文字颜色 5 2 2 2 4" xfId="617"/>
    <cellStyle name="常规 13 2 4 4 2" xfId="618"/>
    <cellStyle name="20% - 强调文字颜色 5 2 2 2 5" xfId="619"/>
    <cellStyle name="40% - 强调文字颜色 2 3 4 2" xfId="620"/>
    <cellStyle name="常规 10 2 3 2 11" xfId="621"/>
    <cellStyle name="常规 11 2 3 2 3 2" xfId="622"/>
    <cellStyle name="常规 12 4 3 2 2" xfId="623"/>
    <cellStyle name="常规 10 2 2 2 3 4" xfId="624"/>
    <cellStyle name="20% - 强调文字颜色 5 2 2 4" xfId="625"/>
    <cellStyle name="常规 12 4 3 2 2 2" xfId="626"/>
    <cellStyle name="20% - 强调文字颜色 5 2 2 4 2" xfId="627"/>
    <cellStyle name="标题 2 3" xfId="628"/>
    <cellStyle name="常规 11 2 3 2 3 3" xfId="629"/>
    <cellStyle name="常规 12 4 3 2 3" xfId="630"/>
    <cellStyle name="常规 10 2 2 2 3 5" xfId="631"/>
    <cellStyle name="20% - 强调文字颜色 5 2 2 5" xfId="632"/>
    <cellStyle name="常规 11 2 3 2 3 4" xfId="633"/>
    <cellStyle name="常规 12 4 3 2 4" xfId="634"/>
    <cellStyle name="20% - 强调文字颜色 5 2 2 6" xfId="635"/>
    <cellStyle name="常规 11 2 3 2 3 5" xfId="636"/>
    <cellStyle name="常规 12 4 3 2 5" xfId="637"/>
    <cellStyle name="20% - 强调文字颜色 5 2 2 7" xfId="638"/>
    <cellStyle name="常规 12 4 3 2 6" xfId="639"/>
    <cellStyle name="20% - 强调文字颜色 6 2 10" xfId="640"/>
    <cellStyle name="20% - 强调文字颜色 5 2 2 8" xfId="641"/>
    <cellStyle name="常规 14 4 2 2 4 2" xfId="642"/>
    <cellStyle name="常规 12 6 2 3 5" xfId="643"/>
    <cellStyle name="常规 10 2 2 2 4" xfId="644"/>
    <cellStyle name="40% - 强调文字颜色 6 2 8" xfId="645"/>
    <cellStyle name="20% - 强调文字颜色 5 2 3" xfId="646"/>
    <cellStyle name="常规 11 2 3 2 4 2" xfId="647"/>
    <cellStyle name="常规 12 4 3 3 2" xfId="648"/>
    <cellStyle name="20% - 强调文字颜色 5 2 3 4" xfId="649"/>
    <cellStyle name="20% - 强调文字颜色 5 2 3 5" xfId="650"/>
    <cellStyle name="常规 10 2 2 2 5" xfId="651"/>
    <cellStyle name="40% - 强调文字颜色 6 2 9" xfId="652"/>
    <cellStyle name="20% - 强调文字颜色 5 2 4" xfId="653"/>
    <cellStyle name="常规 10 2 3 2 6" xfId="654"/>
    <cellStyle name="20% - 强调文字颜色 6 2 5" xfId="655"/>
    <cellStyle name="常规 7 4 2 2 3" xfId="656"/>
    <cellStyle name="20% - 强调文字颜色 5 2 4 2" xfId="657"/>
    <cellStyle name="标题 5 10" xfId="658"/>
    <cellStyle name="常规 15 4 3 2 4 2" xfId="659"/>
    <cellStyle name="常规 10 2 2 2 6" xfId="660"/>
    <cellStyle name="20% - 强调文字颜色 5 2 5" xfId="661"/>
    <cellStyle name="20% - 强调文字颜色 6 3 5" xfId="662"/>
    <cellStyle name="60% - 强调文字颜色 2 3 2 3" xfId="663"/>
    <cellStyle name="好 2 8" xfId="664"/>
    <cellStyle name="20% - 强调文字颜色 5 2 5 2" xfId="665"/>
    <cellStyle name="常规 10 2 2 2 7" xfId="666"/>
    <cellStyle name="标题 5 11" xfId="667"/>
    <cellStyle name="20% - 强调文字颜色 5 2 6" xfId="668"/>
    <cellStyle name="常规 11 3 2" xfId="669"/>
    <cellStyle name="常规 10 2 2 2 8" xfId="670"/>
    <cellStyle name="标题 5 12" xfId="671"/>
    <cellStyle name="20% - 强调文字颜色 5 2 7" xfId="672"/>
    <cellStyle name="常规 11 3 3" xfId="673"/>
    <cellStyle name="常规 10 2 2 2 9" xfId="674"/>
    <cellStyle name="20% - 强调文字颜色 5 2 8" xfId="675"/>
    <cellStyle name="20% - 强调文字颜色 5 2 9" xfId="676"/>
    <cellStyle name="常规 15 2 3 4 2" xfId="677"/>
    <cellStyle name="常规 11 3 4" xfId="678"/>
    <cellStyle name="常规 15 4 3 4" xfId="679"/>
    <cellStyle name="40% - 强调文字颜色 1 3 11" xfId="680"/>
    <cellStyle name="20% - 强调文字颜色 5 3" xfId="681"/>
    <cellStyle name="常规 11 6 2 9" xfId="682"/>
    <cellStyle name="40% - 强调文字颜色 6 3 7" xfId="683"/>
    <cellStyle name="20% - 强调文字颜色 5 3 2" xfId="684"/>
    <cellStyle name="常规 14 2 4 10" xfId="685"/>
    <cellStyle name="40% - 强调文字颜色 6 3 8" xfId="686"/>
    <cellStyle name="20% - 强调文字颜色 5 3 3" xfId="687"/>
    <cellStyle name="常规 14 2 4 11" xfId="688"/>
    <cellStyle name="40% - 强调文字颜色 6 3 9" xfId="689"/>
    <cellStyle name="20% - 强调文字颜色 5 3 4" xfId="690"/>
    <cellStyle name="常规 7 4 3 2 3" xfId="691"/>
    <cellStyle name="20% - 强调文字颜色 5 3 4 2" xfId="692"/>
    <cellStyle name="20% - 强调文字颜色 5 3 5" xfId="693"/>
    <cellStyle name="20% - 强调文字颜色 5 3 6" xfId="694"/>
    <cellStyle name="20% - 强调文字颜色 6 2" xfId="695"/>
    <cellStyle name="常规 13 7" xfId="696"/>
    <cellStyle name="差 2 2 9" xfId="697"/>
    <cellStyle name="常规 10 2 3 2 3" xfId="698"/>
    <cellStyle name="20% - 强调文字颜色 6 2 2" xfId="699"/>
    <cellStyle name="常规 14 7" xfId="700"/>
    <cellStyle name="60% - 强调文字颜色 5 2 2 2 4" xfId="701"/>
    <cellStyle name="20% - 强调文字颜色 6 3 2" xfId="702"/>
    <cellStyle name="常规 13 7 10" xfId="703"/>
    <cellStyle name="20% - 强调文字颜色 6 2 2 10" xfId="704"/>
    <cellStyle name="常规 14 8" xfId="705"/>
    <cellStyle name="60% - 强调文字颜色 5 2 2 2 5" xfId="706"/>
    <cellStyle name="20% - 强调文字颜色 6 3 3" xfId="707"/>
    <cellStyle name="常规 13 7 11" xfId="708"/>
    <cellStyle name="20% - 强调文字颜色 6 2 2 11" xfId="709"/>
    <cellStyle name="强调文字颜色 2 2 2 11" xfId="710"/>
    <cellStyle name="常规 13 7 2" xfId="711"/>
    <cellStyle name="常规 10 2 3 2 3 2" xfId="712"/>
    <cellStyle name="20% - 强调文字颜色 6 2 2 2" xfId="713"/>
    <cellStyle name="常规 13 7 2 2" xfId="714"/>
    <cellStyle name="20% - 强调文字颜色 6 2 2 2 2" xfId="715"/>
    <cellStyle name="20% - 强调文字颜色 6 2 2 2 3" xfId="716"/>
    <cellStyle name="20% - 强调文字颜色 6 2 2 2 4" xfId="717"/>
    <cellStyle name="常规 14 2 4 4 2" xfId="718"/>
    <cellStyle name="40% - 强调文字颜色 1 2 2 2" xfId="719"/>
    <cellStyle name="常规 13 4 2 2 11" xfId="720"/>
    <cellStyle name="20% - 强调文字颜色 6 2 2 2 5" xfId="721"/>
    <cellStyle name="40% - 强调文字颜色 1 2 2 4 2" xfId="722"/>
    <cellStyle name="常规 13 7 3" xfId="723"/>
    <cellStyle name="常规 10 2 3 2 3 3" xfId="724"/>
    <cellStyle name="20% - 强调文字颜色 6 2 2 3" xfId="725"/>
    <cellStyle name="常规 27 2" xfId="726"/>
    <cellStyle name="40% - 强调文字颜色 3 3 4 2" xfId="727"/>
    <cellStyle name="常规 13 7 4" xfId="728"/>
    <cellStyle name="常规 10 2 3 2 3 4" xfId="729"/>
    <cellStyle name="20% - 强调文字颜色 6 2 2 4" xfId="730"/>
    <cellStyle name="常规 13 7 5" xfId="731"/>
    <cellStyle name="常规 10 2 3 2 3 5" xfId="732"/>
    <cellStyle name="20% - 强调文字颜色 6 2 2 5" xfId="733"/>
    <cellStyle name="常规 13 7 6" xfId="734"/>
    <cellStyle name="20% - 强调文字颜色 6 2 2 6" xfId="735"/>
    <cellStyle name="常规 13 7 7" xfId="736"/>
    <cellStyle name="20% - 强调文字颜色 6 2 2 7" xfId="737"/>
    <cellStyle name="常规 13 7 8" xfId="738"/>
    <cellStyle name="20% - 强调文字颜色 6 2 2 8" xfId="739"/>
    <cellStyle name="常规 13 8" xfId="740"/>
    <cellStyle name="常规 10 2 3 2 4" xfId="741"/>
    <cellStyle name="20% - 强调文字颜色 6 2 3" xfId="742"/>
    <cellStyle name="常规 13 8 2" xfId="743"/>
    <cellStyle name="常规 10 2 3 2 4 2" xfId="744"/>
    <cellStyle name="20% - 强调文字颜色 6 2 3 2" xfId="745"/>
    <cellStyle name="标题 3 2 12" xfId="746"/>
    <cellStyle name="40% - 强调文字颜色 3 2 2 10" xfId="747"/>
    <cellStyle name="20% - 强调文字颜色 6 2 3 3" xfId="748"/>
    <cellStyle name="40% - 强调文字颜色 3 2 2 11" xfId="749"/>
    <cellStyle name="20% - 强调文字颜色 6 2 3 4" xfId="750"/>
    <cellStyle name="常规 12 4 3 2 10" xfId="751"/>
    <cellStyle name="20% - 强调文字颜色 6 2 3 5" xfId="752"/>
    <cellStyle name="常规 13 9" xfId="753"/>
    <cellStyle name="常规 10 2 3 2 5" xfId="754"/>
    <cellStyle name="20% - 强调文字颜色 6 2 4" xfId="755"/>
    <cellStyle name="常规 13 9 2" xfId="756"/>
    <cellStyle name="20% - 强调文字颜色 6 2 4 2" xfId="757"/>
    <cellStyle name="常规 10 2 3 2 7" xfId="758"/>
    <cellStyle name="20% - 强调文字颜色 6 2 6" xfId="759"/>
    <cellStyle name="常规 12 3 2" xfId="760"/>
    <cellStyle name="常规 10 2 3 2 8" xfId="761"/>
    <cellStyle name="20% - 强调文字颜色 6 2 7" xfId="762"/>
    <cellStyle name="常规 12 3 3" xfId="763"/>
    <cellStyle name="常规 10 2 3 2 9" xfId="764"/>
    <cellStyle name="20% - 强调文字颜色 6 2 8" xfId="765"/>
    <cellStyle name="20% - 强调文字颜色 6 2 9" xfId="766"/>
    <cellStyle name="常规 15 2 4 4 2" xfId="767"/>
    <cellStyle name="常规 12 3 4" xfId="768"/>
    <cellStyle name="20% - 强调文字颜色 6 3" xfId="769"/>
    <cellStyle name="常规 11 3 2 8" xfId="770"/>
    <cellStyle name="常规 29" xfId="771"/>
    <cellStyle name="20% - 强调文字颜色 6 3 10" xfId="772"/>
    <cellStyle name="40% - 强调文字颜色 3 3 6" xfId="773"/>
    <cellStyle name="常规 13 2 6 3" xfId="774"/>
    <cellStyle name="40% - 强调文字颜色 3 2 3 4" xfId="775"/>
    <cellStyle name="常规 14 7 4" xfId="776"/>
    <cellStyle name="20% - 强调文字颜色 6 3 2 4" xfId="777"/>
    <cellStyle name="常规 14 7 5" xfId="778"/>
    <cellStyle name="60% - 强调文字颜色 4 3 10" xfId="779"/>
    <cellStyle name="20% - 强调文字颜色 6 3 2 5" xfId="780"/>
    <cellStyle name="常规 14 8 2" xfId="781"/>
    <cellStyle name="20% - 强调文字颜色 6 3 3 2" xfId="782"/>
    <cellStyle name="常规 14 9" xfId="783"/>
    <cellStyle name="20% - 强调文字颜色 6 3 4" xfId="784"/>
    <cellStyle name="常规 14 9 2" xfId="785"/>
    <cellStyle name="20% - 强调文字颜色 6 3 4 2" xfId="786"/>
    <cellStyle name="20% - 强调文字颜色 6 3 6" xfId="787"/>
    <cellStyle name="40% - 强调文字颜色 1 2 10" xfId="788"/>
    <cellStyle name="60% - 强调文字颜色 2 2 7" xfId="789"/>
    <cellStyle name="40% - 强调文字颜色 1 2 2" xfId="790"/>
    <cellStyle name="40% - 强调文字颜色 1 3 2 5" xfId="791"/>
    <cellStyle name="常规 10 3 2 2 6" xfId="792"/>
    <cellStyle name="40% - 强调文字颜色 1 2 2 11" xfId="793"/>
    <cellStyle name="60% - 强调文字颜色 5 2 8" xfId="794"/>
    <cellStyle name="40% - 强调文字颜色 4 2 3" xfId="795"/>
    <cellStyle name="汇总 2 4" xfId="796"/>
    <cellStyle name="常规 15 3 4 7" xfId="797"/>
    <cellStyle name="40% - 强调文字颜色 1 2 2 2 2" xfId="798"/>
    <cellStyle name="60% - 强调文字颜色 5 2 9" xfId="799"/>
    <cellStyle name="40% - 强调文字颜色 4 2 4" xfId="800"/>
    <cellStyle name="常规 11 3 2 4 2" xfId="801"/>
    <cellStyle name="常规 25 2" xfId="802"/>
    <cellStyle name="40% - 强调文字颜色 3 3 2 2" xfId="803"/>
    <cellStyle name="汇总 2 5" xfId="804"/>
    <cellStyle name="常规 15 3 4 8" xfId="805"/>
    <cellStyle name="常规 12 6 2 2" xfId="806"/>
    <cellStyle name="40% - 强调文字颜色 1 2 2 2 3" xfId="807"/>
    <cellStyle name="40% - 强调文字颜色 4 2 5" xfId="808"/>
    <cellStyle name="常规 11 3 2 4 3" xfId="809"/>
    <cellStyle name="常规 13 3 5 2" xfId="810"/>
    <cellStyle name="常规 25 3" xfId="811"/>
    <cellStyle name="40% - 强调文字颜色 3 3 2 3" xfId="812"/>
    <cellStyle name="汇总 2 6" xfId="813"/>
    <cellStyle name="常规 15 3 4 9" xfId="814"/>
    <cellStyle name="常规 12 6 2 3" xfId="815"/>
    <cellStyle name="40% - 强调文字颜色 1 2 2 2 4" xfId="816"/>
    <cellStyle name="解释性文本 2 2 8" xfId="817"/>
    <cellStyle name="60% - 强调文字颜色 1 2 2 3 2" xfId="818"/>
    <cellStyle name="40% - 强调文字颜色 4 2 6" xfId="819"/>
    <cellStyle name="常规 11 3 2 4 4" xfId="820"/>
    <cellStyle name="常规 25 4" xfId="821"/>
    <cellStyle name="40% - 强调文字颜色 3 3 2 4" xfId="822"/>
    <cellStyle name="常规 12 6 2 4" xfId="823"/>
    <cellStyle name="40% - 强调文字颜色 1 2 2 2 5" xfId="824"/>
    <cellStyle name="常规 11 2 5 2" xfId="825"/>
    <cellStyle name="40% - 强调文字颜色 1 2 2 3" xfId="826"/>
    <cellStyle name="40% - 强调文字颜色 1 2 2 4" xfId="827"/>
    <cellStyle name="40% - 强调文字颜色 1 2 2 5" xfId="828"/>
    <cellStyle name="40% - 强调文字颜色 1 2 2 6" xfId="829"/>
    <cellStyle name="常规 13 2 4 3 2" xfId="830"/>
    <cellStyle name="40% - 强调文字颜色 1 2 2 7" xfId="831"/>
    <cellStyle name="常规 13 2 4 3 3" xfId="832"/>
    <cellStyle name="40% - 强调文字颜色 1 2 2 8" xfId="833"/>
    <cellStyle name="常规 13 2 4 3 4" xfId="834"/>
    <cellStyle name="40% - 强调文字颜色 1 2 2 9" xfId="835"/>
    <cellStyle name="60% - 强调文字颜色 2 2 8" xfId="836"/>
    <cellStyle name="40% - 强调文字颜色 1 2 3" xfId="837"/>
    <cellStyle name="60% - 强调文字颜色 2 2 9" xfId="838"/>
    <cellStyle name="40% - 强调文字颜色 1 2 4" xfId="839"/>
    <cellStyle name="40% - 强调文字颜色 1 2 5" xfId="840"/>
    <cellStyle name="40% - 强调文字颜色 1 2 5 2" xfId="841"/>
    <cellStyle name="40% - 强调文字颜色 1 2 7" xfId="842"/>
    <cellStyle name="常规 2 2 2 4" xfId="843"/>
    <cellStyle name="常规 10 5 8" xfId="844"/>
    <cellStyle name="40% - 强调文字颜色 4 2 3 2" xfId="845"/>
    <cellStyle name="40% - 强调文字颜色 1 2 8" xfId="846"/>
    <cellStyle name="常规 2 2 2 5" xfId="847"/>
    <cellStyle name="常规 14 2 6 2" xfId="848"/>
    <cellStyle name="常规 10 5 9" xfId="849"/>
    <cellStyle name="40% - 强调文字颜色 4 2 3 3" xfId="850"/>
    <cellStyle name="40% - 强调文字颜色 1 2 9" xfId="851"/>
    <cellStyle name="40% - 强调文字颜色 1 3 2 2" xfId="852"/>
    <cellStyle name="60% - 强调文字颜色 2 3 9" xfId="853"/>
    <cellStyle name="40% - 强调文字颜色 1 3 4" xfId="854"/>
    <cellStyle name="40% - 强调文字颜色 1 3 5" xfId="855"/>
    <cellStyle name="40% - 强调文字颜色 1 3 6" xfId="856"/>
    <cellStyle name="40% - 强调文字颜色 1 3 7" xfId="857"/>
    <cellStyle name="常规 2 2 3 4" xfId="858"/>
    <cellStyle name="常规 10 6 8" xfId="859"/>
    <cellStyle name="40% - 强调文字颜色 4 2 4 2" xfId="860"/>
    <cellStyle name="40% - 强调文字颜色 1 3 8" xfId="861"/>
    <cellStyle name="40% - 强调文字颜色 1 3 9" xfId="862"/>
    <cellStyle name="40% - 强调文字颜色 2 2 10" xfId="863"/>
    <cellStyle name="40% - 强调文字颜色 2 2 2 2" xfId="864"/>
    <cellStyle name="40% - 强调文字颜色 2 2 2 2 2" xfId="865"/>
    <cellStyle name="40% - 强调文字颜色 2 2 2 2 3" xfId="866"/>
    <cellStyle name="标题 5 2 3 2" xfId="867"/>
    <cellStyle name="40% - 强调文字颜色 2 2 2 2 4" xfId="868"/>
    <cellStyle name="40% - 强调文字颜色 2 2 2 2 5" xfId="869"/>
    <cellStyle name="常规 12 2 5 2" xfId="870"/>
    <cellStyle name="40% - 强调文字颜色 2 2 2 3" xfId="871"/>
    <cellStyle name="60% - 强调文字颜色 5 3" xfId="872"/>
    <cellStyle name="强调文字颜色 6 3 2 5" xfId="873"/>
    <cellStyle name="40% - 强调文字颜色 2 3 10" xfId="874"/>
    <cellStyle name="40% - 强调文字颜色 2 2 2 4" xfId="875"/>
    <cellStyle name="40% - 强调文字颜色 2 3 11" xfId="876"/>
    <cellStyle name="40% - 强调文字颜色 2 2 2 5" xfId="877"/>
    <cellStyle name="40% - 强调文字颜色 2 2 2 6" xfId="878"/>
    <cellStyle name="常规 13 3 4 3 2" xfId="879"/>
    <cellStyle name="40% - 强调文字颜色 2 2 2 7" xfId="880"/>
    <cellStyle name="常规 13 3 4 3 3" xfId="881"/>
    <cellStyle name="40% - 强调文字颜色 2 2 2 8" xfId="882"/>
    <cellStyle name="常规 11 5 3 2" xfId="883"/>
    <cellStyle name="40% - 强调文字颜色 4 2 2 9" xfId="884"/>
    <cellStyle name="常规 2 2 3 5 4" xfId="885"/>
    <cellStyle name="40% - 强调文字颜色 2 2 3 2" xfId="886"/>
    <cellStyle name="常规 2 2 3 5 5" xfId="887"/>
    <cellStyle name="常规 12 2 6 2" xfId="888"/>
    <cellStyle name="40% - 强调文字颜色 2 2 3 3" xfId="889"/>
    <cellStyle name="40% - 强调文字颜色 2 2 4 2" xfId="890"/>
    <cellStyle name="40% - 强调文字颜色 2 2 5 2" xfId="891"/>
    <cellStyle name="40% - 强调文字颜色 2 2 6" xfId="892"/>
    <cellStyle name="常规 11 2 2 4 2" xfId="893"/>
    <cellStyle name="40% - 强调文字颜色 2 3 2 2" xfId="894"/>
    <cellStyle name="常规 11 2 2 5" xfId="895"/>
    <cellStyle name="60% - 强调文字颜色 3 3 8" xfId="896"/>
    <cellStyle name="40% - 强调文字颜色 2 3 3" xfId="897"/>
    <cellStyle name="常规 12 4 4 11" xfId="898"/>
    <cellStyle name="常规 11 2 2 5 2" xfId="899"/>
    <cellStyle name="40% - 强调文字颜色 2 3 3 2" xfId="900"/>
    <cellStyle name="常规 7 4 2 2 10" xfId="901"/>
    <cellStyle name="常规 11 2 2 6" xfId="902"/>
    <cellStyle name="60% - 强调文字颜色 3 3 9" xfId="903"/>
    <cellStyle name="40% - 强调文字颜色 2 3 4" xfId="904"/>
    <cellStyle name="常规 7 4 2 2 11" xfId="905"/>
    <cellStyle name="常规 11 2 2 7" xfId="906"/>
    <cellStyle name="40% - 强调文字颜色 2 3 5" xfId="907"/>
    <cellStyle name="常规 11 2 2 8" xfId="908"/>
    <cellStyle name="40% - 强调文字颜色 2 3 6" xfId="909"/>
    <cellStyle name="常规 14 3 5" xfId="910"/>
    <cellStyle name="40% - 强调文字颜色 3 2 10" xfId="911"/>
    <cellStyle name="常规 14 3 6" xfId="912"/>
    <cellStyle name="40% - 强调文字颜色 3 2 11" xfId="913"/>
    <cellStyle name="40% - 强调文字颜色 3 2 4 2" xfId="914"/>
    <cellStyle name="常规 11 3 3 6" xfId="915"/>
    <cellStyle name="40% - 强调文字颜色 3 2 2 2 2" xfId="916"/>
    <cellStyle name="常规 11 3 3 7" xfId="917"/>
    <cellStyle name="40% - 强调文字颜色 3 2 2 2 3" xfId="918"/>
    <cellStyle name="常规 11 3 3 8" xfId="919"/>
    <cellStyle name="常规 12 4 10" xfId="920"/>
    <cellStyle name="40% - 强调文字颜色 3 2 2 2 4" xfId="921"/>
    <cellStyle name="常规 11 3 3 9" xfId="922"/>
    <cellStyle name="常规 12 4 11" xfId="923"/>
    <cellStyle name="40% - 强调文字颜色 3 2 2 2 5" xfId="924"/>
    <cellStyle name="40% - 强调文字颜色 3 2 5" xfId="925"/>
    <cellStyle name="常规 13 2 5 2" xfId="926"/>
    <cellStyle name="40% - 强调文字颜色 3 2 2 3" xfId="927"/>
    <cellStyle name="注释 3 9" xfId="928"/>
    <cellStyle name="常规 14 10" xfId="929"/>
    <cellStyle name="40% - 强调文字颜色 3 2 6" xfId="930"/>
    <cellStyle name="40% - 强调文字颜色 3 2 2 4" xfId="931"/>
    <cellStyle name="40% - 强调文字颜色 3 2 2 4 2" xfId="932"/>
    <cellStyle name="常规 11 3 2 6" xfId="933"/>
    <cellStyle name="常规 27" xfId="934"/>
    <cellStyle name="60% - 强调文字颜色 4 3 9" xfId="935"/>
    <cellStyle name="40% - 强调文字颜色 3 3 4" xfId="936"/>
    <cellStyle name="40% - 强调文字颜色 3 2 3 2" xfId="937"/>
    <cellStyle name="常规 11 3 2 7" xfId="938"/>
    <cellStyle name="常规 28" xfId="939"/>
    <cellStyle name="40% - 强调文字颜色 3 3 5" xfId="940"/>
    <cellStyle name="常规 13 2 6 2" xfId="941"/>
    <cellStyle name="40% - 强调文字颜色 3 2 3 3" xfId="942"/>
    <cellStyle name="40% - 强调文字颜色 3 3 10" xfId="943"/>
    <cellStyle name="40% - 强调文字颜色 3 3 11" xfId="944"/>
    <cellStyle name="常规 11 3 2 5" xfId="945"/>
    <cellStyle name="常规 26" xfId="946"/>
    <cellStyle name="常规 31" xfId="947"/>
    <cellStyle name="60% - 强调文字颜色 4 3 8" xfId="948"/>
    <cellStyle name="40% - 强调文字颜色 3 3 3" xfId="949"/>
    <cellStyle name="常规 11 4 2 6" xfId="950"/>
    <cellStyle name="60% - 强调文字颜色 5 3 9" xfId="951"/>
    <cellStyle name="40% - 强调文字颜色 4 3 4" xfId="952"/>
    <cellStyle name="常规 11 3 2 5 2" xfId="953"/>
    <cellStyle name="常规 26 2" xfId="954"/>
    <cellStyle name="40% - 强调文字颜色 3 3 3 2" xfId="955"/>
    <cellStyle name="常规 12 4 4 6" xfId="956"/>
    <cellStyle name="40% - 强调文字颜色 4 2" xfId="957"/>
    <cellStyle name="60% - 强调文字颜色 5 2 7" xfId="958"/>
    <cellStyle name="40% - 强调文字颜色 4 2 2" xfId="959"/>
    <cellStyle name="40% - 强调文字颜色 4 2 2 11" xfId="960"/>
    <cellStyle name="常规 13 2 4 3" xfId="961"/>
    <cellStyle name="常规 10 4 8" xfId="962"/>
    <cellStyle name="40% - 强调文字颜色 4 2 2 2" xfId="963"/>
    <cellStyle name="40% - 强调文字颜色 4 2 2 2 2" xfId="964"/>
    <cellStyle name="40% - 强调文字颜色 4 2 2 2 3" xfId="965"/>
    <cellStyle name="40% - 强调文字颜色 4 2 2 2 4" xfId="966"/>
    <cellStyle name="标题 1 2 2 2" xfId="967"/>
    <cellStyle name="40% - 强调文字颜色 4 2 2 2 5" xfId="968"/>
    <cellStyle name="常规 14 2 5 2" xfId="969"/>
    <cellStyle name="常规 10 4 9" xfId="970"/>
    <cellStyle name="40% - 强调文字颜色 4 2 2 3" xfId="971"/>
    <cellStyle name="40% - 强调文字颜色 4 2 2 4" xfId="972"/>
    <cellStyle name="40% - 强调文字颜色 4 2 2 4 2" xfId="973"/>
    <cellStyle name="40% - 强调文字颜色 4 2 2 5" xfId="974"/>
    <cellStyle name="40% - 强调文字颜色 4 2 2 6" xfId="975"/>
    <cellStyle name="40% - 强调文字颜色 4 2 2 7" xfId="976"/>
    <cellStyle name="40% - 强调文字颜色 4 2 2 8" xfId="977"/>
    <cellStyle name="常规 2 2 2 6" xfId="978"/>
    <cellStyle name="常规 14 2 6 3" xfId="979"/>
    <cellStyle name="40% - 强调文字颜色 4 2 3 4" xfId="980"/>
    <cellStyle name="常规 2 2 2 7" xfId="981"/>
    <cellStyle name="常规 14 2 6 4" xfId="982"/>
    <cellStyle name="40% - 强调文字颜色 4 2 3 5" xfId="983"/>
    <cellStyle name="常规 10 7 8" xfId="984"/>
    <cellStyle name="40% - 强调文字颜色 4 2 5 2" xfId="985"/>
    <cellStyle name="常规 12 4 4 7" xfId="986"/>
    <cellStyle name="40% - 强调文字颜色 4 3" xfId="987"/>
    <cellStyle name="常规 14 4 3 2 9" xfId="988"/>
    <cellStyle name="40% - 强调文字颜色 4 3 10" xfId="989"/>
    <cellStyle name="常规 14 2 2 2 2 2" xfId="990"/>
    <cellStyle name="40% - 强调文字颜色 4 3 11" xfId="991"/>
    <cellStyle name="常规 11 4 2 7" xfId="992"/>
    <cellStyle name="40% - 强调文字颜色 4 3 5" xfId="993"/>
    <cellStyle name="常规 11 4 2 8" xfId="994"/>
    <cellStyle name="60% - 强调文字颜色 1 2 2 4 2" xfId="995"/>
    <cellStyle name="40% - 强调文字颜色 4 3 6" xfId="996"/>
    <cellStyle name="40% - 强调文字颜色 5 2" xfId="997"/>
    <cellStyle name="40% - 强调文字颜色 5 2 10" xfId="998"/>
    <cellStyle name="40% - 强调文字颜色 5 2 11" xfId="999"/>
    <cellStyle name="40% - 强调文字颜色 5 2 12" xfId="1000"/>
    <cellStyle name="60% - 强调文字颜色 6 2 7" xfId="1001"/>
    <cellStyle name="40% - 强调文字颜色 5 2 2" xfId="1002"/>
    <cellStyle name="40% - 强调文字颜色 5 2 2 10" xfId="1003"/>
    <cellStyle name="40% - 强调文字颜色 5 2 2 11" xfId="1004"/>
    <cellStyle name="40% - 强调文字颜色 5 2 2 2" xfId="1005"/>
    <cellStyle name="强调文字颜色 3 3 3 2" xfId="1006"/>
    <cellStyle name="差 2 2 2 4" xfId="1007"/>
    <cellStyle name="40% - 强调文字颜色 5 2 2 2 2" xfId="1008"/>
    <cellStyle name="差 2 2 2 5" xfId="1009"/>
    <cellStyle name="标题 2 2 2" xfId="1010"/>
    <cellStyle name="40% - 强调文字颜色 5 2 2 2 3" xfId="1011"/>
    <cellStyle name="标题 2 2 3" xfId="1012"/>
    <cellStyle name="40% - 强调文字颜色 5 2 2 2 4" xfId="1013"/>
    <cellStyle name="标题 2 2 4" xfId="1014"/>
    <cellStyle name="40% - 强调文字颜色 5 2 2 2 5" xfId="1015"/>
    <cellStyle name="常规 15 2 5 2" xfId="1016"/>
    <cellStyle name="40% - 强调文字颜色 5 2 2 3" xfId="1017"/>
    <cellStyle name="40% - 强调文字颜色 5 2 2 3 2" xfId="1018"/>
    <cellStyle name="标题 4 2 2 3 2" xfId="1019"/>
    <cellStyle name="40% - 强调文字颜色 5 2 2 4" xfId="1020"/>
    <cellStyle name="常规 13 2 4" xfId="1021"/>
    <cellStyle name="40% - 强调文字颜色 5 2 2 4 2" xfId="1022"/>
    <cellStyle name="40% - 强调文字颜色 5 2 2 5" xfId="1023"/>
    <cellStyle name="40% - 强调文字颜色 5 2 2 6" xfId="1024"/>
    <cellStyle name="40% - 强调文字颜色 5 2 2 7" xfId="1025"/>
    <cellStyle name="常规 11 2 4 2 2" xfId="1026"/>
    <cellStyle name="40% - 强调文字颜色 5 2 2 8" xfId="1027"/>
    <cellStyle name="常规 12 5 3 2" xfId="1028"/>
    <cellStyle name="40% - 强调文字颜色 5 2 2 9" xfId="1029"/>
    <cellStyle name="60% - 强调文字颜色 6 2 8" xfId="1030"/>
    <cellStyle name="40% - 强调文字颜色 5 2 3" xfId="1031"/>
    <cellStyle name="警告文本 3 10" xfId="1032"/>
    <cellStyle name="40% - 强调文字颜色 5 2 3 2" xfId="1033"/>
    <cellStyle name="常规 15 2 6 2" xfId="1034"/>
    <cellStyle name="警告文本 3 11" xfId="1035"/>
    <cellStyle name="40% - 强调文字颜色 5 2 3 3" xfId="1036"/>
    <cellStyle name="常规 15 2 6 3" xfId="1037"/>
    <cellStyle name="标题 4 2 2 4 2" xfId="1038"/>
    <cellStyle name="40% - 强调文字颜色 5 2 3 4" xfId="1039"/>
    <cellStyle name="常规 15 2 6 4" xfId="1040"/>
    <cellStyle name="40% - 强调文字颜色 5 2 3 5" xfId="1041"/>
    <cellStyle name="60% - 强调文字颜色 6 2 9" xfId="1042"/>
    <cellStyle name="40% - 强调文字颜色 5 2 4" xfId="1043"/>
    <cellStyle name="40% - 强调文字颜色 5 2 4 2" xfId="1044"/>
    <cellStyle name="40% - 强调文字颜色 5 2 5" xfId="1045"/>
    <cellStyle name="60% - 强调文字颜色 1 2 2 2 5" xfId="1046"/>
    <cellStyle name="40% - 强调文字颜色 5 2 5 2" xfId="1047"/>
    <cellStyle name="40% - 强调文字颜色 5 2 6" xfId="1048"/>
    <cellStyle name="40% - 强调文字颜色 5 3" xfId="1049"/>
    <cellStyle name="40% - 强调文字颜色 5 3 10" xfId="1050"/>
    <cellStyle name="40% - 强调文字颜色 5 3 11" xfId="1051"/>
    <cellStyle name="40% - 强调文字颜色 5 3 2" xfId="1052"/>
    <cellStyle name="常规 11 6 10" xfId="1053"/>
    <cellStyle name="常规 11 5 2 4" xfId="1054"/>
    <cellStyle name="60% - 强调文字颜色 6 3 7" xfId="1055"/>
    <cellStyle name="常规 11 5 2 4 2" xfId="1056"/>
    <cellStyle name="40% - 强调文字颜色 5 3 2 2" xfId="1057"/>
    <cellStyle name="常规 15 3 5 2" xfId="1058"/>
    <cellStyle name="40% - 强调文字颜色 5 3 2 3" xfId="1059"/>
    <cellStyle name="40% - 强调文字颜色 5 3 2 4" xfId="1060"/>
    <cellStyle name="40% - 强调文字颜色 5 3 2 5" xfId="1061"/>
    <cellStyle name="40% - 强调文字颜色 5 3 3" xfId="1062"/>
    <cellStyle name="常规 11 6 11" xfId="1063"/>
    <cellStyle name="常规 11 5 2 5" xfId="1064"/>
    <cellStyle name="60% - 强调文字颜色 6 3 8" xfId="1065"/>
    <cellStyle name="40% - 强调文字颜色 5 3 3 2" xfId="1066"/>
    <cellStyle name="40% - 强调文字颜色 5 3 4" xfId="1067"/>
    <cellStyle name="常规 11 6 12" xfId="1068"/>
    <cellStyle name="常规 11 5 2 6" xfId="1069"/>
    <cellStyle name="60% - 强调文字颜色 6 3 9" xfId="1070"/>
    <cellStyle name="40% - 强调文字颜色 5 3 4 2" xfId="1071"/>
    <cellStyle name="常规 11 5 2 7" xfId="1072"/>
    <cellStyle name="40% - 强调文字颜色 5 3 5" xfId="1073"/>
    <cellStyle name="常规 11 5 2 8" xfId="1074"/>
    <cellStyle name="40% - 强调文字颜色 5 3 6" xfId="1075"/>
    <cellStyle name="40% - 强调文字颜色 6 2" xfId="1076"/>
    <cellStyle name="40% - 强调文字颜色 6 2 10" xfId="1077"/>
    <cellStyle name="40% - 强调文字颜色 6 2 11" xfId="1078"/>
    <cellStyle name="标题 2 2 4 2" xfId="1079"/>
    <cellStyle name="40% - 强调文字颜色 6 2 12" xfId="1080"/>
    <cellStyle name="常规 10 3 14" xfId="1081"/>
    <cellStyle name="40% - 强调文字颜色 6 2 2" xfId="1082"/>
    <cellStyle name="常规 11 3 2 2 5" xfId="1083"/>
    <cellStyle name="常规 13 3 3 4" xfId="1084"/>
    <cellStyle name="40% - 强调文字颜色 6 2 2 10" xfId="1085"/>
    <cellStyle name="常规 11 3 2 2 6" xfId="1086"/>
    <cellStyle name="常规 13 3 3 5" xfId="1087"/>
    <cellStyle name="40% - 强调文字颜色 6 2 2 11" xfId="1088"/>
    <cellStyle name="常规 4 3 4" xfId="1089"/>
    <cellStyle name="40% - 强调文字颜色 6 2 2 2" xfId="1090"/>
    <cellStyle name="常规 4 3 4 2" xfId="1091"/>
    <cellStyle name="40% - 强调文字颜色 6 2 2 2 2" xfId="1092"/>
    <cellStyle name="常规 4 3 4 3" xfId="1093"/>
    <cellStyle name="40% - 强调文字颜色 6 2 2 2 3" xfId="1094"/>
    <cellStyle name="差 10" xfId="1095"/>
    <cellStyle name="常规 4 3 4 4" xfId="1096"/>
    <cellStyle name="40% - 强调文字颜色 6 2 2 2 4" xfId="1097"/>
    <cellStyle name="差 11" xfId="1098"/>
    <cellStyle name="常规 4 3 4 5" xfId="1099"/>
    <cellStyle name="40% - 强调文字颜色 6 2 2 2 5" xfId="1100"/>
    <cellStyle name="常规 4 3 5" xfId="1101"/>
    <cellStyle name="40% - 强调文字颜色 6 2 2 3" xfId="1102"/>
    <cellStyle name="常规 4 3 5 2" xfId="1103"/>
    <cellStyle name="40% - 强调文字颜色 6 2 2 3 2" xfId="1104"/>
    <cellStyle name="常规 4 3 6" xfId="1105"/>
    <cellStyle name="40% - 强调文字颜色 6 2 2 4" xfId="1106"/>
    <cellStyle name="常规 12 5 2 9" xfId="1107"/>
    <cellStyle name="常规 4 3 6 2" xfId="1108"/>
    <cellStyle name="40% - 强调文字颜色 6 2 2 4 2" xfId="1109"/>
    <cellStyle name="常规 4 3 7" xfId="1110"/>
    <cellStyle name="40% - 强调文字颜色 6 2 2 5" xfId="1111"/>
    <cellStyle name="常规 4 3 8" xfId="1112"/>
    <cellStyle name="40% - 强调文字颜色 6 2 2 6" xfId="1113"/>
    <cellStyle name="常规 4 3 9" xfId="1114"/>
    <cellStyle name="40% - 强调文字颜色 6 2 2 7" xfId="1115"/>
    <cellStyle name="常规 11 3 4 2 2" xfId="1116"/>
    <cellStyle name="40% - 强调文字颜色 6 2 2 8" xfId="1117"/>
    <cellStyle name="常规 13 5 3 2" xfId="1118"/>
    <cellStyle name="40% - 强调文字颜色 6 2 2 9" xfId="1119"/>
    <cellStyle name="40% - 强调文字颜色 6 2 3" xfId="1120"/>
    <cellStyle name="常规 4 2 2 4" xfId="1121"/>
    <cellStyle name="常规 4 4 4" xfId="1122"/>
    <cellStyle name="40% - 强调文字颜色 6 2 3 2" xfId="1123"/>
    <cellStyle name="常规 4 2 2 5" xfId="1124"/>
    <cellStyle name="常规 4 4 5" xfId="1125"/>
    <cellStyle name="40% - 强调文字颜色 6 2 3 3" xfId="1126"/>
    <cellStyle name="常规 4 2 2 6" xfId="1127"/>
    <cellStyle name="常规 4 4 6" xfId="1128"/>
    <cellStyle name="40% - 强调文字颜色 6 2 3 4" xfId="1129"/>
    <cellStyle name="常规 4 2 2 7" xfId="1130"/>
    <cellStyle name="常规 4 4 7" xfId="1131"/>
    <cellStyle name="40% - 强调文字颜色 6 2 3 5" xfId="1132"/>
    <cellStyle name="40% - 强调文字颜色 6 2 4" xfId="1133"/>
    <cellStyle name="常规 4 2 3 4" xfId="1134"/>
    <cellStyle name="常规 4 5 4" xfId="1135"/>
    <cellStyle name="40% - 强调文字颜色 6 2 4 2" xfId="1136"/>
    <cellStyle name="常规 12 6 2 3 2" xfId="1137"/>
    <cellStyle name="40% - 强调文字颜色 6 2 5" xfId="1138"/>
    <cellStyle name="常规 4 2 4 4" xfId="1139"/>
    <cellStyle name="常规 4 6 4" xfId="1140"/>
    <cellStyle name="40% - 强调文字颜色 6 2 5 2" xfId="1141"/>
    <cellStyle name="常规 12 6 2 3 3" xfId="1142"/>
    <cellStyle name="常规 10 2 2 2 2" xfId="1143"/>
    <cellStyle name="40% - 强调文字颜色 6 2 6" xfId="1144"/>
    <cellStyle name="40% - 强调文字颜色 6 3" xfId="1145"/>
    <cellStyle name="输入 2 2 9" xfId="1146"/>
    <cellStyle name="40% - 强调文字颜色 6 3 10" xfId="1147"/>
    <cellStyle name="40% - 强调文字颜色 6 3 11" xfId="1148"/>
    <cellStyle name="常规 11 6 2 4" xfId="1149"/>
    <cellStyle name="40% - 强调文字颜色 6 3 2" xfId="1150"/>
    <cellStyle name="常规 11 6 2 4 2" xfId="1151"/>
    <cellStyle name="40% - 强调文字颜色 6 3 2 2" xfId="1152"/>
    <cellStyle name="40% - 强调文字颜色 6 3 2 3" xfId="1153"/>
    <cellStyle name="40% - 强调文字颜色 6 3 2 4" xfId="1154"/>
    <cellStyle name="40% - 强调文字颜色 6 3 2 5" xfId="1155"/>
    <cellStyle name="常规 11 6 2 5" xfId="1156"/>
    <cellStyle name="40% - 强调文字颜色 6 3 3" xfId="1157"/>
    <cellStyle name="40% - 强调文字颜色 6 3 3 2" xfId="1158"/>
    <cellStyle name="常规 11 6 2 6" xfId="1159"/>
    <cellStyle name="40% - 强调文字颜色 6 3 4" xfId="1160"/>
    <cellStyle name="40% - 强调文字颜色 6 3 4 2" xfId="1161"/>
    <cellStyle name="常规 12 6 2 4 2" xfId="1162"/>
    <cellStyle name="常规 11 6 2 7" xfId="1163"/>
    <cellStyle name="40% - 强调文字颜色 6 3 5" xfId="1164"/>
    <cellStyle name="常规 11 6 2 8" xfId="1165"/>
    <cellStyle name="常规 10 2 2 3 2" xfId="1166"/>
    <cellStyle name="40% - 强调文字颜色 6 3 6" xfId="1167"/>
    <cellStyle name="常规 15 7" xfId="1168"/>
    <cellStyle name="常规 10 2 3 4 3" xfId="1169"/>
    <cellStyle name="60% - 强调文字颜色 1 2 10" xfId="1170"/>
    <cellStyle name="常规 15 8" xfId="1171"/>
    <cellStyle name="常规 9 4 4 10" xfId="1172"/>
    <cellStyle name="常规 10 2 3 4 4" xfId="1173"/>
    <cellStyle name="60% - 强调文字颜色 1 2 11" xfId="1174"/>
    <cellStyle name="常规 7 3 3 2 2 2" xfId="1175"/>
    <cellStyle name="常规 15 9" xfId="1176"/>
    <cellStyle name="常规 9 4 4 11" xfId="1177"/>
    <cellStyle name="常规 10 2 3 4 5" xfId="1178"/>
    <cellStyle name="60% - 强调文字颜色 1 2 12" xfId="1179"/>
    <cellStyle name="常规 13 3 3 4 4" xfId="1180"/>
    <cellStyle name="60% - 强调文字颜色 1 2 2" xfId="1181"/>
    <cellStyle name="60% - 强调文字颜色 1 2 2 10" xfId="1182"/>
    <cellStyle name="常规 14 3 4 2 2" xfId="1183"/>
    <cellStyle name="60% - 强调文字颜色 1 2 2 11" xfId="1184"/>
    <cellStyle name="60% - 强调文字颜色 1 2 2 2" xfId="1185"/>
    <cellStyle name="60% - 强调文字颜色 1 2 2 2 2" xfId="1186"/>
    <cellStyle name="60% - 强调文字颜色 1 2 2 2 3" xfId="1187"/>
    <cellStyle name="60% - 强调文字颜色 1 2 2 2 4" xfId="1188"/>
    <cellStyle name="60% - 强调文字颜色 1 2 2 3" xfId="1189"/>
    <cellStyle name="60% - 强调文字颜色 1 2 2 4" xfId="1190"/>
    <cellStyle name="常规 12 3 2 5 2" xfId="1191"/>
    <cellStyle name="60% - 强调文字颜色 1 2 2 5" xfId="1192"/>
    <cellStyle name="60% - 强调文字颜色 1 2 2 6" xfId="1193"/>
    <cellStyle name="60% - 强调文字颜色 1 2 2 7" xfId="1194"/>
    <cellStyle name="60% - 强调文字颜色 1 2 2 8" xfId="1195"/>
    <cellStyle name="60% - 强调文字颜色 1 2 2 9" xfId="1196"/>
    <cellStyle name="常规 13 3 3 4 5" xfId="1197"/>
    <cellStyle name="60% - 强调文字颜色 1 2 3" xfId="1198"/>
    <cellStyle name="常规 15 12" xfId="1199"/>
    <cellStyle name="60% - 强调文字颜色 1 2 3 2" xfId="1200"/>
    <cellStyle name="常规 15 13" xfId="1201"/>
    <cellStyle name="60% - 强调文字颜色 1 2 3 3" xfId="1202"/>
    <cellStyle name="常规 15 14" xfId="1203"/>
    <cellStyle name="60% - 强调文字颜色 1 2 3 4" xfId="1204"/>
    <cellStyle name="常规 15 15" xfId="1205"/>
    <cellStyle name="60% - 强调文字颜色 1 2 3 5" xfId="1206"/>
    <cellStyle name="60% - 强调文字颜色 1 2 4" xfId="1207"/>
    <cellStyle name="60% - 强调文字颜色 1 2 4 2" xfId="1208"/>
    <cellStyle name="60% - 强调文字颜色 1 2 5" xfId="1209"/>
    <cellStyle name="常规 12 5 12" xfId="1210"/>
    <cellStyle name="60% - 强调文字颜色 1 2 5 2" xfId="1211"/>
    <cellStyle name="60% - 强调文字颜色 1 2 6" xfId="1212"/>
    <cellStyle name="60% - 强调文字颜色 1 2 7" xfId="1213"/>
    <cellStyle name="60% - 强调文字颜色 1 2 8" xfId="1214"/>
    <cellStyle name="60% - 强调文字颜色 1 2 9" xfId="1215"/>
    <cellStyle name="60% - 强调文字颜色 1 3 10" xfId="1216"/>
    <cellStyle name="60% - 强调文字颜色 1 3 11" xfId="1217"/>
    <cellStyle name="60% - 强调文字颜色 1 3 2" xfId="1218"/>
    <cellStyle name="60% - 强调文字颜色 1 3 2 2" xfId="1219"/>
    <cellStyle name="60% - 强调文字颜色 1 3 2 4" xfId="1220"/>
    <cellStyle name="常规 7 5 2 11" xfId="1221"/>
    <cellStyle name="常规 12 3 3 5 2" xfId="1222"/>
    <cellStyle name="60% - 强调文字颜色 1 3 2 5" xfId="1223"/>
    <cellStyle name="60% - 强调文字颜色 1 3 3" xfId="1224"/>
    <cellStyle name="60% - 强调文字颜色 1 3 3 2" xfId="1225"/>
    <cellStyle name="60% - 强调文字颜色 1 3 4" xfId="1226"/>
    <cellStyle name="常规 13 4 2 2 3" xfId="1227"/>
    <cellStyle name="60% - 强调文字颜色 1 3 4 2" xfId="1228"/>
    <cellStyle name="60% - 强调文字颜色 1 3 5" xfId="1229"/>
    <cellStyle name="60% - 强调文字颜色 1 3 6" xfId="1230"/>
    <cellStyle name="常规 10 6 10" xfId="1231"/>
    <cellStyle name="60% - 强调文字颜色 1 3 7" xfId="1232"/>
    <cellStyle name="常规 10 6 11" xfId="1233"/>
    <cellStyle name="60% - 强调文字颜色 1 3 8" xfId="1234"/>
    <cellStyle name="常规 9 5 2 4 2" xfId="1235"/>
    <cellStyle name="常规 10 6 12" xfId="1236"/>
    <cellStyle name="60% - 强调文字颜色 1 3 9" xfId="1237"/>
    <cellStyle name="常规 14 3 2 12" xfId="1238"/>
    <cellStyle name="60% - 强调文字颜色 2 2" xfId="1239"/>
    <cellStyle name="60% - 强调文字颜色 2 2 10" xfId="1240"/>
    <cellStyle name="标题 1 2 3 2" xfId="1241"/>
    <cellStyle name="60% - 强调文字颜色 2 2 11" xfId="1242"/>
    <cellStyle name="标题 1 2 3 3" xfId="1243"/>
    <cellStyle name="60% - 强调文字颜色 2 2 12" xfId="1244"/>
    <cellStyle name="60% - 强调文字颜色 2 2 2" xfId="1245"/>
    <cellStyle name="60% - 强调文字颜色 2 2 2 10" xfId="1246"/>
    <cellStyle name="60% - 强调文字颜色 2 2 2 11" xfId="1247"/>
    <cellStyle name="差 7" xfId="1248"/>
    <cellStyle name="60% - 强调文字颜色 2 2 2 2" xfId="1249"/>
    <cellStyle name="常规 2 2 2 2 2 9" xfId="1250"/>
    <cellStyle name="常规 9 5 10" xfId="1251"/>
    <cellStyle name="差 7 2" xfId="1252"/>
    <cellStyle name="60% - 强调文字颜色 2 2 2 2 2" xfId="1253"/>
    <cellStyle name="常规 9 5 11" xfId="1254"/>
    <cellStyle name="差 7 3" xfId="1255"/>
    <cellStyle name="60% - 强调文字颜色 2 2 2 2 3" xfId="1256"/>
    <cellStyle name="常规 9 5 12" xfId="1257"/>
    <cellStyle name="差 7 4" xfId="1258"/>
    <cellStyle name="60% - 强调文字颜色 2 2 2 2 4" xfId="1259"/>
    <cellStyle name="差 7 5" xfId="1260"/>
    <cellStyle name="60% - 强调文字颜色 2 2 2 2 5" xfId="1261"/>
    <cellStyle name="差 8" xfId="1262"/>
    <cellStyle name="60% - 强调文字颜色 2 2 2 3" xfId="1263"/>
    <cellStyle name="常规 2 2 2 2 4" xfId="1264"/>
    <cellStyle name="差 8 2" xfId="1265"/>
    <cellStyle name="60% - 强调文字颜色 2 2 2 3 2" xfId="1266"/>
    <cellStyle name="差 9" xfId="1267"/>
    <cellStyle name="60% - 强调文字颜色 2 2 2 4" xfId="1268"/>
    <cellStyle name="差 9 2" xfId="1269"/>
    <cellStyle name="60% - 强调文字颜色 2 2 2 4 2" xfId="1270"/>
    <cellStyle name="常规 12 4 2 5 2" xfId="1271"/>
    <cellStyle name="60% - 强调文字颜色 2 2 2 5" xfId="1272"/>
    <cellStyle name="60% - 强调文字颜色 2 2 2 6" xfId="1273"/>
    <cellStyle name="60% - 强调文字颜色 2 2 2 7" xfId="1274"/>
    <cellStyle name="60% - 强调文字颜色 2 2 2 8" xfId="1275"/>
    <cellStyle name="60% - 强调文字颜色 2 2 2 9" xfId="1276"/>
    <cellStyle name="60% - 强调文字颜色 2 2 3" xfId="1277"/>
    <cellStyle name="60% - 强调文字颜色 2 2 3 2" xfId="1278"/>
    <cellStyle name="60% - 强调文字颜色 3 2 4" xfId="1279"/>
    <cellStyle name="60% - 强调文字颜色 2 2 3 3" xfId="1280"/>
    <cellStyle name="60% - 强调文字颜色 3 2 5" xfId="1281"/>
    <cellStyle name="60% - 强调文字颜色 2 2 3 4" xfId="1282"/>
    <cellStyle name="60% - 强调文字颜色 3 2 6" xfId="1283"/>
    <cellStyle name="60% - 强调文字颜色 2 2 4" xfId="1284"/>
    <cellStyle name="60% - 强调文字颜色 2 2 4 2" xfId="1285"/>
    <cellStyle name="60% - 强调文字颜色 3 3 4" xfId="1286"/>
    <cellStyle name="60% - 强调文字颜色 2 2 5" xfId="1287"/>
    <cellStyle name="60% - 强调文字颜色 2 2 5 2" xfId="1288"/>
    <cellStyle name="60% - 强调文字颜色 2 2 6" xfId="1289"/>
    <cellStyle name="60% - 强调文字颜色 2 3" xfId="1290"/>
    <cellStyle name="常规 3" xfId="1291"/>
    <cellStyle name="常规 15 4 2 3" xfId="1292"/>
    <cellStyle name="60% - 强调文字颜色 2 3 10" xfId="1293"/>
    <cellStyle name="常规 4" xfId="1294"/>
    <cellStyle name="常规 15 4 2 4" xfId="1295"/>
    <cellStyle name="60% - 强调文字颜色 2 3 11" xfId="1296"/>
    <cellStyle name="60% - 强调文字颜色 2 3 2" xfId="1297"/>
    <cellStyle name="60% - 强调文字颜色 2 3 2 2" xfId="1298"/>
    <cellStyle name="60% - 强调文字颜色 2 3 2 4" xfId="1299"/>
    <cellStyle name="常规 12 4 3 5 2" xfId="1300"/>
    <cellStyle name="60% - 强调文字颜色 2 3 2 5" xfId="1301"/>
    <cellStyle name="60% - 强调文字颜色 2 3 3" xfId="1302"/>
    <cellStyle name="60% - 强调文字颜色 2 3 3 2" xfId="1303"/>
    <cellStyle name="60% - 强调文字颜色 4 2 4" xfId="1304"/>
    <cellStyle name="常规 7 4 2 5" xfId="1305"/>
    <cellStyle name="常规 4 2 3 10" xfId="1306"/>
    <cellStyle name="60% - 强调文字颜色 2 3 4" xfId="1307"/>
    <cellStyle name="常规 17" xfId="1308"/>
    <cellStyle name="常规 22" xfId="1309"/>
    <cellStyle name="60% - 强调文字颜色 2 3 4 2" xfId="1310"/>
    <cellStyle name="60% - 强调文字颜色 4 3 4" xfId="1311"/>
    <cellStyle name="常规 7 4 2 6" xfId="1312"/>
    <cellStyle name="常规 4 2 3 11" xfId="1313"/>
    <cellStyle name="60% - 强调文字颜色 2 3 5" xfId="1314"/>
    <cellStyle name="常规 7 4 2 7" xfId="1315"/>
    <cellStyle name="常规 4 2 3 12" xfId="1316"/>
    <cellStyle name="60% - 强调文字颜色 2 3 6" xfId="1317"/>
    <cellStyle name="常规 12 3 3 4 5" xfId="1318"/>
    <cellStyle name="60% - 强调文字颜色 3 2" xfId="1319"/>
    <cellStyle name="60% - 强调文字颜色 3 2 10" xfId="1320"/>
    <cellStyle name="60% - 强调文字颜色 3 2 11" xfId="1321"/>
    <cellStyle name="60% - 强调文字颜色 3 2 12" xfId="1322"/>
    <cellStyle name="60% - 强调文字颜色 3 2 2" xfId="1323"/>
    <cellStyle name="常规 12 2 2 2 8" xfId="1324"/>
    <cellStyle name="60% - 强调文字颜色 3 2 2 10" xfId="1325"/>
    <cellStyle name="常规 12 2 2 2 9" xfId="1326"/>
    <cellStyle name="60% - 强调文字颜色 3 2 2 11" xfId="1327"/>
    <cellStyle name="60% - 强调文字颜色 3 2 2 2" xfId="1328"/>
    <cellStyle name="60% - 强调文字颜色 3 2 2 2 2" xfId="1329"/>
    <cellStyle name="60% - 强调文字颜色 3 2 2 2 3" xfId="1330"/>
    <cellStyle name="60% - 强调文字颜色 3 2 2 2 4" xfId="1331"/>
    <cellStyle name="60% - 强调文字颜色 3 2 2 2 5" xfId="1332"/>
    <cellStyle name="常规 4 10 2" xfId="1333"/>
    <cellStyle name="60% - 强调文字颜色 3 2 2 3" xfId="1334"/>
    <cellStyle name="60% - 强调文字颜色 3 2 2 3 2" xfId="1335"/>
    <cellStyle name="60% - 强调文字颜色 3 2 2 4" xfId="1336"/>
    <cellStyle name="60% - 强调文字颜色 3 2 2 4 2" xfId="1337"/>
    <cellStyle name="60% - 强调文字颜色 3 2 2 5" xfId="1338"/>
    <cellStyle name="60% - 强调文字颜色 3 2 2 6" xfId="1339"/>
    <cellStyle name="60% - 强调文字颜色 3 2 2 7" xfId="1340"/>
    <cellStyle name="60% - 强调文字颜色 3 2 2 8" xfId="1341"/>
    <cellStyle name="60% - 强调文字颜色 3 2 2 9" xfId="1342"/>
    <cellStyle name="60% - 强调文字颜色 3 2 3" xfId="1343"/>
    <cellStyle name="常规 10 6 4 4" xfId="1344"/>
    <cellStyle name="60% - 强调文字颜色 3 2 3 2" xfId="1345"/>
    <cellStyle name="常规 10 6 4 5" xfId="1346"/>
    <cellStyle name="60% - 强调文字颜色 3 2 3 3" xfId="1347"/>
    <cellStyle name="60% - 强调文字颜色 3 2 3 4" xfId="1348"/>
    <cellStyle name="60% - 强调文字颜色 3 2 3 5" xfId="1349"/>
    <cellStyle name="60% - 强调文字颜色 3 2 4 2" xfId="1350"/>
    <cellStyle name="常规 2 2 3 2 4" xfId="1351"/>
    <cellStyle name="60% - 强调文字颜色 3 2 5 2" xfId="1352"/>
    <cellStyle name="60% - 强调文字颜色 3 3" xfId="1353"/>
    <cellStyle name="60% - 强调文字颜色 4 3" xfId="1354"/>
    <cellStyle name="60% - 强调文字颜色 3 3 10" xfId="1355"/>
    <cellStyle name="60% - 强调文字颜色 3 3 11" xfId="1356"/>
    <cellStyle name="60% - 强调文字颜色 3 3 2" xfId="1357"/>
    <cellStyle name="常规 10 7 3 4" xfId="1358"/>
    <cellStyle name="60% - 强调文字颜色 3 3 2 2" xfId="1359"/>
    <cellStyle name="60% - 强调文字颜色 3 3 2 4" xfId="1360"/>
    <cellStyle name="60% - 强调文字颜色 3 3 2 5" xfId="1361"/>
    <cellStyle name="60% - 强调文字颜色 3 3 3" xfId="1362"/>
    <cellStyle name="常规 7 5 2 4 2" xfId="1363"/>
    <cellStyle name="常规 12 4 3 11" xfId="1364"/>
    <cellStyle name="60% - 强调文字颜色 3 3 3 2" xfId="1365"/>
    <cellStyle name="60% - 强调文字颜色 3 3 4 2" xfId="1366"/>
    <cellStyle name="常规 11 2 2 2" xfId="1367"/>
    <cellStyle name="60% - 强调文字颜色 3 3 5" xfId="1368"/>
    <cellStyle name="常规 11 2 2 3" xfId="1369"/>
    <cellStyle name="60% - 强调文字颜色 3 3 6" xfId="1370"/>
    <cellStyle name="60% - 强调文字颜色 4 2" xfId="1371"/>
    <cellStyle name="常规 14 2 5" xfId="1372"/>
    <cellStyle name="60% - 强调文字颜色 4 2 10" xfId="1373"/>
    <cellStyle name="常规 14 2 6" xfId="1374"/>
    <cellStyle name="60% - 强调文字颜色 4 2 11" xfId="1375"/>
    <cellStyle name="常规 14 2 7" xfId="1376"/>
    <cellStyle name="60% - 强调文字颜色 4 2 12" xfId="1377"/>
    <cellStyle name="60% - 强调文字颜色 4 2 2" xfId="1378"/>
    <cellStyle name="常规 6 6 6" xfId="1379"/>
    <cellStyle name="60% - 强调文字颜色 4 2 2 10" xfId="1380"/>
    <cellStyle name="常规 14 4 3 2 3 5" xfId="1381"/>
    <cellStyle name="常规 6 6 7" xfId="1382"/>
    <cellStyle name="60% - 强调文字颜色 4 2 2 11" xfId="1383"/>
    <cellStyle name="60% - 强调文字颜色 4 2 2 2" xfId="1384"/>
    <cellStyle name="60% - 强调文字颜色 4 2 2 2 2" xfId="1385"/>
    <cellStyle name="60% - 强调文字颜色 4 2 2 2 3" xfId="1386"/>
    <cellStyle name="60% - 强调文字颜色 4 2 2 2 4" xfId="1387"/>
    <cellStyle name="常规 11 4 10" xfId="1388"/>
    <cellStyle name="60% - 强调文字颜色 4 2 2 2 5" xfId="1389"/>
    <cellStyle name="常规 11 4 11" xfId="1390"/>
    <cellStyle name="60% - 强调文字颜色 4 2 2 3" xfId="1391"/>
    <cellStyle name="常规 4 2 2 2 4" xfId="1392"/>
    <cellStyle name="60% - 强调文字颜色 4 2 2 3 2" xfId="1393"/>
    <cellStyle name="60% - 强调文字颜色 4 2 2 4" xfId="1394"/>
    <cellStyle name="60% - 强调文字颜色 4 2 2 4 2" xfId="1395"/>
    <cellStyle name="60% - 强调文字颜色 4 2 2 5" xfId="1396"/>
    <cellStyle name="60% - 强调文字颜色 4 2 2 6" xfId="1397"/>
    <cellStyle name="常规 10 2 2 4 2" xfId="1398"/>
    <cellStyle name="常规 14 4 3 2 10" xfId="1399"/>
    <cellStyle name="60% - 强调文字颜色 4 2 2 7" xfId="1400"/>
    <cellStyle name="常规 10 2 2 4 3" xfId="1401"/>
    <cellStyle name="常规 14 4 3 2 11" xfId="1402"/>
    <cellStyle name="60% - 强调文字颜色 4 2 2 8" xfId="1403"/>
    <cellStyle name="常规 10 2 2 4 4" xfId="1404"/>
    <cellStyle name="常规 15 3 2 2 10" xfId="1405"/>
    <cellStyle name="60% - 强调文字颜色 4 2 2 9" xfId="1406"/>
    <cellStyle name="常规 10 2 2 4 5" xfId="1407"/>
    <cellStyle name="常规 12 10 2" xfId="1408"/>
    <cellStyle name="60% - 强调文字颜色 4 2 3" xfId="1409"/>
    <cellStyle name="常规 11 6 4 4" xfId="1410"/>
    <cellStyle name="60% - 强调文字颜色 4 2 3 2" xfId="1411"/>
    <cellStyle name="常规 11 6 4 5" xfId="1412"/>
    <cellStyle name="60% - 强调文字颜色 4 2 3 3" xfId="1413"/>
    <cellStyle name="60% - 强调文字颜色 4 2 3 4" xfId="1414"/>
    <cellStyle name="60% - 强调文字颜色 4 2 3 5" xfId="1415"/>
    <cellStyle name="60% - 强调文字颜色 4 2 4 2" xfId="1416"/>
    <cellStyle name="60% - 强调文字颜色 4 2 5" xfId="1417"/>
    <cellStyle name="常规 10 4 14" xfId="1418"/>
    <cellStyle name="60% - 强调文字颜色 4 2 5 2" xfId="1419"/>
    <cellStyle name="60% - 强调文字颜色 4 2 6" xfId="1420"/>
    <cellStyle name="常规 14 7 6" xfId="1421"/>
    <cellStyle name="60% - 强调文字颜色 4 3 11" xfId="1422"/>
    <cellStyle name="常规 15" xfId="1423"/>
    <cellStyle name="常规 20" xfId="1424"/>
    <cellStyle name="60% - 强调文字颜色 4 3 2" xfId="1425"/>
    <cellStyle name="常规 15 2" xfId="1426"/>
    <cellStyle name="常规 11 7 3 4" xfId="1427"/>
    <cellStyle name="60% - 强调文字颜色 4 3 2 2" xfId="1428"/>
    <cellStyle name="常规 15 3" xfId="1429"/>
    <cellStyle name="常规 11 7 3 5" xfId="1430"/>
    <cellStyle name="60% - 强调文字颜色 4 3 2 3" xfId="1431"/>
    <cellStyle name="常规 15 4" xfId="1432"/>
    <cellStyle name="60% - 强调文字颜色 4 3 2 4" xfId="1433"/>
    <cellStyle name="常规 15 5" xfId="1434"/>
    <cellStyle name="60% - 强调文字颜色 5 2 2 3 2" xfId="1435"/>
    <cellStyle name="60% - 强调文字颜色 4 3 2 5" xfId="1436"/>
    <cellStyle name="常规 16" xfId="1437"/>
    <cellStyle name="常规 21" xfId="1438"/>
    <cellStyle name="常规 13 5 2 2 2" xfId="1439"/>
    <cellStyle name="60% - 强调文字颜色 4 3 3" xfId="1440"/>
    <cellStyle name="60% - 强调文字颜色 4 3 3 2" xfId="1441"/>
    <cellStyle name="常规 17 2" xfId="1442"/>
    <cellStyle name="常规 9 2 3 2 3 3" xfId="1443"/>
    <cellStyle name="常规 14 3 2 2 11" xfId="1444"/>
    <cellStyle name="60% - 强调文字颜色 4 3 4 2" xfId="1445"/>
    <cellStyle name="常规 11 3 2 2" xfId="1446"/>
    <cellStyle name="常规 18" xfId="1447"/>
    <cellStyle name="常规 23" xfId="1448"/>
    <cellStyle name="60% - 强调文字颜色 4 3 5" xfId="1449"/>
    <cellStyle name="常规 11 3 2 3" xfId="1450"/>
    <cellStyle name="常规 19" xfId="1451"/>
    <cellStyle name="常规 24" xfId="1452"/>
    <cellStyle name="60% - 强调文字颜色 4 3 6" xfId="1453"/>
    <cellStyle name="60% - 强调文字颜色 5 2" xfId="1454"/>
    <cellStyle name="常规 24 2 5" xfId="1455"/>
    <cellStyle name="常规 12 2 3 9" xfId="1456"/>
    <cellStyle name="60% - 强调文字颜色 5 2 10" xfId="1457"/>
    <cellStyle name="60% - 强调文字颜色 5 2 11" xfId="1458"/>
    <cellStyle name="60% - 强调文字颜色 5 2 12" xfId="1459"/>
    <cellStyle name="60% - 强调文字颜色 5 2 2" xfId="1460"/>
    <cellStyle name="常规 11 7 11" xfId="1461"/>
    <cellStyle name="60% - 强调文字颜色 5 2 2 10" xfId="1462"/>
    <cellStyle name="60% - 强调文字颜色 5 2 2 11" xfId="1463"/>
    <cellStyle name="60% - 强调文字颜色 5 2 2 2" xfId="1464"/>
    <cellStyle name="常规 14 5" xfId="1465"/>
    <cellStyle name="60% - 强调文字颜色 5 2 2 2 2" xfId="1466"/>
    <cellStyle name="常规 14 6" xfId="1467"/>
    <cellStyle name="常规 10 2 3 3 2" xfId="1468"/>
    <cellStyle name="60% - 强调文字颜色 5 2 2 2 3" xfId="1469"/>
    <cellStyle name="60% - 强调文字颜色 5 2 2 3" xfId="1470"/>
    <cellStyle name="60% - 强调文字颜色 5 2 2 4" xfId="1471"/>
    <cellStyle name="60% - 强调文字颜色 5 2 2 4 2" xfId="1472"/>
    <cellStyle name="60% - 强调文字颜色 5 2 2 5" xfId="1473"/>
    <cellStyle name="60% - 强调文字颜色 5 2 2 6" xfId="1474"/>
    <cellStyle name="常规 10 3 2 4 2" xfId="1475"/>
    <cellStyle name="常规 4 4 7 2" xfId="1476"/>
    <cellStyle name="60% - 强调文字颜色 5 2 2 7" xfId="1477"/>
    <cellStyle name="常规 10 3 2 4 3" xfId="1478"/>
    <cellStyle name="常规 10 3 2 2 10" xfId="1479"/>
    <cellStyle name="60% - 强调文字颜色 5 2 2 8" xfId="1480"/>
    <cellStyle name="常规 10 3 2 4 4" xfId="1481"/>
    <cellStyle name="常规 10 3 2 2 11" xfId="1482"/>
    <cellStyle name="60% - 强调文字颜色 5 2 2 9" xfId="1483"/>
    <cellStyle name="常规 10 3 2 4 5" xfId="1484"/>
    <cellStyle name="60% - 强调文字颜色 5 2 3" xfId="1485"/>
    <cellStyle name="常规 12 6 4 4" xfId="1486"/>
    <cellStyle name="60% - 强调文字颜色 5 2 3 2" xfId="1487"/>
    <cellStyle name="常规 12 6 4 5" xfId="1488"/>
    <cellStyle name="60% - 强调文字颜色 5 2 3 3" xfId="1489"/>
    <cellStyle name="60% - 强调文字颜色 5 2 3 4" xfId="1490"/>
    <cellStyle name="60% - 强调文字颜色 5 2 3 5" xfId="1491"/>
    <cellStyle name="60% - 强调文字颜色 5 2 4" xfId="1492"/>
    <cellStyle name="常规 15 2 2 2 6" xfId="1493"/>
    <cellStyle name="60% - 强调文字颜色 5 2 4 2" xfId="1494"/>
    <cellStyle name="60% - 强调文字颜色 5 2 5" xfId="1495"/>
    <cellStyle name="常规 15 4 14" xfId="1496"/>
    <cellStyle name="常规 10 2 8" xfId="1497"/>
    <cellStyle name="60% - 强调文字颜色 5 2 5 2" xfId="1498"/>
    <cellStyle name="60% - 强调文字颜色 5 2 6" xfId="1499"/>
    <cellStyle name="常规 4 2 3 2 3 4" xfId="1500"/>
    <cellStyle name="60% - 强调文字颜色 5 3 10" xfId="1501"/>
    <cellStyle name="常规 4 2 3 2 3 5" xfId="1502"/>
    <cellStyle name="60% - 强调文字颜色 5 3 11" xfId="1503"/>
    <cellStyle name="常规 10 3 3 2 3 3" xfId="1504"/>
    <cellStyle name="60% - 强调文字颜色 5 3 2" xfId="1505"/>
    <cellStyle name="常规 12 7 3 4" xfId="1506"/>
    <cellStyle name="60% - 强调文字颜色 5 3 2 2" xfId="1507"/>
    <cellStyle name="常规 12 7 3 5" xfId="1508"/>
    <cellStyle name="60% - 强调文字颜色 5 3 2 3" xfId="1509"/>
    <cellStyle name="60% - 强调文字颜色 5 3 2 4" xfId="1510"/>
    <cellStyle name="60% - 强调文字颜色 5 3 2 5" xfId="1511"/>
    <cellStyle name="常规 10 3 3 2 3 4" xfId="1512"/>
    <cellStyle name="60% - 强调文字颜色 5 3 3" xfId="1513"/>
    <cellStyle name="60% - 强调文字颜色 5 3 3 2" xfId="1514"/>
    <cellStyle name="常规 10 3 3 2 3 5" xfId="1515"/>
    <cellStyle name="60% - 强调文字颜色 5 3 4" xfId="1516"/>
    <cellStyle name="常规 15 2 3 2 6" xfId="1517"/>
    <cellStyle name="60% - 强调文字颜色 5 3 4 2" xfId="1518"/>
    <cellStyle name="常规 11 4 2 2" xfId="1519"/>
    <cellStyle name="60% - 强调文字颜色 5 3 5" xfId="1520"/>
    <cellStyle name="常规 11 4 2 3" xfId="1521"/>
    <cellStyle name="60% - 强调文字颜色 5 3 6" xfId="1522"/>
    <cellStyle name="常规 13 4 2 2 9" xfId="1523"/>
    <cellStyle name="常规 10 3 2 7" xfId="1524"/>
    <cellStyle name="60% - 强调文字颜色 6 2" xfId="1525"/>
    <cellStyle name="常规 10 3 3 4 3" xfId="1526"/>
    <cellStyle name="60% - 强调文字颜色 6 2 10" xfId="1527"/>
    <cellStyle name="常规 10 3 3 4 4" xfId="1528"/>
    <cellStyle name="60% - 强调文字颜色 6 2 11" xfId="1529"/>
    <cellStyle name="常规 10 3 3 4 5" xfId="1530"/>
    <cellStyle name="60% - 强调文字颜色 6 2 12" xfId="1531"/>
    <cellStyle name="常规 14 2 3 5" xfId="1532"/>
    <cellStyle name="60% - 强调文字颜色 6 2 2" xfId="1533"/>
    <cellStyle name="60% - 强调文字颜色 6 2 2 10" xfId="1534"/>
    <cellStyle name="常规 15 3 4 2 2" xfId="1535"/>
    <cellStyle name="60% - 强调文字颜色 6 2 2 11" xfId="1536"/>
    <cellStyle name="常规 14 2 3 5 2" xfId="1537"/>
    <cellStyle name="60% - 强调文字颜色 6 2 2 2" xfId="1538"/>
    <cellStyle name="60% - 强调文字颜色 6 2 2 2 2" xfId="1539"/>
    <cellStyle name="常规 11 2 3 3 2" xfId="1540"/>
    <cellStyle name="60% - 强调文字颜色 6 2 2 2 3" xfId="1541"/>
    <cellStyle name="常规 12 4 4 2" xfId="1542"/>
    <cellStyle name="60% - 强调文字颜色 6 2 2 2 4" xfId="1543"/>
    <cellStyle name="常规 12 4 4 3" xfId="1544"/>
    <cellStyle name="60% - 强调文字颜色 6 2 2 2 5" xfId="1545"/>
    <cellStyle name="60% - 强调文字颜色 6 2 2 3" xfId="1546"/>
    <cellStyle name="60% - 强调文字颜色 6 2 2 3 2" xfId="1547"/>
    <cellStyle name="60% - 强调文字颜色 6 2 2 4" xfId="1548"/>
    <cellStyle name="60% - 强调文字颜色 6 2 2 4 2" xfId="1549"/>
    <cellStyle name="60% - 强调文字颜色 6 2 2 5" xfId="1550"/>
    <cellStyle name="60% - 强调文字颜色 6 2 2 6" xfId="1551"/>
    <cellStyle name="常规 10 4 2 4 2" xfId="1552"/>
    <cellStyle name="60% - 强调文字颜色 6 2 2 7" xfId="1553"/>
    <cellStyle name="常规 10 4 2 4 3" xfId="1554"/>
    <cellStyle name="60% - 强调文字颜色 6 2 2 8" xfId="1555"/>
    <cellStyle name="常规 10 4 2 4 4" xfId="1556"/>
    <cellStyle name="常规 15 8 2" xfId="1557"/>
    <cellStyle name="60% - 强调文字颜色 6 2 2 9" xfId="1558"/>
    <cellStyle name="常规 10 4 2 4 5" xfId="1559"/>
    <cellStyle name="常规 14 2 3 6" xfId="1560"/>
    <cellStyle name="60% - 强调文字颜色 6 2 3" xfId="1561"/>
    <cellStyle name="常规 13 6 4 4" xfId="1562"/>
    <cellStyle name="常规 6 5 2 10" xfId="1563"/>
    <cellStyle name="60% - 强调文字颜色 6 2 3 2" xfId="1564"/>
    <cellStyle name="常规 13 6 4 5" xfId="1565"/>
    <cellStyle name="常规 6 5 2 11" xfId="1566"/>
    <cellStyle name="60% - 强调文字颜色 6 2 3 3" xfId="1567"/>
    <cellStyle name="60% - 强调文字颜色 6 2 3 4" xfId="1568"/>
    <cellStyle name="60% - 强调文字颜色 6 2 3 5" xfId="1569"/>
    <cellStyle name="常规 14 2 3 7" xfId="1570"/>
    <cellStyle name="60% - 强调文字颜色 6 2 4" xfId="1571"/>
    <cellStyle name="常规 15 3 2 2 6" xfId="1572"/>
    <cellStyle name="60% - 强调文字颜色 6 2 4 2" xfId="1573"/>
    <cellStyle name="常规 14 2 3 8" xfId="1574"/>
    <cellStyle name="60% - 强调文字颜色 6 2 5" xfId="1575"/>
    <cellStyle name="60% - 强调文字颜色 6 2 5 2" xfId="1576"/>
    <cellStyle name="常规 14 2 3 9" xfId="1577"/>
    <cellStyle name="60% - 强调文字颜色 6 2 6" xfId="1578"/>
    <cellStyle name="60% - 强调文字颜色 6 3 10" xfId="1579"/>
    <cellStyle name="60% - 强调文字颜色 6 3 11" xfId="1580"/>
    <cellStyle name="常规 14 2 4 5" xfId="1581"/>
    <cellStyle name="60% - 强调文字颜色 6 3 2" xfId="1582"/>
    <cellStyle name="常规 13 7 3 4" xfId="1583"/>
    <cellStyle name="60% - 强调文字颜色 6 3 2 2" xfId="1584"/>
    <cellStyle name="常规 13 7 3 5" xfId="1585"/>
    <cellStyle name="60% - 强调文字颜色 6 3 2 3" xfId="1586"/>
    <cellStyle name="60% - 强调文字颜色 6 3 2 4" xfId="1587"/>
    <cellStyle name="60% - 强调文字颜色 6 3 2 5" xfId="1588"/>
    <cellStyle name="常规 14 2 4 6" xfId="1589"/>
    <cellStyle name="60% - 强调文字颜色 6 3 3" xfId="1590"/>
    <cellStyle name="60% - 强调文字颜色 6 3 3 2" xfId="1591"/>
    <cellStyle name="常规 14 2 4 7" xfId="1592"/>
    <cellStyle name="60% - 强调文字颜色 6 3 4" xfId="1593"/>
    <cellStyle name="常规 15 3 3 2 6" xfId="1594"/>
    <cellStyle name="60% - 强调文字颜色 6 3 4 2" xfId="1595"/>
    <cellStyle name="常规 14 2 4 8" xfId="1596"/>
    <cellStyle name="常规 11 5 2 2" xfId="1597"/>
    <cellStyle name="60% - 强调文字颜色 6 3 5" xfId="1598"/>
    <cellStyle name="常规 14 2 4 9" xfId="1599"/>
    <cellStyle name="常规 11 5 2 3" xfId="1600"/>
    <cellStyle name="60% - 强调文字颜色 6 3 6" xfId="1601"/>
    <cellStyle name="标题 1 2" xfId="1602"/>
    <cellStyle name="标题 1 2 10" xfId="1603"/>
    <cellStyle name="标题 1 2 11" xfId="1604"/>
    <cellStyle name="标题 1 2 12" xfId="1605"/>
    <cellStyle name="标题 1 2 2" xfId="1606"/>
    <cellStyle name="常规 12 4 2 2 2" xfId="1607"/>
    <cellStyle name="标题 1 2 2 10" xfId="1608"/>
    <cellStyle name="常规 12 4 2 2 3" xfId="1609"/>
    <cellStyle name="标题 1 2 2 11" xfId="1610"/>
    <cellStyle name="标题 1 2 2 2 2" xfId="1611"/>
    <cellStyle name="标题 1 2 2 2 3" xfId="1612"/>
    <cellStyle name="标题 3 2 4 2" xfId="1613"/>
    <cellStyle name="标题 1 2 2 2 4" xfId="1614"/>
    <cellStyle name="标题 1 2 2 2 5" xfId="1615"/>
    <cellStyle name="标题 1 2 2 3" xfId="1616"/>
    <cellStyle name="标题 1 2 2 3 2" xfId="1617"/>
    <cellStyle name="标题 1 2 2 4" xfId="1618"/>
    <cellStyle name="常规 15 4 3 10" xfId="1619"/>
    <cellStyle name="强调文字颜色 6 2 2 7" xfId="1620"/>
    <cellStyle name="标题 1 2 2 4 2" xfId="1621"/>
    <cellStyle name="标题 1 2 2 5" xfId="1622"/>
    <cellStyle name="常规 13 3 2 3 2" xfId="1623"/>
    <cellStyle name="标题 1 2 2 6" xfId="1624"/>
    <cellStyle name="标题 1 2 2 7" xfId="1625"/>
    <cellStyle name="标题 1 2 2 8" xfId="1626"/>
    <cellStyle name="常规 13 6 2 10" xfId="1627"/>
    <cellStyle name="标题 1 2 2 9" xfId="1628"/>
    <cellStyle name="标题 1 2 3" xfId="1629"/>
    <cellStyle name="差 10 2" xfId="1630"/>
    <cellStyle name="标题 1 2 3 4" xfId="1631"/>
    <cellStyle name="标题 1 2 3 5" xfId="1632"/>
    <cellStyle name="强调文字颜色 4 2 2 3 2" xfId="1633"/>
    <cellStyle name="标题 1 2 4" xfId="1634"/>
    <cellStyle name="标题 1 2 5" xfId="1635"/>
    <cellStyle name="常规 10 5 2 10" xfId="1636"/>
    <cellStyle name="标题 1 2 5 2" xfId="1637"/>
    <cellStyle name="标题 1 2 6" xfId="1638"/>
    <cellStyle name="标题 1 2 7" xfId="1639"/>
    <cellStyle name="标题 1 2 8" xfId="1640"/>
    <cellStyle name="标题 1 2 9" xfId="1641"/>
    <cellStyle name="常规 2 3" xfId="1642"/>
    <cellStyle name="常规 15 4 2 2 3" xfId="1643"/>
    <cellStyle name="常规 14 4 8" xfId="1644"/>
    <cellStyle name="标题 1 3 11" xfId="1645"/>
    <cellStyle name="标题 1 3 2" xfId="1646"/>
    <cellStyle name="常规 14 2 3 2 3 4" xfId="1647"/>
    <cellStyle name="标题 1 3 2 2" xfId="1648"/>
    <cellStyle name="常规 14 2 3 2 3 5" xfId="1649"/>
    <cellStyle name="标题 1 3 2 3" xfId="1650"/>
    <cellStyle name="标题 1 3 2 4" xfId="1651"/>
    <cellStyle name="标题 1 3 2 5" xfId="1652"/>
    <cellStyle name="标题 1 3 3" xfId="1653"/>
    <cellStyle name="常规 2 2 2 5 5" xfId="1654"/>
    <cellStyle name="常规 14 4 12" xfId="1655"/>
    <cellStyle name="标题 1 3 3 2" xfId="1656"/>
    <cellStyle name="强调文字颜色 4 2 2 4 2" xfId="1657"/>
    <cellStyle name="标题 1 3 4" xfId="1658"/>
    <cellStyle name="标题 1 3 4 2" xfId="1659"/>
    <cellStyle name="标题 1 3 5" xfId="1660"/>
    <cellStyle name="常规 14 4 2 2" xfId="1661"/>
    <cellStyle name="标题 1 3 6" xfId="1662"/>
    <cellStyle name="常规 14 4 2 3" xfId="1663"/>
    <cellStyle name="标题 1 3 7" xfId="1664"/>
    <cellStyle name="常规 14 4 2 4" xfId="1665"/>
    <cellStyle name="标题 1 3 8" xfId="1666"/>
    <cellStyle name="常规 14 4 2 5" xfId="1667"/>
    <cellStyle name="标题 1 3 9" xfId="1668"/>
    <cellStyle name="标题 2 2" xfId="1669"/>
    <cellStyle name="标题 2 2 10" xfId="1670"/>
    <cellStyle name="标题 2 2 11" xfId="1671"/>
    <cellStyle name="标题 2 2 12" xfId="1672"/>
    <cellStyle name="常规 11 4 2 2 3 5" xfId="1673"/>
    <cellStyle name="常规 14 3 3 2 5" xfId="1674"/>
    <cellStyle name="标题 2 2 2 10" xfId="1675"/>
    <cellStyle name="常规 12 4 3 2 3 3" xfId="1676"/>
    <cellStyle name="常规 14 3 3 2 6" xfId="1677"/>
    <cellStyle name="标题 2 2 2 11" xfId="1678"/>
    <cellStyle name="常规 12 4 3 2 3 4" xfId="1679"/>
    <cellStyle name="常规 4 2 2 2 10" xfId="1680"/>
    <cellStyle name="标题 2 2 2 2" xfId="1681"/>
    <cellStyle name="标题 2 2 2 2 2" xfId="1682"/>
    <cellStyle name="标题 2 2 2 2 3" xfId="1683"/>
    <cellStyle name="标题 2 2 2 2 4" xfId="1684"/>
    <cellStyle name="标题 2 2 2 2 5" xfId="1685"/>
    <cellStyle name="常规 4 2 2 2 11" xfId="1686"/>
    <cellStyle name="标题 2 2 2 3" xfId="1687"/>
    <cellStyle name="标题 2 2 2 3 2" xfId="1688"/>
    <cellStyle name="标题 2 2 2 4" xfId="1689"/>
    <cellStyle name="常规 7 2 3 7" xfId="1690"/>
    <cellStyle name="差 4 10" xfId="1691"/>
    <cellStyle name="标题 2 2 2 4 2" xfId="1692"/>
    <cellStyle name="标题 2 2 2 5" xfId="1693"/>
    <cellStyle name="常规 13 4 2 3 2" xfId="1694"/>
    <cellStyle name="常规 11 4 2 2 10" xfId="1695"/>
    <cellStyle name="标题 2 2 2 6" xfId="1696"/>
    <cellStyle name="常规 11 4 2 2 11" xfId="1697"/>
    <cellStyle name="标题 2 2 2 7" xfId="1698"/>
    <cellStyle name="常规 10 3 3 2" xfId="1699"/>
    <cellStyle name="标题 2 2 2 8" xfId="1700"/>
    <cellStyle name="常规 10 3 3 3" xfId="1701"/>
    <cellStyle name="标题 2 2 2 9" xfId="1702"/>
    <cellStyle name="标题 2 2 3 2" xfId="1703"/>
    <cellStyle name="标题 2 2 3 3" xfId="1704"/>
    <cellStyle name="标题 2 2 3 4" xfId="1705"/>
    <cellStyle name="标题 2 2 3 5" xfId="1706"/>
    <cellStyle name="标题 2 2 5" xfId="1707"/>
    <cellStyle name="标题 2 2 6" xfId="1708"/>
    <cellStyle name="标题 2 2 7" xfId="1709"/>
    <cellStyle name="常规 14 3 2 3 2" xfId="1710"/>
    <cellStyle name="标题 2 2 8" xfId="1711"/>
    <cellStyle name="标题 2 2 9" xfId="1712"/>
    <cellStyle name="标题 2 3 11" xfId="1713"/>
    <cellStyle name="标题 2 3 2" xfId="1714"/>
    <cellStyle name="标题 2 3 2 2" xfId="1715"/>
    <cellStyle name="标题 2 3 2 3" xfId="1716"/>
    <cellStyle name="常规 10 3 2 2 4 2" xfId="1717"/>
    <cellStyle name="标题 2 3 2 4" xfId="1718"/>
    <cellStyle name="标题 2 3 2 5" xfId="1719"/>
    <cellStyle name="标题 2 3 3" xfId="1720"/>
    <cellStyle name="标题 2 3 3 2" xfId="1721"/>
    <cellStyle name="标题 2 3 4" xfId="1722"/>
    <cellStyle name="标题 2 3 4 2" xfId="1723"/>
    <cellStyle name="标题 2 3 5" xfId="1724"/>
    <cellStyle name="常规 14 5 2 2" xfId="1725"/>
    <cellStyle name="标题 2 3 6" xfId="1726"/>
    <cellStyle name="常规 14 5 2 3" xfId="1727"/>
    <cellStyle name="标题 2 3 7" xfId="1728"/>
    <cellStyle name="常规 14 5 2 4" xfId="1729"/>
    <cellStyle name="常规 14 3 2 4 2" xfId="1730"/>
    <cellStyle name="标题 2 3 8" xfId="1731"/>
    <cellStyle name="常规 14 5 2 5" xfId="1732"/>
    <cellStyle name="常规 14 3 2 4 3" xfId="1733"/>
    <cellStyle name="标题 2 3 9" xfId="1734"/>
    <cellStyle name="常规 11 4 2 2 3 3" xfId="1735"/>
    <cellStyle name="常规 14 3 3 2 3" xfId="1736"/>
    <cellStyle name="标题 3 2" xfId="1737"/>
    <cellStyle name="常规 4 2 3 4 4" xfId="1738"/>
    <cellStyle name="标题 3 2 10" xfId="1739"/>
    <cellStyle name="输入 2 2 4 2" xfId="1740"/>
    <cellStyle name="常规 4 2 3 4 5" xfId="1741"/>
    <cellStyle name="标题 3 2 11" xfId="1742"/>
    <cellStyle name="常规 14 3 3 2 3 2" xfId="1743"/>
    <cellStyle name="好 5" xfId="1744"/>
    <cellStyle name="常规 13 3 2 2 3 4" xfId="1745"/>
    <cellStyle name="标题 3 2 2" xfId="1746"/>
    <cellStyle name="标题 3 2 2 10" xfId="1747"/>
    <cellStyle name="标题 3 2 2 11" xfId="1748"/>
    <cellStyle name="标题 3 2 2 2" xfId="1749"/>
    <cellStyle name="标题 3 2 2 2 2" xfId="1750"/>
    <cellStyle name="标题 3 2 2 2 3" xfId="1751"/>
    <cellStyle name="标题 3 2 2 2 4" xfId="1752"/>
    <cellStyle name="标题 3 2 2 2 5" xfId="1753"/>
    <cellStyle name="标题 3 2 2 3" xfId="1754"/>
    <cellStyle name="标题 3 2 2 3 2" xfId="1755"/>
    <cellStyle name="差 3 2 4" xfId="1756"/>
    <cellStyle name="标题 3 2 2 4" xfId="1757"/>
    <cellStyle name="标题 3 2 2 4 2" xfId="1758"/>
    <cellStyle name="标题 3 2 2 5" xfId="1759"/>
    <cellStyle name="常规 13 5 2 3 2" xfId="1760"/>
    <cellStyle name="标题 3 2 2 6" xfId="1761"/>
    <cellStyle name="常规 13 5 2 3 3" xfId="1762"/>
    <cellStyle name="标题 3 2 2 7" xfId="1763"/>
    <cellStyle name="常规 13 5 2 3 4" xfId="1764"/>
    <cellStyle name="常规 11 3 3 2" xfId="1765"/>
    <cellStyle name="标题 3 2 2 8" xfId="1766"/>
    <cellStyle name="常规 13 5 2 3 5" xfId="1767"/>
    <cellStyle name="常规 11 3 3 3" xfId="1768"/>
    <cellStyle name="标题 3 2 2 9" xfId="1769"/>
    <cellStyle name="常规 14 3 3 2 3 3" xfId="1770"/>
    <cellStyle name="好 6" xfId="1771"/>
    <cellStyle name="常规 13 3 2 2 3 5" xfId="1772"/>
    <cellStyle name="标题 3 2 3" xfId="1773"/>
    <cellStyle name="标题 3 2 3 2" xfId="1774"/>
    <cellStyle name="标题 3 2 3 3" xfId="1775"/>
    <cellStyle name="标题 3 2 3 4" xfId="1776"/>
    <cellStyle name="标题 3 2 3 5" xfId="1777"/>
    <cellStyle name="常规 14 3 3 2 3 4" xfId="1778"/>
    <cellStyle name="标题 3 2 4" xfId="1779"/>
    <cellStyle name="常规 14 3 3 2 3 5" xfId="1780"/>
    <cellStyle name="标题 3 2 5" xfId="1781"/>
    <cellStyle name="标题 3 2 5 2" xfId="1782"/>
    <cellStyle name="标题 3 2 6" xfId="1783"/>
    <cellStyle name="标题 3 2 7" xfId="1784"/>
    <cellStyle name="常规 11 4 2 2 4 2" xfId="1785"/>
    <cellStyle name="常规 14 3 3 3 2" xfId="1786"/>
    <cellStyle name="标题 3 2 8" xfId="1787"/>
    <cellStyle name="标题 4 2" xfId="1788"/>
    <cellStyle name="标题 3 2 9" xfId="1789"/>
    <cellStyle name="常规 11 4 2 2 3 4" xfId="1790"/>
    <cellStyle name="常规 14 3 3 2 4" xfId="1791"/>
    <cellStyle name="常规 12 4 3 2 3 2" xfId="1792"/>
    <cellStyle name="标题 3 3" xfId="1793"/>
    <cellStyle name="标题 3 3 11" xfId="1794"/>
    <cellStyle name="常规 14 3 2 9" xfId="1795"/>
    <cellStyle name="常规 14 3 3 2 4 2" xfId="1796"/>
    <cellStyle name="标题 3 3 2" xfId="1797"/>
    <cellStyle name="标题 3 3 2 2" xfId="1798"/>
    <cellStyle name="标题 3 3 2 3" xfId="1799"/>
    <cellStyle name="常规 10 3 3 2 4 2" xfId="1800"/>
    <cellStyle name="标题 3 3 2 4" xfId="1801"/>
    <cellStyle name="标题 3 3 2 5" xfId="1802"/>
    <cellStyle name="标题 3 3 3" xfId="1803"/>
    <cellStyle name="标题 3 3 3 2" xfId="1804"/>
    <cellStyle name="标题 3 3 4" xfId="1805"/>
    <cellStyle name="标题 3 3 4 2" xfId="1806"/>
    <cellStyle name="标题 3 3 5" xfId="1807"/>
    <cellStyle name="常规 14 6 2 2" xfId="1808"/>
    <cellStyle name="标题 3 3 6" xfId="1809"/>
    <cellStyle name="常规 14 6 2 3" xfId="1810"/>
    <cellStyle name="标题 3 3 7" xfId="1811"/>
    <cellStyle name="常规 14 6 2 4" xfId="1812"/>
    <cellStyle name="常规 14 3 3 4 2" xfId="1813"/>
    <cellStyle name="标题 3 3 8" xfId="1814"/>
    <cellStyle name="常规 14 6 2 5" xfId="1815"/>
    <cellStyle name="常规 14 3 3 4 3" xfId="1816"/>
    <cellStyle name="标题 5 2" xfId="1817"/>
    <cellStyle name="标题 3 3 9" xfId="1818"/>
    <cellStyle name="标题 4 2 10" xfId="1819"/>
    <cellStyle name="常规 9 3 3 8" xfId="1820"/>
    <cellStyle name="常规 7 4 2 2 3 5" xfId="1821"/>
    <cellStyle name="常规 11 2 2 10" xfId="1822"/>
    <cellStyle name="标题 4 2 11" xfId="1823"/>
    <cellStyle name="常规 9 3 3 9" xfId="1824"/>
    <cellStyle name="常规 11 2 2 11" xfId="1825"/>
    <cellStyle name="标题 4 2 12" xfId="1826"/>
    <cellStyle name="标题 4 2 2" xfId="1827"/>
    <cellStyle name="常规 6 5 3 2" xfId="1828"/>
    <cellStyle name="标题 4 2 2 10" xfId="1829"/>
    <cellStyle name="标题 4 2 2 11" xfId="1830"/>
    <cellStyle name="常规 12 5 10" xfId="1831"/>
    <cellStyle name="标题 4 2 2 2" xfId="1832"/>
    <cellStyle name="常规 15 2 4 3" xfId="1833"/>
    <cellStyle name="常规 13 3 3 10" xfId="1834"/>
    <cellStyle name="标题 4 2 2 2 2" xfId="1835"/>
    <cellStyle name="常规 15 2 4 4" xfId="1836"/>
    <cellStyle name="常规 13 3 3 11" xfId="1837"/>
    <cellStyle name="标题 4 2 2 2 3" xfId="1838"/>
    <cellStyle name="常规 15 2 4 5" xfId="1839"/>
    <cellStyle name="常规 13 3 3 12" xfId="1840"/>
    <cellStyle name="标题 4 2 2 2 4" xfId="1841"/>
    <cellStyle name="常规 15 2 4 6" xfId="1842"/>
    <cellStyle name="标题 4 2 2 2 5" xfId="1843"/>
    <cellStyle name="标题 4 2 2 3" xfId="1844"/>
    <cellStyle name="标题 4 2 2 4" xfId="1845"/>
    <cellStyle name="标题 4 2 2 5" xfId="1846"/>
    <cellStyle name="常规 13 6 2 3 2" xfId="1847"/>
    <cellStyle name="标题 4 2 2 6" xfId="1848"/>
    <cellStyle name="常规 13 6 2 3 3" xfId="1849"/>
    <cellStyle name="常规 11 2 2 2 2" xfId="1850"/>
    <cellStyle name="标题 4 2 2 7" xfId="1851"/>
    <cellStyle name="常规 13 6 2 3 4" xfId="1852"/>
    <cellStyle name="常规 11 2 2 2 3" xfId="1853"/>
    <cellStyle name="常规 12 3 3 2" xfId="1854"/>
    <cellStyle name="标题 4 2 2 8" xfId="1855"/>
    <cellStyle name="常规 13 6 2 3 5" xfId="1856"/>
    <cellStyle name="常规 11 2 2 2 4" xfId="1857"/>
    <cellStyle name="常规 12 3 3 3" xfId="1858"/>
    <cellStyle name="标题 4 2 2 9" xfId="1859"/>
    <cellStyle name="标题 4 2 3" xfId="1860"/>
    <cellStyle name="标题 4 2 3 2" xfId="1861"/>
    <cellStyle name="标题 4 2 3 3" xfId="1862"/>
    <cellStyle name="标题 4 2 3 4" xfId="1863"/>
    <cellStyle name="标题 4 2 3 5" xfId="1864"/>
    <cellStyle name="标题 4 2 4" xfId="1865"/>
    <cellStyle name="标题 4 2 4 2" xfId="1866"/>
    <cellStyle name="常规 13 6 10" xfId="1867"/>
    <cellStyle name="标题 4 2 5" xfId="1868"/>
    <cellStyle name="标题 4 2 5 2" xfId="1869"/>
    <cellStyle name="标题 4 2 6" xfId="1870"/>
    <cellStyle name="标题 4 2 7" xfId="1871"/>
    <cellStyle name="常规 14 3 4 3 2" xfId="1872"/>
    <cellStyle name="标题 4 2 8" xfId="1873"/>
    <cellStyle name="常规 14 3 4 3 3" xfId="1874"/>
    <cellStyle name="标题 4 2 9" xfId="1875"/>
    <cellStyle name="常规 12 4 3 2 4 2" xfId="1876"/>
    <cellStyle name="标题 4 3" xfId="1877"/>
    <cellStyle name="常规 11 2 3 10" xfId="1878"/>
    <cellStyle name="标题 4 3 11" xfId="1879"/>
    <cellStyle name="标题 4 3 2" xfId="1880"/>
    <cellStyle name="常规 11 3 3 11" xfId="1881"/>
    <cellStyle name="标题 4 3 2 2" xfId="1882"/>
    <cellStyle name="常规 11 3 3 12" xfId="1883"/>
    <cellStyle name="标题 4 3 2 3" xfId="1884"/>
    <cellStyle name="标题 4 3 2 4" xfId="1885"/>
    <cellStyle name="强调文字颜色 2 3 7" xfId="1886"/>
    <cellStyle name="常规 2 2 5 2 2" xfId="1887"/>
    <cellStyle name="标题 4 3 2 5" xfId="1888"/>
    <cellStyle name="标题 4 3 3" xfId="1889"/>
    <cellStyle name="常规 12 3 14" xfId="1890"/>
    <cellStyle name="标题 4 3 3 2" xfId="1891"/>
    <cellStyle name="标题 4 3 4" xfId="1892"/>
    <cellStyle name="标题 4 3 4 2" xfId="1893"/>
    <cellStyle name="标题 4 3 5" xfId="1894"/>
    <cellStyle name="常规 14 7 2 2" xfId="1895"/>
    <cellStyle name="标题 4 3 6" xfId="1896"/>
    <cellStyle name="标题 4 3 7" xfId="1897"/>
    <cellStyle name="常规 14 3 4 4 2" xfId="1898"/>
    <cellStyle name="标题 4 3 8" xfId="1899"/>
    <cellStyle name="标题 4 3 9" xfId="1900"/>
    <cellStyle name="标题 5" xfId="1901"/>
    <cellStyle name="检查单元格 3 3" xfId="1902"/>
    <cellStyle name="标题 5 2 10" xfId="1903"/>
    <cellStyle name="常规 14 2 2 5 2" xfId="1904"/>
    <cellStyle name="常规 11 3 2 10" xfId="1905"/>
    <cellStyle name="检查单元格 3 4" xfId="1906"/>
    <cellStyle name="标题 5 2 11" xfId="1907"/>
    <cellStyle name="标题 5 2 2" xfId="1908"/>
    <cellStyle name="常规 4 3 12" xfId="1909"/>
    <cellStyle name="常规 2 3 5" xfId="1910"/>
    <cellStyle name="常规 15 4 2 2 3 5" xfId="1911"/>
    <cellStyle name="标题 5 2 2 2" xfId="1912"/>
    <cellStyle name="常规 4 3 13" xfId="1913"/>
    <cellStyle name="常规 2 3 6" xfId="1914"/>
    <cellStyle name="标题 5 2 2 3" xfId="1915"/>
    <cellStyle name="常规 2 3 7" xfId="1916"/>
    <cellStyle name="标题 5 2 2 4" xfId="1917"/>
    <cellStyle name="常规 2 3 8" xfId="1918"/>
    <cellStyle name="标题 5 2 2 5" xfId="1919"/>
    <cellStyle name="常规 12 2 2 4 2" xfId="1920"/>
    <cellStyle name="标题 5 2 3" xfId="1921"/>
    <cellStyle name="常规 12 2 2 4 3" xfId="1922"/>
    <cellStyle name="标题 5 2 4" xfId="1923"/>
    <cellStyle name="标题 5 2 4 2" xfId="1924"/>
    <cellStyle name="常规 12 2 2 4 4" xfId="1925"/>
    <cellStyle name="标题 5 2 5" xfId="1926"/>
    <cellStyle name="常规 12 2 2 4 5" xfId="1927"/>
    <cellStyle name="标题 5 2 6" xfId="1928"/>
    <cellStyle name="标题 5 2 7" xfId="1929"/>
    <cellStyle name="标题 5 2 8" xfId="1930"/>
    <cellStyle name="标题 5 2 9" xfId="1931"/>
    <cellStyle name="常规 14 6 2 6" xfId="1932"/>
    <cellStyle name="常规 14 3 3 4 4" xfId="1933"/>
    <cellStyle name="标题 5 3" xfId="1934"/>
    <cellStyle name="标题 5 3 2" xfId="1935"/>
    <cellStyle name="常规 12 2 2 5 2" xfId="1936"/>
    <cellStyle name="标题 5 3 3" xfId="1937"/>
    <cellStyle name="标题 5 3 4" xfId="1938"/>
    <cellStyle name="常规 10 2 2 2 10" xfId="1939"/>
    <cellStyle name="标题 5 3 5" xfId="1940"/>
    <cellStyle name="常规 14 6 2 7" xfId="1941"/>
    <cellStyle name="常规 14 3 3 4 5" xfId="1942"/>
    <cellStyle name="标题 5 4" xfId="1943"/>
    <cellStyle name="标题 5 4 2" xfId="1944"/>
    <cellStyle name="常规 14 6 2 8" xfId="1945"/>
    <cellStyle name="好 3 10" xfId="1946"/>
    <cellStyle name="常规 10 5 2 3 2" xfId="1947"/>
    <cellStyle name="标题 5 5" xfId="1948"/>
    <cellStyle name="标题 5 5 2" xfId="1949"/>
    <cellStyle name="常规 14 6 2 9" xfId="1950"/>
    <cellStyle name="好 3 11" xfId="1951"/>
    <cellStyle name="常规 6 4 6 2" xfId="1952"/>
    <cellStyle name="常规 10 5 2 3 3" xfId="1953"/>
    <cellStyle name="标题 5 6" xfId="1954"/>
    <cellStyle name="常规 11 10" xfId="1955"/>
    <cellStyle name="常规 6 4 6 3" xfId="1956"/>
    <cellStyle name="常规 10 5 2 3 4" xfId="1957"/>
    <cellStyle name="标题 5 7" xfId="1958"/>
    <cellStyle name="常规 11 11" xfId="1959"/>
    <cellStyle name="常规 6 4 6 4" xfId="1960"/>
    <cellStyle name="常规 10 5 2 3 5" xfId="1961"/>
    <cellStyle name="标题 5 8" xfId="1962"/>
    <cellStyle name="常规 11 12" xfId="1963"/>
    <cellStyle name="标题 5 9" xfId="1964"/>
    <cellStyle name="标题 6" xfId="1965"/>
    <cellStyle name="常规 13 2 3 9" xfId="1966"/>
    <cellStyle name="标题 6 10" xfId="1967"/>
    <cellStyle name="差 3 2" xfId="1968"/>
    <cellStyle name="标题 6 11" xfId="1969"/>
    <cellStyle name="标题 6 2" xfId="1970"/>
    <cellStyle name="标题 6 2 2" xfId="1971"/>
    <cellStyle name="常规 12 2 3 4 2" xfId="1972"/>
    <cellStyle name="标题 6 2 3" xfId="1973"/>
    <cellStyle name="常规 12 2 3 4 3" xfId="1974"/>
    <cellStyle name="标题 6 2 4" xfId="1975"/>
    <cellStyle name="常规 12 2 3 4 4" xfId="1976"/>
    <cellStyle name="标题 6 2 5" xfId="1977"/>
    <cellStyle name="标题 6 3" xfId="1978"/>
    <cellStyle name="标题 6 3 2" xfId="1979"/>
    <cellStyle name="标题 6 4" xfId="1980"/>
    <cellStyle name="标题 6 4 2" xfId="1981"/>
    <cellStyle name="常规 10 5 2 4 2" xfId="1982"/>
    <cellStyle name="差 4 2 2" xfId="1983"/>
    <cellStyle name="标题 6 5" xfId="1984"/>
    <cellStyle name="标题 6 6" xfId="1985"/>
    <cellStyle name="标题 6 7" xfId="1986"/>
    <cellStyle name="标题 6 8" xfId="1987"/>
    <cellStyle name="标题 6 9" xfId="1988"/>
    <cellStyle name="常规 15 7 10" xfId="1989"/>
    <cellStyle name="差 11 2" xfId="1990"/>
    <cellStyle name="差 12" xfId="1991"/>
    <cellStyle name="常规 6 3 4 3 2" xfId="1992"/>
    <cellStyle name="差 13" xfId="1993"/>
    <cellStyle name="常规 6 3 4 3 3" xfId="1994"/>
    <cellStyle name="差 14" xfId="1995"/>
    <cellStyle name="常规 15 3 2 3 2" xfId="1996"/>
    <cellStyle name="常规 6 3 4 3 4" xfId="1997"/>
    <cellStyle name="差 15" xfId="1998"/>
    <cellStyle name="常规 6 3 4 3 5" xfId="1999"/>
    <cellStyle name="差 16" xfId="2000"/>
    <cellStyle name="差 2" xfId="2001"/>
    <cellStyle name="常规 2 2 5 8" xfId="2002"/>
    <cellStyle name="常规 12 2 2 2 2 2" xfId="2003"/>
    <cellStyle name="差 2 10" xfId="2004"/>
    <cellStyle name="常规 2 2 5 9" xfId="2005"/>
    <cellStyle name="差 2 11" xfId="2006"/>
    <cellStyle name="常规 9 4 4 2" xfId="2007"/>
    <cellStyle name="差 2 12" xfId="2008"/>
    <cellStyle name="常规 13 2 3 2 2 2" xfId="2009"/>
    <cellStyle name="常规 9 4 10" xfId="2010"/>
    <cellStyle name="差 2 2" xfId="2011"/>
    <cellStyle name="差 2 2 11" xfId="2012"/>
    <cellStyle name="常规 11 4 3 2 9" xfId="2013"/>
    <cellStyle name="常规 14 4 3 8" xfId="2014"/>
    <cellStyle name="差 2 2 2" xfId="2015"/>
    <cellStyle name="差 2 2 2 2" xfId="2016"/>
    <cellStyle name="差 2 2 2 3" xfId="2017"/>
    <cellStyle name="常规 14 4 3 9" xfId="2018"/>
    <cellStyle name="差 2 2 3" xfId="2019"/>
    <cellStyle name="差 2 2 3 2" xfId="2020"/>
    <cellStyle name="常规 13 2" xfId="2021"/>
    <cellStyle name="差 2 2 4" xfId="2022"/>
    <cellStyle name="常规 13 2 2" xfId="2023"/>
    <cellStyle name="差 2 2 4 2" xfId="2024"/>
    <cellStyle name="常规 13 3" xfId="2025"/>
    <cellStyle name="差 2 2 5" xfId="2026"/>
    <cellStyle name="常规 13 4" xfId="2027"/>
    <cellStyle name="链接单元格 3 4 2" xfId="2028"/>
    <cellStyle name="差 2 2 6" xfId="2029"/>
    <cellStyle name="常规 13 5" xfId="2030"/>
    <cellStyle name="差 2 2 7" xfId="2031"/>
    <cellStyle name="常规 13 6" xfId="2032"/>
    <cellStyle name="差 2 2 8" xfId="2033"/>
    <cellStyle name="常规 10 2 3 2 2" xfId="2034"/>
    <cellStyle name="常规 11 7 2" xfId="2035"/>
    <cellStyle name="常规 9 4 11" xfId="2036"/>
    <cellStyle name="差 2 3" xfId="2037"/>
    <cellStyle name="常规 14 4 4 8" xfId="2038"/>
    <cellStyle name="常规 11 7 2 2" xfId="2039"/>
    <cellStyle name="差 2 3 2" xfId="2040"/>
    <cellStyle name="常规 14 4 4 9" xfId="2041"/>
    <cellStyle name="差 2 3 3" xfId="2042"/>
    <cellStyle name="常规 14 2" xfId="2043"/>
    <cellStyle name="差 2 3 4" xfId="2044"/>
    <cellStyle name="常规 14 3" xfId="2045"/>
    <cellStyle name="差 2 3 5" xfId="2046"/>
    <cellStyle name="常规 11 7 3" xfId="2047"/>
    <cellStyle name="常规 9 4 12" xfId="2048"/>
    <cellStyle name="差 2 4" xfId="2049"/>
    <cellStyle name="常规 11 7 3 2" xfId="2050"/>
    <cellStyle name="差 2 4 2" xfId="2051"/>
    <cellStyle name="常规 11 7 4" xfId="2052"/>
    <cellStyle name="常规 9 4 13" xfId="2053"/>
    <cellStyle name="差 2 5" xfId="2054"/>
    <cellStyle name="常规 11 7 4 2" xfId="2055"/>
    <cellStyle name="差 2 5 2" xfId="2056"/>
    <cellStyle name="常规 11 7 5" xfId="2057"/>
    <cellStyle name="常规 9 4 14" xfId="2058"/>
    <cellStyle name="差 2 6" xfId="2059"/>
    <cellStyle name="常规 2 3 4 2" xfId="2060"/>
    <cellStyle name="常规 11 7 6" xfId="2061"/>
    <cellStyle name="差 2 7" xfId="2062"/>
    <cellStyle name="常规 11 7 7" xfId="2063"/>
    <cellStyle name="差 2 8" xfId="2064"/>
    <cellStyle name="常规 11 7 8" xfId="2065"/>
    <cellStyle name="差 2 9" xfId="2066"/>
    <cellStyle name="差 3" xfId="2067"/>
    <cellStyle name="差 3 10" xfId="2068"/>
    <cellStyle name="差 3 11" xfId="2069"/>
    <cellStyle name="差 3 2 2" xfId="2070"/>
    <cellStyle name="差 3 2 3" xfId="2071"/>
    <cellStyle name="差 3 2 5" xfId="2072"/>
    <cellStyle name="常规 11 8 2" xfId="2073"/>
    <cellStyle name="差 3 3" xfId="2074"/>
    <cellStyle name="差 3 3 2" xfId="2075"/>
    <cellStyle name="差 3 4" xfId="2076"/>
    <cellStyle name="差 3 4 2" xfId="2077"/>
    <cellStyle name="差 3 5" xfId="2078"/>
    <cellStyle name="差 3 6" xfId="2079"/>
    <cellStyle name="差 3 7" xfId="2080"/>
    <cellStyle name="差 3 8" xfId="2081"/>
    <cellStyle name="差 3 9" xfId="2082"/>
    <cellStyle name="差 4" xfId="2083"/>
    <cellStyle name="常规 7 2 3 8" xfId="2084"/>
    <cellStyle name="差 4 11" xfId="2085"/>
    <cellStyle name="常规 10 5 2 4" xfId="2086"/>
    <cellStyle name="差 4 2" xfId="2087"/>
    <cellStyle name="常规 11 9 2" xfId="2088"/>
    <cellStyle name="常规 10 5 2 5" xfId="2089"/>
    <cellStyle name="差 4 3" xfId="2090"/>
    <cellStyle name="常规 7 2 3 12" xfId="2091"/>
    <cellStyle name="差 4 3 2" xfId="2092"/>
    <cellStyle name="差 4 3 3" xfId="2093"/>
    <cellStyle name="差 4 3 4" xfId="2094"/>
    <cellStyle name="差 4 3 5" xfId="2095"/>
    <cellStyle name="常规 11 9 3" xfId="2096"/>
    <cellStyle name="常规 10 5 2 6" xfId="2097"/>
    <cellStyle name="差 4 4" xfId="2098"/>
    <cellStyle name="差 4 4 2" xfId="2099"/>
    <cellStyle name="常规 11 9 4" xfId="2100"/>
    <cellStyle name="常规 10 5 2 7" xfId="2101"/>
    <cellStyle name="差 4 5" xfId="2102"/>
    <cellStyle name="常规 11 9 5" xfId="2103"/>
    <cellStyle name="常规 10 5 2 8" xfId="2104"/>
    <cellStyle name="差 4 6" xfId="2105"/>
    <cellStyle name="常规 10 5 2 9" xfId="2106"/>
    <cellStyle name="差 4 7" xfId="2107"/>
    <cellStyle name="差 4 8" xfId="2108"/>
    <cellStyle name="差 5" xfId="2109"/>
    <cellStyle name="常规 10 3 3 3 2" xfId="2110"/>
    <cellStyle name="差 5 10" xfId="2111"/>
    <cellStyle name="差 5 11" xfId="2112"/>
    <cellStyle name="差 5 2" xfId="2113"/>
    <cellStyle name="差 5 2 2" xfId="2114"/>
    <cellStyle name="差 5 2 3" xfId="2115"/>
    <cellStyle name="差 5 2 4" xfId="2116"/>
    <cellStyle name="差 5 2 5" xfId="2117"/>
    <cellStyle name="差 5 3" xfId="2118"/>
    <cellStyle name="差 5 3 2" xfId="2119"/>
    <cellStyle name="差 5 4" xfId="2120"/>
    <cellStyle name="差 5 4 2" xfId="2121"/>
    <cellStyle name="差 5 5" xfId="2122"/>
    <cellStyle name="差 5 6" xfId="2123"/>
    <cellStyle name="差 5 7" xfId="2124"/>
    <cellStyle name="差 5 8" xfId="2125"/>
    <cellStyle name="差 6" xfId="2126"/>
    <cellStyle name="差 6 10" xfId="2127"/>
    <cellStyle name="常规 14 3 4 5" xfId="2128"/>
    <cellStyle name="差 6 11" xfId="2129"/>
    <cellStyle name="常规 14 3 4 6" xfId="2130"/>
    <cellStyle name="常规 15 2 3 12" xfId="2131"/>
    <cellStyle name="差 6 2" xfId="2132"/>
    <cellStyle name="常规 14 3 11" xfId="2133"/>
    <cellStyle name="常规 10 5 4 4" xfId="2134"/>
    <cellStyle name="常规 11 3 12" xfId="2135"/>
    <cellStyle name="差 6 2 2" xfId="2136"/>
    <cellStyle name="差 6 3" xfId="2137"/>
    <cellStyle name="常规 14 3 12" xfId="2138"/>
    <cellStyle name="常规 10 5 4 5" xfId="2139"/>
    <cellStyle name="常规 4 4 3 11" xfId="2140"/>
    <cellStyle name="差 6 3 2" xfId="2141"/>
    <cellStyle name="常规 4 4 3 12" xfId="2142"/>
    <cellStyle name="差 6 3 3" xfId="2143"/>
    <cellStyle name="差 6 3 4" xfId="2144"/>
    <cellStyle name="差 6 3 5" xfId="2145"/>
    <cellStyle name="差 6 4" xfId="2146"/>
    <cellStyle name="常规 14 3 13" xfId="2147"/>
    <cellStyle name="差 6 4 2" xfId="2148"/>
    <cellStyle name="差 6 5" xfId="2149"/>
    <cellStyle name="常规 14 3 14" xfId="2150"/>
    <cellStyle name="差 6 6" xfId="2151"/>
    <cellStyle name="差 6 7" xfId="2152"/>
    <cellStyle name="差 6 8" xfId="2153"/>
    <cellStyle name="差 7 10" xfId="2154"/>
    <cellStyle name="差 7 11" xfId="2155"/>
    <cellStyle name="差 7 2 2" xfId="2156"/>
    <cellStyle name="差 7 3 2" xfId="2157"/>
    <cellStyle name="常规 14 5 2 3 3" xfId="2158"/>
    <cellStyle name="差 7 3 3" xfId="2159"/>
    <cellStyle name="常规 14 5 2 3 4" xfId="2160"/>
    <cellStyle name="差 7 3 4" xfId="2161"/>
    <cellStyle name="常规 14 5 2 3 5" xfId="2162"/>
    <cellStyle name="差 7 3 5" xfId="2163"/>
    <cellStyle name="差 7 4 2" xfId="2164"/>
    <cellStyle name="差 7 6" xfId="2165"/>
    <cellStyle name="差 7 7" xfId="2166"/>
    <cellStyle name="差 7 8" xfId="2167"/>
    <cellStyle name="差 8 10" xfId="2168"/>
    <cellStyle name="差 8 11" xfId="2169"/>
    <cellStyle name="常规 10 4 3 2 3 5" xfId="2170"/>
    <cellStyle name="差 8 2 2" xfId="2171"/>
    <cellStyle name="差 8 2 3" xfId="2172"/>
    <cellStyle name="差 8 2 4" xfId="2173"/>
    <cellStyle name="差 8 2 5" xfId="2174"/>
    <cellStyle name="常规 2 2 2 2 6" xfId="2175"/>
    <cellStyle name="差 8 4" xfId="2176"/>
    <cellStyle name="常规 2 2 2 2 11" xfId="2177"/>
    <cellStyle name="常规 2 2 2 2 7" xfId="2178"/>
    <cellStyle name="差 8 5" xfId="2179"/>
    <cellStyle name="常规 2 2 2 2 8" xfId="2180"/>
    <cellStyle name="差 8 6" xfId="2181"/>
    <cellStyle name="常规 2 2 2 2 9" xfId="2182"/>
    <cellStyle name="常规 11 3 2 2 2 2" xfId="2183"/>
    <cellStyle name="差 8 7" xfId="2184"/>
    <cellStyle name="差 8 8" xfId="2185"/>
    <cellStyle name="常规 15 4 2 10" xfId="2186"/>
    <cellStyle name="常规 10" xfId="2187"/>
    <cellStyle name="常规 10 10" xfId="2188"/>
    <cellStyle name="常规 11 5 5" xfId="2189"/>
    <cellStyle name="解释性文本 3 6" xfId="2190"/>
    <cellStyle name="常规 10 10 2" xfId="2191"/>
    <cellStyle name="常规 10 11" xfId="2192"/>
    <cellStyle name="常规 10 12" xfId="2193"/>
    <cellStyle name="常规 10 13" xfId="2194"/>
    <cellStyle name="常规 10 14" xfId="2195"/>
    <cellStyle name="常规 10 15" xfId="2196"/>
    <cellStyle name="常规 10 16" xfId="2197"/>
    <cellStyle name="常规 10 17" xfId="2198"/>
    <cellStyle name="常规 6 2 4 3" xfId="2199"/>
    <cellStyle name="常规 10 2" xfId="2200"/>
    <cellStyle name="常规 10 2 10" xfId="2201"/>
    <cellStyle name="常规 4 2 3 5 2" xfId="2202"/>
    <cellStyle name="常规 4 5 5 2" xfId="2203"/>
    <cellStyle name="常规 10 3 3 2 3" xfId="2204"/>
    <cellStyle name="常规 10 3 3 2 4" xfId="2205"/>
    <cellStyle name="常规 10 2 11" xfId="2206"/>
    <cellStyle name="常规 10 3 3 2 5" xfId="2207"/>
    <cellStyle name="常规 10 2 12" xfId="2208"/>
    <cellStyle name="常规 10 3 3 2 6" xfId="2209"/>
    <cellStyle name="常规 10 2 13" xfId="2210"/>
    <cellStyle name="常规 10 3 3 2 7" xfId="2211"/>
    <cellStyle name="常规 10 2 14" xfId="2212"/>
    <cellStyle name="常规 6 2 4 3 2" xfId="2213"/>
    <cellStyle name="常规 10 2 2" xfId="2214"/>
    <cellStyle name="常规 4 3 3 8" xfId="2215"/>
    <cellStyle name="常规 10 2 2 10" xfId="2216"/>
    <cellStyle name="常规 15 3 2 2 2" xfId="2217"/>
    <cellStyle name="常规 4 3 3 9" xfId="2218"/>
    <cellStyle name="常规 10 2 2 11" xfId="2219"/>
    <cellStyle name="常规 15 3 2 2 3" xfId="2220"/>
    <cellStyle name="常规 10 2 2 12" xfId="2221"/>
    <cellStyle name="常规 10 2 2 2" xfId="2222"/>
    <cellStyle name="常规 10 2 2 2 11" xfId="2223"/>
    <cellStyle name="常规 10 2 2 2 2 2" xfId="2224"/>
    <cellStyle name="常规 10 2 2 3" xfId="2225"/>
    <cellStyle name="常规 10 2 2 4" xfId="2226"/>
    <cellStyle name="常规 10 2 2 5" xfId="2227"/>
    <cellStyle name="常规 10 2 2 5 2" xfId="2228"/>
    <cellStyle name="常规 10 2 2 6" xfId="2229"/>
    <cellStyle name="常规 10 2 2 7" xfId="2230"/>
    <cellStyle name="常规 10 2 2 8" xfId="2231"/>
    <cellStyle name="常规 10 2 2 9" xfId="2232"/>
    <cellStyle name="常规 15 3 4 10" xfId="2233"/>
    <cellStyle name="常规 6 2 4 3 3" xfId="2234"/>
    <cellStyle name="常规 10 2 3" xfId="2235"/>
    <cellStyle name="常规 10 2 3 10" xfId="2236"/>
    <cellStyle name="常规 10 2 3 11" xfId="2237"/>
    <cellStyle name="常规 10 2 3 12" xfId="2238"/>
    <cellStyle name="常规 10 2 3 2" xfId="2239"/>
    <cellStyle name="常规 13 6 2" xfId="2240"/>
    <cellStyle name="常规 12 4 2 12" xfId="2241"/>
    <cellStyle name="常规 10 2 3 2 2 2" xfId="2242"/>
    <cellStyle name="常规 10 2 3 3" xfId="2243"/>
    <cellStyle name="常规 10 2 3 4" xfId="2244"/>
    <cellStyle name="常规 15 6" xfId="2245"/>
    <cellStyle name="常规 10 2 3 4 2" xfId="2246"/>
    <cellStyle name="常规 10 2 3 5" xfId="2247"/>
    <cellStyle name="常规 10 2 3 5 2" xfId="2248"/>
    <cellStyle name="常规 10 2 3 6" xfId="2249"/>
    <cellStyle name="常规 10 2 3 7" xfId="2250"/>
    <cellStyle name="常规 10 2 3 8" xfId="2251"/>
    <cellStyle name="常规 10 2 3 9" xfId="2252"/>
    <cellStyle name="常规 15 4 10" xfId="2253"/>
    <cellStyle name="常规 15 3 4 11" xfId="2254"/>
    <cellStyle name="常规 15 2 2 3 2" xfId="2255"/>
    <cellStyle name="常规 6 2 4 3 4" xfId="2256"/>
    <cellStyle name="常规 10 2 4" xfId="2257"/>
    <cellStyle name="常规 10 2 4 10" xfId="2258"/>
    <cellStyle name="常规 11 4 4 6" xfId="2259"/>
    <cellStyle name="常规 10 2 4 11" xfId="2260"/>
    <cellStyle name="常规 11 4 4 7" xfId="2261"/>
    <cellStyle name="常规 10 2 4 2" xfId="2262"/>
    <cellStyle name="常规 10 2 4 2 2" xfId="2263"/>
    <cellStyle name="常规 12 3 3 10" xfId="2264"/>
    <cellStyle name="常规 10 2 4 3" xfId="2265"/>
    <cellStyle name="常规 10 2 4 3 2" xfId="2266"/>
    <cellStyle name="常规 10 2 4 3 3" xfId="2267"/>
    <cellStyle name="常规 10 2 4 3 4" xfId="2268"/>
    <cellStyle name="常规 10 2 4 3 5" xfId="2269"/>
    <cellStyle name="常规 11 4 4 10" xfId="2270"/>
    <cellStyle name="常规 12 3 3 11" xfId="2271"/>
    <cellStyle name="常规 10 2 4 4" xfId="2272"/>
    <cellStyle name="常规 12 3 3 12" xfId="2273"/>
    <cellStyle name="常规 10 2 4 5" xfId="2274"/>
    <cellStyle name="常规 10 2 4 6" xfId="2275"/>
    <cellStyle name="常规 10 2 4 7" xfId="2276"/>
    <cellStyle name="常规 10 2 4 8" xfId="2277"/>
    <cellStyle name="常规 10 2 4 9" xfId="2278"/>
    <cellStyle name="常规 15 4 11" xfId="2279"/>
    <cellStyle name="常规 6 2 4 3 5" xfId="2280"/>
    <cellStyle name="常规 10 2 5" xfId="2281"/>
    <cellStyle name="常规 10 2 5 2" xfId="2282"/>
    <cellStyle name="常规 15 4 12" xfId="2283"/>
    <cellStyle name="常规 10 2 6" xfId="2284"/>
    <cellStyle name="常规 10 2 6 2" xfId="2285"/>
    <cellStyle name="常规 10 2 6 3" xfId="2286"/>
    <cellStyle name="常规 10 2 6 4" xfId="2287"/>
    <cellStyle name="常规 10 2 6 5" xfId="2288"/>
    <cellStyle name="常规 15 4 13" xfId="2289"/>
    <cellStyle name="常规 10 2 7" xfId="2290"/>
    <cellStyle name="常规 10 2 7 2" xfId="2291"/>
    <cellStyle name="常规 14 2 3 2" xfId="2292"/>
    <cellStyle name="常规 10 2 9" xfId="2293"/>
    <cellStyle name="常规 6 2 4 4" xfId="2294"/>
    <cellStyle name="常规 10 3" xfId="2295"/>
    <cellStyle name="常规 11 4 2 2 7" xfId="2296"/>
    <cellStyle name="常规 14 3 3 6" xfId="2297"/>
    <cellStyle name="常规 10 3 10" xfId="2298"/>
    <cellStyle name="常规 11 4 2 2 8" xfId="2299"/>
    <cellStyle name="常规 14 3 3 7" xfId="2300"/>
    <cellStyle name="常规 10 3 11" xfId="2301"/>
    <cellStyle name="常规 11 4 2 2 9" xfId="2302"/>
    <cellStyle name="常规 14 3 3 8" xfId="2303"/>
    <cellStyle name="常规 10 3 12" xfId="2304"/>
    <cellStyle name="常规 14 3 3 9" xfId="2305"/>
    <cellStyle name="常规 10 3 13" xfId="2306"/>
    <cellStyle name="常规 10 3 2 10" xfId="2307"/>
    <cellStyle name="常规 10 3 2 11" xfId="2308"/>
    <cellStyle name="常规 10 3 2 12" xfId="2309"/>
    <cellStyle name="常规 13 4 2 2 4" xfId="2310"/>
    <cellStyle name="常规 10 3 2 2" xfId="2311"/>
    <cellStyle name="常规 13 4 2 2 4 2" xfId="2312"/>
    <cellStyle name="常规 10 3 2 2 2" xfId="2313"/>
    <cellStyle name="常规 10 3 2 2 2 2" xfId="2314"/>
    <cellStyle name="常规 4 2 2 5 2" xfId="2315"/>
    <cellStyle name="常规 4 4 5 2" xfId="2316"/>
    <cellStyle name="常规 10 3 2 2 3" xfId="2317"/>
    <cellStyle name="常规 10 3 2 2 3 2" xfId="2318"/>
    <cellStyle name="常规 10 3 2 2 3 3" xfId="2319"/>
    <cellStyle name="常规 11 3 3 2 3 2" xfId="2320"/>
    <cellStyle name="常规 13 4 3 2 2" xfId="2321"/>
    <cellStyle name="常规 10 3 2 2 3 4" xfId="2322"/>
    <cellStyle name="常规 11 3 3 2 3 3" xfId="2323"/>
    <cellStyle name="常规 13 4 3 2 3" xfId="2324"/>
    <cellStyle name="常规 10 3 2 2 3 5" xfId="2325"/>
    <cellStyle name="常规 6 7 3" xfId="2326"/>
    <cellStyle name="常规 14 4 3 2 4 2" xfId="2327"/>
    <cellStyle name="常规 10 3 2 2 4" xfId="2328"/>
    <cellStyle name="常规 10 3 2 2 7" xfId="2329"/>
    <cellStyle name="常规 10 3 2 2 8" xfId="2330"/>
    <cellStyle name="常规 10 3 2 2 9" xfId="2331"/>
    <cellStyle name="常规 13 4 2 2 5" xfId="2332"/>
    <cellStyle name="常规 10 3 2 3" xfId="2333"/>
    <cellStyle name="解释性文本 3 10" xfId="2334"/>
    <cellStyle name="常规 12 6 2 8" xfId="2335"/>
    <cellStyle name="常规 10 3 2 3 2" xfId="2336"/>
    <cellStyle name="常规 13 4 2 2 6" xfId="2337"/>
    <cellStyle name="常规 10 3 2 4" xfId="2338"/>
    <cellStyle name="常规 13 4 2 2 7" xfId="2339"/>
    <cellStyle name="常规 10 3 2 5" xfId="2340"/>
    <cellStyle name="常规 10 3 2 5 2" xfId="2341"/>
    <cellStyle name="常规 13 4 2 2 8" xfId="2342"/>
    <cellStyle name="常规 10 3 2 6" xfId="2343"/>
    <cellStyle name="常规 10 3 3 10" xfId="2344"/>
    <cellStyle name="常规 15 2 2 2 3 2" xfId="2345"/>
    <cellStyle name="常规 10 3 3 11" xfId="2346"/>
    <cellStyle name="常规 15 2 2 2 3 3" xfId="2347"/>
    <cellStyle name="常规 10 3 3 12" xfId="2348"/>
    <cellStyle name="常规 10 3 3 2 10" xfId="2349"/>
    <cellStyle name="常规 10 3 3 2 11" xfId="2350"/>
    <cellStyle name="常规 10 3 3 2 2" xfId="2351"/>
    <cellStyle name="常规 10 3 3 2 2 2" xfId="2352"/>
    <cellStyle name="常规 10 3 3 2 3 2" xfId="2353"/>
    <cellStyle name="常规 10 3 3 2 8" xfId="2354"/>
    <cellStyle name="常规 10 3 3 2 9" xfId="2355"/>
    <cellStyle name="常规 10 3 3 4" xfId="2356"/>
    <cellStyle name="常规 10 3 3 4 2" xfId="2357"/>
    <cellStyle name="常规 14 3 3 10" xfId="2358"/>
    <cellStyle name="常规 10 3 3 5" xfId="2359"/>
    <cellStyle name="常规 10 3 3 5 2" xfId="2360"/>
    <cellStyle name="常规 14 3 3 11" xfId="2361"/>
    <cellStyle name="常规 10 3 3 6" xfId="2362"/>
    <cellStyle name="常规 14 3 3 12" xfId="2363"/>
    <cellStyle name="常规 10 3 3 7" xfId="2364"/>
    <cellStyle name="常规 10 3 3 8" xfId="2365"/>
    <cellStyle name="常规 10 3 3 9" xfId="2366"/>
    <cellStyle name="常规 10 3 4 10" xfId="2367"/>
    <cellStyle name="常规 14 2 2 3 2" xfId="2368"/>
    <cellStyle name="常规 10 3 4 11" xfId="2369"/>
    <cellStyle name="常规 13 4 2 4 4" xfId="2370"/>
    <cellStyle name="常规 10 3 4 2" xfId="2371"/>
    <cellStyle name="常规 10 3 4 2 2" xfId="2372"/>
    <cellStyle name="常规 13 4 2 4 5" xfId="2373"/>
    <cellStyle name="常规 10 3 4 3" xfId="2374"/>
    <cellStyle name="常规 10 3 4 3 2" xfId="2375"/>
    <cellStyle name="常规 10 3 4 3 3" xfId="2376"/>
    <cellStyle name="常规 10 3 4 3 4" xfId="2377"/>
    <cellStyle name="常规 10 3 4 3 5" xfId="2378"/>
    <cellStyle name="常规 10 3 4 4" xfId="2379"/>
    <cellStyle name="常规 10 3 4 4 2" xfId="2380"/>
    <cellStyle name="常规 10 3 4 5" xfId="2381"/>
    <cellStyle name="常规 10 3 4 6" xfId="2382"/>
    <cellStyle name="常规 10 3 4 7" xfId="2383"/>
    <cellStyle name="常规 10 3 4 8" xfId="2384"/>
    <cellStyle name="常规 10 3 4 9" xfId="2385"/>
    <cellStyle name="常规 15 2 2 4 3" xfId="2386"/>
    <cellStyle name="常规 15 4 3 2 11" xfId="2387"/>
    <cellStyle name="常规 10 3 5" xfId="2388"/>
    <cellStyle name="常规 10 3 5 2" xfId="2389"/>
    <cellStyle name="常规 15 2 2 4 4" xfId="2390"/>
    <cellStyle name="常规 10 3 6" xfId="2391"/>
    <cellStyle name="常规 10 3 6 2" xfId="2392"/>
    <cellStyle name="常规 10 3 6 3" xfId="2393"/>
    <cellStyle name="常规 10 3 6 4" xfId="2394"/>
    <cellStyle name="常规 10 3 6 5" xfId="2395"/>
    <cellStyle name="常规 15 2 2 4 5" xfId="2396"/>
    <cellStyle name="常规 10 3 7" xfId="2397"/>
    <cellStyle name="常规 10 3 7 2" xfId="2398"/>
    <cellStyle name="常规 12 6 2 10" xfId="2399"/>
    <cellStyle name="常规 10 3 8" xfId="2400"/>
    <cellStyle name="常规 14 2 4 2" xfId="2401"/>
    <cellStyle name="常规 12 6 2 11" xfId="2402"/>
    <cellStyle name="常规 10 3 9" xfId="2403"/>
    <cellStyle name="常规 6 2 4 5" xfId="2404"/>
    <cellStyle name="常规 10 4" xfId="2405"/>
    <cellStyle name="常规 10 4 10" xfId="2406"/>
    <cellStyle name="常规 10 4 11" xfId="2407"/>
    <cellStyle name="常规 10 4 12" xfId="2408"/>
    <cellStyle name="常规 10 4 13" xfId="2409"/>
    <cellStyle name="常规 13 3 2 7" xfId="2410"/>
    <cellStyle name="常规 17 8" xfId="2411"/>
    <cellStyle name="常规 10 4 2 10" xfId="2412"/>
    <cellStyle name="常规 7 3 3 2 4 2" xfId="2413"/>
    <cellStyle name="常规 13 3 2 8" xfId="2414"/>
    <cellStyle name="常规 10 4 2 11" xfId="2415"/>
    <cellStyle name="常规 13 3 2 9" xfId="2416"/>
    <cellStyle name="常规 10 4 2 12" xfId="2417"/>
    <cellStyle name="常规 11 3 3 2 3 4" xfId="2418"/>
    <cellStyle name="常规 13 4 3 2 4" xfId="2419"/>
    <cellStyle name="常规 10 4 2 2" xfId="2420"/>
    <cellStyle name="常规 10 4 2 2 10" xfId="2421"/>
    <cellStyle name="常规 10 4 2 2 11" xfId="2422"/>
    <cellStyle name="常规 13 4 3 2 4 2" xfId="2423"/>
    <cellStyle name="常规 10 4 2 2 2" xfId="2424"/>
    <cellStyle name="常规 10 4 2 2 2 2" xfId="2425"/>
    <cellStyle name="常规 10 4 2 2 3" xfId="2426"/>
    <cellStyle name="常规 11 4 2 11" xfId="2427"/>
    <cellStyle name="常规 10 4 2 2 3 2" xfId="2428"/>
    <cellStyle name="常规 11 4 2 12" xfId="2429"/>
    <cellStyle name="常规 10 4 2 2 3 3" xfId="2430"/>
    <cellStyle name="常规 11 4 3 2 3 2" xfId="2431"/>
    <cellStyle name="常规 14 4 3 2 2" xfId="2432"/>
    <cellStyle name="常规 10 4 2 2 3 4" xfId="2433"/>
    <cellStyle name="常规 11 4 3 2 3 3" xfId="2434"/>
    <cellStyle name="常规 14 4 3 2 3" xfId="2435"/>
    <cellStyle name="常规 10 4 2 2 3 5" xfId="2436"/>
    <cellStyle name="常规 10 4 2 2 4" xfId="2437"/>
    <cellStyle name="常规 13 2 14" xfId="2438"/>
    <cellStyle name="常规 10 4 2 2 4 2" xfId="2439"/>
    <cellStyle name="常规 9 6 2 10" xfId="2440"/>
    <cellStyle name="常规 15 6 2" xfId="2441"/>
    <cellStyle name="常规 10 4 2 2 5" xfId="2442"/>
    <cellStyle name="常规 9 6 2 11" xfId="2443"/>
    <cellStyle name="常规 15 6 3" xfId="2444"/>
    <cellStyle name="常规 10 4 2 2 6" xfId="2445"/>
    <cellStyle name="常规 15 6 4" xfId="2446"/>
    <cellStyle name="常规 10 4 2 2 7" xfId="2447"/>
    <cellStyle name="常规 15 6 5" xfId="2448"/>
    <cellStyle name="常规 10 4 2 2 8" xfId="2449"/>
    <cellStyle name="常规 15 6 6" xfId="2450"/>
    <cellStyle name="常规 10 4 2 2 9" xfId="2451"/>
    <cellStyle name="常规 11 3 3 2 3 5" xfId="2452"/>
    <cellStyle name="常规 13 4 3 2 5" xfId="2453"/>
    <cellStyle name="常规 10 4 2 3" xfId="2454"/>
    <cellStyle name="常规 13 6 2 8" xfId="2455"/>
    <cellStyle name="常规 13 3 2 12" xfId="2456"/>
    <cellStyle name="常规 10 4 2 3 2" xfId="2457"/>
    <cellStyle name="常规 13 4 3 2 6" xfId="2458"/>
    <cellStyle name="常规 10 4 2 4" xfId="2459"/>
    <cellStyle name="常规 13 4 3 2 7" xfId="2460"/>
    <cellStyle name="常规 10 9 2" xfId="2461"/>
    <cellStyle name="常规 10 4 2 5" xfId="2462"/>
    <cellStyle name="常规 10 4 2 5 2" xfId="2463"/>
    <cellStyle name="常规 13 4 3 2 8" xfId="2464"/>
    <cellStyle name="常规 10 9 3" xfId="2465"/>
    <cellStyle name="常规 10 4 2 6" xfId="2466"/>
    <cellStyle name="常规 13 4 3 2 9" xfId="2467"/>
    <cellStyle name="常规 10 9 4" xfId="2468"/>
    <cellStyle name="常规 10 4 2 7" xfId="2469"/>
    <cellStyle name="常规 10 9 5" xfId="2470"/>
    <cellStyle name="常规 10 4 2 8" xfId="2471"/>
    <cellStyle name="常规 10 4 2 9" xfId="2472"/>
    <cellStyle name="常规 10 4 3 10" xfId="2473"/>
    <cellStyle name="常规 10 6 5 2" xfId="2474"/>
    <cellStyle name="常规 10 4 3 11" xfId="2475"/>
    <cellStyle name="常规 10 4 3 12" xfId="2476"/>
    <cellStyle name="常规 10 4 3 2" xfId="2477"/>
    <cellStyle name="常规 6 3 4 4 2" xfId="2478"/>
    <cellStyle name="常规 10 4 3 2 10" xfId="2479"/>
    <cellStyle name="常规 10 4 3 2 11" xfId="2480"/>
    <cellStyle name="常规 15 3 2 10" xfId="2481"/>
    <cellStyle name="常规 10 4 3 2 2" xfId="2482"/>
    <cellStyle name="常规 10 4 3 2 2 2" xfId="2483"/>
    <cellStyle name="常规 15 3 2 11" xfId="2484"/>
    <cellStyle name="常规 4 3 3 5 2" xfId="2485"/>
    <cellStyle name="常规 15 2 10" xfId="2486"/>
    <cellStyle name="常规 10 4 3 2 3" xfId="2487"/>
    <cellStyle name="常规 10 4 3 2 3 2" xfId="2488"/>
    <cellStyle name="常规 10 4 3 2 3 3" xfId="2489"/>
    <cellStyle name="常规 14 10 2" xfId="2490"/>
    <cellStyle name="常规 10 4 3 2 3 4" xfId="2491"/>
    <cellStyle name="常规 15 3 2 12" xfId="2492"/>
    <cellStyle name="常规 15 2 11" xfId="2493"/>
    <cellStyle name="常规 10 4 3 2 4" xfId="2494"/>
    <cellStyle name="常规 10 4 3 2 4 2" xfId="2495"/>
    <cellStyle name="常规 15 2 12" xfId="2496"/>
    <cellStyle name="常规 10 4 3 2 5" xfId="2497"/>
    <cellStyle name="常规 15 2 13" xfId="2498"/>
    <cellStyle name="常规 10 4 3 2 6" xfId="2499"/>
    <cellStyle name="常规 15 2 14" xfId="2500"/>
    <cellStyle name="常规 10 4 3 2 7" xfId="2501"/>
    <cellStyle name="常规 10 4 3 2 8" xfId="2502"/>
    <cellStyle name="常规 10 4 3 2 9" xfId="2503"/>
    <cellStyle name="常规 10 4 3 3" xfId="2504"/>
    <cellStyle name="常规 10 4 3 3 2" xfId="2505"/>
    <cellStyle name="常规 10 4 3 4" xfId="2506"/>
    <cellStyle name="常规 10 4 3 4 2" xfId="2507"/>
    <cellStyle name="常规 10 4 3 4 3" xfId="2508"/>
    <cellStyle name="常规 10 4 3 4 4" xfId="2509"/>
    <cellStyle name="常规 10 4 3 4 5" xfId="2510"/>
    <cellStyle name="常规 10 4 3 5" xfId="2511"/>
    <cellStyle name="常规 10 4 3 5 2" xfId="2512"/>
    <cellStyle name="常规 10 4 3 6" xfId="2513"/>
    <cellStyle name="常规 10 4 3 7" xfId="2514"/>
    <cellStyle name="常规 10 4 3 8" xfId="2515"/>
    <cellStyle name="常规 2 2 7 2" xfId="2516"/>
    <cellStyle name="常规 10 4 3 9" xfId="2517"/>
    <cellStyle name="常规 10 4 4 10" xfId="2518"/>
    <cellStyle name="常规 10 4 4 11" xfId="2519"/>
    <cellStyle name="常规 13 4 3 4 4" xfId="2520"/>
    <cellStyle name="常规 10 4 4 2" xfId="2521"/>
    <cellStyle name="常规 13 4 3 4 5" xfId="2522"/>
    <cellStyle name="常规 10 4 4 3" xfId="2523"/>
    <cellStyle name="常规 10 5 2 11" xfId="2524"/>
    <cellStyle name="常规 10 4 4 3 2" xfId="2525"/>
    <cellStyle name="常规 10 4 4 3 3" xfId="2526"/>
    <cellStyle name="常规 10 4 4 3 4" xfId="2527"/>
    <cellStyle name="常规 10 4 4 3 5" xfId="2528"/>
    <cellStyle name="常规 10 4 4 4" xfId="2529"/>
    <cellStyle name="常规 10 4 4 4 2" xfId="2530"/>
    <cellStyle name="常规 10 4 4 5" xfId="2531"/>
    <cellStyle name="常规 10 4 4 6" xfId="2532"/>
    <cellStyle name="常规 10 4 4 7" xfId="2533"/>
    <cellStyle name="常规 10 4 4 8" xfId="2534"/>
    <cellStyle name="常规 10 4 4 9" xfId="2535"/>
    <cellStyle name="常规 10 4 5" xfId="2536"/>
    <cellStyle name="常规 13 2 3 12" xfId="2537"/>
    <cellStyle name="常规 10 4 5 2" xfId="2538"/>
    <cellStyle name="常规 10 4 6" xfId="2539"/>
    <cellStyle name="常规 10 4 6 2" xfId="2540"/>
    <cellStyle name="常规 10 4 6 3" xfId="2541"/>
    <cellStyle name="常规 10 4 6 4" xfId="2542"/>
    <cellStyle name="常规 10 4 6 5" xfId="2543"/>
    <cellStyle name="常规 10 4 7" xfId="2544"/>
    <cellStyle name="常规 10 4 7 2" xfId="2545"/>
    <cellStyle name="常规 6 2 4 6" xfId="2546"/>
    <cellStyle name="常规 10 5" xfId="2547"/>
    <cellStyle name="常规 10 5 10" xfId="2548"/>
    <cellStyle name="常规 10 5 11" xfId="2549"/>
    <cellStyle name="常规 10 5 12" xfId="2550"/>
    <cellStyle name="常规 12 3 4 3 3" xfId="2551"/>
    <cellStyle name="常规 10 5 2" xfId="2552"/>
    <cellStyle name="常规 13 2 4 8" xfId="2553"/>
    <cellStyle name="常规 10 5 2 2" xfId="2554"/>
    <cellStyle name="常规 10 5 2 2 2" xfId="2555"/>
    <cellStyle name="常规 13 2 4 9" xfId="2556"/>
    <cellStyle name="常规 10 5 2 3" xfId="2557"/>
    <cellStyle name="常规 12 3 4 3 4" xfId="2558"/>
    <cellStyle name="常规 10 5 3" xfId="2559"/>
    <cellStyle name="常规 12 3 4 3 5" xfId="2560"/>
    <cellStyle name="常规 10 5 4" xfId="2561"/>
    <cellStyle name="常规 15 2 3 10" xfId="2562"/>
    <cellStyle name="常规 10 5 4 2" xfId="2563"/>
    <cellStyle name="常规 15 2 3 11" xfId="2564"/>
    <cellStyle name="常规 14 3 10" xfId="2565"/>
    <cellStyle name="常规 10 5 4 3" xfId="2566"/>
    <cellStyle name="常规 10 5 5" xfId="2567"/>
    <cellStyle name="常规 2 2 2 2 2 7" xfId="2568"/>
    <cellStyle name="常规 10 5 5 2" xfId="2569"/>
    <cellStyle name="常规 2 2 2 2" xfId="2570"/>
    <cellStyle name="常规 10 5 6" xfId="2571"/>
    <cellStyle name="常规 2 2 2 3" xfId="2572"/>
    <cellStyle name="常规 10 5 7" xfId="2573"/>
    <cellStyle name="常规 6 2 4 7" xfId="2574"/>
    <cellStyle name="常规 10 6" xfId="2575"/>
    <cellStyle name="常规 9 5 2 10" xfId="2576"/>
    <cellStyle name="常规 10 6 2" xfId="2577"/>
    <cellStyle name="常规 13 3 4 8" xfId="2578"/>
    <cellStyle name="常规 10 6 2 2" xfId="2579"/>
    <cellStyle name="常规 13 3 4 9" xfId="2580"/>
    <cellStyle name="常规 10 6 2 3" xfId="2581"/>
    <cellStyle name="常规 15 6 2 8" xfId="2582"/>
    <cellStyle name="常规 10 6 2 3 2" xfId="2583"/>
    <cellStyle name="常规 15 6 2 9" xfId="2584"/>
    <cellStyle name="常规 13 2 2 2 10" xfId="2585"/>
    <cellStyle name="常规 7 4 6 2" xfId="2586"/>
    <cellStyle name="常规 10 6 2 3 3" xfId="2587"/>
    <cellStyle name="计算 3 10" xfId="2588"/>
    <cellStyle name="常规 13 2 2 2 11" xfId="2589"/>
    <cellStyle name="常规 7 4 6 3" xfId="2590"/>
    <cellStyle name="常规 10 6 2 3 4" xfId="2591"/>
    <cellStyle name="常规 14 2 2 2 4 2" xfId="2592"/>
    <cellStyle name="常规 7 4 6 4" xfId="2593"/>
    <cellStyle name="常规 10 6 2 3 5" xfId="2594"/>
    <cellStyle name="常规 10 6 2 4" xfId="2595"/>
    <cellStyle name="常规 10 6 2 4 2" xfId="2596"/>
    <cellStyle name="常规 12 9 2" xfId="2597"/>
    <cellStyle name="常规 10 6 2 5" xfId="2598"/>
    <cellStyle name="常规 12 9 3" xfId="2599"/>
    <cellStyle name="常规 10 6 2 6" xfId="2600"/>
    <cellStyle name="常规 12 2 3 2 10" xfId="2601"/>
    <cellStyle name="常规 12 9 4" xfId="2602"/>
    <cellStyle name="常规 12 5 2 4 2" xfId="2603"/>
    <cellStyle name="常规 10 6 2 7" xfId="2604"/>
    <cellStyle name="常规 12 2 3 2 11" xfId="2605"/>
    <cellStyle name="常规 12 9 5" xfId="2606"/>
    <cellStyle name="检查单元格 3 10" xfId="2607"/>
    <cellStyle name="常规 10 6 2 8" xfId="2608"/>
    <cellStyle name="检查单元格 3 11" xfId="2609"/>
    <cellStyle name="常规 10 6 2 9" xfId="2610"/>
    <cellStyle name="常规 9 5 2 11" xfId="2611"/>
    <cellStyle name="常规 10 6 3" xfId="2612"/>
    <cellStyle name="常规 10 6 3 2" xfId="2613"/>
    <cellStyle name="常规 10 6 4" xfId="2614"/>
    <cellStyle name="常规 10 6 4 2" xfId="2615"/>
    <cellStyle name="常规 10 6 4 3" xfId="2616"/>
    <cellStyle name="常规 10 6 5" xfId="2617"/>
    <cellStyle name="常规 2 2 3 2" xfId="2618"/>
    <cellStyle name="常规 10 6 6" xfId="2619"/>
    <cellStyle name="常规 2 2 3 3" xfId="2620"/>
    <cellStyle name="常规 10 6 7" xfId="2621"/>
    <cellStyle name="常规 2 2 3 5" xfId="2622"/>
    <cellStyle name="常规 14 2 7 2" xfId="2623"/>
    <cellStyle name="常规 10 6 9" xfId="2624"/>
    <cellStyle name="常规 6 2 4 8" xfId="2625"/>
    <cellStyle name="常规 10 7" xfId="2626"/>
    <cellStyle name="常规 10 7 10" xfId="2627"/>
    <cellStyle name="常规 10 7 11" xfId="2628"/>
    <cellStyle name="常规 10 7 2" xfId="2629"/>
    <cellStyle name="常规 13 4 4 8" xfId="2630"/>
    <cellStyle name="常规 10 7 2 2" xfId="2631"/>
    <cellStyle name="常规 10 7 3" xfId="2632"/>
    <cellStyle name="常规 10 7 3 2" xfId="2633"/>
    <cellStyle name="常规 10 7 3 3" xfId="2634"/>
    <cellStyle name="常规 15 5 10" xfId="2635"/>
    <cellStyle name="常规 10 7 4" xfId="2636"/>
    <cellStyle name="常规 10 7 4 2" xfId="2637"/>
    <cellStyle name="常规 15 5 11" xfId="2638"/>
    <cellStyle name="常规 10 7 5" xfId="2639"/>
    <cellStyle name="常规 2 2 4 2" xfId="2640"/>
    <cellStyle name="常规 15 5 12" xfId="2641"/>
    <cellStyle name="常规 10 7 6" xfId="2642"/>
    <cellStyle name="常规 10 7 7" xfId="2643"/>
    <cellStyle name="常规 10 7 9" xfId="2644"/>
    <cellStyle name="常规 6 2 4 9" xfId="2645"/>
    <cellStyle name="常规 10 8" xfId="2646"/>
    <cellStyle name="常规 10 8 2" xfId="2647"/>
    <cellStyle name="常规 10 9" xfId="2648"/>
    <cellStyle name="常规 15 4 2 11" xfId="2649"/>
    <cellStyle name="常规 11" xfId="2650"/>
    <cellStyle name="适中 3 2 5" xfId="2651"/>
    <cellStyle name="常规 11 10 2" xfId="2652"/>
    <cellStyle name="常规 15 2 2 2 4 2" xfId="2653"/>
    <cellStyle name="常规 11 13" xfId="2654"/>
    <cellStyle name="常规 11 14" xfId="2655"/>
    <cellStyle name="常规 11 15" xfId="2656"/>
    <cellStyle name="常规 11 16" xfId="2657"/>
    <cellStyle name="常规 11 17" xfId="2658"/>
    <cellStyle name="常规 11 2" xfId="2659"/>
    <cellStyle name="常规 11 2 10" xfId="2660"/>
    <cellStyle name="常规 11 2 11" xfId="2661"/>
    <cellStyle name="常规 11 2 12" xfId="2662"/>
    <cellStyle name="常规 11 2 13" xfId="2663"/>
    <cellStyle name="常规 11 2 14" xfId="2664"/>
    <cellStyle name="常规 15 4 3 2 3 4" xfId="2665"/>
    <cellStyle name="常规 11 2 2" xfId="2666"/>
    <cellStyle name="常规 11 2 2 12" xfId="2667"/>
    <cellStyle name="常规 11 2 2 2 10" xfId="2668"/>
    <cellStyle name="常规 11 2 2 2 11" xfId="2669"/>
    <cellStyle name="常规 11 2 2 2 5" xfId="2670"/>
    <cellStyle name="常规 12 3 3 4" xfId="2671"/>
    <cellStyle name="常规 11 2 2 2 6" xfId="2672"/>
    <cellStyle name="常规 12 3 3 5" xfId="2673"/>
    <cellStyle name="常规 25 2 2" xfId="2674"/>
    <cellStyle name="常规 11 2 2 2 7" xfId="2675"/>
    <cellStyle name="常规 12 3 3 6" xfId="2676"/>
    <cellStyle name="常规 25 2 3" xfId="2677"/>
    <cellStyle name="常规 11 2 2 2 8" xfId="2678"/>
    <cellStyle name="常规 12 3 3 7" xfId="2679"/>
    <cellStyle name="常规 25 2 4" xfId="2680"/>
    <cellStyle name="常规 11 2 2 2 9" xfId="2681"/>
    <cellStyle name="常规 12 3 3 8" xfId="2682"/>
    <cellStyle name="常规 11 2 2 3 2" xfId="2683"/>
    <cellStyle name="常规 15 4 3 2 3 5" xfId="2684"/>
    <cellStyle name="常规 11 2 3" xfId="2685"/>
    <cellStyle name="常规 11 2 3 11" xfId="2686"/>
    <cellStyle name="常规 11 2 3 12" xfId="2687"/>
    <cellStyle name="常规 11 2 3 2" xfId="2688"/>
    <cellStyle name="常规 11 2 3 2 10" xfId="2689"/>
    <cellStyle name="常规 13 4 6 4" xfId="2690"/>
    <cellStyle name="常规 11 2 3 2 11" xfId="2691"/>
    <cellStyle name="常规 13 4 6 5" xfId="2692"/>
    <cellStyle name="强调文字颜色 2 3 9" xfId="2693"/>
    <cellStyle name="常规 2 2 5 2 4" xfId="2694"/>
    <cellStyle name="常规 11 2 3 2 2" xfId="2695"/>
    <cellStyle name="常规 11 2 3 2 2 2" xfId="2696"/>
    <cellStyle name="常规 2 2 5 2 5" xfId="2697"/>
    <cellStyle name="常规 11 2 3 2 3" xfId="2698"/>
    <cellStyle name="常规 12 4 3 2" xfId="2699"/>
    <cellStyle name="常规 2 2 5 2 6" xfId="2700"/>
    <cellStyle name="常规 11 2 3 2 4" xfId="2701"/>
    <cellStyle name="常规 12 4 3 3" xfId="2702"/>
    <cellStyle name="常规 11 2 3 2 5" xfId="2703"/>
    <cellStyle name="常规 12 4 3 4" xfId="2704"/>
    <cellStyle name="常规 11 2 3 2 6" xfId="2705"/>
    <cellStyle name="常规 12 4 3 5" xfId="2706"/>
    <cellStyle name="常规 26 2 4" xfId="2707"/>
    <cellStyle name="常规 11 2 3 2 9" xfId="2708"/>
    <cellStyle name="常规 12 4 3 8" xfId="2709"/>
    <cellStyle name="常规 11 2 3 3" xfId="2710"/>
    <cellStyle name="常规 11 2 3 4" xfId="2711"/>
    <cellStyle name="常规 11 2 3 4 2" xfId="2712"/>
    <cellStyle name="常规 14 4 4 10" xfId="2713"/>
    <cellStyle name="常规 11 2 3 4 3" xfId="2714"/>
    <cellStyle name="常规 12 4 5 2" xfId="2715"/>
    <cellStyle name="常规 14 4 4 11" xfId="2716"/>
    <cellStyle name="常规 11 2 3 4 4" xfId="2717"/>
    <cellStyle name="常规 11 2 3 4 5" xfId="2718"/>
    <cellStyle name="常规 11 2 3 5" xfId="2719"/>
    <cellStyle name="常规 11 2 3 5 2" xfId="2720"/>
    <cellStyle name="常规 11 2 3 6" xfId="2721"/>
    <cellStyle name="常规 11 2 3 7" xfId="2722"/>
    <cellStyle name="常规 11 2 3 8" xfId="2723"/>
    <cellStyle name="常规 11 2 3 9" xfId="2724"/>
    <cellStyle name="常规 9 3 13" xfId="2725"/>
    <cellStyle name="常规 15 2 3 3 2" xfId="2726"/>
    <cellStyle name="常规 11 2 4" xfId="2727"/>
    <cellStyle name="常规 11 2 4 10" xfId="2728"/>
    <cellStyle name="常规 9 2 3 2 2" xfId="2729"/>
    <cellStyle name="常规 11 2 4 11" xfId="2730"/>
    <cellStyle name="常规 11 2 4 2" xfId="2731"/>
    <cellStyle name="常规 11 2 4 3" xfId="2732"/>
    <cellStyle name="常规 11 2 4 3 2" xfId="2733"/>
    <cellStyle name="常规 11 2 4 3 3" xfId="2734"/>
    <cellStyle name="常规 12 5 4 2" xfId="2735"/>
    <cellStyle name="常规 11 2 4 3 4" xfId="2736"/>
    <cellStyle name="常规 12 5 4 3" xfId="2737"/>
    <cellStyle name="常规 11 2 4 3 5" xfId="2738"/>
    <cellStyle name="常规 12 5 4 4" xfId="2739"/>
    <cellStyle name="常规 11 2 4 4" xfId="2740"/>
    <cellStyle name="常规 11 2 4 5" xfId="2741"/>
    <cellStyle name="常规 13 2 4 2 2" xfId="2742"/>
    <cellStyle name="常规 11 2 4 6" xfId="2743"/>
    <cellStyle name="常规 11 2 4 7" xfId="2744"/>
    <cellStyle name="常规 11 2 4 8" xfId="2745"/>
    <cellStyle name="常规 11 2 4 9" xfId="2746"/>
    <cellStyle name="常规 11 2 5" xfId="2747"/>
    <cellStyle name="常规 11 2 6" xfId="2748"/>
    <cellStyle name="常规 11 2 7" xfId="2749"/>
    <cellStyle name="常规 11 2 7 2" xfId="2750"/>
    <cellStyle name="常规 11 4 2 2 2" xfId="2751"/>
    <cellStyle name="常规 11 2 8" xfId="2752"/>
    <cellStyle name="常规 11 4 2 2 3" xfId="2753"/>
    <cellStyle name="常规 14 3 3 2" xfId="2754"/>
    <cellStyle name="常规 11 2 9" xfId="2755"/>
    <cellStyle name="常规 11 3" xfId="2756"/>
    <cellStyle name="常规 11 3 10" xfId="2757"/>
    <cellStyle name="常规 11 3 11" xfId="2758"/>
    <cellStyle name="常规 11 3 13" xfId="2759"/>
    <cellStyle name="常规 11 3 14" xfId="2760"/>
    <cellStyle name="常规 11 3 2 11" xfId="2761"/>
    <cellStyle name="常规 11 3 2 12" xfId="2762"/>
    <cellStyle name="常规 15 3 2 4 3" xfId="2763"/>
    <cellStyle name="常规 11 3 2 2 10" xfId="2764"/>
    <cellStyle name="常规 15 3 2 4 4" xfId="2765"/>
    <cellStyle name="常规 11 3 2 2 11" xfId="2766"/>
    <cellStyle name="常规 11 3 2 2 2" xfId="2767"/>
    <cellStyle name="常规 11 3 2 2 3" xfId="2768"/>
    <cellStyle name="常规 13 3 3 2" xfId="2769"/>
    <cellStyle name="常规 11 3 2 2 3 2" xfId="2770"/>
    <cellStyle name="常规 13 3 3 2 2" xfId="2771"/>
    <cellStyle name="常规 11 3 2 2 3 3" xfId="2772"/>
    <cellStyle name="常规 13 3 3 2 3" xfId="2773"/>
    <cellStyle name="常规 11 3 2 2 3 4" xfId="2774"/>
    <cellStyle name="常规 13 3 3 2 4" xfId="2775"/>
    <cellStyle name="常规 12 3 3 2 3 2" xfId="2776"/>
    <cellStyle name="常规 11 3 2 2 3 5" xfId="2777"/>
    <cellStyle name="常规 13 3 3 2 5" xfId="2778"/>
    <cellStyle name="常规 12 3 3 2 3 3" xfId="2779"/>
    <cellStyle name="常规 11 3 2 2 4" xfId="2780"/>
    <cellStyle name="常规 13 3 3 3" xfId="2781"/>
    <cellStyle name="常规 11 3 2 2 4 2" xfId="2782"/>
    <cellStyle name="常规 13 3 3 3 2" xfId="2783"/>
    <cellStyle name="常规 11 3 2 2 7" xfId="2784"/>
    <cellStyle name="常规 13 3 3 6" xfId="2785"/>
    <cellStyle name="常规 11 3 2 2 8" xfId="2786"/>
    <cellStyle name="常规 13 3 3 7" xfId="2787"/>
    <cellStyle name="常规 11 3 2 2 9" xfId="2788"/>
    <cellStyle name="常规 13 3 3 8" xfId="2789"/>
    <cellStyle name="常规 11 3 2 3 2" xfId="2790"/>
    <cellStyle name="常规 24 2" xfId="2791"/>
    <cellStyle name="常规 12 4 3 2 9" xfId="2792"/>
    <cellStyle name="常规 11 3 3 10" xfId="2793"/>
    <cellStyle name="常规 11 3 3 2 10" xfId="2794"/>
    <cellStyle name="常规 11 3 3 2 11" xfId="2795"/>
    <cellStyle name="常规 11 3 3 2 2" xfId="2796"/>
    <cellStyle name="常规 11 3 3 2 2 2" xfId="2797"/>
    <cellStyle name="常规 11 3 3 2 3" xfId="2798"/>
    <cellStyle name="常规 13 4 3 2" xfId="2799"/>
    <cellStyle name="常规 11 3 3 2 4" xfId="2800"/>
    <cellStyle name="常规 13 4 3 3" xfId="2801"/>
    <cellStyle name="常规 11 3 3 2 4 2" xfId="2802"/>
    <cellStyle name="常规 13 4 3 3 2" xfId="2803"/>
    <cellStyle name="常规 11 3 3 2 7" xfId="2804"/>
    <cellStyle name="常规 13 4 3 6" xfId="2805"/>
    <cellStyle name="常规 11 3 3 2 8" xfId="2806"/>
    <cellStyle name="常规 13 4 3 7" xfId="2807"/>
    <cellStyle name="常规 11 3 3 2 9" xfId="2808"/>
    <cellStyle name="常规 13 4 3 8" xfId="2809"/>
    <cellStyle name="常规 11 3 3 3 2" xfId="2810"/>
    <cellStyle name="常规 11 3 3 4" xfId="2811"/>
    <cellStyle name="常规 11 3 3 4 2" xfId="2812"/>
    <cellStyle name="常规 11 3 3 4 3" xfId="2813"/>
    <cellStyle name="常规 13 4 5 2" xfId="2814"/>
    <cellStyle name="常规 11 3 3 4 4" xfId="2815"/>
    <cellStyle name="常规 11 3 3 4 5" xfId="2816"/>
    <cellStyle name="常规 11 3 3 5" xfId="2817"/>
    <cellStyle name="常规 11 3 3 5 2" xfId="2818"/>
    <cellStyle name="常规 11 3 4 2" xfId="2819"/>
    <cellStyle name="常规 11 3 4 3" xfId="2820"/>
    <cellStyle name="常规 11 3 4 3 2" xfId="2821"/>
    <cellStyle name="常规 12 2 10" xfId="2822"/>
    <cellStyle name="常规 11 3 4 3 3" xfId="2823"/>
    <cellStyle name="常规 12 2 11" xfId="2824"/>
    <cellStyle name="常规 13 5 4 2" xfId="2825"/>
    <cellStyle name="常规 11 3 4 3 4" xfId="2826"/>
    <cellStyle name="常规 12 2 12" xfId="2827"/>
    <cellStyle name="常规 13 5 4 3" xfId="2828"/>
    <cellStyle name="常规 11 3 4 3 5" xfId="2829"/>
    <cellStyle name="常规 12 2 13" xfId="2830"/>
    <cellStyle name="常规 13 5 4 4" xfId="2831"/>
    <cellStyle name="常规 11 3 4 4" xfId="2832"/>
    <cellStyle name="常规 11 3 4 4 2" xfId="2833"/>
    <cellStyle name="常规 11 3 4 5" xfId="2834"/>
    <cellStyle name="常规 11 3 4 7" xfId="2835"/>
    <cellStyle name="常规 11 3 4 8" xfId="2836"/>
    <cellStyle name="常规 7 6 10" xfId="2837"/>
    <cellStyle name="常规 11 3 4 9" xfId="2838"/>
    <cellStyle name="常规 15 2 3 4 3" xfId="2839"/>
    <cellStyle name="常规 11 3 5" xfId="2840"/>
    <cellStyle name="常规 15 2 3 4 4" xfId="2841"/>
    <cellStyle name="常规 11 3 6" xfId="2842"/>
    <cellStyle name="常规 11 3 6 2" xfId="2843"/>
    <cellStyle name="常规 11 3 6 3" xfId="2844"/>
    <cellStyle name="常规 11 3 6 4" xfId="2845"/>
    <cellStyle name="常规 11 3 6 5" xfId="2846"/>
    <cellStyle name="常规 15 2 3 4 5" xfId="2847"/>
    <cellStyle name="常规 11 3 7" xfId="2848"/>
    <cellStyle name="常规 11 3 7 2" xfId="2849"/>
    <cellStyle name="常规 11 4 2 3 2" xfId="2850"/>
    <cellStyle name="常规 11 3 8" xfId="2851"/>
    <cellStyle name="常规 14 3 4 2" xfId="2852"/>
    <cellStyle name="常规 11 3 9" xfId="2853"/>
    <cellStyle name="常规 11 4" xfId="2854"/>
    <cellStyle name="常规 11 4 12" xfId="2855"/>
    <cellStyle name="常规 11 4 13" xfId="2856"/>
    <cellStyle name="常规 11 4 14" xfId="2857"/>
    <cellStyle name="常规 11 4 2 10" xfId="2858"/>
    <cellStyle name="常规 11 4 2 2 2 2" xfId="2859"/>
    <cellStyle name="常规 11 4 2 2 3 2" xfId="2860"/>
    <cellStyle name="常规 14 3 3 2 2" xfId="2861"/>
    <cellStyle name="常规 14 6 2 10" xfId="2862"/>
    <cellStyle name="常规 11 4 2 2 4" xfId="2863"/>
    <cellStyle name="常规 14 3 3 3" xfId="2864"/>
    <cellStyle name="常规 14 6 2 11" xfId="2865"/>
    <cellStyle name="常规 11 4 2 2 5" xfId="2866"/>
    <cellStyle name="常规 14 3 3 4" xfId="2867"/>
    <cellStyle name="常规 11 4 2 2 6" xfId="2868"/>
    <cellStyle name="常规 14 3 3 5" xfId="2869"/>
    <cellStyle name="常规 11 4 3 10" xfId="2870"/>
    <cellStyle name="常规 15 6 5 2" xfId="2871"/>
    <cellStyle name="常规 11 4 3 11" xfId="2872"/>
    <cellStyle name="常规 11 4 3 12" xfId="2873"/>
    <cellStyle name="常规 11 4 3 2" xfId="2874"/>
    <cellStyle name="常规 11 4 3 2 10" xfId="2875"/>
    <cellStyle name="常规 11 4 3 2 11" xfId="2876"/>
    <cellStyle name="常规 12 2 8" xfId="2877"/>
    <cellStyle name="常规 11 4 3 2 2" xfId="2878"/>
    <cellStyle name="常规 11 4 3 2 2 2" xfId="2879"/>
    <cellStyle name="常规 11 4 3 2 3" xfId="2880"/>
    <cellStyle name="常规 14 4 3 2" xfId="2881"/>
    <cellStyle name="常规 12 2 9" xfId="2882"/>
    <cellStyle name="常规 11 4 3 2 3 4" xfId="2883"/>
    <cellStyle name="常规 14 4 3 2 4" xfId="2884"/>
    <cellStyle name="常规 11 4 3 2 3 5" xfId="2885"/>
    <cellStyle name="常规 14 4 3 2 5" xfId="2886"/>
    <cellStyle name="常规 4 2 10" xfId="2887"/>
    <cellStyle name="常规 11 4 3 2 4" xfId="2888"/>
    <cellStyle name="常规 14 4 3 3" xfId="2889"/>
    <cellStyle name="常规 4 2 11" xfId="2890"/>
    <cellStyle name="常规 11 4 3 2 5" xfId="2891"/>
    <cellStyle name="常规 14 4 3 4" xfId="2892"/>
    <cellStyle name="常规 4 2 12" xfId="2893"/>
    <cellStyle name="常规 11 4 3 2 6" xfId="2894"/>
    <cellStyle name="常规 14 4 3 5" xfId="2895"/>
    <cellStyle name="常规 4 2 13" xfId="2896"/>
    <cellStyle name="常规 11 4 3 2 7" xfId="2897"/>
    <cellStyle name="常规 14 4 3 6" xfId="2898"/>
    <cellStyle name="常规 4 2 14" xfId="2899"/>
    <cellStyle name="常规 11 4 3 2 8" xfId="2900"/>
    <cellStyle name="常规 14 4 3 7" xfId="2901"/>
    <cellStyle name="常规 11 4 3 3" xfId="2902"/>
    <cellStyle name="常规 12 3 8" xfId="2903"/>
    <cellStyle name="常规 11 4 3 3 2" xfId="2904"/>
    <cellStyle name="常规 11 4 3 4" xfId="2905"/>
    <cellStyle name="常规 12 4 8" xfId="2906"/>
    <cellStyle name="常规 11 4 3 4 2" xfId="2907"/>
    <cellStyle name="常规 11 4 3 4 3" xfId="2908"/>
    <cellStyle name="常规 14 4 5 2" xfId="2909"/>
    <cellStyle name="常规 12 4 9" xfId="2910"/>
    <cellStyle name="常规 11 4 3 4 4" xfId="2911"/>
    <cellStyle name="常规 11 4 3 4 5" xfId="2912"/>
    <cellStyle name="常规 11 4 3 5" xfId="2913"/>
    <cellStyle name="常规 12 5 8" xfId="2914"/>
    <cellStyle name="常规 11 4 3 5 2" xfId="2915"/>
    <cellStyle name="常规 11 4 3 6" xfId="2916"/>
    <cellStyle name="常规 11 4 3 7" xfId="2917"/>
    <cellStyle name="常规 11 4 3 8" xfId="2918"/>
    <cellStyle name="常规 11 4 3 9" xfId="2919"/>
    <cellStyle name="常规 11 4 4 11" xfId="2920"/>
    <cellStyle name="常规 11 4 4 2" xfId="2921"/>
    <cellStyle name="常规 13 2 8" xfId="2922"/>
    <cellStyle name="常规 11 4 4 2 2" xfId="2923"/>
    <cellStyle name="常规 11 4 4 3" xfId="2924"/>
    <cellStyle name="常规 15 5 2 11" xfId="2925"/>
    <cellStyle name="常规 13 3 8" xfId="2926"/>
    <cellStyle name="常规 11 4 4 3 2" xfId="2927"/>
    <cellStyle name="常规 11 4 4 3 3" xfId="2928"/>
    <cellStyle name="常规 14 5 4 2" xfId="2929"/>
    <cellStyle name="常规 13 3 9" xfId="2930"/>
    <cellStyle name="常规 11 4 4 3 4" xfId="2931"/>
    <cellStyle name="常规 14 5 4 3" xfId="2932"/>
    <cellStyle name="常规 11 4 4 3 5" xfId="2933"/>
    <cellStyle name="常规 14 5 4 4" xfId="2934"/>
    <cellStyle name="常规 11 4 4 4" xfId="2935"/>
    <cellStyle name="常规 13 4 8" xfId="2936"/>
    <cellStyle name="常规 11 4 4 4 2" xfId="2937"/>
    <cellStyle name="常规 11 4 4 5" xfId="2938"/>
    <cellStyle name="常规 11 4 4 8" xfId="2939"/>
    <cellStyle name="常规 11 4 4 9" xfId="2940"/>
    <cellStyle name="常规 11 4 5" xfId="2941"/>
    <cellStyle name="常规 11 4 5 2" xfId="2942"/>
    <cellStyle name="常规 11 4 6" xfId="2943"/>
    <cellStyle name="常规 11 4 6 2" xfId="2944"/>
    <cellStyle name="常规 11 4 6 3" xfId="2945"/>
    <cellStyle name="常规 11 4 6 4" xfId="2946"/>
    <cellStyle name="常规 11 4 6 5" xfId="2947"/>
    <cellStyle name="常规 11 4 7" xfId="2948"/>
    <cellStyle name="常规 11 4 7 2" xfId="2949"/>
    <cellStyle name="常规 11 5" xfId="2950"/>
    <cellStyle name="常规 11 5 10" xfId="2951"/>
    <cellStyle name="常规 11 5 11" xfId="2952"/>
    <cellStyle name="常规 11 5 12" xfId="2953"/>
    <cellStyle name="常规 11 5 2" xfId="2954"/>
    <cellStyle name="常规 11 5 2 10" xfId="2955"/>
    <cellStyle name="常规 11 5 3" xfId="2956"/>
    <cellStyle name="常规 11 5 2 11" xfId="2957"/>
    <cellStyle name="常规 11 5 4" xfId="2958"/>
    <cellStyle name="常规 11 5 2 2 2" xfId="2959"/>
    <cellStyle name="常规 11 5 2 3 2" xfId="2960"/>
    <cellStyle name="常规 11 5 2 3 3" xfId="2961"/>
    <cellStyle name="常规 15 3 4 2" xfId="2962"/>
    <cellStyle name="常规 11 5 2 3 4" xfId="2963"/>
    <cellStyle name="常规 15 3 4 3" xfId="2964"/>
    <cellStyle name="常规 11 5 2 3 5" xfId="2965"/>
    <cellStyle name="常规 15 3 4 4" xfId="2966"/>
    <cellStyle name="常规 11 5 4 2" xfId="2967"/>
    <cellStyle name="常规 11 5 4 3" xfId="2968"/>
    <cellStyle name="常规 11 5 4 4" xfId="2969"/>
    <cellStyle name="常规 11 5 4 5" xfId="2970"/>
    <cellStyle name="常规 11 5 5 2" xfId="2971"/>
    <cellStyle name="常规 2 3 2 2" xfId="2972"/>
    <cellStyle name="常规 11 5 6" xfId="2973"/>
    <cellStyle name="常规 2 3 2 3" xfId="2974"/>
    <cellStyle name="常规 11 5 7" xfId="2975"/>
    <cellStyle name="常规 2 3 2 5" xfId="2976"/>
    <cellStyle name="常规 14 3 6 2" xfId="2977"/>
    <cellStyle name="常规 11 5 9" xfId="2978"/>
    <cellStyle name="常规 11 6" xfId="2979"/>
    <cellStyle name="常规 14 2 12" xfId="2980"/>
    <cellStyle name="常规 11 6 2" xfId="2981"/>
    <cellStyle name="常规 11 6 2 10" xfId="2982"/>
    <cellStyle name="常规 11 6 2 11" xfId="2983"/>
    <cellStyle name="常规 14 3 4 8" xfId="2984"/>
    <cellStyle name="常规 11 6 2 2" xfId="2985"/>
    <cellStyle name="常规 11 6 2 2 2" xfId="2986"/>
    <cellStyle name="常规 14 3 4 9" xfId="2987"/>
    <cellStyle name="常规 11 6 2 3" xfId="2988"/>
    <cellStyle name="常规 11 6 2 3 2" xfId="2989"/>
    <cellStyle name="常规 11 6 2 3 3" xfId="2990"/>
    <cellStyle name="常规 11 6 2 3 4" xfId="2991"/>
    <cellStyle name="常规 14 3 2 2 4 2" xfId="2992"/>
    <cellStyle name="常规 11 6 2 3 5" xfId="2993"/>
    <cellStyle name="常规 14 2 13" xfId="2994"/>
    <cellStyle name="常规 11 6 3" xfId="2995"/>
    <cellStyle name="常规 11 6 3 2" xfId="2996"/>
    <cellStyle name="常规 14 2 14" xfId="2997"/>
    <cellStyle name="常规 11 6 4" xfId="2998"/>
    <cellStyle name="常规 11 6 4 2" xfId="2999"/>
    <cellStyle name="常规 11 6 4 3" xfId="3000"/>
    <cellStyle name="常规 11 6 5" xfId="3001"/>
    <cellStyle name="常规 11 6 5 2" xfId="3002"/>
    <cellStyle name="常规 2 3 3 2" xfId="3003"/>
    <cellStyle name="常规 11 6 6" xfId="3004"/>
    <cellStyle name="常规 11 6 7" xfId="3005"/>
    <cellStyle name="常规 14 3 7 2" xfId="3006"/>
    <cellStyle name="常规 11 6 9" xfId="3007"/>
    <cellStyle name="常规 11 7" xfId="3008"/>
    <cellStyle name="常规 11 7 10" xfId="3009"/>
    <cellStyle name="常规 11 7 3 3" xfId="3010"/>
    <cellStyle name="常规 11 7 9" xfId="3011"/>
    <cellStyle name="常规 11 8" xfId="3012"/>
    <cellStyle name="常规 11 9" xfId="3013"/>
    <cellStyle name="常规 15 4 2 12" xfId="3014"/>
    <cellStyle name="常规 12" xfId="3015"/>
    <cellStyle name="常规 12 10" xfId="3016"/>
    <cellStyle name="常规 13 5 2 2" xfId="3017"/>
    <cellStyle name="常规 12 11" xfId="3018"/>
    <cellStyle name="常规 13 5 2 3" xfId="3019"/>
    <cellStyle name="常规 12 12" xfId="3020"/>
    <cellStyle name="常规 12 13" xfId="3021"/>
    <cellStyle name="常规 14 2 2 4 2" xfId="3022"/>
    <cellStyle name="常规 13 5 2 4" xfId="3023"/>
    <cellStyle name="常规 12 14" xfId="3024"/>
    <cellStyle name="常规 14 2 2 4 3" xfId="3025"/>
    <cellStyle name="常规 13 5 2 5" xfId="3026"/>
    <cellStyle name="常规 12 15" xfId="3027"/>
    <cellStyle name="常规 14 2 2 4 4" xfId="3028"/>
    <cellStyle name="常规 13 5 2 6" xfId="3029"/>
    <cellStyle name="常规 12 16" xfId="3030"/>
    <cellStyle name="常规 14 2 2 4 5" xfId="3031"/>
    <cellStyle name="常规 13 5 2 7" xfId="3032"/>
    <cellStyle name="常规 13 5 2 8" xfId="3033"/>
    <cellStyle name="常规 12 17" xfId="3034"/>
    <cellStyle name="常规 6 2 6 3" xfId="3035"/>
    <cellStyle name="常规 12 2" xfId="3036"/>
    <cellStyle name="常规 12 2 14" xfId="3037"/>
    <cellStyle name="常规 13 5 4 5" xfId="3038"/>
    <cellStyle name="常规 4 12" xfId="3039"/>
    <cellStyle name="常规 12 2 2" xfId="3040"/>
    <cellStyle name="常规 12 2 2 10" xfId="3041"/>
    <cellStyle name="常规 12 2 2 12" xfId="3042"/>
    <cellStyle name="常规 12 2 2 2" xfId="3043"/>
    <cellStyle name="常规 12 2 2 2 10" xfId="3044"/>
    <cellStyle name="常规 15 7 4 2" xfId="3045"/>
    <cellStyle name="常规 12 2 2 2 11" xfId="3046"/>
    <cellStyle name="常规 14 6 2 3 3" xfId="3047"/>
    <cellStyle name="常规 12 2 2 2 2" xfId="3048"/>
    <cellStyle name="常规 14 6 2 3 4" xfId="3049"/>
    <cellStyle name="常规 12 2 2 2 3" xfId="3050"/>
    <cellStyle name="常规 14 6 2 3 5" xfId="3051"/>
    <cellStyle name="常规 12 2 2 2 4" xfId="3052"/>
    <cellStyle name="汇总 2 2 2 3" xfId="3053"/>
    <cellStyle name="常规 12 2 2 2 4 2" xfId="3054"/>
    <cellStyle name="常规 12 2 2 2 5" xfId="3055"/>
    <cellStyle name="常规 9 3 5 2" xfId="3056"/>
    <cellStyle name="常规 12 2 2 2 6" xfId="3057"/>
    <cellStyle name="常规 12 2 2 2 7" xfId="3058"/>
    <cellStyle name="常规 12 2 2 3" xfId="3059"/>
    <cellStyle name="常规 12 2 2 3 2" xfId="3060"/>
    <cellStyle name="常规 12 2 2 4" xfId="3061"/>
    <cellStyle name="常规 12 2 2 5" xfId="3062"/>
    <cellStyle name="常规 12 2 2 6" xfId="3063"/>
    <cellStyle name="常规 12 2 2 7" xfId="3064"/>
    <cellStyle name="常规 12 2 2 8" xfId="3065"/>
    <cellStyle name="常规 12 2 2 9" xfId="3066"/>
    <cellStyle name="常规 4 13" xfId="3067"/>
    <cellStyle name="常规 12 2 3" xfId="3068"/>
    <cellStyle name="常规 15 10 2" xfId="3069"/>
    <cellStyle name="常规 12 2 3 10" xfId="3070"/>
    <cellStyle name="常规 12 2 3 11" xfId="3071"/>
    <cellStyle name="常规 12 2 3 12" xfId="3072"/>
    <cellStyle name="常规 2 2 3 2 5" xfId="3073"/>
    <cellStyle name="常规 12 2 3 2" xfId="3074"/>
    <cellStyle name="常规 14 3 2 11" xfId="3075"/>
    <cellStyle name="常规 12 2 3 2 4 2" xfId="3076"/>
    <cellStyle name="常规 2 2 3 2 6" xfId="3077"/>
    <cellStyle name="常规 12 2 3 3" xfId="3078"/>
    <cellStyle name="常规 2 2 3 2 7" xfId="3079"/>
    <cellStyle name="常规 12 2 3 4" xfId="3080"/>
    <cellStyle name="常规 12 2 3 4 5" xfId="3081"/>
    <cellStyle name="常规 2 2 3 2 8" xfId="3082"/>
    <cellStyle name="常规 12 2 3 5" xfId="3083"/>
    <cellStyle name="常规 12 2 3 5 2" xfId="3084"/>
    <cellStyle name="常规 24 2 2" xfId="3085"/>
    <cellStyle name="常规 2 2 3 2 9" xfId="3086"/>
    <cellStyle name="常规 12 2 3 6" xfId="3087"/>
    <cellStyle name="常规 24 2 3" xfId="3088"/>
    <cellStyle name="常规 12 2 3 7" xfId="3089"/>
    <cellStyle name="常规 24 2 4" xfId="3090"/>
    <cellStyle name="常规 12 2 3 8" xfId="3091"/>
    <cellStyle name="常规 4 14" xfId="3092"/>
    <cellStyle name="常规 15 2 4 3 2" xfId="3093"/>
    <cellStyle name="常规 12 2 4" xfId="3094"/>
    <cellStyle name="常规 12 2 4 10" xfId="3095"/>
    <cellStyle name="常规 12 2 4 11" xfId="3096"/>
    <cellStyle name="常规 12 2 4 2" xfId="3097"/>
    <cellStyle name="常规 12 2 4 3" xfId="3098"/>
    <cellStyle name="常规 12 2 4 3 2" xfId="3099"/>
    <cellStyle name="常规 12 2 4 3 3" xfId="3100"/>
    <cellStyle name="常规 12 2 4 3 4" xfId="3101"/>
    <cellStyle name="常规 12 2 4 3 5" xfId="3102"/>
    <cellStyle name="常规 12 2 4 4" xfId="3103"/>
    <cellStyle name="常规 12 2 4 5" xfId="3104"/>
    <cellStyle name="常规 13 3 4 2 2" xfId="3105"/>
    <cellStyle name="常规 12 2 4 6" xfId="3106"/>
    <cellStyle name="常规 12 2 4 7" xfId="3107"/>
    <cellStyle name="常规 12 2 4 8" xfId="3108"/>
    <cellStyle name="常规 4 15" xfId="3109"/>
    <cellStyle name="常规 15 2 4 3 3" xfId="3110"/>
    <cellStyle name="常规 12 2 5" xfId="3111"/>
    <cellStyle name="常规 4 16" xfId="3112"/>
    <cellStyle name="常规 15 2 4 3 4" xfId="3113"/>
    <cellStyle name="常规 12 2 6" xfId="3114"/>
    <cellStyle name="常规 12 2 6 5" xfId="3115"/>
    <cellStyle name="常规 4 17" xfId="3116"/>
    <cellStyle name="常规 15 2 4 3 5" xfId="3117"/>
    <cellStyle name="常规 12 2 7" xfId="3118"/>
    <cellStyle name="常规 12 2 7 2" xfId="3119"/>
    <cellStyle name="常规 6 2 6 4" xfId="3120"/>
    <cellStyle name="常规 12 3" xfId="3121"/>
    <cellStyle name="常规 12 3 10" xfId="3122"/>
    <cellStyle name="常规 12 3 11" xfId="3123"/>
    <cellStyle name="常规 12 3 12" xfId="3124"/>
    <cellStyle name="常规 12 3 13" xfId="3125"/>
    <cellStyle name="常规 12 3 2 10" xfId="3126"/>
    <cellStyle name="常规 12 3 2 11" xfId="3127"/>
    <cellStyle name="常规 12 3 2 4 2" xfId="3128"/>
    <cellStyle name="常规 12 3 2 12" xfId="3129"/>
    <cellStyle name="常规 12 3 2 4 3" xfId="3130"/>
    <cellStyle name="常规 12 3 2 2" xfId="3131"/>
    <cellStyle name="常规 12 3 2 2 10" xfId="3132"/>
    <cellStyle name="常规 12 3 2 2 11" xfId="3133"/>
    <cellStyle name="常规 14 4 2 2 10" xfId="3134"/>
    <cellStyle name="常规 12 3 2 2 2 2" xfId="3135"/>
    <cellStyle name="常规 9 4 6" xfId="3136"/>
    <cellStyle name="常规 13 2 3 2 4" xfId="3137"/>
    <cellStyle name="常规 12 3 2 2 3 2" xfId="3138"/>
    <cellStyle name="常规 9 4 7" xfId="3139"/>
    <cellStyle name="常规 13 2 3 2 5" xfId="3140"/>
    <cellStyle name="常规 12 3 2 2 3 3" xfId="3141"/>
    <cellStyle name="常规 9 4 8" xfId="3142"/>
    <cellStyle name="常规 13 2 3 2 6" xfId="3143"/>
    <cellStyle name="常规 13 3 3 2 3 2" xfId="3144"/>
    <cellStyle name="常规 12 3 2 2 3 4" xfId="3145"/>
    <cellStyle name="常规 9 4 9" xfId="3146"/>
    <cellStyle name="常规 13 2 3 2 7" xfId="3147"/>
    <cellStyle name="常规 13 3 3 2 3 3" xfId="3148"/>
    <cellStyle name="常规 12 3 2 2 3 5" xfId="3149"/>
    <cellStyle name="常规 12 3 2 2 4 2" xfId="3150"/>
    <cellStyle name="常规 12 3 2 2 6" xfId="3151"/>
    <cellStyle name="常规 12 3 2 2 7" xfId="3152"/>
    <cellStyle name="常规 12 3 2 2 8" xfId="3153"/>
    <cellStyle name="强调文字颜色 5 2 2 10" xfId="3154"/>
    <cellStyle name="常规 12 3 2 2 9" xfId="3155"/>
    <cellStyle name="常规 12 3 2 3" xfId="3156"/>
    <cellStyle name="常规 12 3 2 3 2" xfId="3157"/>
    <cellStyle name="常规 12 3 2 4" xfId="3158"/>
    <cellStyle name="常规 12 3 2 4 4" xfId="3159"/>
    <cellStyle name="常规 12 3 2 4 5" xfId="3160"/>
    <cellStyle name="常规 12 3 2 5" xfId="3161"/>
    <cellStyle name="常规 12 3 2 6" xfId="3162"/>
    <cellStyle name="常规 12 3 2 7" xfId="3163"/>
    <cellStyle name="常规 7 3 2 2 4 2" xfId="3164"/>
    <cellStyle name="常规 12 3 2 8" xfId="3165"/>
    <cellStyle name="常规 12 3 2 9" xfId="3166"/>
    <cellStyle name="常规 12 3 3 2 11" xfId="3167"/>
    <cellStyle name="常规 15 6 2 7" xfId="3168"/>
    <cellStyle name="常规 14 4 3 4 5" xfId="3169"/>
    <cellStyle name="常规 13 3 3 2 6" xfId="3170"/>
    <cellStyle name="常规 12 3 3 2 3 4" xfId="3171"/>
    <cellStyle name="常规 12 3 3 2 3 5" xfId="3172"/>
    <cellStyle name="常规 15 6 2 10" xfId="3173"/>
    <cellStyle name="常规 13 3 3 2 7" xfId="3174"/>
    <cellStyle name="常规 12 3 3 2 4 2" xfId="3175"/>
    <cellStyle name="常规 12 3 3 2 9" xfId="3176"/>
    <cellStyle name="常规 12 3 3 4 2" xfId="3177"/>
    <cellStyle name="常规 12 3 3 4 3" xfId="3178"/>
    <cellStyle name="常规 12 3 3 4 4" xfId="3179"/>
    <cellStyle name="常规 25 2 5" xfId="3180"/>
    <cellStyle name="常规 12 3 3 9" xfId="3181"/>
    <cellStyle name="常规 14 2 3 2 3" xfId="3182"/>
    <cellStyle name="常规 12 3 4 10" xfId="3183"/>
    <cellStyle name="常规 14 2 3 2 4" xfId="3184"/>
    <cellStyle name="常规 12 4 2 2 3 2" xfId="3185"/>
    <cellStyle name="常规 12 3 4 11" xfId="3186"/>
    <cellStyle name="常规 12 3 4 2" xfId="3187"/>
    <cellStyle name="常规 12 3 4 3" xfId="3188"/>
    <cellStyle name="常规 12 3 4 3 2" xfId="3189"/>
    <cellStyle name="常规 12 3 4 4" xfId="3190"/>
    <cellStyle name="常规 12 3 4 4 2" xfId="3191"/>
    <cellStyle name="常规 12 3 4 5" xfId="3192"/>
    <cellStyle name="常规 12 3 4 6" xfId="3193"/>
    <cellStyle name="常规 12 3 4 7" xfId="3194"/>
    <cellStyle name="常规 12 3 4 8" xfId="3195"/>
    <cellStyle name="常规 12 3 4 9" xfId="3196"/>
    <cellStyle name="常规 12 3 5" xfId="3197"/>
    <cellStyle name="常规 12 3 6" xfId="3198"/>
    <cellStyle name="常规 12 3 6 2" xfId="3199"/>
    <cellStyle name="常规 12 3 6 3" xfId="3200"/>
    <cellStyle name="常规 12 3 6 4" xfId="3201"/>
    <cellStyle name="常规 12 3 6 5" xfId="3202"/>
    <cellStyle name="常规 12 3 7" xfId="3203"/>
    <cellStyle name="常规 12 3 7 2" xfId="3204"/>
    <cellStyle name="常规 14 4 4 2" xfId="3205"/>
    <cellStyle name="常规 12 3 9" xfId="3206"/>
    <cellStyle name="常规 6 2 6 5" xfId="3207"/>
    <cellStyle name="常规 12 4" xfId="3208"/>
    <cellStyle name="常规 12 4 12" xfId="3209"/>
    <cellStyle name="常规 12 4 13" xfId="3210"/>
    <cellStyle name="常规 12 4 14" xfId="3211"/>
    <cellStyle name="常规 12 4 2 10" xfId="3212"/>
    <cellStyle name="常规 12 4 2 11" xfId="3213"/>
    <cellStyle name="常规 12 4 2 2" xfId="3214"/>
    <cellStyle name="常规 12 4 2 2 10" xfId="3215"/>
    <cellStyle name="常规 12 4 2 2 11" xfId="3216"/>
    <cellStyle name="常规 12 4 2 2 2 2" xfId="3217"/>
    <cellStyle name="常规 14 2 3 2 5" xfId="3218"/>
    <cellStyle name="常规 12 4 2 2 3 3" xfId="3219"/>
    <cellStyle name="常规 13 4 3 2 3 2" xfId="3220"/>
    <cellStyle name="常规 14 2 3 2 6" xfId="3221"/>
    <cellStyle name="常规 12 4 2 2 3 4" xfId="3222"/>
    <cellStyle name="常规 4 3 2 4 2" xfId="3223"/>
    <cellStyle name="常规 13 4 3 2 3 3" xfId="3224"/>
    <cellStyle name="常规 14 2 3 2 7" xfId="3225"/>
    <cellStyle name="常规 12 4 2 2 3 5" xfId="3226"/>
    <cellStyle name="常规 12 4 2 2 4" xfId="3227"/>
    <cellStyle name="常规 12 4 2 2 4 2" xfId="3228"/>
    <cellStyle name="常规 12 4 2 2 5" xfId="3229"/>
    <cellStyle name="常规 12 4 2 2 6" xfId="3230"/>
    <cellStyle name="常规 12 4 2 2 7" xfId="3231"/>
    <cellStyle name="常规 12 4 2 2 8" xfId="3232"/>
    <cellStyle name="常规 12 4 2 2 9" xfId="3233"/>
    <cellStyle name="常规 12 4 2 3" xfId="3234"/>
    <cellStyle name="常规 12 4 2 3 2" xfId="3235"/>
    <cellStyle name="常规 12 4 2 4" xfId="3236"/>
    <cellStyle name="常规 12 4 2 4 2" xfId="3237"/>
    <cellStyle name="常规 12 4 2 4 3" xfId="3238"/>
    <cellStyle name="常规 12 4 2 4 4" xfId="3239"/>
    <cellStyle name="常规 12 4 2 4 5" xfId="3240"/>
    <cellStyle name="常规 12 4 2 5" xfId="3241"/>
    <cellStyle name="常规 12 4 2 8" xfId="3242"/>
    <cellStyle name="常规 4 2 6 2" xfId="3243"/>
    <cellStyle name="常规 12 4 2 9" xfId="3244"/>
    <cellStyle name="常规 12 4 3 10" xfId="3245"/>
    <cellStyle name="常规 12 4 3 12" xfId="3246"/>
    <cellStyle name="常规 12 4 3 2 11" xfId="3247"/>
    <cellStyle name="常规 4 2 2 2 4 2" xfId="3248"/>
    <cellStyle name="常规 4 4 2 4 2" xfId="3249"/>
    <cellStyle name="常规 14 3 3 2 7" xfId="3250"/>
    <cellStyle name="常规 12 4 3 2 3 5" xfId="3251"/>
    <cellStyle name="常规 12 4 3 4 2" xfId="3252"/>
    <cellStyle name="常规 12 4 3 4 3" xfId="3253"/>
    <cellStyle name="常规 12 4 3 4 4" xfId="3254"/>
    <cellStyle name="常规 12 4 3 4 5" xfId="3255"/>
    <cellStyle name="常规 4 2 7 2" xfId="3256"/>
    <cellStyle name="常规 26 2 5" xfId="3257"/>
    <cellStyle name="常规 12 4 3 9" xfId="3258"/>
    <cellStyle name="常规 12 4 4 10" xfId="3259"/>
    <cellStyle name="常规 12 4 4 3 2" xfId="3260"/>
    <cellStyle name="常规 12 4 4 3 3" xfId="3261"/>
    <cellStyle name="常规 12 4 4 3 4" xfId="3262"/>
    <cellStyle name="常规 12 4 4 3 5" xfId="3263"/>
    <cellStyle name="常规 12 4 4 4" xfId="3264"/>
    <cellStyle name="常规 12 4 4 4 2" xfId="3265"/>
    <cellStyle name="常规 12 4 4 5" xfId="3266"/>
    <cellStyle name="常规 12 4 4 8" xfId="3267"/>
    <cellStyle name="常规 12 4 4 9" xfId="3268"/>
    <cellStyle name="常规 13 5 2 10" xfId="3269"/>
    <cellStyle name="常规 12 4 5" xfId="3270"/>
    <cellStyle name="常规 13 5 2 11" xfId="3271"/>
    <cellStyle name="常规 12 4 6" xfId="3272"/>
    <cellStyle name="常规 12 4 6 2" xfId="3273"/>
    <cellStyle name="常规 12 4 6 3" xfId="3274"/>
    <cellStyle name="常规 12 4 6 4" xfId="3275"/>
    <cellStyle name="好 3 2" xfId="3276"/>
    <cellStyle name="常规 12 4 6 5" xfId="3277"/>
    <cellStyle name="常规 12 4 7" xfId="3278"/>
    <cellStyle name="常规 12 4 7 2" xfId="3279"/>
    <cellStyle name="常规 12 5" xfId="3280"/>
    <cellStyle name="常规 12 5 11" xfId="3281"/>
    <cellStyle name="常规 12 5 2" xfId="3282"/>
    <cellStyle name="常规 12 5 2 10" xfId="3283"/>
    <cellStyle name="常规 12 5 2 11" xfId="3284"/>
    <cellStyle name="常规 15 2 4 8" xfId="3285"/>
    <cellStyle name="常规 12 5 2 2" xfId="3286"/>
    <cellStyle name="常规 12 7 4" xfId="3287"/>
    <cellStyle name="常规 12 5 2 2 2" xfId="3288"/>
    <cellStyle name="常规 15 2 4 9" xfId="3289"/>
    <cellStyle name="常规 12 5 2 3" xfId="3290"/>
    <cellStyle name="常规 12 5 2 3 2" xfId="3291"/>
    <cellStyle name="常规 12 5 2 3 3" xfId="3292"/>
    <cellStyle name="常规 12 5 2 3 4" xfId="3293"/>
    <cellStyle name="常规 12 5 2 3 5" xfId="3294"/>
    <cellStyle name="常规 12 5 2 4" xfId="3295"/>
    <cellStyle name="常规 12 5 2 5" xfId="3296"/>
    <cellStyle name="常规 12 5 2 6" xfId="3297"/>
    <cellStyle name="常规 12 5 2 7" xfId="3298"/>
    <cellStyle name="常规 12 5 2 8" xfId="3299"/>
    <cellStyle name="常规 12 5 3" xfId="3300"/>
    <cellStyle name="常规 12 5 4" xfId="3301"/>
    <cellStyle name="常规 12 5 4 5" xfId="3302"/>
    <cellStyle name="常规 12 5 5" xfId="3303"/>
    <cellStyle name="常规 12 5 6" xfId="3304"/>
    <cellStyle name="常规 12 5 7" xfId="3305"/>
    <cellStyle name="常规 14 4 6 2" xfId="3306"/>
    <cellStyle name="常规 12 5 9" xfId="3307"/>
    <cellStyle name="常规 12 6" xfId="3308"/>
    <cellStyle name="常规 12 6 10" xfId="3309"/>
    <cellStyle name="常规 12 6 11" xfId="3310"/>
    <cellStyle name="常规 12 6 12" xfId="3311"/>
    <cellStyle name="常规 12 6 2" xfId="3312"/>
    <cellStyle name="常规 12 6 2 2 2" xfId="3313"/>
    <cellStyle name="常规 12 6 2 5" xfId="3314"/>
    <cellStyle name="常规 12 6 2 6" xfId="3315"/>
    <cellStyle name="常规 12 6 2 7" xfId="3316"/>
    <cellStyle name="解释性文本 3 11" xfId="3317"/>
    <cellStyle name="常规 12 6 2 9" xfId="3318"/>
    <cellStyle name="常规 12 6 3" xfId="3319"/>
    <cellStyle name="常规 12 6 3 2" xfId="3320"/>
    <cellStyle name="常规 12 6 4" xfId="3321"/>
    <cellStyle name="常规 12 6 4 2" xfId="3322"/>
    <cellStyle name="常规 12 6 4 3" xfId="3323"/>
    <cellStyle name="常规 12 6 5" xfId="3324"/>
    <cellStyle name="常规 15 2 2 2 4" xfId="3325"/>
    <cellStyle name="输入 3 10" xfId="3326"/>
    <cellStyle name="常规 12 6 5 2" xfId="3327"/>
    <cellStyle name="常规 12 6 6" xfId="3328"/>
    <cellStyle name="常规 12 6 7" xfId="3329"/>
    <cellStyle name="常规 12 6 8" xfId="3330"/>
    <cellStyle name="输出 2 3 4" xfId="3331"/>
    <cellStyle name="常规 2 2 2" xfId="3332"/>
    <cellStyle name="常规 15 4 2 2 2 2" xfId="3333"/>
    <cellStyle name="常规 14 4 7 2" xfId="3334"/>
    <cellStyle name="常规 6 2 3 2 10" xfId="3335"/>
    <cellStyle name="常规 12 6 9" xfId="3336"/>
    <cellStyle name="常规 12 7" xfId="3337"/>
    <cellStyle name="常规 12 7 10" xfId="3338"/>
    <cellStyle name="常规 12 7 11" xfId="3339"/>
    <cellStyle name="常规 13 6 4 2" xfId="3340"/>
    <cellStyle name="常规 12 7 2" xfId="3341"/>
    <cellStyle name="常规 15 4 4 8" xfId="3342"/>
    <cellStyle name="常规 12 7 2 2" xfId="3343"/>
    <cellStyle name="常规 12 7 3" xfId="3344"/>
    <cellStyle name="常规 12 7 3 2" xfId="3345"/>
    <cellStyle name="常规 12 7 3 3" xfId="3346"/>
    <cellStyle name="常规 12 7 4 2" xfId="3347"/>
    <cellStyle name="常规 12 7 5" xfId="3348"/>
    <cellStyle name="常规 12 7 6" xfId="3349"/>
    <cellStyle name="常规 12 7 7" xfId="3350"/>
    <cellStyle name="常规 12 7 8" xfId="3351"/>
    <cellStyle name="常规 2 3 2" xfId="3352"/>
    <cellStyle name="常规 15 4 2 2 3 2" xfId="3353"/>
    <cellStyle name="常规 12 7 9" xfId="3354"/>
    <cellStyle name="常规 12 8" xfId="3355"/>
    <cellStyle name="常规 12 8 2" xfId="3356"/>
    <cellStyle name="常规 12 9" xfId="3357"/>
    <cellStyle name="常规 13" xfId="3358"/>
    <cellStyle name="常规 13 10" xfId="3359"/>
    <cellStyle name="常规 13 10 2" xfId="3360"/>
    <cellStyle name="常规 13 11" xfId="3361"/>
    <cellStyle name="常规 2 2 2 5 2 2" xfId="3362"/>
    <cellStyle name="常规 13 12" xfId="3363"/>
    <cellStyle name="常规 2 2 2 5 2 3" xfId="3364"/>
    <cellStyle name="常规 13 13" xfId="3365"/>
    <cellStyle name="常规 2 2 2 5 2 4" xfId="3366"/>
    <cellStyle name="常规 13 14" xfId="3367"/>
    <cellStyle name="常规 2 2 2 5 2 5" xfId="3368"/>
    <cellStyle name="常规 13 15" xfId="3369"/>
    <cellStyle name="常规 2 2 2 5 2 6" xfId="3370"/>
    <cellStyle name="常规 13 16" xfId="3371"/>
    <cellStyle name="常规 13 17" xfId="3372"/>
    <cellStyle name="常规 13 2 3 2 8" xfId="3373"/>
    <cellStyle name="常规 13 3 3 2 3 4" xfId="3374"/>
    <cellStyle name="常规 13 2 10" xfId="3375"/>
    <cellStyle name="常规 13 2 3 2 9" xfId="3376"/>
    <cellStyle name="常规 13 3 3 2 3 5" xfId="3377"/>
    <cellStyle name="常规 13 2 11" xfId="3378"/>
    <cellStyle name="常规 13 2 12" xfId="3379"/>
    <cellStyle name="常规 13 2 13" xfId="3380"/>
    <cellStyle name="常规 2 2 2 2 2 2 5" xfId="3381"/>
    <cellStyle name="注释 2 2 7" xfId="3382"/>
    <cellStyle name="常规 13 2 2 10" xfId="3383"/>
    <cellStyle name="常规 2 2 2 2 2 2 6" xfId="3384"/>
    <cellStyle name="注释 2 2 8" xfId="3385"/>
    <cellStyle name="常规 13 2 2 11" xfId="3386"/>
    <cellStyle name="注释 2 2 9" xfId="3387"/>
    <cellStyle name="常规 13 2 2 12" xfId="3388"/>
    <cellStyle name="常规 13 2 2 2" xfId="3389"/>
    <cellStyle name="常规 4 6 2 4" xfId="3390"/>
    <cellStyle name="常规 15 6 2 3 3" xfId="3391"/>
    <cellStyle name="常规 14 2 2 2 10" xfId="3392"/>
    <cellStyle name="常规 13 2 2 2 2" xfId="3393"/>
    <cellStyle name="常规 13 2 2 2 2 2" xfId="3394"/>
    <cellStyle name="常规 4 6 2 5" xfId="3395"/>
    <cellStyle name="常规 15 6 2 3 4" xfId="3396"/>
    <cellStyle name="常规 14 2 2 2 11" xfId="3397"/>
    <cellStyle name="常规 13 2 2 2 3" xfId="3398"/>
    <cellStyle name="强调文字颜色 1 3" xfId="3399"/>
    <cellStyle name="常规 14 2 3 2 3 2" xfId="3400"/>
    <cellStyle name="常规 13 2 2 2 3 4" xfId="3401"/>
    <cellStyle name="常规 14 2 3 2 3 3" xfId="3402"/>
    <cellStyle name="常规 13 2 2 2 3 5" xfId="3403"/>
    <cellStyle name="常规 4 6 2 6" xfId="3404"/>
    <cellStyle name="常规 15 6 2 3 5" xfId="3405"/>
    <cellStyle name="常规 13 2 2 2 4" xfId="3406"/>
    <cellStyle name="常规 13 2 2 2 4 2" xfId="3407"/>
    <cellStyle name="常规 13 2 2 2 5" xfId="3408"/>
    <cellStyle name="常规 13 2 2 2 6" xfId="3409"/>
    <cellStyle name="常规 13 2 2 2 7" xfId="3410"/>
    <cellStyle name="常规 13 2 2 2 8" xfId="3411"/>
    <cellStyle name="常规 13 2 2 2 9" xfId="3412"/>
    <cellStyle name="常规 13 2 2 3" xfId="3413"/>
    <cellStyle name="常规 4 2 4 3 4" xfId="3414"/>
    <cellStyle name="常规 13 2 2 3 2" xfId="3415"/>
    <cellStyle name="常规 13 2 2 4" xfId="3416"/>
    <cellStyle name="常规 13 2 2 4 2" xfId="3417"/>
    <cellStyle name="常规 13 2 2 4 3" xfId="3418"/>
    <cellStyle name="常规 13 2 2 5" xfId="3419"/>
    <cellStyle name="常规 13 2 2 5 2" xfId="3420"/>
    <cellStyle name="常规 13 2 2 6" xfId="3421"/>
    <cellStyle name="常规 13 2 2 7" xfId="3422"/>
    <cellStyle name="常规 13 2 2 8" xfId="3423"/>
    <cellStyle name="常规 13 2 2 9" xfId="3424"/>
    <cellStyle name="常规 13 2 3" xfId="3425"/>
    <cellStyle name="常规 13 4 3 5 2" xfId="3426"/>
    <cellStyle name="常规 13 2 3 10" xfId="3427"/>
    <cellStyle name="常规 13 2 3 11" xfId="3428"/>
    <cellStyle name="常规 13 2 3 2" xfId="3429"/>
    <cellStyle name="常规 13 2 3 2 10" xfId="3430"/>
    <cellStyle name="常规 13 2 3 2 11" xfId="3431"/>
    <cellStyle name="常规 9 4 4" xfId="3432"/>
    <cellStyle name="常规 13 2 3 2 2" xfId="3433"/>
    <cellStyle name="常规 9 4 5" xfId="3434"/>
    <cellStyle name="常规 13 2 3 2 3" xfId="3435"/>
    <cellStyle name="常规 9 4 6 2" xfId="3436"/>
    <cellStyle name="常规 13 2 3 2 4 2" xfId="3437"/>
    <cellStyle name="常规 13 2 3 3" xfId="3438"/>
    <cellStyle name="常规 9 5 4" xfId="3439"/>
    <cellStyle name="常规 13 2 3 3 2" xfId="3440"/>
    <cellStyle name="常规 13 2 3 4" xfId="3441"/>
    <cellStyle name="常规 9 6 4" xfId="3442"/>
    <cellStyle name="常规 13 2 3 4 2" xfId="3443"/>
    <cellStyle name="常规 9 6 5" xfId="3444"/>
    <cellStyle name="常规 13 2 3 4 3" xfId="3445"/>
    <cellStyle name="常规 9 6 6" xfId="3446"/>
    <cellStyle name="常规 13 2 3 4 4" xfId="3447"/>
    <cellStyle name="常规 9 6 7" xfId="3448"/>
    <cellStyle name="常规 13 2 3 4 5" xfId="3449"/>
    <cellStyle name="常规 13 2 3 5" xfId="3450"/>
    <cellStyle name="常规 9 7 4" xfId="3451"/>
    <cellStyle name="常规 13 2 3 5 2" xfId="3452"/>
    <cellStyle name="常规 13 2 3 6" xfId="3453"/>
    <cellStyle name="常规 13 2 3 7" xfId="3454"/>
    <cellStyle name="常规 13 2 3 8" xfId="3455"/>
    <cellStyle name="常规 13 2 4 10" xfId="3456"/>
    <cellStyle name="常规 13 2 4 11" xfId="3457"/>
    <cellStyle name="常规 13 2 4 3 5" xfId="3458"/>
    <cellStyle name="常规 13 2 4 4" xfId="3459"/>
    <cellStyle name="常规 13 2 4 5" xfId="3460"/>
    <cellStyle name="常规 13 4 4 2 2" xfId="3461"/>
    <cellStyle name="常规 13 2 4 6" xfId="3462"/>
    <cellStyle name="常规 13 2 4 7" xfId="3463"/>
    <cellStyle name="常规 13 2 5" xfId="3464"/>
    <cellStyle name="常规 13 2 6" xfId="3465"/>
    <cellStyle name="常规 13 2 6 5" xfId="3466"/>
    <cellStyle name="常规 13 2 7" xfId="3467"/>
    <cellStyle name="常规 13 2 7 2" xfId="3468"/>
    <cellStyle name="常规 14 5 3 2" xfId="3469"/>
    <cellStyle name="常规 13 2 9" xfId="3470"/>
    <cellStyle name="常规 13 3 10" xfId="3471"/>
    <cellStyle name="常规 13 3 11" xfId="3472"/>
    <cellStyle name="常规 15 5 2 3 2" xfId="3473"/>
    <cellStyle name="常规 13 3 12" xfId="3474"/>
    <cellStyle name="常规 15 5 2 3 3" xfId="3475"/>
    <cellStyle name="注释 2 2 3 2" xfId="3476"/>
    <cellStyle name="常规 13 3 13" xfId="3477"/>
    <cellStyle name="常规 15 5 2 3 4" xfId="3478"/>
    <cellStyle name="常规 13 3 14" xfId="3479"/>
    <cellStyle name="常规 13 3 2" xfId="3480"/>
    <cellStyle name="常规 13 3 2 10" xfId="3481"/>
    <cellStyle name="常规 14 2 3 4 4" xfId="3482"/>
    <cellStyle name="常规 13 6 2 6" xfId="3483"/>
    <cellStyle name="常规 13 3 2 11" xfId="3484"/>
    <cellStyle name="常规 14 2 3 4 5" xfId="3485"/>
    <cellStyle name="常规 13 6 2 7" xfId="3486"/>
    <cellStyle name="常规 13 3 2 2" xfId="3487"/>
    <cellStyle name="常规 17 3" xfId="3488"/>
    <cellStyle name="常规 13 3 2 2 10" xfId="3489"/>
    <cellStyle name="常规 13 3 2 2 11" xfId="3490"/>
    <cellStyle name="常规 13 3 2 2 2" xfId="3491"/>
    <cellStyle name="常规 13 3 2 2 2 2" xfId="3492"/>
    <cellStyle name="常规 13 3 2 2 3" xfId="3493"/>
    <cellStyle name="好 3" xfId="3494"/>
    <cellStyle name="常规 13 3 2 2 3 2" xfId="3495"/>
    <cellStyle name="好 4" xfId="3496"/>
    <cellStyle name="常规 13 3 2 2 3 3" xfId="3497"/>
    <cellStyle name="常规 13 3 2 2 4" xfId="3498"/>
    <cellStyle name="常规 13 3 2 2 4 2" xfId="3499"/>
    <cellStyle name="常规 13 3 2 2 5" xfId="3500"/>
    <cellStyle name="常规 13 3 2 2 6" xfId="3501"/>
    <cellStyle name="常规 13 3 2 2 7" xfId="3502"/>
    <cellStyle name="常规 13 3 2 2 8" xfId="3503"/>
    <cellStyle name="常规 13 3 2 2 9" xfId="3504"/>
    <cellStyle name="常规 13 3 2 3" xfId="3505"/>
    <cellStyle name="常规 17 4" xfId="3506"/>
    <cellStyle name="常规 13 3 2 4" xfId="3507"/>
    <cellStyle name="常规 17 5" xfId="3508"/>
    <cellStyle name="常规 13 3 2 4 2" xfId="3509"/>
    <cellStyle name="常规 13 3 2 4 3" xfId="3510"/>
    <cellStyle name="常规 13 3 2 4 4" xfId="3511"/>
    <cellStyle name="常规 13 3 2 4 5" xfId="3512"/>
    <cellStyle name="常规 13 3 2 5" xfId="3513"/>
    <cellStyle name="常规 17 6" xfId="3514"/>
    <cellStyle name="常规 13 3 2 5 2" xfId="3515"/>
    <cellStyle name="常规 13 3 2 6" xfId="3516"/>
    <cellStyle name="常规 17 7" xfId="3517"/>
    <cellStyle name="常规 13 3 3" xfId="3518"/>
    <cellStyle name="常规 13 3 3 2 10" xfId="3519"/>
    <cellStyle name="常规 4 2 4 2 2" xfId="3520"/>
    <cellStyle name="常规 13 3 3 2 11" xfId="3521"/>
    <cellStyle name="常规 9 3 8" xfId="3522"/>
    <cellStyle name="常规 13 3 3 2 2 2" xfId="3523"/>
    <cellStyle name="常规 15 6 2 11" xfId="3524"/>
    <cellStyle name="常规 13 3 3 2 8" xfId="3525"/>
    <cellStyle name="常规 13 3 3 2 9" xfId="3526"/>
    <cellStyle name="常规 2 2 2 5 9" xfId="3527"/>
    <cellStyle name="常规 13 3 3 4 2" xfId="3528"/>
    <cellStyle name="常规 13 3 3 4 3" xfId="3529"/>
    <cellStyle name="常规 13 3 3 5 2" xfId="3530"/>
    <cellStyle name="常规 13 3 3 9" xfId="3531"/>
    <cellStyle name="常规 13 3 4" xfId="3532"/>
    <cellStyle name="常规 13 3 4 4" xfId="3533"/>
    <cellStyle name="常规 24 5" xfId="3534"/>
    <cellStyle name="常规 13 3 4 4 2" xfId="3535"/>
    <cellStyle name="常规 14 5 2 10" xfId="3536"/>
    <cellStyle name="常规 13 3 4 5" xfId="3537"/>
    <cellStyle name="常规 24 6" xfId="3538"/>
    <cellStyle name="常规 13 3 4 6" xfId="3539"/>
    <cellStyle name="常规 13 3 4 7" xfId="3540"/>
    <cellStyle name="常规 13 3 5" xfId="3541"/>
    <cellStyle name="常规 13 3 6" xfId="3542"/>
    <cellStyle name="常规 13 3 6 2" xfId="3543"/>
    <cellStyle name="常规 26 3" xfId="3544"/>
    <cellStyle name="常规 13 3 6 3" xfId="3545"/>
    <cellStyle name="常规 26 4" xfId="3546"/>
    <cellStyle name="常规 13 3 6 4" xfId="3547"/>
    <cellStyle name="常规 26 5" xfId="3548"/>
    <cellStyle name="常规 13 3 6 5" xfId="3549"/>
    <cellStyle name="常规 26 6" xfId="3550"/>
    <cellStyle name="常规 15 5 2 10" xfId="3551"/>
    <cellStyle name="常规 13 3 7" xfId="3552"/>
    <cellStyle name="常规 13 3 7 2" xfId="3553"/>
    <cellStyle name="常规 27 3" xfId="3554"/>
    <cellStyle name="常规 13 4 12" xfId="3555"/>
    <cellStyle name="常规 13 4 13" xfId="3556"/>
    <cellStyle name="常规 13 4 14" xfId="3557"/>
    <cellStyle name="常规 13 4 2" xfId="3558"/>
    <cellStyle name="常规 13 4 2 10" xfId="3559"/>
    <cellStyle name="常规 13 4 2 11" xfId="3560"/>
    <cellStyle name="常规 13 4 2 12" xfId="3561"/>
    <cellStyle name="常规 13 4 2 2" xfId="3562"/>
    <cellStyle name="常规 13 4 2 2 10" xfId="3563"/>
    <cellStyle name="常规 13 4 2 2 2" xfId="3564"/>
    <cellStyle name="常规 13 4 2 2 2 2" xfId="3565"/>
    <cellStyle name="常规 13 4 2 2 3 2" xfId="3566"/>
    <cellStyle name="常规 13 4 2 2 3 3" xfId="3567"/>
    <cellStyle name="常规 4 2 2 4 2" xfId="3568"/>
    <cellStyle name="常规 13 4 2 2 3 4" xfId="3569"/>
    <cellStyle name="常规 4 2 2 4 3" xfId="3570"/>
    <cellStyle name="常规 6 6 3" xfId="3571"/>
    <cellStyle name="常规 14 4 3 2 3 2" xfId="3572"/>
    <cellStyle name="常规 13 4 2 2 3 5" xfId="3573"/>
    <cellStyle name="常规 4 2 2 4 4" xfId="3574"/>
    <cellStyle name="常规 6 6 4" xfId="3575"/>
    <cellStyle name="常规 14 4 3 2 3 3" xfId="3576"/>
    <cellStyle name="常规 13 4 2 4" xfId="3577"/>
    <cellStyle name="常规 13 4 2 4 2" xfId="3578"/>
    <cellStyle name="常规 13 4 2 4 3" xfId="3579"/>
    <cellStyle name="常规 13 4 2 5" xfId="3580"/>
    <cellStyle name="常规 13 4 2 5 2" xfId="3581"/>
    <cellStyle name="常规 13 4 2 6" xfId="3582"/>
    <cellStyle name="常规 13 4 2 7" xfId="3583"/>
    <cellStyle name="常规 13 4 2 8" xfId="3584"/>
    <cellStyle name="常规 13 4 2 9" xfId="3585"/>
    <cellStyle name="常规 13 4 3" xfId="3586"/>
    <cellStyle name="常规 9 4 3 4 4" xfId="3587"/>
    <cellStyle name="常规 13 4 3 10" xfId="3588"/>
    <cellStyle name="常规 9 4 3 4 5" xfId="3589"/>
    <cellStyle name="常规 13 4 3 11" xfId="3590"/>
    <cellStyle name="常规 13 4 3 12" xfId="3591"/>
    <cellStyle name="常规 2 2 6" xfId="3592"/>
    <cellStyle name="常规 13 4 3 2 10" xfId="3593"/>
    <cellStyle name="常规 2 2 7" xfId="3594"/>
    <cellStyle name="常规 13 4 3 2 11" xfId="3595"/>
    <cellStyle name="常规 13 4 3 2 2 2" xfId="3596"/>
    <cellStyle name="常规 4 3 2 4 3" xfId="3597"/>
    <cellStyle name="常规 13 4 3 2 3 4" xfId="3598"/>
    <cellStyle name="常规 14 2 3 2 8" xfId="3599"/>
    <cellStyle name="常规 2 2 10" xfId="3600"/>
    <cellStyle name="常规 15 5 2" xfId="3601"/>
    <cellStyle name="常规 4 3 2 4 4" xfId="3602"/>
    <cellStyle name="常规 13 4 3 2 3 5" xfId="3603"/>
    <cellStyle name="常规 14 2 3 2 9" xfId="3604"/>
    <cellStyle name="常规 13 4 3 4 2" xfId="3605"/>
    <cellStyle name="常规 13 4 3 4 3" xfId="3606"/>
    <cellStyle name="常规 13 4 3 9" xfId="3607"/>
    <cellStyle name="常规 13 4 4" xfId="3608"/>
    <cellStyle name="常规 13 4 4 10" xfId="3609"/>
    <cellStyle name="常规 14 3 2" xfId="3610"/>
    <cellStyle name="常规 13 4 4 11" xfId="3611"/>
    <cellStyle name="常规 13 4 4 2" xfId="3612"/>
    <cellStyle name="常规 13 4 4 3" xfId="3613"/>
    <cellStyle name="常规 13 4 4 3 5" xfId="3614"/>
    <cellStyle name="常规 13 4 4 4" xfId="3615"/>
    <cellStyle name="常规 13 4 4 4 2" xfId="3616"/>
    <cellStyle name="常规 13 4 4 5" xfId="3617"/>
    <cellStyle name="常规 13 4 4 6" xfId="3618"/>
    <cellStyle name="常规 13 4 4 7" xfId="3619"/>
    <cellStyle name="常规 13 4 4 9" xfId="3620"/>
    <cellStyle name="常规 13 4 5" xfId="3621"/>
    <cellStyle name="常规 13 4 6" xfId="3622"/>
    <cellStyle name="常规 13 4 6 2" xfId="3623"/>
    <cellStyle name="常规 13 4 6 3" xfId="3624"/>
    <cellStyle name="常规 13 4 7" xfId="3625"/>
    <cellStyle name="常规 13 4 7 2" xfId="3626"/>
    <cellStyle name="常规 14 5 5 2" xfId="3627"/>
    <cellStyle name="常规 13 4 9" xfId="3628"/>
    <cellStyle name="常规 6 3 2 2 9" xfId="3629"/>
    <cellStyle name="常规 13 5 10" xfId="3630"/>
    <cellStyle name="常规 13 5 11" xfId="3631"/>
    <cellStyle name="常规 13 5 12" xfId="3632"/>
    <cellStyle name="常规 13 5 2" xfId="3633"/>
    <cellStyle name="常规 13 5 2 4 2" xfId="3634"/>
    <cellStyle name="常规 7 6 2 10" xfId="3635"/>
    <cellStyle name="常规 13 5 2 9" xfId="3636"/>
    <cellStyle name="常规 13 5 3" xfId="3637"/>
    <cellStyle name="常规 13 5 4" xfId="3638"/>
    <cellStyle name="常规 13 5 5" xfId="3639"/>
    <cellStyle name="常规 4 2 3 2 10" xfId="3640"/>
    <cellStyle name="常规 7 4 10" xfId="3641"/>
    <cellStyle name="常规 13 5 5 2" xfId="3642"/>
    <cellStyle name="常规 13 5 6" xfId="3643"/>
    <cellStyle name="常规 13 5 7" xfId="3644"/>
    <cellStyle name="常规 13 5 8" xfId="3645"/>
    <cellStyle name="常规 13 5 9" xfId="3646"/>
    <cellStyle name="常规 13 6 11" xfId="3647"/>
    <cellStyle name="常规 13 6 12" xfId="3648"/>
    <cellStyle name="常规 13 6 2 11" xfId="3649"/>
    <cellStyle name="常规 13 6 2 2" xfId="3650"/>
    <cellStyle name="常规 13 6 2 2 2" xfId="3651"/>
    <cellStyle name="常规 13 6 2 3" xfId="3652"/>
    <cellStyle name="常规 14 2 3 4 2" xfId="3653"/>
    <cellStyle name="常规 13 6 2 4" xfId="3654"/>
    <cellStyle name="常规 13 6 2 4 2" xfId="3655"/>
    <cellStyle name="常规 14 2 3 4 3" xfId="3656"/>
    <cellStyle name="常规 13 6 2 5" xfId="3657"/>
    <cellStyle name="常规 13 6 2 9" xfId="3658"/>
    <cellStyle name="常规 13 6 3" xfId="3659"/>
    <cellStyle name="常规 13 6 3 2" xfId="3660"/>
    <cellStyle name="常规 13 6 4" xfId="3661"/>
    <cellStyle name="常规 13 6 4 3" xfId="3662"/>
    <cellStyle name="常规 13 6 5" xfId="3663"/>
    <cellStyle name="常规 15 3 2 2 4" xfId="3664"/>
    <cellStyle name="常规 13 6 5 2" xfId="3665"/>
    <cellStyle name="常规 13 6 6" xfId="3666"/>
    <cellStyle name="常规 13 6 7" xfId="3667"/>
    <cellStyle name="常规 13 6 8" xfId="3668"/>
    <cellStyle name="常规 13 6 9" xfId="3669"/>
    <cellStyle name="常规 13 7 3 3" xfId="3670"/>
    <cellStyle name="常规 13 9 3" xfId="3671"/>
    <cellStyle name="常规 13 9 4" xfId="3672"/>
    <cellStyle name="常规 13 9 5" xfId="3673"/>
    <cellStyle name="常规 14" xfId="3674"/>
    <cellStyle name="常规 15 2 2 11" xfId="3675"/>
    <cellStyle name="常规 14 2 10" xfId="3676"/>
    <cellStyle name="常规 15 2 2 12" xfId="3677"/>
    <cellStyle name="常规 14 2 11" xfId="3678"/>
    <cellStyle name="常规 14 2 2" xfId="3679"/>
    <cellStyle name="常规 14 2 2 10" xfId="3680"/>
    <cellStyle name="常规 14 2 2 11" xfId="3681"/>
    <cellStyle name="常规 14 2 2 12" xfId="3682"/>
    <cellStyle name="常规 15 2 2 2 7" xfId="3683"/>
    <cellStyle name="常规 14 2 2 2" xfId="3684"/>
    <cellStyle name="常规 14 2 2 2 2" xfId="3685"/>
    <cellStyle name="常规 14 2 2 2 3" xfId="3686"/>
    <cellStyle name="常规 15 2 3 2 3 2" xfId="3687"/>
    <cellStyle name="常规 14 2 2 2 3 4" xfId="3688"/>
    <cellStyle name="常规 15 2 3 2 3 3" xfId="3689"/>
    <cellStyle name="常规 14 2 2 2 3 5" xfId="3690"/>
    <cellStyle name="常规 14 2 2 2 4" xfId="3691"/>
    <cellStyle name="常规 14 2 2 2 5" xfId="3692"/>
    <cellStyle name="常规 14 2 2 2 6" xfId="3693"/>
    <cellStyle name="常规 14 2 2 2 7" xfId="3694"/>
    <cellStyle name="常规 14 2 2 2 8" xfId="3695"/>
    <cellStyle name="常规 14 4 2 10" xfId="3696"/>
    <cellStyle name="常规 14 5 2" xfId="3697"/>
    <cellStyle name="常规 14 2 2 2 9" xfId="3698"/>
    <cellStyle name="常规 15 2 2 2 8" xfId="3699"/>
    <cellStyle name="常规 14 2 2 3" xfId="3700"/>
    <cellStyle name="常规 15 2 2 2 9" xfId="3701"/>
    <cellStyle name="常规 14 2 2 4" xfId="3702"/>
    <cellStyle name="常规 14 2 2 5" xfId="3703"/>
    <cellStyle name="常规 14 2 2 6" xfId="3704"/>
    <cellStyle name="常规 14 2 2 7" xfId="3705"/>
    <cellStyle name="常规 14 2 2 8" xfId="3706"/>
    <cellStyle name="常规 14 2 2 9" xfId="3707"/>
    <cellStyle name="常规 14 2 3" xfId="3708"/>
    <cellStyle name="常规 14 2 3 10" xfId="3709"/>
    <cellStyle name="常规 14 2 3 11" xfId="3710"/>
    <cellStyle name="常规 15 4 5 2" xfId="3711"/>
    <cellStyle name="常规 14 2 3 12" xfId="3712"/>
    <cellStyle name="常规 14 2 3 2 10" xfId="3713"/>
    <cellStyle name="常规 14 2 3 2 11" xfId="3714"/>
    <cellStyle name="常规 14 2 3 2 2" xfId="3715"/>
    <cellStyle name="常规 14 2 3 2 2 2" xfId="3716"/>
    <cellStyle name="常规 15 2 4 11" xfId="3717"/>
    <cellStyle name="常规 2 2 2 5 3" xfId="3718"/>
    <cellStyle name="常规 14 4 10" xfId="3719"/>
    <cellStyle name="强调文字颜色 2 3" xfId="3720"/>
    <cellStyle name="常规 14 2 3 2 4 2" xfId="3721"/>
    <cellStyle name="常规 14 2 3 3" xfId="3722"/>
    <cellStyle name="常规 14 2 3 3 2" xfId="3723"/>
    <cellStyle name="常规 14 2 3 4" xfId="3724"/>
    <cellStyle name="常规 14 2 4" xfId="3725"/>
    <cellStyle name="常规 14 2 4 2 2" xfId="3726"/>
    <cellStyle name="常规 14 2 4 3" xfId="3727"/>
    <cellStyle name="常规 14 2 4 3 2" xfId="3728"/>
    <cellStyle name="常规 14 2 4 3 3" xfId="3729"/>
    <cellStyle name="常规 14 2 4 3 4" xfId="3730"/>
    <cellStyle name="常规 14 2 4 3 5" xfId="3731"/>
    <cellStyle name="常规 14 2 4 4" xfId="3732"/>
    <cellStyle name="常规 2 2 2 8" xfId="3733"/>
    <cellStyle name="常规 14 2 6 5" xfId="3734"/>
    <cellStyle name="常规 14 2 8" xfId="3735"/>
    <cellStyle name="常规 14 6 3 2" xfId="3736"/>
    <cellStyle name="常规 14 2 9" xfId="3737"/>
    <cellStyle name="常规 15 2 3 2 7" xfId="3738"/>
    <cellStyle name="常规 14 3 2 2" xfId="3739"/>
    <cellStyle name="常规 2 2 9" xfId="3740"/>
    <cellStyle name="常规 9 2 3 2 3 2" xfId="3741"/>
    <cellStyle name="常规 14 3 2 2 10" xfId="3742"/>
    <cellStyle name="常规 14 3 2 2 2" xfId="3743"/>
    <cellStyle name="常规 15 4 3 2 9" xfId="3744"/>
    <cellStyle name="常规 14 3 2 2 2 2" xfId="3745"/>
    <cellStyle name="常规 14 3 2 2 3" xfId="3746"/>
    <cellStyle name="常规 14 3 2 2 3 2" xfId="3747"/>
    <cellStyle name="常规 14 3 2 2 3 3" xfId="3748"/>
    <cellStyle name="常规 15 3 3 2 3 2" xfId="3749"/>
    <cellStyle name="常规 14 3 2 2 3 4" xfId="3750"/>
    <cellStyle name="常规 15 3 3 2 3 3" xfId="3751"/>
    <cellStyle name="常规 14 3 2 2 3 5" xfId="3752"/>
    <cellStyle name="常规 14 3 2 2 4" xfId="3753"/>
    <cellStyle name="常规 14 3 2 2 5" xfId="3754"/>
    <cellStyle name="常规 14 3 2 2 6" xfId="3755"/>
    <cellStyle name="常规 14 3 2 2 7" xfId="3756"/>
    <cellStyle name="常规 14 3 2 2 8" xfId="3757"/>
    <cellStyle name="常规 14 3 2 2 9" xfId="3758"/>
    <cellStyle name="常规 15 2 3 2 8" xfId="3759"/>
    <cellStyle name="常规 14 3 2 3" xfId="3760"/>
    <cellStyle name="常规 15 2 3 2 9" xfId="3761"/>
    <cellStyle name="常规 14 3 2 4" xfId="3762"/>
    <cellStyle name="常规 14 5 2 6" xfId="3763"/>
    <cellStyle name="常规 14 3 2 4 4" xfId="3764"/>
    <cellStyle name="常规 14 5 2 7" xfId="3765"/>
    <cellStyle name="常规 14 3 2 4 5" xfId="3766"/>
    <cellStyle name="常规 14 3 2 5" xfId="3767"/>
    <cellStyle name="常规 4 7 11" xfId="3768"/>
    <cellStyle name="常规 14 3 2 5 2" xfId="3769"/>
    <cellStyle name="常规 14 3 3" xfId="3770"/>
    <cellStyle name="常规 14 3 3 2 10" xfId="3771"/>
    <cellStyle name="常规 14 3 3 2 11" xfId="3772"/>
    <cellStyle name="常规 14 3 3 2 2 2" xfId="3773"/>
    <cellStyle name="常规 4 4 2 4 3" xfId="3774"/>
    <cellStyle name="常规 14 3 3 2 8" xfId="3775"/>
    <cellStyle name="常规 4 4 2 4 4" xfId="3776"/>
    <cellStyle name="常规 14 3 3 2 9" xfId="3777"/>
    <cellStyle name="常规 14 3 3 5 2" xfId="3778"/>
    <cellStyle name="常规 14 3 4" xfId="3779"/>
    <cellStyle name="常规 14 3 4 10" xfId="3780"/>
    <cellStyle name="常规 14 3 4 11" xfId="3781"/>
    <cellStyle name="常规 14 3 4 3" xfId="3782"/>
    <cellStyle name="常规 14 3 4 3 4" xfId="3783"/>
    <cellStyle name="常规 14 3 4 3 5" xfId="3784"/>
    <cellStyle name="常规 14 3 4 4" xfId="3785"/>
    <cellStyle name="常规 14 3 4 7" xfId="3786"/>
    <cellStyle name="常规 14 3 6 3" xfId="3787"/>
    <cellStyle name="常规 14 3 6 4" xfId="3788"/>
    <cellStyle name="常规 14 3 6 5" xfId="3789"/>
    <cellStyle name="常规 14 3 8" xfId="3790"/>
    <cellStyle name="常规 14 6 4 2" xfId="3791"/>
    <cellStyle name="常规 14 3 9" xfId="3792"/>
    <cellStyle name="常规 14 4" xfId="3793"/>
    <cellStyle name="常规 2 2 2 5 4" xfId="3794"/>
    <cellStyle name="常规 14 4 11" xfId="3795"/>
    <cellStyle name="计算 3 4 2" xfId="3796"/>
    <cellStyle name="常规 2 2 2 5 6" xfId="3797"/>
    <cellStyle name="常规 14 4 13" xfId="3798"/>
    <cellStyle name="常规 2 2 2 5 7" xfId="3799"/>
    <cellStyle name="常规 14 4 14" xfId="3800"/>
    <cellStyle name="常规 14 4 2" xfId="3801"/>
    <cellStyle name="常规 14 4 2 11" xfId="3802"/>
    <cellStyle name="常规 14 5 3" xfId="3803"/>
    <cellStyle name="常规 14 4 2 12" xfId="3804"/>
    <cellStyle name="常规 14 5 4" xfId="3805"/>
    <cellStyle name="常规 14 4 2 2 11" xfId="3806"/>
    <cellStyle name="常规 14 4 2 2 2" xfId="3807"/>
    <cellStyle name="常规 7 4 3 12" xfId="3808"/>
    <cellStyle name="常规 14 4 2 2 2 2" xfId="3809"/>
    <cellStyle name="常规 14 4 2 2 3" xfId="3810"/>
    <cellStyle name="常规 14 4 2 2 3 2" xfId="3811"/>
    <cellStyle name="常规 14 4 2 2 3 3" xfId="3812"/>
    <cellStyle name="常规 15 4 3 2 3 2" xfId="3813"/>
    <cellStyle name="常规 14 4 2 2 3 4" xfId="3814"/>
    <cellStyle name="常规 15 4 3 2 3 3" xfId="3815"/>
    <cellStyle name="常规 14 4 2 2 3 5" xfId="3816"/>
    <cellStyle name="常规 14 4 2 2 4" xfId="3817"/>
    <cellStyle name="常规 14 4 2 2 5" xfId="3818"/>
    <cellStyle name="常规 14 4 2 2 6" xfId="3819"/>
    <cellStyle name="常规 14 4 2 2 7" xfId="3820"/>
    <cellStyle name="常规 14 4 2 2 8" xfId="3821"/>
    <cellStyle name="常规 14 4 2 2 9" xfId="3822"/>
    <cellStyle name="常规 14 4 2 3 2" xfId="3823"/>
    <cellStyle name="常规 15 5 2 4" xfId="3824"/>
    <cellStyle name="常规 14 4 2 4 2" xfId="3825"/>
    <cellStyle name="常规 14 5 12" xfId="3826"/>
    <cellStyle name="常规 15 5 2 5" xfId="3827"/>
    <cellStyle name="常规 14 4 2 4 3" xfId="3828"/>
    <cellStyle name="常规 15 5 2 6" xfId="3829"/>
    <cellStyle name="常规 14 4 2 4 4" xfId="3830"/>
    <cellStyle name="常规 15 5 2 7" xfId="3831"/>
    <cellStyle name="常规 14 4 2 4 5" xfId="3832"/>
    <cellStyle name="常规 9 7 11" xfId="3833"/>
    <cellStyle name="常规 14 4 2 5 2" xfId="3834"/>
    <cellStyle name="常规 14 4 2 6" xfId="3835"/>
    <cellStyle name="常规 14 4 2 7" xfId="3836"/>
    <cellStyle name="常规 14 4 2 8" xfId="3837"/>
    <cellStyle name="常规 14 4 2 9" xfId="3838"/>
    <cellStyle name="常规 14 4 3" xfId="3839"/>
    <cellStyle name="常规 14 4 3 10" xfId="3840"/>
    <cellStyle name="常规 14 4 3 11" xfId="3841"/>
    <cellStyle name="常规 14 4 3 12" xfId="3842"/>
    <cellStyle name="常规 6 5 3" xfId="3843"/>
    <cellStyle name="常规 14 4 3 2 2 2" xfId="3844"/>
    <cellStyle name="常规 4 2 2 4 5" xfId="3845"/>
    <cellStyle name="常规 6 6 5" xfId="3846"/>
    <cellStyle name="常规 14 4 3 2 3 4" xfId="3847"/>
    <cellStyle name="常规 14 4 3 2 6" xfId="3848"/>
    <cellStyle name="常规 4 2 3 2 4 2" xfId="3849"/>
    <cellStyle name="常规 4 5 2 4 2" xfId="3850"/>
    <cellStyle name="常规 14 4 3 2 7" xfId="3851"/>
    <cellStyle name="常规 14 4 3 2 8" xfId="3852"/>
    <cellStyle name="常规 14 4 3 5 2" xfId="3853"/>
    <cellStyle name="常规 14 4 4" xfId="3854"/>
    <cellStyle name="常规 14 4 4 2 2" xfId="3855"/>
    <cellStyle name="常规 14 4 4 3" xfId="3856"/>
    <cellStyle name="常规 14 4 4 3 5" xfId="3857"/>
    <cellStyle name="常规 14 4 4 4" xfId="3858"/>
    <cellStyle name="常规 14 4 4 4 2" xfId="3859"/>
    <cellStyle name="常规 14 4 4 5" xfId="3860"/>
    <cellStyle name="常规 14 4 4 6" xfId="3861"/>
    <cellStyle name="常规 14 4 4 7" xfId="3862"/>
    <cellStyle name="常规 14 4 6 3" xfId="3863"/>
    <cellStyle name="常规 14 4 6 4" xfId="3864"/>
    <cellStyle name="常规 14 4 6 5" xfId="3865"/>
    <cellStyle name="常规 14 6 5 2" xfId="3866"/>
    <cellStyle name="常规 2 4" xfId="3867"/>
    <cellStyle name="常规 15 4 2 2 4" xfId="3868"/>
    <cellStyle name="常规 14 4 9" xfId="3869"/>
    <cellStyle name="常规 15 5 2 2" xfId="3870"/>
    <cellStyle name="常规 14 5 10" xfId="3871"/>
    <cellStyle name="常规 15 5 2 3" xfId="3872"/>
    <cellStyle name="常规 14 5 11" xfId="3873"/>
    <cellStyle name="常规 14 5 2 11" xfId="3874"/>
    <cellStyle name="常规 14 5 2 2 2" xfId="3875"/>
    <cellStyle name="常规 14 5 2 3 2" xfId="3876"/>
    <cellStyle name="常规 14 5 2 4 2" xfId="3877"/>
    <cellStyle name="常规 14 5 2 8" xfId="3878"/>
    <cellStyle name="常规 14 5 2 9" xfId="3879"/>
    <cellStyle name="常规 14 5 4 5" xfId="3880"/>
    <cellStyle name="常规 14 5 5" xfId="3881"/>
    <cellStyle name="常规 14 5 6" xfId="3882"/>
    <cellStyle name="常规 3 2" xfId="3883"/>
    <cellStyle name="常规 15 4 2 3 2" xfId="3884"/>
    <cellStyle name="常规 14 5 7" xfId="3885"/>
    <cellStyle name="常规 3 3" xfId="3886"/>
    <cellStyle name="常规 14 5 8" xfId="3887"/>
    <cellStyle name="常规 3 4" xfId="3888"/>
    <cellStyle name="常规 14 5 9" xfId="3889"/>
    <cellStyle name="常规 14 6 10" xfId="3890"/>
    <cellStyle name="常规 14 6 11" xfId="3891"/>
    <cellStyle name="常规 14 6 12" xfId="3892"/>
    <cellStyle name="常规 14 6 2" xfId="3893"/>
    <cellStyle name="常规 14 6 2 2 2" xfId="3894"/>
    <cellStyle name="常规 14 6 2 3 2" xfId="3895"/>
    <cellStyle name="常规 14 6 2 4 2" xfId="3896"/>
    <cellStyle name="常规 14 6 3" xfId="3897"/>
    <cellStyle name="常规 14 6 4" xfId="3898"/>
    <cellStyle name="常规 14 6 4 3" xfId="3899"/>
    <cellStyle name="常规 14 6 4 4" xfId="3900"/>
    <cellStyle name="常规 14 6 4 5" xfId="3901"/>
    <cellStyle name="常规 14 6 5" xfId="3902"/>
    <cellStyle name="常规 14 6 6" xfId="3903"/>
    <cellStyle name="常规 4 2" xfId="3904"/>
    <cellStyle name="常规 15 4 2 4 2" xfId="3905"/>
    <cellStyle name="常规 14 6 7" xfId="3906"/>
    <cellStyle name="常规 4 3" xfId="3907"/>
    <cellStyle name="常规 15 4 2 4 3" xfId="3908"/>
    <cellStyle name="常规 14 6 8" xfId="3909"/>
    <cellStyle name="常规 4 2 2" xfId="3910"/>
    <cellStyle name="常规 15 4 2 4 4" xfId="3911"/>
    <cellStyle name="常规 14 6 9" xfId="3912"/>
    <cellStyle name="常规 14 7 10" xfId="3913"/>
    <cellStyle name="常规 14 7 11" xfId="3914"/>
    <cellStyle name="常规 15 2 9" xfId="3915"/>
    <cellStyle name="常规 14 7 3 2" xfId="3916"/>
    <cellStyle name="常规 14 7 3 3" xfId="3917"/>
    <cellStyle name="常规 14 7 3 4" xfId="3918"/>
    <cellStyle name="常规 14 7 3 5" xfId="3919"/>
    <cellStyle name="常规 15 3 9" xfId="3920"/>
    <cellStyle name="常规 14 7 4 2" xfId="3921"/>
    <cellStyle name="常规 15 4 2 5 2" xfId="3922"/>
    <cellStyle name="常规 14 7 7" xfId="3923"/>
    <cellStyle name="输出 2 10" xfId="3924"/>
    <cellStyle name="常规 14 7 8" xfId="3925"/>
    <cellStyle name="输出 2 11" xfId="3926"/>
    <cellStyle name="常规 14 7 9" xfId="3927"/>
    <cellStyle name="常规 14 9 3" xfId="3928"/>
    <cellStyle name="常规 14 9 4" xfId="3929"/>
    <cellStyle name="常规 15 10" xfId="3930"/>
    <cellStyle name="常规 15 11" xfId="3931"/>
    <cellStyle name="常规 15 16" xfId="3932"/>
    <cellStyle name="常规 15 17" xfId="3933"/>
    <cellStyle name="常规 15 2 2" xfId="3934"/>
    <cellStyle name="常规 15 2 2 10" xfId="3935"/>
    <cellStyle name="常规 15 3 2 2 7" xfId="3936"/>
    <cellStyle name="常规 15 2 2 2" xfId="3937"/>
    <cellStyle name="常规 15 2 2 2 10" xfId="3938"/>
    <cellStyle name="常规 15 2 2 2 11" xfId="3939"/>
    <cellStyle name="常规 15 2 2 2 2" xfId="3940"/>
    <cellStyle name="常规 7 2 12" xfId="3941"/>
    <cellStyle name="常规 6 4 4 6" xfId="3942"/>
    <cellStyle name="常规 15 2 2 2 2 2" xfId="3943"/>
    <cellStyle name="常规 15 2 2 2 3" xfId="3944"/>
    <cellStyle name="常规 15 2 2 2 3 4" xfId="3945"/>
    <cellStyle name="常规 15 2 2 2 3 5" xfId="3946"/>
    <cellStyle name="常规 15 2 2 2 5" xfId="3947"/>
    <cellStyle name="常规 15 3 2 2 8" xfId="3948"/>
    <cellStyle name="常规 15 2 2 3" xfId="3949"/>
    <cellStyle name="常规 15 3 2 2 9" xfId="3950"/>
    <cellStyle name="常规 15 2 2 4" xfId="3951"/>
    <cellStyle name="常规 15 2 2 5" xfId="3952"/>
    <cellStyle name="常规 15 2 2 6" xfId="3953"/>
    <cellStyle name="常规 15 2 2 7" xfId="3954"/>
    <cellStyle name="常规 2 3 10" xfId="3955"/>
    <cellStyle name="常规 15 2 2 8" xfId="3956"/>
    <cellStyle name="常规 2 3 11" xfId="3957"/>
    <cellStyle name="常规 15 2 2 9" xfId="3958"/>
    <cellStyle name="常规 15 4 4 10" xfId="3959"/>
    <cellStyle name="常规 15 2 3" xfId="3960"/>
    <cellStyle name="常规 15 2 3 2" xfId="3961"/>
    <cellStyle name="常规 15 2 3 2 2" xfId="3962"/>
    <cellStyle name="常规 7 4 4 6" xfId="3963"/>
    <cellStyle name="常规 15 2 3 2 2 2" xfId="3964"/>
    <cellStyle name="常规 15 2 3 2 3" xfId="3965"/>
    <cellStyle name="常规 15 2 3 2 3 4" xfId="3966"/>
    <cellStyle name="常规 15 2 3 2 3 5" xfId="3967"/>
    <cellStyle name="常规 15 2 3 2 4" xfId="3968"/>
    <cellStyle name="常规 15 2 3 2 4 2" xfId="3969"/>
    <cellStyle name="常规 15 2 3 2 5" xfId="3970"/>
    <cellStyle name="常规 15 2 3 3" xfId="3971"/>
    <cellStyle name="常规 15 2 3 4" xfId="3972"/>
    <cellStyle name="常规 15 2 3 5" xfId="3973"/>
    <cellStyle name="常规 15 2 3 7" xfId="3974"/>
    <cellStyle name="常规 15 2 3 8" xfId="3975"/>
    <cellStyle name="常规 15 2 3 9" xfId="3976"/>
    <cellStyle name="常规 15 4 4 11" xfId="3977"/>
    <cellStyle name="常规 15 2 4" xfId="3978"/>
    <cellStyle name="常规 15 2 4 10" xfId="3979"/>
    <cellStyle name="常规 2 2 2 5 2" xfId="3980"/>
    <cellStyle name="常规 15 2 4 2" xfId="3981"/>
    <cellStyle name="常规 15 2 4 2 2" xfId="3982"/>
    <cellStyle name="常规 15 2 4 7" xfId="3983"/>
    <cellStyle name="常规 15 2 5" xfId="3984"/>
    <cellStyle name="常规 15 2 6" xfId="3985"/>
    <cellStyle name="常规 15 2 6 5" xfId="3986"/>
    <cellStyle name="常规 15 2 7" xfId="3987"/>
    <cellStyle name="常规 15 2 7 2" xfId="3988"/>
    <cellStyle name="常规 15 2 8" xfId="3989"/>
    <cellStyle name="常规 15 3 2 2 3 2" xfId="3990"/>
    <cellStyle name="常规 15 3 3 6" xfId="3991"/>
    <cellStyle name="常规 15 3 3 11" xfId="3992"/>
    <cellStyle name="常规 15 3 10" xfId="3993"/>
    <cellStyle name="常规 15 3 2 2 3 4" xfId="3994"/>
    <cellStyle name="常规 15 3 3 8" xfId="3995"/>
    <cellStyle name="常规 15 3 12" xfId="3996"/>
    <cellStyle name="常规 15 3 2 2 3 5" xfId="3997"/>
    <cellStyle name="常规 15 3 3 9" xfId="3998"/>
    <cellStyle name="常规 15 3 13" xfId="3999"/>
    <cellStyle name="常规 15 3 14" xfId="4000"/>
    <cellStyle name="常规 15 3 2" xfId="4001"/>
    <cellStyle name="常规 15 3 3 2 7" xfId="4002"/>
    <cellStyle name="常规 15 3 2 2" xfId="4003"/>
    <cellStyle name="常规 15 3 2 2 11" xfId="4004"/>
    <cellStyle name="常规 15 3 2 2 2 2" xfId="4005"/>
    <cellStyle name="常规 15 3 2 6" xfId="4006"/>
    <cellStyle name="汇总 2 3" xfId="4007"/>
    <cellStyle name="常规 15 3 2 2 4 2" xfId="4008"/>
    <cellStyle name="常规 15 3 4 6" xfId="4009"/>
    <cellStyle name="常规 15 3 2 2 5" xfId="4010"/>
    <cellStyle name="常规 15 3 3 2 8" xfId="4011"/>
    <cellStyle name="常规 15 3 2 3" xfId="4012"/>
    <cellStyle name="常规 15 3 3 2 9" xfId="4013"/>
    <cellStyle name="常规 15 3 2 4" xfId="4014"/>
    <cellStyle name="常规 15 3 2 4 2" xfId="4015"/>
    <cellStyle name="常规 15 3 2 4 5" xfId="4016"/>
    <cellStyle name="常规 15 3 2 5" xfId="4017"/>
    <cellStyle name="常规 15 3 2 5 2" xfId="4018"/>
    <cellStyle name="常规 15 3 2 7" xfId="4019"/>
    <cellStyle name="常规 15 3 2 8" xfId="4020"/>
    <cellStyle name="常规 15 3 2 9" xfId="4021"/>
    <cellStyle name="常规 15 3 3" xfId="4022"/>
    <cellStyle name="常规 15 3 3 5" xfId="4023"/>
    <cellStyle name="常规 15 3 3 10" xfId="4024"/>
    <cellStyle name="常规 15 3 3 2" xfId="4025"/>
    <cellStyle name="常规 15 3 3 2 10" xfId="4026"/>
    <cellStyle name="常规 15 3 3 2 11" xfId="4027"/>
    <cellStyle name="常规 15 3 3 2 2" xfId="4028"/>
    <cellStyle name="常规 15 3 3 2 2 2" xfId="4029"/>
    <cellStyle name="常规 15 3 3 2 3" xfId="4030"/>
    <cellStyle name="常规 15 3 3 2 3 4" xfId="4031"/>
    <cellStyle name="常规 15 3 3 2 3 5" xfId="4032"/>
    <cellStyle name="常规 15 3 3 2 4" xfId="4033"/>
    <cellStyle name="常规 15 3 3 2 4 2" xfId="4034"/>
    <cellStyle name="常规 15 3 3 2 5" xfId="4035"/>
    <cellStyle name="常规 15 3 3 3" xfId="4036"/>
    <cellStyle name="常规 15 3 3 3 2" xfId="4037"/>
    <cellStyle name="常规 15 3 3 4" xfId="4038"/>
    <cellStyle name="常规 15 3 3 4 2" xfId="4039"/>
    <cellStyle name="常规 15 3 3 4 3" xfId="4040"/>
    <cellStyle name="常规 15 3 3 4 4" xfId="4041"/>
    <cellStyle name="常规 15 3 3 4 5" xfId="4042"/>
    <cellStyle name="常规 15 3 3 5 2" xfId="4043"/>
    <cellStyle name="常规 15 3 4" xfId="4044"/>
    <cellStyle name="常规 15 3 4 3 2" xfId="4045"/>
    <cellStyle name="常规 15 3 4 3 3" xfId="4046"/>
    <cellStyle name="常规 15 3 4 3 4" xfId="4047"/>
    <cellStyle name="常规 15 3 4 3 5" xfId="4048"/>
    <cellStyle name="常规 15 3 4 4 2" xfId="4049"/>
    <cellStyle name="汇总 2 2" xfId="4050"/>
    <cellStyle name="常规 15 3 4 5" xfId="4051"/>
    <cellStyle name="常规 15 3 5" xfId="4052"/>
    <cellStyle name="常规 15 3 6" xfId="4053"/>
    <cellStyle name="常规 15 3 6 2" xfId="4054"/>
    <cellStyle name="常规 15 3 6 3" xfId="4055"/>
    <cellStyle name="常规 15 3 6 4" xfId="4056"/>
    <cellStyle name="常规 15 3 6 5" xfId="4057"/>
    <cellStyle name="常规 15 3 7" xfId="4058"/>
    <cellStyle name="常规 15 3 7 2" xfId="4059"/>
    <cellStyle name="常规 15 3 8" xfId="4060"/>
    <cellStyle name="常规 15 4 2" xfId="4061"/>
    <cellStyle name="常规 2" xfId="4062"/>
    <cellStyle name="常规 15 4 2 2" xfId="4063"/>
    <cellStyle name="常规 15 4 2 2 10" xfId="4064"/>
    <cellStyle name="常规 15 4 2 2 11" xfId="4065"/>
    <cellStyle name="常规 4 3 10" xfId="4066"/>
    <cellStyle name="常规 2 3 3" xfId="4067"/>
    <cellStyle name="常规 15 4 2 2 3 3" xfId="4068"/>
    <cellStyle name="常规 4 3 11" xfId="4069"/>
    <cellStyle name="常规 2 3 4" xfId="4070"/>
    <cellStyle name="常规 15 4 2 2 3 4" xfId="4071"/>
    <cellStyle name="常规 15 4 2 2 4 2" xfId="4072"/>
    <cellStyle name="常规 2 5" xfId="4073"/>
    <cellStyle name="常规 15 4 2 2 5" xfId="4074"/>
    <cellStyle name="常规 2 6" xfId="4075"/>
    <cellStyle name="常规 15 4 2 2 6" xfId="4076"/>
    <cellStyle name="常规 15 4 2 2 7" xfId="4077"/>
    <cellStyle name="常规 15 4 2 2 8" xfId="4078"/>
    <cellStyle name="常规 15 4 2 2 9" xfId="4079"/>
    <cellStyle name="常规 4 2 3" xfId="4080"/>
    <cellStyle name="常规 15 4 2 4 5" xfId="4081"/>
    <cellStyle name="常规 15 4 2 5" xfId="4082"/>
    <cellStyle name="常规 15 4 2 6" xfId="4083"/>
    <cellStyle name="常规 15 4 2 7" xfId="4084"/>
    <cellStyle name="常规 15 4 2 8" xfId="4085"/>
    <cellStyle name="常规 15 4 2 9" xfId="4086"/>
    <cellStyle name="常规 15 4 3" xfId="4087"/>
    <cellStyle name="常规 15 4 3 11" xfId="4088"/>
    <cellStyle name="常规 15 4 3 12" xfId="4089"/>
    <cellStyle name="常规 15 4 3 2" xfId="4090"/>
    <cellStyle name="常规 15 4 7" xfId="4091"/>
    <cellStyle name="常规 15 4 3 2 2" xfId="4092"/>
    <cellStyle name="常规 15 4 7 2" xfId="4093"/>
    <cellStyle name="常规 15 4 3 2 2 2" xfId="4094"/>
    <cellStyle name="常规 15 4 8" xfId="4095"/>
    <cellStyle name="常规 15 4 3 2 3" xfId="4096"/>
    <cellStyle name="常规 15 4 9" xfId="4097"/>
    <cellStyle name="常规 15 4 3 2 4" xfId="4098"/>
    <cellStyle name="常规 15 4 3 2 5" xfId="4099"/>
    <cellStyle name="常规 15 4 3 2 6" xfId="4100"/>
    <cellStyle name="常规 15 4 3 2 7" xfId="4101"/>
    <cellStyle name="常规 15 4 3 2 8" xfId="4102"/>
    <cellStyle name="常规 15 5 7" xfId="4103"/>
    <cellStyle name="常规 15 4 3 3 2" xfId="4104"/>
    <cellStyle name="常规 15 6 7" xfId="4105"/>
    <cellStyle name="常规 15 4 3 4 2" xfId="4106"/>
    <cellStyle name="常规 15 6 8" xfId="4107"/>
    <cellStyle name="常规 15 4 3 4 3" xfId="4108"/>
    <cellStyle name="常规 15 6 9" xfId="4109"/>
    <cellStyle name="常规 15 4 3 4 4" xfId="4110"/>
    <cellStyle name="常规 15 4 3 4 5" xfId="4111"/>
    <cellStyle name="常规 15 4 3 5" xfId="4112"/>
    <cellStyle name="常规 15 7 7" xfId="4113"/>
    <cellStyle name="常规 15 4 3 5 2" xfId="4114"/>
    <cellStyle name="常规 15 4 3 6" xfId="4115"/>
    <cellStyle name="常规 15 4 3 7" xfId="4116"/>
    <cellStyle name="常规 15 4 3 8" xfId="4117"/>
    <cellStyle name="常规 15 4 3 9" xfId="4118"/>
    <cellStyle name="常规 15 4 4" xfId="4119"/>
    <cellStyle name="常规 15 4 4 2" xfId="4120"/>
    <cellStyle name="常规 15 4 4 2 2" xfId="4121"/>
    <cellStyle name="常规 15 4 4 3" xfId="4122"/>
    <cellStyle name="输入 2 2 3" xfId="4123"/>
    <cellStyle name="常规 15 4 4 3 2" xfId="4124"/>
    <cellStyle name="输入 2 2 4" xfId="4125"/>
    <cellStyle name="常规 15 4 4 3 3" xfId="4126"/>
    <cellStyle name="输入 2 2 5" xfId="4127"/>
    <cellStyle name="常规 15 4 4 3 4" xfId="4128"/>
    <cellStyle name="输入 2 2 6" xfId="4129"/>
    <cellStyle name="常规 15 4 4 3 5" xfId="4130"/>
    <cellStyle name="常规 15 4 4 4" xfId="4131"/>
    <cellStyle name="输入 2 3 3" xfId="4132"/>
    <cellStyle name="常规 15 4 4 4 2" xfId="4133"/>
    <cellStyle name="常规 15 4 4 5" xfId="4134"/>
    <cellStyle name="常规 15 4 4 6" xfId="4135"/>
    <cellStyle name="常规 15 4 4 7" xfId="4136"/>
    <cellStyle name="常规 15 4 4 9" xfId="4137"/>
    <cellStyle name="常规 15 4 5" xfId="4138"/>
    <cellStyle name="常规 15 4 6" xfId="4139"/>
    <cellStyle name="常规 15 4 6 2" xfId="4140"/>
    <cellStyle name="常规 15 4 6 3" xfId="4141"/>
    <cellStyle name="常规 15 4 6 4" xfId="4142"/>
    <cellStyle name="常规 15 4 6 5" xfId="4143"/>
    <cellStyle name="常规 15 5 2 2 2" xfId="4144"/>
    <cellStyle name="常规 15 5 2 3 5" xfId="4145"/>
    <cellStyle name="常规 15 5 2 4 2" xfId="4146"/>
    <cellStyle name="常规 15 5 2 8" xfId="4147"/>
    <cellStyle name="常规 15 5 2 9" xfId="4148"/>
    <cellStyle name="常规 2 2 11" xfId="4149"/>
    <cellStyle name="常规 15 5 3" xfId="4150"/>
    <cellStyle name="常规 15 5 3 2" xfId="4151"/>
    <cellStyle name="常规 2 2 12" xfId="4152"/>
    <cellStyle name="常规 15 5 4" xfId="4153"/>
    <cellStyle name="常规 15 5 4 2" xfId="4154"/>
    <cellStyle name="常规 15 5 4 3" xfId="4155"/>
    <cellStyle name="常规 15 5 4 4" xfId="4156"/>
    <cellStyle name="常规 15 5 4 5" xfId="4157"/>
    <cellStyle name="常规 2 2 13" xfId="4158"/>
    <cellStyle name="常规 15 5 5" xfId="4159"/>
    <cellStyle name="常规 15 5 5 2" xfId="4160"/>
    <cellStyle name="常规 15 5 6" xfId="4161"/>
    <cellStyle name="常规 15 5 8" xfId="4162"/>
    <cellStyle name="常规 15 5 9" xfId="4163"/>
    <cellStyle name="常规 15 6 10" xfId="4164"/>
    <cellStyle name="常规 15 6 11" xfId="4165"/>
    <cellStyle name="常规 9 6 2 4 2" xfId="4166"/>
    <cellStyle name="常规 15 6 12" xfId="4167"/>
    <cellStyle name="常规 15 6 2 2" xfId="4168"/>
    <cellStyle name="常规 15 6 2 2 2" xfId="4169"/>
    <cellStyle name="常规 4 6 2 3" xfId="4170"/>
    <cellStyle name="常规 15 6 2 3 2" xfId="4171"/>
    <cellStyle name="常规 4 2 4 3 3" xfId="4172"/>
    <cellStyle name="常规 15 6 2 4 2" xfId="4173"/>
    <cellStyle name="常规 15 6 3 2" xfId="4174"/>
    <cellStyle name="常规 15 6 4 2" xfId="4175"/>
    <cellStyle name="常规 15 6 4 4" xfId="4176"/>
    <cellStyle name="常规 15 6 4 5" xfId="4177"/>
    <cellStyle name="常规 15 7 11" xfId="4178"/>
    <cellStyle name="常规 15 7 2" xfId="4179"/>
    <cellStyle name="常规 15 7 2 2" xfId="4180"/>
    <cellStyle name="常规 15 7 3" xfId="4181"/>
    <cellStyle name="常规 15 7 3 2" xfId="4182"/>
    <cellStyle name="常规 15 7 3 4" xfId="4183"/>
    <cellStyle name="计算 2 2 3 2" xfId="4184"/>
    <cellStyle name="常规 15 7 3 5" xfId="4185"/>
    <cellStyle name="常规 15 7 4" xfId="4186"/>
    <cellStyle name="常规 15 7 5" xfId="4187"/>
    <cellStyle name="常规 15 7 6" xfId="4188"/>
    <cellStyle name="常规 15 7 8" xfId="4189"/>
    <cellStyle name="常规 15 7 9" xfId="4190"/>
    <cellStyle name="常规 15 9 2" xfId="4191"/>
    <cellStyle name="常规 15 9 3" xfId="4192"/>
    <cellStyle name="常规 15 9 4" xfId="4193"/>
    <cellStyle name="常规 15 9 5" xfId="4194"/>
    <cellStyle name="常规 2 2 2 11" xfId="4195"/>
    <cellStyle name="常规 2 2 2 12" xfId="4196"/>
    <cellStyle name="常规 2 2 2 13" xfId="4197"/>
    <cellStyle name="常规 2 2 2 2 2" xfId="4198"/>
    <cellStyle name="常规 2 2 2 2 2 2" xfId="4199"/>
    <cellStyle name="常规 2 2 2 2 2 2 2" xfId="4200"/>
    <cellStyle name="常规 2 2 2 2 2 2 3" xfId="4201"/>
    <cellStyle name="常规 2 2 2 2 2 2 4" xfId="4202"/>
    <cellStyle name="常规 2 2 2 2 2 3" xfId="4203"/>
    <cellStyle name="常规 2 2 2 2 2 4" xfId="4204"/>
    <cellStyle name="常规 2 2 2 2 2 5" xfId="4205"/>
    <cellStyle name="常规 2 2 2 2 2 6" xfId="4206"/>
    <cellStyle name="常规 2 2 2 2 2 8" xfId="4207"/>
    <cellStyle name="常规 2 2 2 2 3" xfId="4208"/>
    <cellStyle name="常规 2 2 2 5 8" xfId="4209"/>
    <cellStyle name="常规 2 2 2 6 2" xfId="4210"/>
    <cellStyle name="常规 2 2 2 7 2" xfId="4211"/>
    <cellStyle name="常规 2 2 2 7 3" xfId="4212"/>
    <cellStyle name="常规 2 2 2 7 4" xfId="4213"/>
    <cellStyle name="常规 2 2 2 7 5" xfId="4214"/>
    <cellStyle name="常规 2 2 2 7 6" xfId="4215"/>
    <cellStyle name="常规 2 2 2 9" xfId="4216"/>
    <cellStyle name="输出 2 3 5" xfId="4217"/>
    <cellStyle name="常规 2 2 3" xfId="4218"/>
    <cellStyle name="常规 2 2 3 10" xfId="4219"/>
    <cellStyle name="常规 2 2 3 11" xfId="4220"/>
    <cellStyle name="常规 2 2 3 2 2" xfId="4221"/>
    <cellStyle name="常规 2 2 3 6" xfId="4222"/>
    <cellStyle name="常规 2 2 3 2 2 2" xfId="4223"/>
    <cellStyle name="常规 2 2 3 7" xfId="4224"/>
    <cellStyle name="常规 2 2 3 2 2 3" xfId="4225"/>
    <cellStyle name="常规 2 2 3 8" xfId="4226"/>
    <cellStyle name="常规 2 2 3 2 2 4" xfId="4227"/>
    <cellStyle name="常规 2 2 3 9" xfId="4228"/>
    <cellStyle name="常规 2 2 3 2 2 5" xfId="4229"/>
    <cellStyle name="常规 2 2 3 2 2 6" xfId="4230"/>
    <cellStyle name="常规 2 2 3 2 3" xfId="4231"/>
    <cellStyle name="常规 2 2 3 3 2" xfId="4232"/>
    <cellStyle name="常规 2 2 3 4 2" xfId="4233"/>
    <cellStyle name="常规 2 2 3 5 2" xfId="4234"/>
    <cellStyle name="常规 2 2 3 5 3" xfId="4235"/>
    <cellStyle name="常规 2 2 4" xfId="4236"/>
    <cellStyle name="常规 2 2 5" xfId="4237"/>
    <cellStyle name="常规 2 2 5 2" xfId="4238"/>
    <cellStyle name="强调文字颜色 2 3 8" xfId="4239"/>
    <cellStyle name="常规 2 2 5 2 3" xfId="4240"/>
    <cellStyle name="常规 2 2 5 3" xfId="4241"/>
    <cellStyle name="常规 2 2 5 4" xfId="4242"/>
    <cellStyle name="常规 2 2 5 5" xfId="4243"/>
    <cellStyle name="常规 2 2 5 6" xfId="4244"/>
    <cellStyle name="常规 2 2 5 7" xfId="4245"/>
    <cellStyle name="常规 2 2 7 3" xfId="4246"/>
    <cellStyle name="常规 2 2 8" xfId="4247"/>
    <cellStyle name="常规 2 3 9" xfId="4248"/>
    <cellStyle name="常规 25 6" xfId="4249"/>
    <cellStyle name="常规 27 2 2" xfId="4250"/>
    <cellStyle name="常规 27 2 3" xfId="4251"/>
    <cellStyle name="常规 27 2 4" xfId="4252"/>
    <cellStyle name="常规 27 2 5" xfId="4253"/>
    <cellStyle name="常规 27 4" xfId="4254"/>
    <cellStyle name="常规 27 5" xfId="4255"/>
    <cellStyle name="常规 27 6" xfId="4256"/>
    <cellStyle name="常规 28 2" xfId="4257"/>
    <cellStyle name="常规 4 10" xfId="4258"/>
    <cellStyle name="常规 4 11" xfId="4259"/>
    <cellStyle name="常规 4 2 2 10" xfId="4260"/>
    <cellStyle name="常规 4 2 2 11" xfId="4261"/>
    <cellStyle name="常规 4 2 2 12" xfId="4262"/>
    <cellStyle name="常规 4 2 2 2" xfId="4263"/>
    <cellStyle name="常规 4 2 2 2 2" xfId="4264"/>
    <cellStyle name="常规 4 2 2 2 2 2" xfId="4265"/>
    <cellStyle name="常规 4 2 2 2 3" xfId="4266"/>
    <cellStyle name="常规 4 2 2 2 3 2" xfId="4267"/>
    <cellStyle name="常规 4 2 2 2 3 3" xfId="4268"/>
    <cellStyle name="常规 4 2 2 2 3 4" xfId="4269"/>
    <cellStyle name="常规 4 2 2 2 3 5" xfId="4270"/>
    <cellStyle name="常规 4 2 2 2 5" xfId="4271"/>
    <cellStyle name="常规 4 2 2 2 6" xfId="4272"/>
    <cellStyle name="常规 4 2 2 2 7" xfId="4273"/>
    <cellStyle name="常规 4 2 2 2 8" xfId="4274"/>
    <cellStyle name="常规 4 2 2 2 9" xfId="4275"/>
    <cellStyle name="常规 4 2 2 3" xfId="4276"/>
    <cellStyle name="常规 4 2 2 3 2" xfId="4277"/>
    <cellStyle name="常规 4 2 2 8" xfId="4278"/>
    <cellStyle name="常规 4 2 2 9" xfId="4279"/>
    <cellStyle name="常规 4 2 3 2" xfId="4280"/>
    <cellStyle name="常规 4 2 3 2 11" xfId="4281"/>
    <cellStyle name="常规 4 2 3 2 2" xfId="4282"/>
    <cellStyle name="常规 7 17" xfId="4283"/>
    <cellStyle name="常规 4 2 3 2 2 2" xfId="4284"/>
    <cellStyle name="常规 4 2 3 2 3 2" xfId="4285"/>
    <cellStyle name="常规 4 2 3 2 3 3" xfId="4286"/>
    <cellStyle name="输入 2 2 2 4" xfId="4287"/>
    <cellStyle name="常规 4 2 3 2 7" xfId="4288"/>
    <cellStyle name="输入 2 2 2 5" xfId="4289"/>
    <cellStyle name="常规 4 2 3 2 8" xfId="4290"/>
    <cellStyle name="强调文字颜色 4 2 3 2" xfId="4291"/>
    <cellStyle name="常规 4 2 3 2 9" xfId="4292"/>
    <cellStyle name="常规 4 2 3 3" xfId="4293"/>
    <cellStyle name="常规 4 2 3 3 2" xfId="4294"/>
    <cellStyle name="常规 4 2 3 4 2" xfId="4295"/>
    <cellStyle name="常规 4 2 3 5" xfId="4296"/>
    <cellStyle name="常规 4 2 3 6" xfId="4297"/>
    <cellStyle name="常规 4 2 3 7" xfId="4298"/>
    <cellStyle name="常规 4 2 3 8" xfId="4299"/>
    <cellStyle name="常规 4 2 3 9" xfId="4300"/>
    <cellStyle name="常规 4 2 4" xfId="4301"/>
    <cellStyle name="常规 4 2 4 10" xfId="4302"/>
    <cellStyle name="常规 4 2 4 11" xfId="4303"/>
    <cellStyle name="常规 4 2 4 2" xfId="4304"/>
    <cellStyle name="常规 4 2 4 3" xfId="4305"/>
    <cellStyle name="常规 4 2 4 3 2" xfId="4306"/>
    <cellStyle name="常规 4 2 4 3 5" xfId="4307"/>
    <cellStyle name="常规 4 2 4 4 2" xfId="4308"/>
    <cellStyle name="常规 4 2 4 5" xfId="4309"/>
    <cellStyle name="常规 4 2 4 6" xfId="4310"/>
    <cellStyle name="常规 4 2 4 7" xfId="4311"/>
    <cellStyle name="常规 4 2 4 8" xfId="4312"/>
    <cellStyle name="常规 4 2 4 9" xfId="4313"/>
    <cellStyle name="常规 4 2 5" xfId="4314"/>
    <cellStyle name="常规 4 2 5 2" xfId="4315"/>
    <cellStyle name="常规 4 2 6" xfId="4316"/>
    <cellStyle name="常规 4 2 6 3" xfId="4317"/>
    <cellStyle name="常规 4 2 7" xfId="4318"/>
    <cellStyle name="常规 4 2 8" xfId="4319"/>
    <cellStyle name="常规 4 2 9" xfId="4320"/>
    <cellStyle name="常规 4 3 14" xfId="4321"/>
    <cellStyle name="常规 4 3 2" xfId="4322"/>
    <cellStyle name="常规 4 3 2 10" xfId="4323"/>
    <cellStyle name="常规 4 3 2 11" xfId="4324"/>
    <cellStyle name="常规 4 3 2 12" xfId="4325"/>
    <cellStyle name="常规 4 3 2 2" xfId="4326"/>
    <cellStyle name="常规 4 3 2 2 10" xfId="4327"/>
    <cellStyle name="常规 4 3 2 2 11" xfId="4328"/>
    <cellStyle name="常规 4 3 2 2 2" xfId="4329"/>
    <cellStyle name="常规 4 3 2 2 2 2" xfId="4330"/>
    <cellStyle name="常规 4 3 2 2 3" xfId="4331"/>
    <cellStyle name="常规 4 3 2 2 3 2" xfId="4332"/>
    <cellStyle name="常规 4 3 2 2 3 3" xfId="4333"/>
    <cellStyle name="常规 4 3 2 2 3 4" xfId="4334"/>
    <cellStyle name="常规 4 3 2 2 3 5" xfId="4335"/>
    <cellStyle name="常规 4 3 2 2 4" xfId="4336"/>
    <cellStyle name="常规 4 3 2 2 4 2" xfId="4337"/>
    <cellStyle name="常规 4 3 2 2 5" xfId="4338"/>
    <cellStyle name="常规 4 3 2 2 6" xfId="4339"/>
    <cellStyle name="常规 4 3 2 2 7" xfId="4340"/>
    <cellStyle name="常规 4 3 2 2 8" xfId="4341"/>
    <cellStyle name="常规 4 3 2 2 9" xfId="4342"/>
    <cellStyle name="常规 4 3 2 3" xfId="4343"/>
    <cellStyle name="常规 4 3 2 3 2" xfId="4344"/>
    <cellStyle name="常规 4 3 2 4" xfId="4345"/>
    <cellStyle name="常规 4 3 2 4 5" xfId="4346"/>
    <cellStyle name="常规 4 3 2 5" xfId="4347"/>
    <cellStyle name="常规 4 3 2 5 2" xfId="4348"/>
    <cellStyle name="常规 4 3 2 6" xfId="4349"/>
    <cellStyle name="常规 4 3 2 7" xfId="4350"/>
    <cellStyle name="常规 4 3 2 8" xfId="4351"/>
    <cellStyle name="常规 4 3 2 9" xfId="4352"/>
    <cellStyle name="常规 4 3 3" xfId="4353"/>
    <cellStyle name="常规 4 3 3 10" xfId="4354"/>
    <cellStyle name="常规 4 3 3 11" xfId="4355"/>
    <cellStyle name="常规 4 3 3 12" xfId="4356"/>
    <cellStyle name="常规 4 3 3 2" xfId="4357"/>
    <cellStyle name="常规 4 3 3 2 10" xfId="4358"/>
    <cellStyle name="常规 4 3 3 2 11" xfId="4359"/>
    <cellStyle name="常规 4 3 3 2 2" xfId="4360"/>
    <cellStyle name="常规 4 3 3 2 2 2" xfId="4361"/>
    <cellStyle name="常规 4 3 3 2 3" xfId="4362"/>
    <cellStyle name="常规 4 3 3 2 3 2" xfId="4363"/>
    <cellStyle name="常规 4 3 3 2 3 3" xfId="4364"/>
    <cellStyle name="常规 4 3 3 2 3 4" xfId="4365"/>
    <cellStyle name="常规 4 3 3 2 3 5" xfId="4366"/>
    <cellStyle name="常规 4 3 3 2 4" xfId="4367"/>
    <cellStyle name="常规 4 3 3 2 4 2" xfId="4368"/>
    <cellStyle name="常规 4 3 3 2 5" xfId="4369"/>
    <cellStyle name="常规 4 3 3 2 6" xfId="4370"/>
    <cellStyle name="常规 4 3 3 2 7" xfId="4371"/>
    <cellStyle name="常规 4 3 3 2 8" xfId="4372"/>
    <cellStyle name="强调文字颜色 5 2 3 2" xfId="4373"/>
    <cellStyle name="常规 4 3 3 2 9" xfId="4374"/>
    <cellStyle name="常规 4 3 3 3" xfId="4375"/>
    <cellStyle name="常规 4 3 3 3 2" xfId="4376"/>
    <cellStyle name="常规 4 3 3 4" xfId="4377"/>
    <cellStyle name="常规 4 3 3 4 2" xfId="4378"/>
    <cellStyle name="常规 4 3 3 4 3" xfId="4379"/>
    <cellStyle name="常规 4 3 3 4 4" xfId="4380"/>
    <cellStyle name="常规 4 3 3 4 5" xfId="4381"/>
    <cellStyle name="常规 4 3 3 5" xfId="4382"/>
    <cellStyle name="常规 4 3 3 6" xfId="4383"/>
    <cellStyle name="常规 4 3 3 7" xfId="4384"/>
    <cellStyle name="常规 4 3 4 10" xfId="4385"/>
    <cellStyle name="常规 4 3 4 11" xfId="4386"/>
    <cellStyle name="常规 4 3 4 2 2" xfId="4387"/>
    <cellStyle name="常规 4 3 4 3 2" xfId="4388"/>
    <cellStyle name="常规 4 3 4 3 3" xfId="4389"/>
    <cellStyle name="常规 4 3 4 3 4" xfId="4390"/>
    <cellStyle name="常规 4 3 4 3 5" xfId="4391"/>
    <cellStyle name="常规 4 3 4 4 2" xfId="4392"/>
    <cellStyle name="常规 4 3 4 6" xfId="4393"/>
    <cellStyle name="常规 4 3 4 7" xfId="4394"/>
    <cellStyle name="常规 4 3 4 8" xfId="4395"/>
    <cellStyle name="常规 4 3 4 9" xfId="4396"/>
    <cellStyle name="常规 4 3 6 3" xfId="4397"/>
    <cellStyle name="常规 4 3 6 4" xfId="4398"/>
    <cellStyle name="常规 4 3 6 5" xfId="4399"/>
    <cellStyle name="常规 4 3 7 2" xfId="4400"/>
    <cellStyle name="常规 4 4" xfId="4401"/>
    <cellStyle name="常规 4 4 10" xfId="4402"/>
    <cellStyle name="常规 4 4 11" xfId="4403"/>
    <cellStyle name="常规 4 4 12" xfId="4404"/>
    <cellStyle name="常规 4 4 13" xfId="4405"/>
    <cellStyle name="常规 4 4 14" xfId="4406"/>
    <cellStyle name="常规 4 4 2" xfId="4407"/>
    <cellStyle name="常规 4 4 2 10" xfId="4408"/>
    <cellStyle name="常规 4 4 2 11" xfId="4409"/>
    <cellStyle name="常规 4 4 2 12" xfId="4410"/>
    <cellStyle name="常规 4 4 2 2" xfId="4411"/>
    <cellStyle name="常规 4 4 2 2 10" xfId="4412"/>
    <cellStyle name="常规 4 4 2 2 11" xfId="4413"/>
    <cellStyle name="注释 2 11" xfId="4414"/>
    <cellStyle name="常规 4 4 2 2 2" xfId="4415"/>
    <cellStyle name="常规 4 4 2 2 2 2" xfId="4416"/>
    <cellStyle name="注释 2 12" xfId="4417"/>
    <cellStyle name="常规 4 4 2 2 3" xfId="4418"/>
    <cellStyle name="常规 4 4 2 2 3 2" xfId="4419"/>
    <cellStyle name="常规 4 4 2 2 3 3" xfId="4420"/>
    <cellStyle name="常规 4 4 2 2 3 4" xfId="4421"/>
    <cellStyle name="常规 4 4 2 2 3 5" xfId="4422"/>
    <cellStyle name="常规 4 4 2 2 4" xfId="4423"/>
    <cellStyle name="常规 4 4 2 2 4 2" xfId="4424"/>
    <cellStyle name="常规 4 4 2 2 5" xfId="4425"/>
    <cellStyle name="常规 4 4 2 2 6" xfId="4426"/>
    <cellStyle name="常规 4 4 2 2 7" xfId="4427"/>
    <cellStyle name="常规 4 4 2 2 8" xfId="4428"/>
    <cellStyle name="常规 4 4 2 2 9" xfId="4429"/>
    <cellStyle name="常规 4 4 2 3" xfId="4430"/>
    <cellStyle name="常规 4 4 2 3 2" xfId="4431"/>
    <cellStyle name="常规 4 4 2 4" xfId="4432"/>
    <cellStyle name="常规 4 4 2 4 5" xfId="4433"/>
    <cellStyle name="常规 4 4 2 5" xfId="4434"/>
    <cellStyle name="常规 4 4 2 5 2" xfId="4435"/>
    <cellStyle name="常规 4 4 2 6" xfId="4436"/>
    <cellStyle name="常规 4 4 2 7" xfId="4437"/>
    <cellStyle name="常规 7 2 3 2 2 2" xfId="4438"/>
    <cellStyle name="常规 4 4 2 8" xfId="4439"/>
    <cellStyle name="常规 4 4 2 9" xfId="4440"/>
    <cellStyle name="常规 4 4 3" xfId="4441"/>
    <cellStyle name="常规 4 4 3 10" xfId="4442"/>
    <cellStyle name="常规 4 4 3 2" xfId="4443"/>
    <cellStyle name="常规 4 4 3 2 10" xfId="4444"/>
    <cellStyle name="常规 4 4 3 2 11" xfId="4445"/>
    <cellStyle name="常规 4 4 3 2 2" xfId="4446"/>
    <cellStyle name="常规 4 4 3 2 2 2" xfId="4447"/>
    <cellStyle name="常规 4 4 3 2 3" xfId="4448"/>
    <cellStyle name="常规 4 4 3 2 3 2" xfId="4449"/>
    <cellStyle name="常规 4 4 3 2 3 3" xfId="4450"/>
    <cellStyle name="常规 4 4 3 2 3 4" xfId="4451"/>
    <cellStyle name="常规 4 4 3 2 3 5" xfId="4452"/>
    <cellStyle name="常规 4 4 3 2 4" xfId="4453"/>
    <cellStyle name="常规 7 4 3 10" xfId="4454"/>
    <cellStyle name="常规 4 4 3 2 4 2" xfId="4455"/>
    <cellStyle name="常规 4 4 3 2 5" xfId="4456"/>
    <cellStyle name="常规 4 4 3 2 6" xfId="4457"/>
    <cellStyle name="常规 4 4 3 2 7" xfId="4458"/>
    <cellStyle name="常规 4 4 3 2 8" xfId="4459"/>
    <cellStyle name="强调文字颜色 6 2 3 2" xfId="4460"/>
    <cellStyle name="常规 4 4 3 2 9" xfId="4461"/>
    <cellStyle name="常规 4 4 3 3" xfId="4462"/>
    <cellStyle name="常规 4 4 3 3 2" xfId="4463"/>
    <cellStyle name="常规 4 4 3 4" xfId="4464"/>
    <cellStyle name="常规 4 4 3 4 2" xfId="4465"/>
    <cellStyle name="常规 4 4 3 4 3" xfId="4466"/>
    <cellStyle name="常规 4 4 3 4 4" xfId="4467"/>
    <cellStyle name="常规 4 4 3 4 5" xfId="4468"/>
    <cellStyle name="常规 4 4 3 5" xfId="4469"/>
    <cellStyle name="常规 4 4 3 5 2" xfId="4470"/>
    <cellStyle name="常规 4 4 3 6" xfId="4471"/>
    <cellStyle name="常规 4 4 3 7" xfId="4472"/>
    <cellStyle name="常规 7 2 3 2 3 2" xfId="4473"/>
    <cellStyle name="常规 4 4 3 8" xfId="4474"/>
    <cellStyle name="常规 7 2 3 2 3 3" xfId="4475"/>
    <cellStyle name="常规 4 4 3 9" xfId="4476"/>
    <cellStyle name="常规 4 4 4 10" xfId="4477"/>
    <cellStyle name="常规 4 4 4 11" xfId="4478"/>
    <cellStyle name="常规 4 4 4 2" xfId="4479"/>
    <cellStyle name="常规 4 4 4 2 2" xfId="4480"/>
    <cellStyle name="常规 4 4 4 3" xfId="4481"/>
    <cellStyle name="常规 4 4 4 3 2" xfId="4482"/>
    <cellStyle name="常规 4 4 4 3 3" xfId="4483"/>
    <cellStyle name="常规 4 4 4 3 4" xfId="4484"/>
    <cellStyle name="常规 4 4 4 3 5" xfId="4485"/>
    <cellStyle name="常规 4 4 4 4" xfId="4486"/>
    <cellStyle name="常规 4 4 4 4 2" xfId="4487"/>
    <cellStyle name="常规 4 4 4 5" xfId="4488"/>
    <cellStyle name="常规 4 4 4 6" xfId="4489"/>
    <cellStyle name="常规 4 4 4 7" xfId="4490"/>
    <cellStyle name="常规 7 2 3 2 4 2" xfId="4491"/>
    <cellStyle name="常规 4 4 4 8" xfId="4492"/>
    <cellStyle name="常规 4 4 4 9" xfId="4493"/>
    <cellStyle name="常规 4 4 6 2" xfId="4494"/>
    <cellStyle name="常规 4 4 6 3" xfId="4495"/>
    <cellStyle name="常规 4 4 6 4" xfId="4496"/>
    <cellStyle name="常规 4 4 6 5" xfId="4497"/>
    <cellStyle name="常规 4 4 8" xfId="4498"/>
    <cellStyle name="常规 4 4 9" xfId="4499"/>
    <cellStyle name="常规 4 5" xfId="4500"/>
    <cellStyle name="常规 4 5 10" xfId="4501"/>
    <cellStyle name="常规 4 5 11" xfId="4502"/>
    <cellStyle name="常规 4 5 12" xfId="4503"/>
    <cellStyle name="常规 4 5 2" xfId="4504"/>
    <cellStyle name="常规 4 5 2 10" xfId="4505"/>
    <cellStyle name="常规 4 5 2 11" xfId="4506"/>
    <cellStyle name="常规 4 5 2 2" xfId="4507"/>
    <cellStyle name="常规 4 5 2 2 2" xfId="4508"/>
    <cellStyle name="常规 4 5 2 3" xfId="4509"/>
    <cellStyle name="常规 4 5 2 3 2" xfId="4510"/>
    <cellStyle name="常规 4 5 2 3 3" xfId="4511"/>
    <cellStyle name="常规 4 5 2 3 4" xfId="4512"/>
    <cellStyle name="常规 4 5 2 3 5" xfId="4513"/>
    <cellStyle name="常规 4 5 2 4" xfId="4514"/>
    <cellStyle name="常规 4 5 2 5" xfId="4515"/>
    <cellStyle name="常规 4 5 2 6" xfId="4516"/>
    <cellStyle name="常规 4 5 2 7" xfId="4517"/>
    <cellStyle name="常规 4 5 2 8" xfId="4518"/>
    <cellStyle name="常规 4 5 2 9" xfId="4519"/>
    <cellStyle name="常规 4 5 3" xfId="4520"/>
    <cellStyle name="常规 4 5 3 2" xfId="4521"/>
    <cellStyle name="常规 4 5 4 2" xfId="4522"/>
    <cellStyle name="常规 4 5 4 3" xfId="4523"/>
    <cellStyle name="常规 4 5 4 4" xfId="4524"/>
    <cellStyle name="常规 4 5 4 5" xfId="4525"/>
    <cellStyle name="常规 4 5 5" xfId="4526"/>
    <cellStyle name="常规 4 5 6" xfId="4527"/>
    <cellStyle name="常规 4 5 7" xfId="4528"/>
    <cellStyle name="常规 4 5 8" xfId="4529"/>
    <cellStyle name="常规 4 5 9" xfId="4530"/>
    <cellStyle name="常规 4 6" xfId="4531"/>
    <cellStyle name="常规 4 6 10" xfId="4532"/>
    <cellStyle name="常规 4 6 11" xfId="4533"/>
    <cellStyle name="常规 4 6 12" xfId="4534"/>
    <cellStyle name="常规 4 6 2" xfId="4535"/>
    <cellStyle name="常规 4 6 2 10" xfId="4536"/>
    <cellStyle name="常规 4 6 2 11" xfId="4537"/>
    <cellStyle name="常规 4 6 2 2" xfId="4538"/>
    <cellStyle name="常规 4 6 2 2 2" xfId="4539"/>
    <cellStyle name="常规 4 6 2 3 2" xfId="4540"/>
    <cellStyle name="常规 4 6 2 3 3" xfId="4541"/>
    <cellStyle name="常规 4 6 2 3 4" xfId="4542"/>
    <cellStyle name="常规 4 6 2 3 5" xfId="4543"/>
    <cellStyle name="常规 4 6 2 4 2" xfId="4544"/>
    <cellStyle name="常规 4 6 2 7" xfId="4545"/>
    <cellStyle name="常规 4 6 2 8" xfId="4546"/>
    <cellStyle name="常规 4 6 2 9" xfId="4547"/>
    <cellStyle name="常规 4 6 3" xfId="4548"/>
    <cellStyle name="常规 4 6 3 2" xfId="4549"/>
    <cellStyle name="常规 4 6 4 2" xfId="4550"/>
    <cellStyle name="常规 4 6 4 3" xfId="4551"/>
    <cellStyle name="常规 4 6 4 4" xfId="4552"/>
    <cellStyle name="常规 4 6 4 5" xfId="4553"/>
    <cellStyle name="常规 4 6 5" xfId="4554"/>
    <cellStyle name="常规 4 6 5 2" xfId="4555"/>
    <cellStyle name="常规 4 6 6" xfId="4556"/>
    <cellStyle name="常规 4 6 7" xfId="4557"/>
    <cellStyle name="常规 4 6 8" xfId="4558"/>
    <cellStyle name="常规 4 6 9" xfId="4559"/>
    <cellStyle name="常规 4 7" xfId="4560"/>
    <cellStyle name="常规 4 7 10" xfId="4561"/>
    <cellStyle name="常规 4 7 2" xfId="4562"/>
    <cellStyle name="常规 4 7 2 2" xfId="4563"/>
    <cellStyle name="常规 4 7 3" xfId="4564"/>
    <cellStyle name="常规 4 7 3 2" xfId="4565"/>
    <cellStyle name="常规 4 7 3 3" xfId="4566"/>
    <cellStyle name="常规 4 7 3 4" xfId="4567"/>
    <cellStyle name="常规 4 7 3 5" xfId="4568"/>
    <cellStyle name="常规 4 7 4" xfId="4569"/>
    <cellStyle name="常规 4 7 4 2" xfId="4570"/>
    <cellStyle name="常规 4 7 5" xfId="4571"/>
    <cellStyle name="常规 4 7 6" xfId="4572"/>
    <cellStyle name="常规 4 7 7" xfId="4573"/>
    <cellStyle name="常规 4 7 8" xfId="4574"/>
    <cellStyle name="常规 4 7 9" xfId="4575"/>
    <cellStyle name="常规 4 8" xfId="4576"/>
    <cellStyle name="常规 4 8 2" xfId="4577"/>
    <cellStyle name="常规 4 9" xfId="4578"/>
    <cellStyle name="常规 4 9 2" xfId="4579"/>
    <cellStyle name="常规 4 9 3" xfId="4580"/>
    <cellStyle name="常规 4 9 4" xfId="4581"/>
    <cellStyle name="常规 4 9 5" xfId="4582"/>
    <cellStyle name="常规 5" xfId="4583"/>
    <cellStyle name="常规 5 2" xfId="4584"/>
    <cellStyle name="常规 5 3" xfId="4585"/>
    <cellStyle name="常规 6" xfId="4586"/>
    <cellStyle name="常规 6 10" xfId="4587"/>
    <cellStyle name="常规 6 10 2" xfId="4588"/>
    <cellStyle name="常规 6 11" xfId="4589"/>
    <cellStyle name="常规 6 12" xfId="4590"/>
    <cellStyle name="常规 6 13" xfId="4591"/>
    <cellStyle name="常规 6 14" xfId="4592"/>
    <cellStyle name="常规 6 15" xfId="4593"/>
    <cellStyle name="常规 6 16" xfId="4594"/>
    <cellStyle name="常规 6 17" xfId="4595"/>
    <cellStyle name="常规 6 2" xfId="4596"/>
    <cellStyle name="常规 6 2 10" xfId="4597"/>
    <cellStyle name="常规 6 2 11" xfId="4598"/>
    <cellStyle name="常规 6 2 12" xfId="4599"/>
    <cellStyle name="常规 6 2 13" xfId="4600"/>
    <cellStyle name="常规 6 2 14" xfId="4601"/>
    <cellStyle name="常规 6 2 2" xfId="4602"/>
    <cellStyle name="常规 6 2 2 10" xfId="4603"/>
    <cellStyle name="常规 6 2 2 11" xfId="4604"/>
    <cellStyle name="常规 6 2 2 12" xfId="4605"/>
    <cellStyle name="常规 6 2 2 2" xfId="4606"/>
    <cellStyle name="常规 6 2 2 2 10" xfId="4607"/>
    <cellStyle name="常规 6 2 2 2 11" xfId="4608"/>
    <cellStyle name="常规 6 2 2 2 2" xfId="4609"/>
    <cellStyle name="常规 6 2 2 2 2 2" xfId="4610"/>
    <cellStyle name="常规 6 2 2 2 3" xfId="4611"/>
    <cellStyle name="常规 6 2 2 2 3 2" xfId="4612"/>
    <cellStyle name="常规 6 2 2 2 3 3" xfId="4613"/>
    <cellStyle name="常规 6 2 2 2 3 4" xfId="4614"/>
    <cellStyle name="常规 6 2 2 2 3 5" xfId="4615"/>
    <cellStyle name="常规 6 2 2 2 4" xfId="4616"/>
    <cellStyle name="常规 6 2 2 2 4 2" xfId="4617"/>
    <cellStyle name="常规 6 2 2 2 5" xfId="4618"/>
    <cellStyle name="常规 6 2 2 2 6" xfId="4619"/>
    <cellStyle name="常规 6 2 2 2 7" xfId="4620"/>
    <cellStyle name="常规 6 2 2 2 8" xfId="4621"/>
    <cellStyle name="常规 6 2 2 2 9" xfId="4622"/>
    <cellStyle name="常规 6 2 2 3" xfId="4623"/>
    <cellStyle name="常规 6 2 2 3 2" xfId="4624"/>
    <cellStyle name="常规 6 2 2 4" xfId="4625"/>
    <cellStyle name="常规 6 2 2 4 2" xfId="4626"/>
    <cellStyle name="常规 6 2 2 4 3" xfId="4627"/>
    <cellStyle name="常规 6 2 2 4 4" xfId="4628"/>
    <cellStyle name="常规 6 2 2 4 5" xfId="4629"/>
    <cellStyle name="常规 6 2 2 5" xfId="4630"/>
    <cellStyle name="常规 6 2 2 5 2" xfId="4631"/>
    <cellStyle name="常规 6 2 2 6" xfId="4632"/>
    <cellStyle name="常规 6 2 2 7" xfId="4633"/>
    <cellStyle name="常规 6 2 2 8" xfId="4634"/>
    <cellStyle name="常规 6 2 2 9" xfId="4635"/>
    <cellStyle name="常规 6 2 3" xfId="4636"/>
    <cellStyle name="常规 6 2 3 10" xfId="4637"/>
    <cellStyle name="常规 6 2 3 11" xfId="4638"/>
    <cellStyle name="常规 6 2 3 12" xfId="4639"/>
    <cellStyle name="常规 6 2 3 2" xfId="4640"/>
    <cellStyle name="常规 6 2 3 2 11" xfId="4641"/>
    <cellStyle name="常规 6 2 3 2 2" xfId="4642"/>
    <cellStyle name="常规 6 2 3 2 2 2" xfId="4643"/>
    <cellStyle name="常规 6 2 3 2 3" xfId="4644"/>
    <cellStyle name="常规 6 2 3 2 3 2" xfId="4645"/>
    <cellStyle name="常规 6 2 3 2 3 3" xfId="4646"/>
    <cellStyle name="常规 6 2 3 2 3 4" xfId="4647"/>
    <cellStyle name="常规 6 2 3 2 3 5" xfId="4648"/>
    <cellStyle name="常规 6 2 3 2 4" xfId="4649"/>
    <cellStyle name="常规 6 2 3 2 4 2" xfId="4650"/>
    <cellStyle name="常规 6 2 3 2 5" xfId="4651"/>
    <cellStyle name="常规 6 2 3 2 6" xfId="4652"/>
    <cellStyle name="常规 6 2 3 2 7" xfId="4653"/>
    <cellStyle name="常规 6 2 3 2 8" xfId="4654"/>
    <cellStyle name="常规 6 2 3 2 9" xfId="4655"/>
    <cellStyle name="常规 6 2 3 3" xfId="4656"/>
    <cellStyle name="常规 6 2 3 3 2" xfId="4657"/>
    <cellStyle name="常规 6 2 3 4" xfId="4658"/>
    <cellStyle name="常规 6 2 3 4 2" xfId="4659"/>
    <cellStyle name="常规 6 2 3 4 3" xfId="4660"/>
    <cellStyle name="常规 6 2 3 4 4" xfId="4661"/>
    <cellStyle name="常规 6 2 3 4 5" xfId="4662"/>
    <cellStyle name="常规 6 2 3 5" xfId="4663"/>
    <cellStyle name="常规 6 2 3 5 2" xfId="4664"/>
    <cellStyle name="常规 6 2 3 6" xfId="4665"/>
    <cellStyle name="常规 6 2 3 7" xfId="4666"/>
    <cellStyle name="常规 6 2 3 8" xfId="4667"/>
    <cellStyle name="常规 6 2 3 9" xfId="4668"/>
    <cellStyle name="常规 6 2 4" xfId="4669"/>
    <cellStyle name="常规 6 2 4 10" xfId="4670"/>
    <cellStyle name="常规 6 2 4 11" xfId="4671"/>
    <cellStyle name="常规 6 2 4 2" xfId="4672"/>
    <cellStyle name="常规 6 2 4 2 2" xfId="4673"/>
    <cellStyle name="常规 6 2 5" xfId="4674"/>
    <cellStyle name="常规 6 2 5 2" xfId="4675"/>
    <cellStyle name="常规 6 2 6" xfId="4676"/>
    <cellStyle name="常规 6 2 6 2" xfId="4677"/>
    <cellStyle name="常规 6 2 7" xfId="4678"/>
    <cellStyle name="常规 6 2 7 2" xfId="4679"/>
    <cellStyle name="常规 6 2 8" xfId="4680"/>
    <cellStyle name="常规 6 2 9" xfId="4681"/>
    <cellStyle name="常规 6 3" xfId="4682"/>
    <cellStyle name="常规 6 3 10" xfId="4683"/>
    <cellStyle name="常规 6 3 11" xfId="4684"/>
    <cellStyle name="常规 6 3 12" xfId="4685"/>
    <cellStyle name="常规 6 3 13" xfId="4686"/>
    <cellStyle name="常规 6 3 14" xfId="4687"/>
    <cellStyle name="常规 6 3 2" xfId="4688"/>
    <cellStyle name="常规 6 3 2 10" xfId="4689"/>
    <cellStyle name="常规 6 3 2 11" xfId="4690"/>
    <cellStyle name="常规 6 3 2 12" xfId="4691"/>
    <cellStyle name="常规 6 3 2 2" xfId="4692"/>
    <cellStyle name="常规 6 3 2 2 10" xfId="4693"/>
    <cellStyle name="常规 6 3 2 2 11" xfId="4694"/>
    <cellStyle name="常规 6 3 2 2 2" xfId="4695"/>
    <cellStyle name="常规 6 3 2 2 2 2" xfId="4696"/>
    <cellStyle name="常规 6 3 2 2 3" xfId="4697"/>
    <cellStyle name="常规 6 3 2 2 3 2" xfId="4698"/>
    <cellStyle name="常规 6 3 2 2 3 3" xfId="4699"/>
    <cellStyle name="常规 6 3 2 2 3 4" xfId="4700"/>
    <cellStyle name="常规 6 3 2 2 3 5" xfId="4701"/>
    <cellStyle name="常规 6 3 2 2 4" xfId="4702"/>
    <cellStyle name="常规 6 3 2 2 4 2" xfId="4703"/>
    <cellStyle name="常规 6 3 2 2 5" xfId="4704"/>
    <cellStyle name="常规 6 3 2 2 6" xfId="4705"/>
    <cellStyle name="常规 6 3 2 2 7" xfId="4706"/>
    <cellStyle name="常规 6 3 2 2 8" xfId="4707"/>
    <cellStyle name="常规 6 3 2 3" xfId="4708"/>
    <cellStyle name="常规 6 3 2 3 2" xfId="4709"/>
    <cellStyle name="常规 6 3 2 4" xfId="4710"/>
    <cellStyle name="常规 6 3 2 4 2" xfId="4711"/>
    <cellStyle name="常规 6 3 2 4 3" xfId="4712"/>
    <cellStyle name="常规 6 3 2 4 4" xfId="4713"/>
    <cellStyle name="常规 6 3 2 4 5" xfId="4714"/>
    <cellStyle name="常规 6 3 2 5" xfId="4715"/>
    <cellStyle name="常规 6 3 2 5 2" xfId="4716"/>
    <cellStyle name="常规 6 3 2 6" xfId="4717"/>
    <cellStyle name="常规 6 3 2 7" xfId="4718"/>
    <cellStyle name="常规 6 3 2 8" xfId="4719"/>
    <cellStyle name="常规 6 3 2 9" xfId="4720"/>
    <cellStyle name="常规 6 3 3" xfId="4721"/>
    <cellStyle name="常规 6 3 3 10" xfId="4722"/>
    <cellStyle name="常规 6 3 3 11" xfId="4723"/>
    <cellStyle name="常规 6 3 3 12" xfId="4724"/>
    <cellStyle name="常规 6 3 3 2" xfId="4725"/>
    <cellStyle name="常规 6 3 3 2 10" xfId="4726"/>
    <cellStyle name="常规 6 3 3 2 11" xfId="4727"/>
    <cellStyle name="常规 6 3 3 2 2" xfId="4728"/>
    <cellStyle name="常规 6 3 3 2 2 2" xfId="4729"/>
    <cellStyle name="常规 6 3 3 2 3" xfId="4730"/>
    <cellStyle name="常规 6 3 3 2 3 2" xfId="4731"/>
    <cellStyle name="常规 6 3 3 2 3 3" xfId="4732"/>
    <cellStyle name="常规 6 3 3 2 3 4" xfId="4733"/>
    <cellStyle name="常规 6 3 3 2 3 5" xfId="4734"/>
    <cellStyle name="常规 6 3 3 2 4" xfId="4735"/>
    <cellStyle name="常规 6 3 3 2 4 2" xfId="4736"/>
    <cellStyle name="常规 6 3 3 2 5" xfId="4737"/>
    <cellStyle name="常规 6 3 3 2 6" xfId="4738"/>
    <cellStyle name="常规 6 3 3 2 7" xfId="4739"/>
    <cellStyle name="常规 6 3 3 2 8" xfId="4740"/>
    <cellStyle name="常规 6 3 3 2 9" xfId="4741"/>
    <cellStyle name="常规 6 3 3 3" xfId="4742"/>
    <cellStyle name="常规 6 3 3 3 2" xfId="4743"/>
    <cellStyle name="常规 6 3 3 4" xfId="4744"/>
    <cellStyle name="常规 6 3 3 4 2" xfId="4745"/>
    <cellStyle name="常规 6 3 3 4 3" xfId="4746"/>
    <cellStyle name="常规 6 3 3 4 4" xfId="4747"/>
    <cellStyle name="常规 6 3 3 4 5" xfId="4748"/>
    <cellStyle name="常规 6 3 3 5" xfId="4749"/>
    <cellStyle name="常规 6 3 3 5 2" xfId="4750"/>
    <cellStyle name="常规 6 3 3 6" xfId="4751"/>
    <cellStyle name="常规 6 3 3 7" xfId="4752"/>
    <cellStyle name="常规 6 3 3 8" xfId="4753"/>
    <cellStyle name="常规 6 3 3 9" xfId="4754"/>
    <cellStyle name="常规 6 3 4" xfId="4755"/>
    <cellStyle name="常规 6 3 4 10" xfId="4756"/>
    <cellStyle name="检查单元格 2 2 4 2" xfId="4757"/>
    <cellStyle name="常规 6 3 4 11" xfId="4758"/>
    <cellStyle name="常规 6 3 4 2" xfId="4759"/>
    <cellStyle name="常规 6 3 4 2 2" xfId="4760"/>
    <cellStyle name="常规 6 3 4 3" xfId="4761"/>
    <cellStyle name="常规 6 3 4 4" xfId="4762"/>
    <cellStyle name="常规 6 3 4 5" xfId="4763"/>
    <cellStyle name="常规 6 3 4 6" xfId="4764"/>
    <cellStyle name="常规 6 3 4 7" xfId="4765"/>
    <cellStyle name="常规 6 3 4 8" xfId="4766"/>
    <cellStyle name="常规 6 3 4 9" xfId="4767"/>
    <cellStyle name="常规 6 3 5" xfId="4768"/>
    <cellStyle name="常规 6 3 5 2" xfId="4769"/>
    <cellStyle name="常规 6 3 6" xfId="4770"/>
    <cellStyle name="常规 6 3 6 2" xfId="4771"/>
    <cellStyle name="常规 6 3 6 3" xfId="4772"/>
    <cellStyle name="常规 6 3 6 4" xfId="4773"/>
    <cellStyle name="常规 6 3 6 5" xfId="4774"/>
    <cellStyle name="常规 6 3 7" xfId="4775"/>
    <cellStyle name="常规 6 3 7 2" xfId="4776"/>
    <cellStyle name="常规 6 3 8" xfId="4777"/>
    <cellStyle name="常规 6 3 9" xfId="4778"/>
    <cellStyle name="常规 6 4" xfId="4779"/>
    <cellStyle name="常规 6 4 10" xfId="4780"/>
    <cellStyle name="常规 6 4 11" xfId="4781"/>
    <cellStyle name="常规 6 4 12" xfId="4782"/>
    <cellStyle name="常规 6 4 13" xfId="4783"/>
    <cellStyle name="常规 6 4 14" xfId="4784"/>
    <cellStyle name="常规 6 4 2" xfId="4785"/>
    <cellStyle name="常规 9 4 4 8" xfId="4786"/>
    <cellStyle name="常规 6 4 2 10" xfId="4787"/>
    <cellStyle name="常规 9 4 4 9" xfId="4788"/>
    <cellStyle name="常规 6 4 2 11" xfId="4789"/>
    <cellStyle name="常规 6 4 2 12" xfId="4790"/>
    <cellStyle name="常规 6 4 2 2" xfId="4791"/>
    <cellStyle name="常规 6 4 2 2 10" xfId="4792"/>
    <cellStyle name="常规 6 4 2 2 11" xfId="4793"/>
    <cellStyle name="检查单元格 2 10" xfId="4794"/>
    <cellStyle name="常规 6 4 2 2 2" xfId="4795"/>
    <cellStyle name="常规 6 4 2 2 2 2" xfId="4796"/>
    <cellStyle name="检查单元格 2 11" xfId="4797"/>
    <cellStyle name="常规 6 4 2 2 3" xfId="4798"/>
    <cellStyle name="常规 6 4 2 2 3 2" xfId="4799"/>
    <cellStyle name="常规 6 4 2 2 3 3" xfId="4800"/>
    <cellStyle name="常规 6 4 2 2 3 4" xfId="4801"/>
    <cellStyle name="常规 6 4 2 2 3 5" xfId="4802"/>
    <cellStyle name="检查单元格 2 12" xfId="4803"/>
    <cellStyle name="常规 6 4 2 2 4" xfId="4804"/>
    <cellStyle name="常规 6 4 2 2 4 2" xfId="4805"/>
    <cellStyle name="常规 6 4 2 2 5" xfId="4806"/>
    <cellStyle name="常规 6 4 2 2 6" xfId="4807"/>
    <cellStyle name="常规 6 4 2 2 7" xfId="4808"/>
    <cellStyle name="常规 6 4 2 2 8" xfId="4809"/>
    <cellStyle name="常规 6 4 2 2 9" xfId="4810"/>
    <cellStyle name="常规 6 4 2 3" xfId="4811"/>
    <cellStyle name="常规 6 4 2 3 2" xfId="4812"/>
    <cellStyle name="常规 6 4 2 4" xfId="4813"/>
    <cellStyle name="常规 6 4 2 4 2" xfId="4814"/>
    <cellStyle name="常规 6 4 2 4 3" xfId="4815"/>
    <cellStyle name="常规 6 4 2 4 4" xfId="4816"/>
    <cellStyle name="常规 6 4 2 4 5" xfId="4817"/>
    <cellStyle name="常规 6 4 2 5" xfId="4818"/>
    <cellStyle name="常规 6 4 2 5 2" xfId="4819"/>
    <cellStyle name="常规 6 4 2 6" xfId="4820"/>
    <cellStyle name="常规 6 4 2 7" xfId="4821"/>
    <cellStyle name="常规 6 4 2 8" xfId="4822"/>
    <cellStyle name="常规 6 4 2 9" xfId="4823"/>
    <cellStyle name="常规 6 4 3" xfId="4824"/>
    <cellStyle name="常规 6 4 3 10" xfId="4825"/>
    <cellStyle name="常规 6 4 3 11" xfId="4826"/>
    <cellStyle name="常规 6 4 3 12" xfId="4827"/>
    <cellStyle name="常规 6 4 3 2" xfId="4828"/>
    <cellStyle name="常规 6 4 3 2 10" xfId="4829"/>
    <cellStyle name="常规 6 4 3 2 11" xfId="4830"/>
    <cellStyle name="常规 6 4 3 2 2" xfId="4831"/>
    <cellStyle name="常规 6 4 3 2 2 2" xfId="4832"/>
    <cellStyle name="常规 6 4 3 2 3" xfId="4833"/>
    <cellStyle name="常规 6 4 3 2 3 2" xfId="4834"/>
    <cellStyle name="常规 6 4 3 2 3 3" xfId="4835"/>
    <cellStyle name="常规 6 4 3 2 3 4" xfId="4836"/>
    <cellStyle name="常规 6 4 3 2 3 5" xfId="4837"/>
    <cellStyle name="常规 6 4 3 2 4" xfId="4838"/>
    <cellStyle name="常规 6 4 3 2 4 2" xfId="4839"/>
    <cellStyle name="常规 6 4 3 2 5" xfId="4840"/>
    <cellStyle name="常规 6 4 3 2 6" xfId="4841"/>
    <cellStyle name="常规 6 4 3 2 7" xfId="4842"/>
    <cellStyle name="常规 6 4 3 2 8" xfId="4843"/>
    <cellStyle name="常规 6 4 3 2 9" xfId="4844"/>
    <cellStyle name="常规 6 4 3 3" xfId="4845"/>
    <cellStyle name="常规 6 4 3 3 2" xfId="4846"/>
    <cellStyle name="常规 6 4 3 4" xfId="4847"/>
    <cellStyle name="常规 6 4 3 4 2" xfId="4848"/>
    <cellStyle name="常规 6 4 3 4 3" xfId="4849"/>
    <cellStyle name="常规 6 4 3 4 4" xfId="4850"/>
    <cellStyle name="常规 6 4 3 4 5" xfId="4851"/>
    <cellStyle name="常规 6 4 3 5" xfId="4852"/>
    <cellStyle name="常规 6 4 3 5 2" xfId="4853"/>
    <cellStyle name="常规 6 4 3 6" xfId="4854"/>
    <cellStyle name="常规 6 4 3 7" xfId="4855"/>
    <cellStyle name="常规 6 4 3 8" xfId="4856"/>
    <cellStyle name="常规 6 4 3 9" xfId="4857"/>
    <cellStyle name="常规 6 4 4" xfId="4858"/>
    <cellStyle name="常规 6 4 4 10" xfId="4859"/>
    <cellStyle name="常规 9 2 4 3 2" xfId="4860"/>
    <cellStyle name="常规 6 4 4 11" xfId="4861"/>
    <cellStyle name="常规 6 4 4 2" xfId="4862"/>
    <cellStyle name="常规 6 4 4 2 2" xfId="4863"/>
    <cellStyle name="常规 6 4 4 3" xfId="4864"/>
    <cellStyle name="常规 6 4 4 3 2" xfId="4865"/>
    <cellStyle name="常规 6 4 4 3 3" xfId="4866"/>
    <cellStyle name="常规 6 4 4 3 4" xfId="4867"/>
    <cellStyle name="常规 6 4 4 3 5" xfId="4868"/>
    <cellStyle name="常规 7 2 10" xfId="4869"/>
    <cellStyle name="常规 6 4 4 4" xfId="4870"/>
    <cellStyle name="常规 6 4 4 4 2" xfId="4871"/>
    <cellStyle name="常规 7 2 11" xfId="4872"/>
    <cellStyle name="常规 6 4 4 5" xfId="4873"/>
    <cellStyle name="常规 7 2 13" xfId="4874"/>
    <cellStyle name="常规 6 4 4 7" xfId="4875"/>
    <cellStyle name="常规 7 2 14" xfId="4876"/>
    <cellStyle name="常规 6 4 4 8" xfId="4877"/>
    <cellStyle name="常规 6 4 4 9" xfId="4878"/>
    <cellStyle name="常规 6 4 5" xfId="4879"/>
    <cellStyle name="常规 6 4 5 2" xfId="4880"/>
    <cellStyle name="常规 6 4 6" xfId="4881"/>
    <cellStyle name="常规 6 4 6 5" xfId="4882"/>
    <cellStyle name="常规 6 4 7" xfId="4883"/>
    <cellStyle name="常规 6 4 7 2" xfId="4884"/>
    <cellStyle name="常规 6 4 8" xfId="4885"/>
    <cellStyle name="常规 6 4 9" xfId="4886"/>
    <cellStyle name="常规 6 5" xfId="4887"/>
    <cellStyle name="常规 6 5 10" xfId="4888"/>
    <cellStyle name="常规 6 5 11" xfId="4889"/>
    <cellStyle name="常规 6 5 12" xfId="4890"/>
    <cellStyle name="常规 6 5 2" xfId="4891"/>
    <cellStyle name="常规 6 5 2 2" xfId="4892"/>
    <cellStyle name="常规 6 5 2 2 2" xfId="4893"/>
    <cellStyle name="常规 6 5 2 3" xfId="4894"/>
    <cellStyle name="常规 6 5 2 3 2" xfId="4895"/>
    <cellStyle name="常规 6 5 2 3 3" xfId="4896"/>
    <cellStyle name="常规 6 5 2 3 4" xfId="4897"/>
    <cellStyle name="常规 6 5 2 3 5" xfId="4898"/>
    <cellStyle name="常规 6 5 2 4" xfId="4899"/>
    <cellStyle name="常规 6 5 2 4 2" xfId="4900"/>
    <cellStyle name="常规 6 5 2 5" xfId="4901"/>
    <cellStyle name="常规 6 5 2 6" xfId="4902"/>
    <cellStyle name="常规 6 5 2 7" xfId="4903"/>
    <cellStyle name="常规 6 5 2 8" xfId="4904"/>
    <cellStyle name="常规 6 5 2 9" xfId="4905"/>
    <cellStyle name="常规 6 5 4" xfId="4906"/>
    <cellStyle name="常规 6 5 4 2" xfId="4907"/>
    <cellStyle name="常规 6 5 4 3" xfId="4908"/>
    <cellStyle name="常规 7 7 10" xfId="4909"/>
    <cellStyle name="常规 6 5 4 4" xfId="4910"/>
    <cellStyle name="常规 7 7 11" xfId="4911"/>
    <cellStyle name="常规 6 5 4 5" xfId="4912"/>
    <cellStyle name="常规 6 5 5" xfId="4913"/>
    <cellStyle name="常规 6 5 5 2" xfId="4914"/>
    <cellStyle name="常规 6 5 6" xfId="4915"/>
    <cellStyle name="常规 6 5 7" xfId="4916"/>
    <cellStyle name="常规 6 5 8" xfId="4917"/>
    <cellStyle name="常规 6 5 9" xfId="4918"/>
    <cellStyle name="常规 6 6" xfId="4919"/>
    <cellStyle name="常规 6 6 10" xfId="4920"/>
    <cellStyle name="常规 6 6 11" xfId="4921"/>
    <cellStyle name="常规 6 6 12" xfId="4922"/>
    <cellStyle name="常规 6 6 2" xfId="4923"/>
    <cellStyle name="常规 6 6 2 10" xfId="4924"/>
    <cellStyle name="常规 6 6 2 11" xfId="4925"/>
    <cellStyle name="常规 6 6 2 2" xfId="4926"/>
    <cellStyle name="解释性文本 2 10" xfId="4927"/>
    <cellStyle name="常规 6 6 2 2 2" xfId="4928"/>
    <cellStyle name="常规 6 6 2 3" xfId="4929"/>
    <cellStyle name="常规 6 6 2 3 2" xfId="4930"/>
    <cellStyle name="常规 6 6 2 3 3" xfId="4931"/>
    <cellStyle name="常规 6 6 2 3 4" xfId="4932"/>
    <cellStyle name="常规 6 6 2 3 5" xfId="4933"/>
    <cellStyle name="常规 6 6 2 4" xfId="4934"/>
    <cellStyle name="常规 6 6 2 4 2" xfId="4935"/>
    <cellStyle name="常规 7 3 2 5 2" xfId="4936"/>
    <cellStyle name="常规 6 6 2 5" xfId="4937"/>
    <cellStyle name="常规 6 6 2 6" xfId="4938"/>
    <cellStyle name="常规 6 6 2 7" xfId="4939"/>
    <cellStyle name="常规 6 6 2 8" xfId="4940"/>
    <cellStyle name="常规 6 6 2 9" xfId="4941"/>
    <cellStyle name="常规 6 6 3 2" xfId="4942"/>
    <cellStyle name="常规 6 6 4 2" xfId="4943"/>
    <cellStyle name="常规 6 6 4 3" xfId="4944"/>
    <cellStyle name="常规 6 6 4 4" xfId="4945"/>
    <cellStyle name="常规 6 6 4 5" xfId="4946"/>
    <cellStyle name="常规 6 6 5 2" xfId="4947"/>
    <cellStyle name="常规 6 6 8" xfId="4948"/>
    <cellStyle name="常规 6 6 9" xfId="4949"/>
    <cellStyle name="常规 6 7" xfId="4950"/>
    <cellStyle name="常规 6 7 10" xfId="4951"/>
    <cellStyle name="常规 6 7 11" xfId="4952"/>
    <cellStyle name="常规 6 7 2" xfId="4953"/>
    <cellStyle name="常规 6 7 2 2" xfId="4954"/>
    <cellStyle name="常规 6 7 3 2" xfId="4955"/>
    <cellStyle name="常规 6 7 3 3" xfId="4956"/>
    <cellStyle name="常规 6 7 3 4" xfId="4957"/>
    <cellStyle name="常规 6 7 3 5" xfId="4958"/>
    <cellStyle name="常规 6 7 4" xfId="4959"/>
    <cellStyle name="常规 6 7 4 2" xfId="4960"/>
    <cellStyle name="常规 6 7 5" xfId="4961"/>
    <cellStyle name="常规 6 7 6" xfId="4962"/>
    <cellStyle name="常规 6 7 7" xfId="4963"/>
    <cellStyle name="常规 6 7 8" xfId="4964"/>
    <cellStyle name="常规 6 7 9" xfId="4965"/>
    <cellStyle name="常规 6 8" xfId="4966"/>
    <cellStyle name="常规 6 8 2" xfId="4967"/>
    <cellStyle name="常规 6 9" xfId="4968"/>
    <cellStyle name="常规 6 9 2" xfId="4969"/>
    <cellStyle name="常规 6 9 3" xfId="4970"/>
    <cellStyle name="常规 6 9 4" xfId="4971"/>
    <cellStyle name="常规 6 9 5" xfId="4972"/>
    <cellStyle name="常规 7" xfId="4973"/>
    <cellStyle name="常规 7 10" xfId="4974"/>
    <cellStyle name="常规 7 10 2" xfId="4975"/>
    <cellStyle name="常规 7 11" xfId="4976"/>
    <cellStyle name="常规 7 12" xfId="4977"/>
    <cellStyle name="常规 7 13" xfId="4978"/>
    <cellStyle name="常规 7 14" xfId="4979"/>
    <cellStyle name="常规 7 15" xfId="4980"/>
    <cellStyle name="常规 7 16" xfId="4981"/>
    <cellStyle name="常规 7 2" xfId="4982"/>
    <cellStyle name="常规 7 2 2" xfId="4983"/>
    <cellStyle name="常规 7 2 2 10" xfId="4984"/>
    <cellStyle name="常规 7 2 2 11" xfId="4985"/>
    <cellStyle name="常规 7 2 2 12" xfId="4986"/>
    <cellStyle name="常规 7 2 2 2" xfId="4987"/>
    <cellStyle name="常规 7 2 2 2 10" xfId="4988"/>
    <cellStyle name="常规 7 2 2 2 11" xfId="4989"/>
    <cellStyle name="常规 7 2 2 2 2" xfId="4990"/>
    <cellStyle name="常规 7 2 2 2 2 2" xfId="4991"/>
    <cellStyle name="常规 7 2 2 2 3 2" xfId="4992"/>
    <cellStyle name="常规 7 2 2 2 3 3" xfId="4993"/>
    <cellStyle name="常规 7 2 2 2 3 4" xfId="4994"/>
    <cellStyle name="常规 7 2 2 2 3 5" xfId="4995"/>
    <cellStyle name="常规 7 2 2 2 4" xfId="4996"/>
    <cellStyle name="常规 7 2 2 2 4 2" xfId="4997"/>
    <cellStyle name="常规 7 2 2 2 5" xfId="4998"/>
    <cellStyle name="警告文本 2 2 2 2" xfId="4999"/>
    <cellStyle name="常规 7 2 2 2 6" xfId="5000"/>
    <cellStyle name="警告文本 2 2 2 3" xfId="5001"/>
    <cellStyle name="常规 7 2 2 2 7" xfId="5002"/>
    <cellStyle name="警告文本 2 2 2 4" xfId="5003"/>
    <cellStyle name="常规 7 2 2 2 8" xfId="5004"/>
    <cellStyle name="警告文本 2 2 2 5" xfId="5005"/>
    <cellStyle name="常规 7 2 2 2 9" xfId="5006"/>
    <cellStyle name="常规 7 2 2 3" xfId="5007"/>
    <cellStyle name="常规 7 2 2 3 2" xfId="5008"/>
    <cellStyle name="常规 7 2 2 4" xfId="5009"/>
    <cellStyle name="常规 7 2 2 4 2" xfId="5010"/>
    <cellStyle name="常规 7 2 2 4 3" xfId="5011"/>
    <cellStyle name="常规 7 2 2 4 4" xfId="5012"/>
    <cellStyle name="常规 7 2 2 4 5" xfId="5013"/>
    <cellStyle name="常规 7 2 2 5" xfId="5014"/>
    <cellStyle name="常规 7 2 2 5 2" xfId="5015"/>
    <cellStyle name="常规 7 2 2 6" xfId="5016"/>
    <cellStyle name="常规 7 2 2 7" xfId="5017"/>
    <cellStyle name="常规 7 2 2 8" xfId="5018"/>
    <cellStyle name="常规 7 2 2 9" xfId="5019"/>
    <cellStyle name="常规 7 2 3" xfId="5020"/>
    <cellStyle name="常规 7 2 3 10" xfId="5021"/>
    <cellStyle name="常规 7 2 3 11" xfId="5022"/>
    <cellStyle name="常规 7 2 3 2" xfId="5023"/>
    <cellStyle name="常规 7 2 3 2 10" xfId="5024"/>
    <cellStyle name="常规 7 2 3 2 11" xfId="5025"/>
    <cellStyle name="常规 7 2 3 2 2" xfId="5026"/>
    <cellStyle name="常规 7 2 3 2 3 4" xfId="5027"/>
    <cellStyle name="常规 7 2 3 2 3 5" xfId="5028"/>
    <cellStyle name="常规 7 2 3 2 4" xfId="5029"/>
    <cellStyle name="常规 7 2 3 2 5" xfId="5030"/>
    <cellStyle name="常规 7 2 3 2 6" xfId="5031"/>
    <cellStyle name="常规 7 2 3 2 7" xfId="5032"/>
    <cellStyle name="常规 7 2 3 2 8" xfId="5033"/>
    <cellStyle name="常规 7 2 3 2 9" xfId="5034"/>
    <cellStyle name="常规 7 2 3 3" xfId="5035"/>
    <cellStyle name="常规 7 2 3 3 2" xfId="5036"/>
    <cellStyle name="常规 7 2 3 4" xfId="5037"/>
    <cellStyle name="常规 7 2 3 4 2" xfId="5038"/>
    <cellStyle name="常规 7 2 3 4 3" xfId="5039"/>
    <cellStyle name="常规 7 2 3 4 4" xfId="5040"/>
    <cellStyle name="常规 7 2 3 4 5" xfId="5041"/>
    <cellStyle name="常规 7 2 3 5" xfId="5042"/>
    <cellStyle name="常规 7 2 3 5 2" xfId="5043"/>
    <cellStyle name="常规 7 2 3 6" xfId="5044"/>
    <cellStyle name="常规 7 2 3 9" xfId="5045"/>
    <cellStyle name="常规 7 2 4" xfId="5046"/>
    <cellStyle name="常规 7 2 4 10" xfId="5047"/>
    <cellStyle name="常规 7 2 4 11" xfId="5048"/>
    <cellStyle name="常规 7 2 4 2" xfId="5049"/>
    <cellStyle name="常规 7 2 4 2 2" xfId="5050"/>
    <cellStyle name="常规 7 2 4 3" xfId="5051"/>
    <cellStyle name="常规 7 2 4 3 2" xfId="5052"/>
    <cellStyle name="常规 7 2 4 3 3" xfId="5053"/>
    <cellStyle name="常规 7 2 4 3 4" xfId="5054"/>
    <cellStyle name="常规 7 2 4 3 5" xfId="5055"/>
    <cellStyle name="常规 7 2 4 4" xfId="5056"/>
    <cellStyle name="常规 7 2 4 4 2" xfId="5057"/>
    <cellStyle name="常规 7 2 4 5" xfId="5058"/>
    <cellStyle name="常规 7 2 4 6" xfId="5059"/>
    <cellStyle name="常规 7 2 4 7" xfId="5060"/>
    <cellStyle name="常规 7 2 4 8" xfId="5061"/>
    <cellStyle name="常规 7 2 4 9" xfId="5062"/>
    <cellStyle name="常规 7 2 5" xfId="5063"/>
    <cellStyle name="常规 7 2 5 2" xfId="5064"/>
    <cellStyle name="常规 7 2 6" xfId="5065"/>
    <cellStyle name="常规 7 2 6 2" xfId="5066"/>
    <cellStyle name="常规 7 2 6 3" xfId="5067"/>
    <cellStyle name="常规 7 2 6 4" xfId="5068"/>
    <cellStyle name="常规 7 2 6 5" xfId="5069"/>
    <cellStyle name="常规 7 2 7" xfId="5070"/>
    <cellStyle name="常规 7 2 7 2" xfId="5071"/>
    <cellStyle name="常规 7 2 8" xfId="5072"/>
    <cellStyle name="常规 7 2 9" xfId="5073"/>
    <cellStyle name="常规 7 3" xfId="5074"/>
    <cellStyle name="常规 7 3 10" xfId="5075"/>
    <cellStyle name="常规 7 3 11" xfId="5076"/>
    <cellStyle name="常规 7 3 12" xfId="5077"/>
    <cellStyle name="常规 7 3 13" xfId="5078"/>
    <cellStyle name="常规 7 3 14" xfId="5079"/>
    <cellStyle name="常规 7 3 2" xfId="5080"/>
    <cellStyle name="常规 7 3 2 10" xfId="5081"/>
    <cellStyle name="常规 7 3 2 11" xfId="5082"/>
    <cellStyle name="常规 7 3 2 12" xfId="5083"/>
    <cellStyle name="常规 7 3 2 2" xfId="5084"/>
    <cellStyle name="常规 7 3 2 2 10" xfId="5085"/>
    <cellStyle name="常规 7 3 2 2 11" xfId="5086"/>
    <cellStyle name="常规 7 3 2 2 2" xfId="5087"/>
    <cellStyle name="常规 7 3 2 2 2 2" xfId="5088"/>
    <cellStyle name="常规 7 3 2 2 3 2" xfId="5089"/>
    <cellStyle name="常规 7 3 2 2 3 3" xfId="5090"/>
    <cellStyle name="常规 7 3 2 2 3 4" xfId="5091"/>
    <cellStyle name="常规 7 3 2 2 3 5" xfId="5092"/>
    <cellStyle name="常规 7 3 2 2 4" xfId="5093"/>
    <cellStyle name="常规 7 3 2 2 5" xfId="5094"/>
    <cellStyle name="常规 7 3 2 2 6" xfId="5095"/>
    <cellStyle name="常规 7 3 2 2 7" xfId="5096"/>
    <cellStyle name="常规 7 3 2 2 8" xfId="5097"/>
    <cellStyle name="常规 7 3 2 2 9" xfId="5098"/>
    <cellStyle name="常规 7 3 2 3" xfId="5099"/>
    <cellStyle name="常规 7 3 2 3 2" xfId="5100"/>
    <cellStyle name="常规 7 3 2 4" xfId="5101"/>
    <cellStyle name="常规 7 3 2 4 2" xfId="5102"/>
    <cellStyle name="常规 7 3 2 4 3" xfId="5103"/>
    <cellStyle name="常规 7 3 2 4 4" xfId="5104"/>
    <cellStyle name="常规 7 3 2 4 5" xfId="5105"/>
    <cellStyle name="常规 7 3 2 5" xfId="5106"/>
    <cellStyle name="常规 7 3 2 6" xfId="5107"/>
    <cellStyle name="常规 7 3 2 7" xfId="5108"/>
    <cellStyle name="常规 7 3 2 8" xfId="5109"/>
    <cellStyle name="常规 9 4 2 2 2 2" xfId="5110"/>
    <cellStyle name="常规 7 3 2 9" xfId="5111"/>
    <cellStyle name="常规 7 3 3" xfId="5112"/>
    <cellStyle name="常规 7 3 3 10" xfId="5113"/>
    <cellStyle name="常规 7 3 3 11" xfId="5114"/>
    <cellStyle name="常规 7 3 3 12" xfId="5115"/>
    <cellStyle name="常规 7 3 3 2" xfId="5116"/>
    <cellStyle name="常规 7 3 3 2 10" xfId="5117"/>
    <cellStyle name="常规 7 3 3 2 11" xfId="5118"/>
    <cellStyle name="常规 7 3 3 2 2" xfId="5119"/>
    <cellStyle name="常规 7 3 3 2 3 2" xfId="5120"/>
    <cellStyle name="常规 7 3 3 2 3 3" xfId="5121"/>
    <cellStyle name="常规 7 3 3 2 3 4" xfId="5122"/>
    <cellStyle name="常规 7 3 3 2 3 5" xfId="5123"/>
    <cellStyle name="常规 7 3 3 2 4" xfId="5124"/>
    <cellStyle name="常规 7 3 3 2 5" xfId="5125"/>
    <cellStyle name="常规 7 3 3 2 6" xfId="5126"/>
    <cellStyle name="常规 7 3 3 2 7" xfId="5127"/>
    <cellStyle name="常规 7 3 3 2 8" xfId="5128"/>
    <cellStyle name="常规 7 3 3 2 9" xfId="5129"/>
    <cellStyle name="常规 7 3 3 3" xfId="5130"/>
    <cellStyle name="常规 7 3 3 3 2" xfId="5131"/>
    <cellStyle name="常规 7 3 3 4" xfId="5132"/>
    <cellStyle name="常规 7 3 3 4 2" xfId="5133"/>
    <cellStyle name="常规 7 3 3 4 3" xfId="5134"/>
    <cellStyle name="常规 7 3 3 4 4" xfId="5135"/>
    <cellStyle name="常规 7 3 3 4 5" xfId="5136"/>
    <cellStyle name="常规 7 3 3 5" xfId="5137"/>
    <cellStyle name="常规 7 3 3 5 2" xfId="5138"/>
    <cellStyle name="常规 7 3 3 6" xfId="5139"/>
    <cellStyle name="常规 7 3 3 7" xfId="5140"/>
    <cellStyle name="常规 7 3 3 8" xfId="5141"/>
    <cellStyle name="常规 9 4 2 2 3 2" xfId="5142"/>
    <cellStyle name="常规 7 3 3 9" xfId="5143"/>
    <cellStyle name="常规 7 3 4" xfId="5144"/>
    <cellStyle name="常规 7 3 4 10" xfId="5145"/>
    <cellStyle name="常规 7 3 4 11" xfId="5146"/>
    <cellStyle name="常规 7 3 4 2" xfId="5147"/>
    <cellStyle name="常规 7 3 4 2 2" xfId="5148"/>
    <cellStyle name="常规 7 3 4 3" xfId="5149"/>
    <cellStyle name="常规 7 3 4 3 2" xfId="5150"/>
    <cellStyle name="常规 7 3 4 3 3" xfId="5151"/>
    <cellStyle name="常规 7 3 4 3 4" xfId="5152"/>
    <cellStyle name="常规 7 3 4 3 5" xfId="5153"/>
    <cellStyle name="常规 7 3 4 4" xfId="5154"/>
    <cellStyle name="常规 7 3 4 4 2" xfId="5155"/>
    <cellStyle name="常规 7 3 4 5" xfId="5156"/>
    <cellStyle name="常规 7 3 4 6" xfId="5157"/>
    <cellStyle name="常规 7 3 4 7" xfId="5158"/>
    <cellStyle name="常规 7 3 4 8" xfId="5159"/>
    <cellStyle name="常规 9 4 2 2 4 2" xfId="5160"/>
    <cellStyle name="常规 7 3 4 9" xfId="5161"/>
    <cellStyle name="常规 7 3 5" xfId="5162"/>
    <cellStyle name="常规 7 3 5 2" xfId="5163"/>
    <cellStyle name="常规 7 3 6" xfId="5164"/>
    <cellStyle name="常规 7 3 6 2" xfId="5165"/>
    <cellStyle name="常规 7 3 6 3" xfId="5166"/>
    <cellStyle name="常规 7 3 6 4" xfId="5167"/>
    <cellStyle name="常规 7 3 6 5" xfId="5168"/>
    <cellStyle name="常规 7 3 7" xfId="5169"/>
    <cellStyle name="常规 7 3 7 2" xfId="5170"/>
    <cellStyle name="常规 7 3 8" xfId="5171"/>
    <cellStyle name="常规 7 3 9" xfId="5172"/>
    <cellStyle name="常规 7 4" xfId="5173"/>
    <cellStyle name="常规 7 4 11" xfId="5174"/>
    <cellStyle name="常规 7 4 12" xfId="5175"/>
    <cellStyle name="常规 7 4 13" xfId="5176"/>
    <cellStyle name="常规 7 4 14" xfId="5177"/>
    <cellStyle name="常规 7 4 2" xfId="5178"/>
    <cellStyle name="常规 7 4 2 10" xfId="5179"/>
    <cellStyle name="常规 7 4 2 11" xfId="5180"/>
    <cellStyle name="常规 7 4 2 12" xfId="5181"/>
    <cellStyle name="常规 7 4 2 2" xfId="5182"/>
    <cellStyle name="常规 7 4 2 2 2" xfId="5183"/>
    <cellStyle name="常规 9 3 2 5" xfId="5184"/>
    <cellStyle name="常规 7 4 2 2 2 2" xfId="5185"/>
    <cellStyle name="常规 9 3 3 5" xfId="5186"/>
    <cellStyle name="常规 7 4 2 2 3 2" xfId="5187"/>
    <cellStyle name="常规 9 3 3 6" xfId="5188"/>
    <cellStyle name="常规 7 4 2 2 3 3" xfId="5189"/>
    <cellStyle name="常规 9 3 3 7" xfId="5190"/>
    <cellStyle name="常规 7 4 2 2 3 4" xfId="5191"/>
    <cellStyle name="常规 7 4 2 2 4" xfId="5192"/>
    <cellStyle name="常规 9 3 4 5" xfId="5193"/>
    <cellStyle name="常规 7 4 2 2 4 2" xfId="5194"/>
    <cellStyle name="常规 7 4 2 2 5" xfId="5195"/>
    <cellStyle name="常规 7 4 2 2 6" xfId="5196"/>
    <cellStyle name="常规 7 4 2 2 7" xfId="5197"/>
    <cellStyle name="常规 7 4 2 2 8" xfId="5198"/>
    <cellStyle name="常规 7 4 2 2 9" xfId="5199"/>
    <cellStyle name="常规 7 4 2 3" xfId="5200"/>
    <cellStyle name="好 2 7" xfId="5201"/>
    <cellStyle name="常规 7 4 2 3 2" xfId="5202"/>
    <cellStyle name="常规 7 4 2 4" xfId="5203"/>
    <cellStyle name="好 3 7" xfId="5204"/>
    <cellStyle name="常规 7 4 2 4 2" xfId="5205"/>
    <cellStyle name="好 3 8" xfId="5206"/>
    <cellStyle name="常规 7 4 2 4 3" xfId="5207"/>
    <cellStyle name="好 3 9" xfId="5208"/>
    <cellStyle name="常规 7 4 2 4 4" xfId="5209"/>
    <cellStyle name="常规 7 4 2 4 5" xfId="5210"/>
    <cellStyle name="好 4 7" xfId="5211"/>
    <cellStyle name="常规 7 6 2 5" xfId="5212"/>
    <cellStyle name="常规 7 4 2 5 2" xfId="5213"/>
    <cellStyle name="常规 7 4 2 8" xfId="5214"/>
    <cellStyle name="常规 7 4 2 9" xfId="5215"/>
    <cellStyle name="常规 7 4 3" xfId="5216"/>
    <cellStyle name="常规 7 4 3 11" xfId="5217"/>
    <cellStyle name="常规 7 4 3 2" xfId="5218"/>
    <cellStyle name="常规 7 4 3 2 10" xfId="5219"/>
    <cellStyle name="常规 7 4 3 2 11" xfId="5220"/>
    <cellStyle name="常规 7 4 3 2 2" xfId="5221"/>
    <cellStyle name="常规 7 4 3 2 2 2" xfId="5222"/>
    <cellStyle name="常规 7 4 3 2 3 2" xfId="5223"/>
    <cellStyle name="常规 7 4 3 2 3 3" xfId="5224"/>
    <cellStyle name="常规 7 4 3 2 3 4" xfId="5225"/>
    <cellStyle name="常规 7 4 3 2 3 5" xfId="5226"/>
    <cellStyle name="常规 7 4 3 2 4" xfId="5227"/>
    <cellStyle name="常规 7 4 3 2 4 2" xfId="5228"/>
    <cellStyle name="常规 7 4 3 2 5" xfId="5229"/>
    <cellStyle name="常规 7 4 3 2 6" xfId="5230"/>
    <cellStyle name="常规 7 4 3 2 7" xfId="5231"/>
    <cellStyle name="常规 7 4 3 2 8" xfId="5232"/>
    <cellStyle name="常规 7 4 3 2 9" xfId="5233"/>
    <cellStyle name="常规 7 4 3 3" xfId="5234"/>
    <cellStyle name="常规 7 4 3 3 2" xfId="5235"/>
    <cellStyle name="常规 7 4 3 4" xfId="5236"/>
    <cellStyle name="常规 7 4 3 4 2" xfId="5237"/>
    <cellStyle name="常规 7 4 3 4 3" xfId="5238"/>
    <cellStyle name="常规 7 4 3 4 4" xfId="5239"/>
    <cellStyle name="常规 7 4 3 4 5" xfId="5240"/>
    <cellStyle name="常规 7 4 3 5" xfId="5241"/>
    <cellStyle name="常规 7 4 3 5 2" xfId="5242"/>
    <cellStyle name="常规 7 4 3 6" xfId="5243"/>
    <cellStyle name="常规 7 4 3 7" xfId="5244"/>
    <cellStyle name="常规 7 4 3 8" xfId="5245"/>
    <cellStyle name="常规 7 4 3 9" xfId="5246"/>
    <cellStyle name="常规 7 4 4" xfId="5247"/>
    <cellStyle name="常规 7 4 4 10" xfId="5248"/>
    <cellStyle name="常规 7 4 4 11" xfId="5249"/>
    <cellStyle name="常规 7 4 4 2" xfId="5250"/>
    <cellStyle name="常规 7 4 4 2 2" xfId="5251"/>
    <cellStyle name="常规 7 4 4 3" xfId="5252"/>
    <cellStyle name="常规 7 4 4 3 2" xfId="5253"/>
    <cellStyle name="常规 7 4 4 3 3" xfId="5254"/>
    <cellStyle name="常规 7 4 4 3 4" xfId="5255"/>
    <cellStyle name="常规 7 4 4 3 5" xfId="5256"/>
    <cellStyle name="常规 7 4 4 4" xfId="5257"/>
    <cellStyle name="常规 7 4 4 4 2" xfId="5258"/>
    <cellStyle name="常规 7 4 4 5" xfId="5259"/>
    <cellStyle name="常规 7 4 4 7" xfId="5260"/>
    <cellStyle name="常规 7 4 4 8" xfId="5261"/>
    <cellStyle name="常规 7 4 4 9" xfId="5262"/>
    <cellStyle name="常规 7 4 5" xfId="5263"/>
    <cellStyle name="常规 7 4 5 2" xfId="5264"/>
    <cellStyle name="常规 7 4 6" xfId="5265"/>
    <cellStyle name="常规 7 4 6 5" xfId="5266"/>
    <cellStyle name="常规 7 4 7" xfId="5267"/>
    <cellStyle name="常规 7 4 7 2" xfId="5268"/>
    <cellStyle name="常规 7 4 8" xfId="5269"/>
    <cellStyle name="常规 7 4 9" xfId="5270"/>
    <cellStyle name="常规 7 5" xfId="5271"/>
    <cellStyle name="常规 7 5 10" xfId="5272"/>
    <cellStyle name="常规 7 5 11" xfId="5273"/>
    <cellStyle name="常规 7 5 12" xfId="5274"/>
    <cellStyle name="常规 7 5 2" xfId="5275"/>
    <cellStyle name="常规 7 5 2 10" xfId="5276"/>
    <cellStyle name="常规 7 5 2 2" xfId="5277"/>
    <cellStyle name="常规 7 5 2 2 2" xfId="5278"/>
    <cellStyle name="常规 7 5 2 3" xfId="5279"/>
    <cellStyle name="常规 7 5 2 3 2" xfId="5280"/>
    <cellStyle name="常规 7 5 2 3 4" xfId="5281"/>
    <cellStyle name="常规 7 5 2 3 5" xfId="5282"/>
    <cellStyle name="常规 7 5 2 4" xfId="5283"/>
    <cellStyle name="常规 7 5 2 5" xfId="5284"/>
    <cellStyle name="常规 7 5 2 6" xfId="5285"/>
    <cellStyle name="常规 7 5 2 7" xfId="5286"/>
    <cellStyle name="常规 7 5 2 8" xfId="5287"/>
    <cellStyle name="常规 7 5 2 9" xfId="5288"/>
    <cellStyle name="常规 7 5 3" xfId="5289"/>
    <cellStyle name="常规 7 5 3 2" xfId="5290"/>
    <cellStyle name="常规 7 5 4" xfId="5291"/>
    <cellStyle name="常规 7 5 4 2" xfId="5292"/>
    <cellStyle name="常规 7 5 4 3" xfId="5293"/>
    <cellStyle name="常规 7 5 4 4" xfId="5294"/>
    <cellStyle name="常规 7 5 4 5" xfId="5295"/>
    <cellStyle name="常规 7 5 5" xfId="5296"/>
    <cellStyle name="常规 7 5 5 2" xfId="5297"/>
    <cellStyle name="常规 7 5 6" xfId="5298"/>
    <cellStyle name="常规 7 5 7" xfId="5299"/>
    <cellStyle name="常规 7 5 8" xfId="5300"/>
    <cellStyle name="常规 7 5 9" xfId="5301"/>
    <cellStyle name="常规 7 6" xfId="5302"/>
    <cellStyle name="常规 7 6 11" xfId="5303"/>
    <cellStyle name="常规 7 6 12" xfId="5304"/>
    <cellStyle name="常规 7 6 2" xfId="5305"/>
    <cellStyle name="常规 7 6 2 11" xfId="5306"/>
    <cellStyle name="好 4 4" xfId="5307"/>
    <cellStyle name="常规 7 6 2 2" xfId="5308"/>
    <cellStyle name="好 4 4 2" xfId="5309"/>
    <cellStyle name="常规 7 6 2 2 2" xfId="5310"/>
    <cellStyle name="好 4 5" xfId="5311"/>
    <cellStyle name="常规 7 6 2 3" xfId="5312"/>
    <cellStyle name="常规 7 6 2 3 2" xfId="5313"/>
    <cellStyle name="常规 7 6 2 3 3" xfId="5314"/>
    <cellStyle name="常规 7 6 2 3 4" xfId="5315"/>
    <cellStyle name="常规 7 6 2 3 5" xfId="5316"/>
    <cellStyle name="好 4 6" xfId="5317"/>
    <cellStyle name="常规 7 6 2 4" xfId="5318"/>
    <cellStyle name="常规 7 6 2 4 2" xfId="5319"/>
    <cellStyle name="好 4 8" xfId="5320"/>
    <cellStyle name="常规 7 6 2 6" xfId="5321"/>
    <cellStyle name="好 4 9" xfId="5322"/>
    <cellStyle name="常规 7 6 2 7" xfId="5323"/>
    <cellStyle name="常规 7 6 2 8" xfId="5324"/>
    <cellStyle name="常规 7 6 2 9" xfId="5325"/>
    <cellStyle name="常规 7 6 3" xfId="5326"/>
    <cellStyle name="好 5 4" xfId="5327"/>
    <cellStyle name="常规 7 6 3 2" xfId="5328"/>
    <cellStyle name="常规 7 6 4" xfId="5329"/>
    <cellStyle name="好 6 4" xfId="5330"/>
    <cellStyle name="常规 7 6 4 2" xfId="5331"/>
    <cellStyle name="好 6 5" xfId="5332"/>
    <cellStyle name="常规 7 6 4 3" xfId="5333"/>
    <cellStyle name="好 6 6" xfId="5334"/>
    <cellStyle name="常规 7 6 4 4" xfId="5335"/>
    <cellStyle name="好 6 7" xfId="5336"/>
    <cellStyle name="常规 7 6 4 5" xfId="5337"/>
    <cellStyle name="常规 7 6 5" xfId="5338"/>
    <cellStyle name="常规 7 6 5 2" xfId="5339"/>
    <cellStyle name="常规 7 6 6" xfId="5340"/>
    <cellStyle name="常规 7 6 7" xfId="5341"/>
    <cellStyle name="常规 7 6 8" xfId="5342"/>
    <cellStyle name="常规 7 6 9" xfId="5343"/>
    <cellStyle name="常规 7 7" xfId="5344"/>
    <cellStyle name="常规 7 7 2" xfId="5345"/>
    <cellStyle name="常规 7 7 2 2" xfId="5346"/>
    <cellStyle name="常规 7 7 3" xfId="5347"/>
    <cellStyle name="常规 7 7 3 2" xfId="5348"/>
    <cellStyle name="常规 7 7 3 3" xfId="5349"/>
    <cellStyle name="常规 7 7 3 4" xfId="5350"/>
    <cellStyle name="常规 7 7 3 5" xfId="5351"/>
    <cellStyle name="常规 7 7 4" xfId="5352"/>
    <cellStyle name="常规 7 7 4 2" xfId="5353"/>
    <cellStyle name="常规 7 7 5" xfId="5354"/>
    <cellStyle name="常规 7 7 6" xfId="5355"/>
    <cellStyle name="常规 7 7 7" xfId="5356"/>
    <cellStyle name="常规 7 7 8" xfId="5357"/>
    <cellStyle name="常规 7 7 9" xfId="5358"/>
    <cellStyle name="常规 7 8" xfId="5359"/>
    <cellStyle name="常规 7 8 2" xfId="5360"/>
    <cellStyle name="常规 7 9" xfId="5361"/>
    <cellStyle name="常规 7 9 2" xfId="5362"/>
    <cellStyle name="常规 7 9 3" xfId="5363"/>
    <cellStyle name="常规 7 9 4" xfId="5364"/>
    <cellStyle name="常规 7 9 5" xfId="5365"/>
    <cellStyle name="常规 8" xfId="5366"/>
    <cellStyle name="常规 9" xfId="5367"/>
    <cellStyle name="常规 9 10" xfId="5368"/>
    <cellStyle name="常规 9 10 2" xfId="5369"/>
    <cellStyle name="常规 9 11" xfId="5370"/>
    <cellStyle name="常规 9 12" xfId="5371"/>
    <cellStyle name="常规 9 13" xfId="5372"/>
    <cellStyle name="常规 9 14" xfId="5373"/>
    <cellStyle name="常规 9 15" xfId="5374"/>
    <cellStyle name="常规 9 16" xfId="5375"/>
    <cellStyle name="常规 9 17" xfId="5376"/>
    <cellStyle name="常规 9 2" xfId="5377"/>
    <cellStyle name="常规 9 2 10" xfId="5378"/>
    <cellStyle name="常规 9 2 11" xfId="5379"/>
    <cellStyle name="常规 9 2 12" xfId="5380"/>
    <cellStyle name="常规 9 2 13" xfId="5381"/>
    <cellStyle name="常规 9 2 14" xfId="5382"/>
    <cellStyle name="常规 9 2 2" xfId="5383"/>
    <cellStyle name="常规 9 2 4 7" xfId="5384"/>
    <cellStyle name="常规 9 2 2 10" xfId="5385"/>
    <cellStyle name="常规 9 2 4 8" xfId="5386"/>
    <cellStyle name="常规 9 2 2 11" xfId="5387"/>
    <cellStyle name="常规 9 2 4 9" xfId="5388"/>
    <cellStyle name="常规 9 2 2 12" xfId="5389"/>
    <cellStyle name="常规 9 2 2 2" xfId="5390"/>
    <cellStyle name="常规 9 2 2 2 10" xfId="5391"/>
    <cellStyle name="常规 9 2 2 2 11" xfId="5392"/>
    <cellStyle name="常规 9 2 2 2 2" xfId="5393"/>
    <cellStyle name="常规 9 2 2 2 2 2" xfId="5394"/>
    <cellStyle name="常规 9 2 2 2 3" xfId="5395"/>
    <cellStyle name="常规 9 2 2 2 3 2" xfId="5396"/>
    <cellStyle name="常规 9 2 2 2 3 3" xfId="5397"/>
    <cellStyle name="常规 9 2 2 2 3 4" xfId="5398"/>
    <cellStyle name="常规 9 2 2 2 3 5" xfId="5399"/>
    <cellStyle name="常规 9 2 2 2 4" xfId="5400"/>
    <cellStyle name="常规 9 2 2 2 4 2" xfId="5401"/>
    <cellStyle name="常规 9 2 2 2 5" xfId="5402"/>
    <cellStyle name="常规 9 2 2 2 6" xfId="5403"/>
    <cellStyle name="常规 9 2 2 2 7" xfId="5404"/>
    <cellStyle name="常规 9 2 2 2 8" xfId="5405"/>
    <cellStyle name="常规 9 2 2 2 9" xfId="5406"/>
    <cellStyle name="常规 9 2 2 3" xfId="5407"/>
    <cellStyle name="常规 9 2 2 3 2" xfId="5408"/>
    <cellStyle name="常规 9 2 2 4" xfId="5409"/>
    <cellStyle name="常规 9 2 2 4 2" xfId="5410"/>
    <cellStyle name="常规 9 2 2 4 3" xfId="5411"/>
    <cellStyle name="常规 9 2 2 4 4" xfId="5412"/>
    <cellStyle name="常规 9 2 2 4 5" xfId="5413"/>
    <cellStyle name="常规 9 2 2 5" xfId="5414"/>
    <cellStyle name="常规 9 2 2 5 2" xfId="5415"/>
    <cellStyle name="常规 9 2 2 6" xfId="5416"/>
    <cellStyle name="常规 9 2 2 7" xfId="5417"/>
    <cellStyle name="常规 9 2 2 8" xfId="5418"/>
    <cellStyle name="常规 9 2 2 9" xfId="5419"/>
    <cellStyle name="常规 9 2 3" xfId="5420"/>
    <cellStyle name="常规 9 2 3 10" xfId="5421"/>
    <cellStyle name="常规 9 2 3 11" xfId="5422"/>
    <cellStyle name="常规 9 2 3 12" xfId="5423"/>
    <cellStyle name="常规 9 2 3 2" xfId="5424"/>
    <cellStyle name="常规 9 2 3 2 10" xfId="5425"/>
    <cellStyle name="常规 9 2 3 2 11" xfId="5426"/>
    <cellStyle name="常规 9 2 3 2 2 2" xfId="5427"/>
    <cellStyle name="常规 9 2 3 2 3" xfId="5428"/>
    <cellStyle name="常规 9 2 3 2 3 4" xfId="5429"/>
    <cellStyle name="常规 9 2 3 2 3 5" xfId="5430"/>
    <cellStyle name="常规 9 2 3 2 4" xfId="5431"/>
    <cellStyle name="常规 9 2 3 2 4 2" xfId="5432"/>
    <cellStyle name="常规 9 2 3 2 5" xfId="5433"/>
    <cellStyle name="常规 9 2 3 2 6" xfId="5434"/>
    <cellStyle name="常规 9 2 3 2 7" xfId="5435"/>
    <cellStyle name="常规 9 2 3 2 8" xfId="5436"/>
    <cellStyle name="常规 9 2 3 2 9" xfId="5437"/>
    <cellStyle name="常规 9 2 3 3" xfId="5438"/>
    <cellStyle name="常规 9 2 3 3 2" xfId="5439"/>
    <cellStyle name="常规 9 2 3 4" xfId="5440"/>
    <cellStyle name="常规 9 2 3 4 2" xfId="5441"/>
    <cellStyle name="常规 9 2 3 4 3" xfId="5442"/>
    <cellStyle name="常规 9 2 3 4 4" xfId="5443"/>
    <cellStyle name="常规 9 2 3 4 5" xfId="5444"/>
    <cellStyle name="常规 9 2 3 5" xfId="5445"/>
    <cellStyle name="常规 9 2 3 5 2" xfId="5446"/>
    <cellStyle name="常规 9 2 3 6" xfId="5447"/>
    <cellStyle name="常规 9 2 3 7" xfId="5448"/>
    <cellStyle name="常规 9 2 3 8" xfId="5449"/>
    <cellStyle name="常规 9 2 3 9" xfId="5450"/>
    <cellStyle name="常规 9 2 4" xfId="5451"/>
    <cellStyle name="常规 9 2 4 10" xfId="5452"/>
    <cellStyle name="常规 9 2 4 11" xfId="5453"/>
    <cellStyle name="常规 9 2 4 2" xfId="5454"/>
    <cellStyle name="常规 9 2 4 2 2" xfId="5455"/>
    <cellStyle name="常规 9 2 4 3" xfId="5456"/>
    <cellStyle name="常规 9 2 4 3 3" xfId="5457"/>
    <cellStyle name="常规 9 2 4 3 4" xfId="5458"/>
    <cellStyle name="常规 9 2 4 3 5" xfId="5459"/>
    <cellStyle name="常规 9 2 4 4" xfId="5460"/>
    <cellStyle name="常规 9 2 4 4 2" xfId="5461"/>
    <cellStyle name="常规 9 2 4 5" xfId="5462"/>
    <cellStyle name="常规 9 2 4 6" xfId="5463"/>
    <cellStyle name="常规 9 2 5" xfId="5464"/>
    <cellStyle name="常规 9 2 5 2" xfId="5465"/>
    <cellStyle name="常规 9 2 6" xfId="5466"/>
    <cellStyle name="常规 9 2 6 2" xfId="5467"/>
    <cellStyle name="常规 9 2 6 3" xfId="5468"/>
    <cellStyle name="常规 9 2 6 4" xfId="5469"/>
    <cellStyle name="常规 9 2 6 5" xfId="5470"/>
    <cellStyle name="常规 9 2 7" xfId="5471"/>
    <cellStyle name="常规 9 2 7 2" xfId="5472"/>
    <cellStyle name="常规 9 2 8" xfId="5473"/>
    <cellStyle name="常规 9 2 9" xfId="5474"/>
    <cellStyle name="常规 9 3" xfId="5475"/>
    <cellStyle name="常规 9 3 10" xfId="5476"/>
    <cellStyle name="常规 9 3 11" xfId="5477"/>
    <cellStyle name="常规 9 3 12" xfId="5478"/>
    <cellStyle name="常规 9 3 14" xfId="5479"/>
    <cellStyle name="常规 9 3 2" xfId="5480"/>
    <cellStyle name="常规 9 3 2 10" xfId="5481"/>
    <cellStyle name="常规 9 3 2 11" xfId="5482"/>
    <cellStyle name="常规 9 3 2 12" xfId="5483"/>
    <cellStyle name="常规 9 3 2 2" xfId="5484"/>
    <cellStyle name="常规 9 3 2 2 10" xfId="5485"/>
    <cellStyle name="常规 9 3 2 2 11" xfId="5486"/>
    <cellStyle name="常规 9 3 2 2 2" xfId="5487"/>
    <cellStyle name="常规 9 3 2 2 2 2" xfId="5488"/>
    <cellStyle name="常规 9 3 2 2 3" xfId="5489"/>
    <cellStyle name="常规 9 3 2 2 3 2" xfId="5490"/>
    <cellStyle name="常规 9 3 2 2 3 3" xfId="5491"/>
    <cellStyle name="常规 9 3 2 2 3 4" xfId="5492"/>
    <cellStyle name="常规 9 3 2 2 3 5" xfId="5493"/>
    <cellStyle name="常规 9 3 2 2 4" xfId="5494"/>
    <cellStyle name="常规 9 3 2 2 4 2" xfId="5495"/>
    <cellStyle name="常规 9 3 2 2 5" xfId="5496"/>
    <cellStyle name="常规 9 3 2 2 6" xfId="5497"/>
    <cellStyle name="常规 9 3 2 2 7" xfId="5498"/>
    <cellStyle name="常规 9 3 2 2 8" xfId="5499"/>
    <cellStyle name="常规 9 3 2 2 9" xfId="5500"/>
    <cellStyle name="常规 9 3 2 3" xfId="5501"/>
    <cellStyle name="常规 9 3 2 3 2" xfId="5502"/>
    <cellStyle name="常规 9 3 2 4" xfId="5503"/>
    <cellStyle name="常规 9 3 2 4 2" xfId="5504"/>
    <cellStyle name="常规 9 3 2 4 3" xfId="5505"/>
    <cellStyle name="常规 9 3 2 4 4" xfId="5506"/>
    <cellStyle name="常规 9 3 2 4 5" xfId="5507"/>
    <cellStyle name="常规 9 3 2 5 2" xfId="5508"/>
    <cellStyle name="常规 9 3 2 6" xfId="5509"/>
    <cellStyle name="常规 9 3 2 7" xfId="5510"/>
    <cellStyle name="常规 9 3 2 8" xfId="5511"/>
    <cellStyle name="常规 9 3 2 9" xfId="5512"/>
    <cellStyle name="常规 9 3 3" xfId="5513"/>
    <cellStyle name="常规 9 3 3 10" xfId="5514"/>
    <cellStyle name="常规 9 3 3 11" xfId="5515"/>
    <cellStyle name="常规 9 3 3 12" xfId="5516"/>
    <cellStyle name="常规 9 3 3 2" xfId="5517"/>
    <cellStyle name="常规 9 3 3 2 10" xfId="5518"/>
    <cellStyle name="常规 9 3 3 2 11" xfId="5519"/>
    <cellStyle name="常规 9 3 3 2 2" xfId="5520"/>
    <cellStyle name="常规 9 3 3 2 2 2" xfId="5521"/>
    <cellStyle name="常规 9 3 3 2 3" xfId="5522"/>
    <cellStyle name="常规 9 3 3 2 3 2" xfId="5523"/>
    <cellStyle name="常规 9 3 3 2 3 3" xfId="5524"/>
    <cellStyle name="常规 9 3 3 2 3 4" xfId="5525"/>
    <cellStyle name="常规 9 3 3 2 3 5" xfId="5526"/>
    <cellStyle name="常规 9 3 3 2 4" xfId="5527"/>
    <cellStyle name="常规 9 3 3 2 4 2" xfId="5528"/>
    <cellStyle name="常规 9 3 3 2 5" xfId="5529"/>
    <cellStyle name="常规 9 3 3 2 6" xfId="5530"/>
    <cellStyle name="常规 9 3 3 2 7" xfId="5531"/>
    <cellStyle name="常规 9 3 3 2 8" xfId="5532"/>
    <cellStyle name="常规 9 3 3 2 9" xfId="5533"/>
    <cellStyle name="常规 9 3 3 3" xfId="5534"/>
    <cellStyle name="适中 3 11" xfId="5535"/>
    <cellStyle name="常规 9 3 3 3 2" xfId="5536"/>
    <cellStyle name="常规 9 3 3 4" xfId="5537"/>
    <cellStyle name="常规 9 3 3 4 2" xfId="5538"/>
    <cellStyle name="常规 9 3 3 4 3" xfId="5539"/>
    <cellStyle name="常规 9 3 3 4 4" xfId="5540"/>
    <cellStyle name="常规 9 3 3 4 5" xfId="5541"/>
    <cellStyle name="常规 9 3 3 5 2" xfId="5542"/>
    <cellStyle name="常规 9 3 4" xfId="5543"/>
    <cellStyle name="常规 9 3 4 10" xfId="5544"/>
    <cellStyle name="常规 9 3 4 11" xfId="5545"/>
    <cellStyle name="常规 9 3 4 2" xfId="5546"/>
    <cellStyle name="常规 9 3 4 2 2" xfId="5547"/>
    <cellStyle name="常规 9 3 4 3" xfId="5548"/>
    <cellStyle name="常规 9 3 4 3 2" xfId="5549"/>
    <cellStyle name="常规 9 3 4 3 3" xfId="5550"/>
    <cellStyle name="常规 9 3 4 3 4" xfId="5551"/>
    <cellStyle name="常规 9 3 4 3 5" xfId="5552"/>
    <cellStyle name="常规 9 3 4 4" xfId="5553"/>
    <cellStyle name="常规 9 3 4 4 2" xfId="5554"/>
    <cellStyle name="常规 9 3 4 6" xfId="5555"/>
    <cellStyle name="常规 9 3 4 7" xfId="5556"/>
    <cellStyle name="常规 9 3 4 8" xfId="5557"/>
    <cellStyle name="常规 9 3 4 9" xfId="5558"/>
    <cellStyle name="常规 9 3 5" xfId="5559"/>
    <cellStyle name="常规 9 3 6" xfId="5560"/>
    <cellStyle name="常规 9 3 6 2" xfId="5561"/>
    <cellStyle name="常规 9 3 6 3" xfId="5562"/>
    <cellStyle name="常规 9 3 6 4" xfId="5563"/>
    <cellStyle name="常规 9 3 6 5" xfId="5564"/>
    <cellStyle name="常规 9 3 7" xfId="5565"/>
    <cellStyle name="常规 9 3 7 2" xfId="5566"/>
    <cellStyle name="常规 9 3 9" xfId="5567"/>
    <cellStyle name="常规 9 4" xfId="5568"/>
    <cellStyle name="常规 9 4 2" xfId="5569"/>
    <cellStyle name="常规 9 4 2 10" xfId="5570"/>
    <cellStyle name="常规 9 4 2 11" xfId="5571"/>
    <cellStyle name="常规 9 4 2 12" xfId="5572"/>
    <cellStyle name="常规 9 4 2 2" xfId="5573"/>
    <cellStyle name="常规 9 4 2 2 10" xfId="5574"/>
    <cellStyle name="常规 9 4 2 2 11" xfId="5575"/>
    <cellStyle name="常规 9 4 2 2 2" xfId="5576"/>
    <cellStyle name="常规 9 4 2 2 3" xfId="5577"/>
    <cellStyle name="常规 9 4 2 2 3 3" xfId="5578"/>
    <cellStyle name="常规 9 4 2 2 3 4" xfId="5579"/>
    <cellStyle name="常规 9 4 2 2 3 5" xfId="5580"/>
    <cellStyle name="常规 9 4 2 2 4" xfId="5581"/>
    <cellStyle name="常规 9 4 2 2 5" xfId="5582"/>
    <cellStyle name="常规 9 4 2 2 6" xfId="5583"/>
    <cellStyle name="常规 9 4 2 2 7" xfId="5584"/>
    <cellStyle name="常规 9 4 2 2 8" xfId="5585"/>
    <cellStyle name="常规 9 4 2 2 9" xfId="5586"/>
    <cellStyle name="常规 9 4 2 3" xfId="5587"/>
    <cellStyle name="常规 9 4 2 3 2" xfId="5588"/>
    <cellStyle name="常规 9 4 2 4" xfId="5589"/>
    <cellStyle name="常规 9 4 2 4 2" xfId="5590"/>
    <cellStyle name="常规 9 4 2 4 3" xfId="5591"/>
    <cellStyle name="常规 9 4 2 4 4" xfId="5592"/>
    <cellStyle name="常规 9 4 2 4 5" xfId="5593"/>
    <cellStyle name="常规 9 4 2 5" xfId="5594"/>
    <cellStyle name="常规 9 4 2 5 2" xfId="5595"/>
    <cellStyle name="常规 9 4 2 6" xfId="5596"/>
    <cellStyle name="常规 9 4 2 7" xfId="5597"/>
    <cellStyle name="常规 9 4 2 8" xfId="5598"/>
    <cellStyle name="常规 9 4 2 9" xfId="5599"/>
    <cellStyle name="常规 9 4 3" xfId="5600"/>
    <cellStyle name="常规 9 4 3 10" xfId="5601"/>
    <cellStyle name="常规 9 4 3 11" xfId="5602"/>
    <cellStyle name="常规 9 4 3 12" xfId="5603"/>
    <cellStyle name="常规 9 4 3 2" xfId="5604"/>
    <cellStyle name="常规 9 4 3 2 10" xfId="5605"/>
    <cellStyle name="常规 9 4 3 2 11" xfId="5606"/>
    <cellStyle name="常规 9 4 3 2 2" xfId="5607"/>
    <cellStyle name="常规 9 4 3 2 2 2" xfId="5608"/>
    <cellStyle name="常规 9 4 3 2 3" xfId="5609"/>
    <cellStyle name="常规 9 4 3 2 3 2" xfId="5610"/>
    <cellStyle name="常规 9 4 3 2 3 3" xfId="5611"/>
    <cellStyle name="常规 9 4 3 2 3 4" xfId="5612"/>
    <cellStyle name="常规 9 4 3 2 3 5" xfId="5613"/>
    <cellStyle name="常规 9 4 3 2 4" xfId="5614"/>
    <cellStyle name="计算 2 2 4" xfId="5615"/>
    <cellStyle name="常规 9 4 3 2 4 2" xfId="5616"/>
    <cellStyle name="常规 9 4 3 2 5" xfId="5617"/>
    <cellStyle name="常规 9 4 3 2 6" xfId="5618"/>
    <cellStyle name="常规 9 4 3 2 7" xfId="5619"/>
    <cellStyle name="常规 9 4 3 2 8" xfId="5620"/>
    <cellStyle name="常规 9 4 3 2 9" xfId="5621"/>
    <cellStyle name="常规 9 4 3 3" xfId="5622"/>
    <cellStyle name="常规 9 4 3 3 2" xfId="5623"/>
    <cellStyle name="常规 9 4 3 4" xfId="5624"/>
    <cellStyle name="常规 9 4 3 4 2" xfId="5625"/>
    <cellStyle name="常规 9 4 3 4 3" xfId="5626"/>
    <cellStyle name="常规 9 4 3 5" xfId="5627"/>
    <cellStyle name="常规 9 4 3 5 2" xfId="5628"/>
    <cellStyle name="常规 9 4 3 6" xfId="5629"/>
    <cellStyle name="常规 9 4 3 7" xfId="5630"/>
    <cellStyle name="常规 9 4 3 8" xfId="5631"/>
    <cellStyle name="常规 9 4 3 9" xfId="5632"/>
    <cellStyle name="常规 9 4 4 2 2" xfId="5633"/>
    <cellStyle name="常规 9 4 4 3" xfId="5634"/>
    <cellStyle name="常规 9 4 4 3 2" xfId="5635"/>
    <cellStyle name="常规 9 4 4 3 3" xfId="5636"/>
    <cellStyle name="常规 9 4 4 3 4" xfId="5637"/>
    <cellStyle name="常规 9 4 4 3 5" xfId="5638"/>
    <cellStyle name="常规 9 4 4 4" xfId="5639"/>
    <cellStyle name="常规 9 4 4 4 2" xfId="5640"/>
    <cellStyle name="常规 9 4 4 5" xfId="5641"/>
    <cellStyle name="常规 9 4 4 6" xfId="5642"/>
    <cellStyle name="常规 9 4 4 7" xfId="5643"/>
    <cellStyle name="常规 9 4 6 3" xfId="5644"/>
    <cellStyle name="常规 9 4 6 4" xfId="5645"/>
    <cellStyle name="常规 9 4 6 5" xfId="5646"/>
    <cellStyle name="常规 9 4 7 2" xfId="5647"/>
    <cellStyle name="常规 9 5" xfId="5648"/>
    <cellStyle name="常规 9 5 2" xfId="5649"/>
    <cellStyle name="常规 9 5 2 2" xfId="5650"/>
    <cellStyle name="常规 9 5 2 2 2" xfId="5651"/>
    <cellStyle name="常规 9 5 2 3" xfId="5652"/>
    <cellStyle name="常规 9 5 2 3 2" xfId="5653"/>
    <cellStyle name="常规 9 5 2 3 3" xfId="5654"/>
    <cellStyle name="常规 9 5 2 3 4" xfId="5655"/>
    <cellStyle name="常规 9 5 2 3 5" xfId="5656"/>
    <cellStyle name="常规 9 5 2 4" xfId="5657"/>
    <cellStyle name="常规 9 5 2 5" xfId="5658"/>
    <cellStyle name="常规 9 5 2 6" xfId="5659"/>
    <cellStyle name="常规 9 5 2 7" xfId="5660"/>
    <cellStyle name="常规 9 5 2 8" xfId="5661"/>
    <cellStyle name="常规 9 5 2 9" xfId="5662"/>
    <cellStyle name="常规 9 5 3" xfId="5663"/>
    <cellStyle name="常规 9 5 3 2" xfId="5664"/>
    <cellStyle name="常规 9 5 4 2" xfId="5665"/>
    <cellStyle name="常规 9 5 4 3" xfId="5666"/>
    <cellStyle name="常规 9 5 4 4" xfId="5667"/>
    <cellStyle name="常规 9 5 4 5" xfId="5668"/>
    <cellStyle name="常规 9 5 5" xfId="5669"/>
    <cellStyle name="常规 9 5 5 2" xfId="5670"/>
    <cellStyle name="常规 9 5 6" xfId="5671"/>
    <cellStyle name="常规 9 5 7" xfId="5672"/>
    <cellStyle name="常规 9 5 9" xfId="5673"/>
    <cellStyle name="常规 9 6" xfId="5674"/>
    <cellStyle name="常规 9 6 10" xfId="5675"/>
    <cellStyle name="常规 9 6 11" xfId="5676"/>
    <cellStyle name="常规 9 6 12" xfId="5677"/>
    <cellStyle name="常规 9 6 2" xfId="5678"/>
    <cellStyle name="常规 9 6 2 2" xfId="5679"/>
    <cellStyle name="常规 9 6 2 2 2" xfId="5680"/>
    <cellStyle name="常规 9 6 2 3" xfId="5681"/>
    <cellStyle name="常规 9 6 2 3 2" xfId="5682"/>
    <cellStyle name="常规 9 6 2 3 3" xfId="5683"/>
    <cellStyle name="常规 9 6 2 3 4" xfId="5684"/>
    <cellStyle name="常规 9 6 2 3 5" xfId="5685"/>
    <cellStyle name="常规 9 6 2 4" xfId="5686"/>
    <cellStyle name="常规 9 6 2 5" xfId="5687"/>
    <cellStyle name="常规 9 6 2 6" xfId="5688"/>
    <cellStyle name="常规 9 6 2 7" xfId="5689"/>
    <cellStyle name="常规 9 6 2 8" xfId="5690"/>
    <cellStyle name="常规 9 6 2 9" xfId="5691"/>
    <cellStyle name="常规 9 6 3" xfId="5692"/>
    <cellStyle name="常规 9 6 3 2" xfId="5693"/>
    <cellStyle name="常规 9 6 4 2" xfId="5694"/>
    <cellStyle name="常规 9 6 4 3" xfId="5695"/>
    <cellStyle name="常规 9 6 4 4" xfId="5696"/>
    <cellStyle name="常规 9 6 4 5" xfId="5697"/>
    <cellStyle name="常规 9 6 5 2" xfId="5698"/>
    <cellStyle name="常规 9 6 8" xfId="5699"/>
    <cellStyle name="常规 9 6 9" xfId="5700"/>
    <cellStyle name="常规 9 7" xfId="5701"/>
    <cellStyle name="常规 9 7 10" xfId="5702"/>
    <cellStyle name="常规 9 7 2" xfId="5703"/>
    <cellStyle name="常规 9 7 2 2" xfId="5704"/>
    <cellStyle name="常规 9 7 3" xfId="5705"/>
    <cellStyle name="常规 9 7 3 2" xfId="5706"/>
    <cellStyle name="常规 9 7 3 3" xfId="5707"/>
    <cellStyle name="常规 9 7 3 4" xfId="5708"/>
    <cellStyle name="常规 9 7 3 5" xfId="5709"/>
    <cellStyle name="常规 9 7 4 2" xfId="5710"/>
    <cellStyle name="常规 9 7 5" xfId="5711"/>
    <cellStyle name="常规 9 7 6" xfId="5712"/>
    <cellStyle name="常规 9 7 7" xfId="5713"/>
    <cellStyle name="常规 9 7 8" xfId="5714"/>
    <cellStyle name="常规 9 7 9" xfId="5715"/>
    <cellStyle name="常规 9 8" xfId="5716"/>
    <cellStyle name="常规 9 8 2" xfId="5717"/>
    <cellStyle name="常规 9 9" xfId="5718"/>
    <cellStyle name="常规 9 9 2" xfId="5719"/>
    <cellStyle name="常规 9 9 3" xfId="5720"/>
    <cellStyle name="常规 9 9 4" xfId="5721"/>
    <cellStyle name="常规 9 9 5" xfId="5722"/>
    <cellStyle name="好 10" xfId="5723"/>
    <cellStyle name="好 11" xfId="5724"/>
    <cellStyle name="好 12" xfId="5725"/>
    <cellStyle name="好 13" xfId="5726"/>
    <cellStyle name="好 14" xfId="5727"/>
    <cellStyle name="好 2" xfId="5728"/>
    <cellStyle name="好 2 10" xfId="5729"/>
    <cellStyle name="好 2 11" xfId="5730"/>
    <cellStyle name="好 2 12" xfId="5731"/>
    <cellStyle name="好 2 2" xfId="5732"/>
    <cellStyle name="好 2 2 10" xfId="5733"/>
    <cellStyle name="好 2 2 11" xfId="5734"/>
    <cellStyle name="好 2 2 2" xfId="5735"/>
    <cellStyle name="好 2 2 2 2" xfId="5736"/>
    <cellStyle name="好 2 2 2 3" xfId="5737"/>
    <cellStyle name="好 2 2 2 4" xfId="5738"/>
    <cellStyle name="好 2 2 2 5" xfId="5739"/>
    <cellStyle name="好 2 2 3" xfId="5740"/>
    <cellStyle name="好 2 2 3 2" xfId="5741"/>
    <cellStyle name="好 2 2 4" xfId="5742"/>
    <cellStyle name="好 2 2 4 2" xfId="5743"/>
    <cellStyle name="好 2 2 5" xfId="5744"/>
    <cellStyle name="好 2 2 6" xfId="5745"/>
    <cellStyle name="好 2 2 7" xfId="5746"/>
    <cellStyle name="好 2 2 8" xfId="5747"/>
    <cellStyle name="好 2 2 9" xfId="5748"/>
    <cellStyle name="好 2 3" xfId="5749"/>
    <cellStyle name="好 2 3 2" xfId="5750"/>
    <cellStyle name="好 2 3 3" xfId="5751"/>
    <cellStyle name="好 2 3 4" xfId="5752"/>
    <cellStyle name="好 2 3 5" xfId="5753"/>
    <cellStyle name="好 2 4" xfId="5754"/>
    <cellStyle name="好 2 4 2" xfId="5755"/>
    <cellStyle name="好 2 5" xfId="5756"/>
    <cellStyle name="好 2 5 2" xfId="5757"/>
    <cellStyle name="好 2 6" xfId="5758"/>
    <cellStyle name="好 2 9" xfId="5759"/>
    <cellStyle name="好 3 2 2" xfId="5760"/>
    <cellStyle name="好 3 2 3" xfId="5761"/>
    <cellStyle name="好 3 2 4" xfId="5762"/>
    <cellStyle name="好 3 2 5" xfId="5763"/>
    <cellStyle name="好 3 3" xfId="5764"/>
    <cellStyle name="好 3 3 2" xfId="5765"/>
    <cellStyle name="好 3 4" xfId="5766"/>
    <cellStyle name="好 3 4 2" xfId="5767"/>
    <cellStyle name="好 3 5" xfId="5768"/>
    <cellStyle name="好 3 6" xfId="5769"/>
    <cellStyle name="好 4 10" xfId="5770"/>
    <cellStyle name="好 4 11" xfId="5771"/>
    <cellStyle name="好 4 2" xfId="5772"/>
    <cellStyle name="好 4 2 2" xfId="5773"/>
    <cellStyle name="好 4 2 3" xfId="5774"/>
    <cellStyle name="好 4 2 4" xfId="5775"/>
    <cellStyle name="好 4 2 5" xfId="5776"/>
    <cellStyle name="好 4 3" xfId="5777"/>
    <cellStyle name="好 4 3 2" xfId="5778"/>
    <cellStyle name="好 5 10" xfId="5779"/>
    <cellStyle name="好 5 11" xfId="5780"/>
    <cellStyle name="好 5 2" xfId="5781"/>
    <cellStyle name="好 5 2 2" xfId="5782"/>
    <cellStyle name="好 5 2 3" xfId="5783"/>
    <cellStyle name="好 5 2 4" xfId="5784"/>
    <cellStyle name="好 5 2 5" xfId="5785"/>
    <cellStyle name="好 5 3" xfId="5786"/>
    <cellStyle name="好 5 3 2" xfId="5787"/>
    <cellStyle name="好 5 4 2" xfId="5788"/>
    <cellStyle name="好 5 5" xfId="5789"/>
    <cellStyle name="好 5 6" xfId="5790"/>
    <cellStyle name="好 5 7" xfId="5791"/>
    <cellStyle name="好 5 8" xfId="5792"/>
    <cellStyle name="好 5 9" xfId="5793"/>
    <cellStyle name="好 6 10" xfId="5794"/>
    <cellStyle name="好 6 11" xfId="5795"/>
    <cellStyle name="好 6 2" xfId="5796"/>
    <cellStyle name="好 6 2 2" xfId="5797"/>
    <cellStyle name="好 6 2 3" xfId="5798"/>
    <cellStyle name="好 6 2 4" xfId="5799"/>
    <cellStyle name="好 6 2 5" xfId="5800"/>
    <cellStyle name="好 6 3" xfId="5801"/>
    <cellStyle name="好 6 3 2" xfId="5802"/>
    <cellStyle name="好 6 4 2" xfId="5803"/>
    <cellStyle name="好 6 8" xfId="5804"/>
    <cellStyle name="好 6 9" xfId="5805"/>
    <cellStyle name="好 7" xfId="5806"/>
    <cellStyle name="好 7 2" xfId="5807"/>
    <cellStyle name="好 8" xfId="5808"/>
    <cellStyle name="好 8 2" xfId="5809"/>
    <cellStyle name="好 9" xfId="5810"/>
    <cellStyle name="好 9 2" xfId="5811"/>
    <cellStyle name="汇总 2" xfId="5812"/>
    <cellStyle name="汇总 2 10" xfId="5813"/>
    <cellStyle name="汇总 2 11" xfId="5814"/>
    <cellStyle name="汇总 2 12" xfId="5815"/>
    <cellStyle name="适中 2 3 3" xfId="5816"/>
    <cellStyle name="汇总 2 2 10" xfId="5817"/>
    <cellStyle name="适中 2 3 4" xfId="5818"/>
    <cellStyle name="汇总 2 2 11" xfId="5819"/>
    <cellStyle name="汇总 2 2 2" xfId="5820"/>
    <cellStyle name="汇总 2 2 2 2" xfId="5821"/>
    <cellStyle name="汇总 2 2 2 4" xfId="5822"/>
    <cellStyle name="汇总 2 2 2 5" xfId="5823"/>
    <cellStyle name="汇总 2 2 3" xfId="5824"/>
    <cellStyle name="汇总 2 2 3 2" xfId="5825"/>
    <cellStyle name="汇总 2 2 4" xfId="5826"/>
    <cellStyle name="汇总 2 2 4 2" xfId="5827"/>
    <cellStyle name="汇总 2 2 5" xfId="5828"/>
    <cellStyle name="汇总 2 2 6" xfId="5829"/>
    <cellStyle name="汇总 2 2 7" xfId="5830"/>
    <cellStyle name="汇总 2 2 8" xfId="5831"/>
    <cellStyle name="汇总 2 2 9" xfId="5832"/>
    <cellStyle name="汇总 2 3 2" xfId="5833"/>
    <cellStyle name="汇总 2 3 3" xfId="5834"/>
    <cellStyle name="汇总 2 3 4" xfId="5835"/>
    <cellStyle name="汇总 2 3 5" xfId="5836"/>
    <cellStyle name="汇总 2 4 2" xfId="5837"/>
    <cellStyle name="汇总 2 5 2" xfId="5838"/>
    <cellStyle name="汇总 2 7" xfId="5839"/>
    <cellStyle name="汇总 2 8" xfId="5840"/>
    <cellStyle name="汇总 2 9" xfId="5841"/>
    <cellStyle name="汇总 3" xfId="5842"/>
    <cellStyle name="汇总 3 10" xfId="5843"/>
    <cellStyle name="汇总 3 11" xfId="5844"/>
    <cellStyle name="汇总 3 2" xfId="5845"/>
    <cellStyle name="汇总 3 2 2" xfId="5846"/>
    <cellStyle name="汇总 3 2 3" xfId="5847"/>
    <cellStyle name="汇总 3 2 4" xfId="5848"/>
    <cellStyle name="汇总 3 2 5" xfId="5849"/>
    <cellStyle name="汇总 3 3" xfId="5850"/>
    <cellStyle name="汇总 3 3 2" xfId="5851"/>
    <cellStyle name="汇总 3 4" xfId="5852"/>
    <cellStyle name="汇总 3 4 2" xfId="5853"/>
    <cellStyle name="汇总 3 5" xfId="5854"/>
    <cellStyle name="汇总 3 6" xfId="5855"/>
    <cellStyle name="汇总 3 7" xfId="5856"/>
    <cellStyle name="汇总 3 8" xfId="5857"/>
    <cellStyle name="汇总 3 9" xfId="5858"/>
    <cellStyle name="计算 2" xfId="5859"/>
    <cellStyle name="计算 2 10" xfId="5860"/>
    <cellStyle name="计算 2 11" xfId="5861"/>
    <cellStyle name="计算 2 12" xfId="5862"/>
    <cellStyle name="计算 2 2" xfId="5863"/>
    <cellStyle name="计算 2 2 10" xfId="5864"/>
    <cellStyle name="计算 2 2 11" xfId="5865"/>
    <cellStyle name="计算 2 2 2" xfId="5866"/>
    <cellStyle name="计算 2 2 2 2" xfId="5867"/>
    <cellStyle name="计算 2 2 2 3" xfId="5868"/>
    <cellStyle name="计算 2 2 2 4" xfId="5869"/>
    <cellStyle name="计算 2 2 2 5" xfId="5870"/>
    <cellStyle name="计算 2 2 3" xfId="5871"/>
    <cellStyle name="计算 2 2 4 2" xfId="5872"/>
    <cellStyle name="计算 2 2 5" xfId="5873"/>
    <cellStyle name="计算 2 2 6" xfId="5874"/>
    <cellStyle name="计算 2 2 7" xfId="5875"/>
    <cellStyle name="计算 2 2 8" xfId="5876"/>
    <cellStyle name="计算 2 2 9" xfId="5877"/>
    <cellStyle name="计算 2 3" xfId="5878"/>
    <cellStyle name="计算 2 3 2" xfId="5879"/>
    <cellStyle name="计算 2 3 3" xfId="5880"/>
    <cellStyle name="计算 2 3 4" xfId="5881"/>
    <cellStyle name="计算 2 3 5" xfId="5882"/>
    <cellStyle name="计算 2 4" xfId="5883"/>
    <cellStyle name="计算 2 4 2" xfId="5884"/>
    <cellStyle name="计算 2 5" xfId="5885"/>
    <cellStyle name="计算 2 5 2" xfId="5886"/>
    <cellStyle name="计算 2 6" xfId="5887"/>
    <cellStyle name="计算 2 7" xfId="5888"/>
    <cellStyle name="计算 2 8" xfId="5889"/>
    <cellStyle name="计算 2 9" xfId="5890"/>
    <cellStyle name="计算 3" xfId="5891"/>
    <cellStyle name="计算 3 11" xfId="5892"/>
    <cellStyle name="计算 3 2" xfId="5893"/>
    <cellStyle name="计算 3 2 2" xfId="5894"/>
    <cellStyle name="计算 3 2 3" xfId="5895"/>
    <cellStyle name="计算 3 2 4" xfId="5896"/>
    <cellStyle name="计算 3 2 5" xfId="5897"/>
    <cellStyle name="计算 3 3" xfId="5898"/>
    <cellStyle name="计算 3 3 2" xfId="5899"/>
    <cellStyle name="计算 3 4" xfId="5900"/>
    <cellStyle name="计算 3 5" xfId="5901"/>
    <cellStyle name="计算 3 6" xfId="5902"/>
    <cellStyle name="计算 3 7" xfId="5903"/>
    <cellStyle name="计算 3 8" xfId="5904"/>
    <cellStyle name="计算 3 9" xfId="5905"/>
    <cellStyle name="检查单元格 2" xfId="5906"/>
    <cellStyle name="检查单元格 2 2" xfId="5907"/>
    <cellStyle name="检查单元格 2 2 10" xfId="5908"/>
    <cellStyle name="检查单元格 2 2 11" xfId="5909"/>
    <cellStyle name="检查单元格 2 2 2" xfId="5910"/>
    <cellStyle name="检查单元格 2 2 2 2" xfId="5911"/>
    <cellStyle name="检查单元格 2 2 2 3" xfId="5912"/>
    <cellStyle name="检查单元格 2 2 2 4" xfId="5913"/>
    <cellStyle name="检查单元格 2 2 2 5" xfId="5914"/>
    <cellStyle name="检查单元格 2 2 3" xfId="5915"/>
    <cellStyle name="检查单元格 2 2 3 2" xfId="5916"/>
    <cellStyle name="检查单元格 2 2 4" xfId="5917"/>
    <cellStyle name="检查单元格 2 2 5" xfId="5918"/>
    <cellStyle name="检查单元格 2 2 6" xfId="5919"/>
    <cellStyle name="检查单元格 2 2 7" xfId="5920"/>
    <cellStyle name="检查单元格 2 2 8" xfId="5921"/>
    <cellStyle name="检查单元格 2 2 9" xfId="5922"/>
    <cellStyle name="检查单元格 2 3" xfId="5923"/>
    <cellStyle name="检查单元格 2 3 2" xfId="5924"/>
    <cellStyle name="检查单元格 2 3 3" xfId="5925"/>
    <cellStyle name="检查单元格 2 3 4" xfId="5926"/>
    <cellStyle name="检查单元格 2 3 5" xfId="5927"/>
    <cellStyle name="检查单元格 2 4" xfId="5928"/>
    <cellStyle name="检查单元格 2 4 2" xfId="5929"/>
    <cellStyle name="检查单元格 2 5" xfId="5930"/>
    <cellStyle name="检查单元格 2 5 2" xfId="5931"/>
    <cellStyle name="检查单元格 2 6" xfId="5932"/>
    <cellStyle name="检查单元格 2 7" xfId="5933"/>
    <cellStyle name="检查单元格 2 8" xfId="5934"/>
    <cellStyle name="检查单元格 2 9" xfId="5935"/>
    <cellStyle name="检查单元格 3" xfId="5936"/>
    <cellStyle name="检查单元格 3 2" xfId="5937"/>
    <cellStyle name="检查单元格 3 2 2" xfId="5938"/>
    <cellStyle name="检查单元格 3 2 3" xfId="5939"/>
    <cellStyle name="检查单元格 3 2 4" xfId="5940"/>
    <cellStyle name="检查单元格 3 2 5" xfId="5941"/>
    <cellStyle name="检查单元格 3 3 2" xfId="5942"/>
    <cellStyle name="检查单元格 3 4 2" xfId="5943"/>
    <cellStyle name="检查单元格 3 5" xfId="5944"/>
    <cellStyle name="检查单元格 3 6" xfId="5945"/>
    <cellStyle name="检查单元格 3 7" xfId="5946"/>
    <cellStyle name="检查单元格 3 8" xfId="5947"/>
    <cellStyle name="检查单元格 3 9" xfId="5948"/>
    <cellStyle name="解释性文本 2 11" xfId="5949"/>
    <cellStyle name="解释性文本 2 12" xfId="5950"/>
    <cellStyle name="解释性文本 2 2" xfId="5951"/>
    <cellStyle name="解释性文本 2 2 10" xfId="5952"/>
    <cellStyle name="解释性文本 2 2 11" xfId="5953"/>
    <cellStyle name="解释性文本 2 2 2" xfId="5954"/>
    <cellStyle name="解释性文本 2 2 2 2" xfId="5955"/>
    <cellStyle name="解释性文本 2 2 2 3" xfId="5956"/>
    <cellStyle name="解释性文本 2 2 2 4" xfId="5957"/>
    <cellStyle name="解释性文本 2 2 2 5" xfId="5958"/>
    <cellStyle name="解释性文本 2 2 3" xfId="5959"/>
    <cellStyle name="解释性文本 2 2 3 2" xfId="5960"/>
    <cellStyle name="解释性文本 2 2 4" xfId="5961"/>
    <cellStyle name="解释性文本 2 2 4 2" xfId="5962"/>
    <cellStyle name="解释性文本 2 2 5" xfId="5963"/>
    <cellStyle name="解释性文本 2 2 6" xfId="5964"/>
    <cellStyle name="解释性文本 2 2 7" xfId="5965"/>
    <cellStyle name="解释性文本 2 3" xfId="5966"/>
    <cellStyle name="解释性文本 2 3 2" xfId="5967"/>
    <cellStyle name="解释性文本 2 3 3" xfId="5968"/>
    <cellStyle name="解释性文本 2 3 4" xfId="5969"/>
    <cellStyle name="解释性文本 2 3 5" xfId="5970"/>
    <cellStyle name="解释性文本 2 4" xfId="5971"/>
    <cellStyle name="解释性文本 2 4 2" xfId="5972"/>
    <cellStyle name="解释性文本 2 5" xfId="5973"/>
    <cellStyle name="解释性文本 2 5 2" xfId="5974"/>
    <cellStyle name="解释性文本 2 6" xfId="5975"/>
    <cellStyle name="解释性文本 2 7" xfId="5976"/>
    <cellStyle name="解释性文本 2 8" xfId="5977"/>
    <cellStyle name="解释性文本 2 9" xfId="5978"/>
    <cellStyle name="解释性文本 3 2" xfId="5979"/>
    <cellStyle name="解释性文本 3 2 2" xfId="5980"/>
    <cellStyle name="解释性文本 3 2 3" xfId="5981"/>
    <cellStyle name="解释性文本 3 2 4" xfId="5982"/>
    <cellStyle name="解释性文本 3 2 5" xfId="5983"/>
    <cellStyle name="解释性文本 3 3" xfId="5984"/>
    <cellStyle name="解释性文本 3 3 2" xfId="5985"/>
    <cellStyle name="解释性文本 3 4" xfId="5986"/>
    <cellStyle name="解释性文本 3 4 2" xfId="5987"/>
    <cellStyle name="解释性文本 3 5" xfId="5988"/>
    <cellStyle name="解释性文本 3 7" xfId="5989"/>
    <cellStyle name="解释性文本 3 8" xfId="5990"/>
    <cellStyle name="解释性文本 3 9" xfId="5991"/>
    <cellStyle name="警告文本 2" xfId="5992"/>
    <cellStyle name="警告文本 2 10" xfId="5993"/>
    <cellStyle name="警告文本 2 11" xfId="5994"/>
    <cellStyle name="警告文本 2 12" xfId="5995"/>
    <cellStyle name="警告文本 2 2" xfId="5996"/>
    <cellStyle name="警告文本 2 2 10" xfId="5997"/>
    <cellStyle name="警告文本 2 2 11" xfId="5998"/>
    <cellStyle name="警告文本 2 2 2" xfId="5999"/>
    <cellStyle name="警告文本 2 2 3" xfId="6000"/>
    <cellStyle name="警告文本 2 2 3 2" xfId="6001"/>
    <cellStyle name="警告文本 2 2 4" xfId="6002"/>
    <cellStyle name="警告文本 2 2 4 2" xfId="6003"/>
    <cellStyle name="警告文本 2 2 5" xfId="6004"/>
    <cellStyle name="警告文本 2 2 6" xfId="6005"/>
    <cellStyle name="警告文本 2 2 7" xfId="6006"/>
    <cellStyle name="警告文本 2 2 8" xfId="6007"/>
    <cellStyle name="警告文本 2 2 9" xfId="6008"/>
    <cellStyle name="警告文本 2 3" xfId="6009"/>
    <cellStyle name="警告文本 2 3 2" xfId="6010"/>
    <cellStyle name="警告文本 2 3 3" xfId="6011"/>
    <cellStyle name="警告文本 2 3 4" xfId="6012"/>
    <cellStyle name="警告文本 2 3 5" xfId="6013"/>
    <cellStyle name="警告文本 2 4" xfId="6014"/>
    <cellStyle name="警告文本 2 4 2" xfId="6015"/>
    <cellStyle name="警告文本 2 5" xfId="6016"/>
    <cellStyle name="警告文本 2 5 2" xfId="6017"/>
    <cellStyle name="警告文本 2 6" xfId="6018"/>
    <cellStyle name="警告文本 2 7" xfId="6019"/>
    <cellStyle name="警告文本 2 8" xfId="6020"/>
    <cellStyle name="警告文本 2 9" xfId="6021"/>
    <cellStyle name="警告文本 3" xfId="6022"/>
    <cellStyle name="警告文本 3 2" xfId="6023"/>
    <cellStyle name="警告文本 3 2 2" xfId="6024"/>
    <cellStyle name="警告文本 3 2 3" xfId="6025"/>
    <cellStyle name="警告文本 3 2 4" xfId="6026"/>
    <cellStyle name="警告文本 3 2 5" xfId="6027"/>
    <cellStyle name="警告文本 3 3" xfId="6028"/>
    <cellStyle name="警告文本 3 3 2" xfId="6029"/>
    <cellStyle name="警告文本 3 4" xfId="6030"/>
    <cellStyle name="警告文本 3 4 2" xfId="6031"/>
    <cellStyle name="警告文本 3 5" xfId="6032"/>
    <cellStyle name="警告文本 3 6" xfId="6033"/>
    <cellStyle name="警告文本 3 7" xfId="6034"/>
    <cellStyle name="警告文本 3 8" xfId="6035"/>
    <cellStyle name="警告文本 3 9" xfId="6036"/>
    <cellStyle name="链接单元格 2" xfId="6037"/>
    <cellStyle name="链接单元格 2 10" xfId="6038"/>
    <cellStyle name="链接单元格 2 11" xfId="6039"/>
    <cellStyle name="链接单元格 2 12" xfId="6040"/>
    <cellStyle name="链接单元格 2 2" xfId="6041"/>
    <cellStyle name="链接单元格 2 2 10" xfId="6042"/>
    <cellStyle name="链接单元格 2 2 11" xfId="6043"/>
    <cellStyle name="链接单元格 2 2 2" xfId="6044"/>
    <cellStyle name="链接单元格 2 2 2 2" xfId="6045"/>
    <cellStyle name="链接单元格 2 2 2 3" xfId="6046"/>
    <cellStyle name="链接单元格 2 2 2 4" xfId="6047"/>
    <cellStyle name="链接单元格 2 2 2 5" xfId="6048"/>
    <cellStyle name="链接单元格 2 2 3" xfId="6049"/>
    <cellStyle name="链接单元格 2 2 3 2" xfId="6050"/>
    <cellStyle name="链接单元格 2 2 4" xfId="6051"/>
    <cellStyle name="链接单元格 2 2 4 2" xfId="6052"/>
    <cellStyle name="链接单元格 2 2 5" xfId="6053"/>
    <cellStyle name="链接单元格 2 2 6" xfId="6054"/>
    <cellStyle name="链接单元格 2 2 7" xfId="6055"/>
    <cellStyle name="链接单元格 2 2 8" xfId="6056"/>
    <cellStyle name="链接单元格 2 2 9" xfId="6057"/>
    <cellStyle name="链接单元格 2 3" xfId="6058"/>
    <cellStyle name="链接单元格 2 3 2" xfId="6059"/>
    <cellStyle name="链接单元格 2 3 3" xfId="6060"/>
    <cellStyle name="链接单元格 2 3 4" xfId="6061"/>
    <cellStyle name="链接单元格 2 3 5" xfId="6062"/>
    <cellStyle name="链接单元格 2 4" xfId="6063"/>
    <cellStyle name="链接单元格 2 4 2" xfId="6064"/>
    <cellStyle name="链接单元格 2 5" xfId="6065"/>
    <cellStyle name="链接单元格 2 5 2" xfId="6066"/>
    <cellStyle name="链接单元格 2 6" xfId="6067"/>
    <cellStyle name="链接单元格 2 7" xfId="6068"/>
    <cellStyle name="链接单元格 2 8" xfId="6069"/>
    <cellStyle name="链接单元格 2 9" xfId="6070"/>
    <cellStyle name="链接单元格 3" xfId="6071"/>
    <cellStyle name="链接单元格 3 10" xfId="6072"/>
    <cellStyle name="链接单元格 3 11" xfId="6073"/>
    <cellStyle name="链接单元格 3 2" xfId="6074"/>
    <cellStyle name="链接单元格 3 2 2" xfId="6075"/>
    <cellStyle name="链接单元格 3 2 3" xfId="6076"/>
    <cellStyle name="链接单元格 3 2 4" xfId="6077"/>
    <cellStyle name="链接单元格 3 2 5" xfId="6078"/>
    <cellStyle name="链接单元格 3 3" xfId="6079"/>
    <cellStyle name="链接单元格 3 3 2" xfId="6080"/>
    <cellStyle name="链接单元格 3 4" xfId="6081"/>
    <cellStyle name="链接单元格 3 5" xfId="6082"/>
    <cellStyle name="链接单元格 3 6" xfId="6083"/>
    <cellStyle name="链接单元格 3 7" xfId="6084"/>
    <cellStyle name="链接单元格 3 8" xfId="6085"/>
    <cellStyle name="链接单元格 3 9" xfId="6086"/>
    <cellStyle name="强调文字颜色 1 2" xfId="6087"/>
    <cellStyle name="强调文字颜色 1 2 10" xfId="6088"/>
    <cellStyle name="强调文字颜色 1 2 11" xfId="6089"/>
    <cellStyle name="强调文字颜色 1 2 12" xfId="6090"/>
    <cellStyle name="强调文字颜色 1 2 2" xfId="6091"/>
    <cellStyle name="强调文字颜色 1 2 2 10" xfId="6092"/>
    <cellStyle name="强调文字颜色 1 2 2 11" xfId="6093"/>
    <cellStyle name="强调文字颜色 1 2 2 2" xfId="6094"/>
    <cellStyle name="强调文字颜色 1 2 2 2 2" xfId="6095"/>
    <cellStyle name="强调文字颜色 1 2 2 2 3" xfId="6096"/>
    <cellStyle name="强调文字颜色 1 2 2 2 4" xfId="6097"/>
    <cellStyle name="强调文字颜色 1 2 2 2 5" xfId="6098"/>
    <cellStyle name="强调文字颜色 1 2 2 3" xfId="6099"/>
    <cellStyle name="强调文字颜色 1 2 2 3 2" xfId="6100"/>
    <cellStyle name="强调文字颜色 1 2 2 4" xfId="6101"/>
    <cellStyle name="强调文字颜色 1 2 2 4 2" xfId="6102"/>
    <cellStyle name="强调文字颜色 1 2 2 5" xfId="6103"/>
    <cellStyle name="强调文字颜色 1 2 2 6" xfId="6104"/>
    <cellStyle name="强调文字颜色 1 2 2 7" xfId="6105"/>
    <cellStyle name="强调文字颜色 1 2 2 8" xfId="6106"/>
    <cellStyle name="强调文字颜色 1 2 2 9" xfId="6107"/>
    <cellStyle name="强调文字颜色 1 2 3" xfId="6108"/>
    <cellStyle name="强调文字颜色 1 2 3 2" xfId="6109"/>
    <cellStyle name="强调文字颜色 1 2 3 3" xfId="6110"/>
    <cellStyle name="强调文字颜色 1 2 3 4" xfId="6111"/>
    <cellStyle name="强调文字颜色 1 2 3 5" xfId="6112"/>
    <cellStyle name="强调文字颜色 1 2 4" xfId="6113"/>
    <cellStyle name="强调文字颜色 1 2 4 2" xfId="6114"/>
    <cellStyle name="强调文字颜色 1 2 5" xfId="6115"/>
    <cellStyle name="强调文字颜色 1 2 5 2" xfId="6116"/>
    <cellStyle name="强调文字颜色 1 2 6" xfId="6117"/>
    <cellStyle name="强调文字颜色 1 2 7" xfId="6118"/>
    <cellStyle name="强调文字颜色 1 2 8" xfId="6119"/>
    <cellStyle name="强调文字颜色 1 2 9" xfId="6120"/>
    <cellStyle name="强调文字颜色 1 3 10" xfId="6121"/>
    <cellStyle name="强调文字颜色 1 3 11" xfId="6122"/>
    <cellStyle name="强调文字颜色 1 3 2" xfId="6123"/>
    <cellStyle name="强调文字颜色 1 3 2 2" xfId="6124"/>
    <cellStyle name="强调文字颜色 1 3 2 3" xfId="6125"/>
    <cellStyle name="强调文字颜色 1 3 2 4" xfId="6126"/>
    <cellStyle name="强调文字颜色 1 3 2 5" xfId="6127"/>
    <cellStyle name="强调文字颜色 1 3 3" xfId="6128"/>
    <cellStyle name="强调文字颜色 1 3 3 2" xfId="6129"/>
    <cellStyle name="强调文字颜色 1 3 4" xfId="6130"/>
    <cellStyle name="强调文字颜色 1 3 4 2" xfId="6131"/>
    <cellStyle name="强调文字颜色 1 3 5" xfId="6132"/>
    <cellStyle name="强调文字颜色 1 3 6" xfId="6133"/>
    <cellStyle name="强调文字颜色 1 3 7" xfId="6134"/>
    <cellStyle name="强调文字颜色 1 3 8" xfId="6135"/>
    <cellStyle name="强调文字颜色 1 3 9" xfId="6136"/>
    <cellStyle name="强调文字颜色 2 2" xfId="6137"/>
    <cellStyle name="强调文字颜色 2 2 10" xfId="6138"/>
    <cellStyle name="强调文字颜色 2 2 11" xfId="6139"/>
    <cellStyle name="强调文字颜色 2 2 12" xfId="6140"/>
    <cellStyle name="强调文字颜色 2 2 2" xfId="6141"/>
    <cellStyle name="强调文字颜色 2 2 2 10" xfId="6142"/>
    <cellStyle name="强调文字颜色 2 2 2 3" xfId="6143"/>
    <cellStyle name="强调文字颜色 2 2 2 3 2" xfId="6144"/>
    <cellStyle name="强调文字颜色 2 2 2 4" xfId="6145"/>
    <cellStyle name="强调文字颜色 2 2 2 4 2" xfId="6146"/>
    <cellStyle name="强调文字颜色 2 2 2 5" xfId="6147"/>
    <cellStyle name="强调文字颜色 2 2 2 6" xfId="6148"/>
    <cellStyle name="强调文字颜色 2 2 2 7" xfId="6149"/>
    <cellStyle name="强调文字颜色 2 2 2 8" xfId="6150"/>
    <cellStyle name="强调文字颜色 2 2 2 9" xfId="6151"/>
    <cellStyle name="强调文字颜色 2 2 3" xfId="6152"/>
    <cellStyle name="强调文字颜色 2 2 3 3" xfId="6153"/>
    <cellStyle name="强调文字颜色 2 2 3 4" xfId="6154"/>
    <cellStyle name="强调文字颜色 2 2 3 5" xfId="6155"/>
    <cellStyle name="强调文字颜色 2 2 4" xfId="6156"/>
    <cellStyle name="强调文字颜色 2 2 5" xfId="6157"/>
    <cellStyle name="强调文字颜色 2 2 6" xfId="6158"/>
    <cellStyle name="强调文字颜色 2 2 7" xfId="6159"/>
    <cellStyle name="强调文字颜色 2 2 8" xfId="6160"/>
    <cellStyle name="强调文字颜色 2 2 9" xfId="6161"/>
    <cellStyle name="强调文字颜色 2 3 10" xfId="6162"/>
    <cellStyle name="强调文字颜色 2 3 11" xfId="6163"/>
    <cellStyle name="强调文字颜色 2 3 2" xfId="6164"/>
    <cellStyle name="强调文字颜色 2 3 2 2" xfId="6165"/>
    <cellStyle name="强调文字颜色 2 3 2 3" xfId="6166"/>
    <cellStyle name="强调文字颜色 2 3 2 4" xfId="6167"/>
    <cellStyle name="强调文字颜色 2 3 2 5" xfId="6168"/>
    <cellStyle name="强调文字颜色 2 3 3" xfId="6169"/>
    <cellStyle name="强调文字颜色 2 3 3 2" xfId="6170"/>
    <cellStyle name="强调文字颜色 2 3 4" xfId="6171"/>
    <cellStyle name="强调文字颜色 2 3 4 2" xfId="6172"/>
    <cellStyle name="强调文字颜色 2 3 5" xfId="6173"/>
    <cellStyle name="强调文字颜色 2 3 6" xfId="6174"/>
    <cellStyle name="强调文字颜色 3 2" xfId="6175"/>
    <cellStyle name="强调文字颜色 3 2 10" xfId="6176"/>
    <cellStyle name="强调文字颜色 3 2 11" xfId="6177"/>
    <cellStyle name="强调文字颜色 3 2 12" xfId="6178"/>
    <cellStyle name="强调文字颜色 3 2 2" xfId="6179"/>
    <cellStyle name="强调文字颜色 3 2 2 10" xfId="6180"/>
    <cellStyle name="强调文字颜色 3 2 2 11" xfId="6181"/>
    <cellStyle name="强调文字颜色 3 2 2 2" xfId="6182"/>
    <cellStyle name="强调文字颜色 3 2 2 2 2" xfId="6183"/>
    <cellStyle name="强调文字颜色 3 2 2 2 3" xfId="6184"/>
    <cellStyle name="强调文字颜色 3 2 2 2 4" xfId="6185"/>
    <cellStyle name="强调文字颜色 3 2 2 2 5" xfId="6186"/>
    <cellStyle name="强调文字颜色 3 2 2 3" xfId="6187"/>
    <cellStyle name="强调文字颜色 3 2 2 3 2" xfId="6188"/>
    <cellStyle name="强调文字颜色 3 2 2 4" xfId="6189"/>
    <cellStyle name="强调文字颜色 3 2 2 4 2" xfId="6190"/>
    <cellStyle name="强调文字颜色 3 2 2 5" xfId="6191"/>
    <cellStyle name="强调文字颜色 3 2 2 6" xfId="6192"/>
    <cellStyle name="强调文字颜色 3 2 2 7" xfId="6193"/>
    <cellStyle name="强调文字颜色 3 2 2 8" xfId="6194"/>
    <cellStyle name="强调文字颜色 3 2 2 9" xfId="6195"/>
    <cellStyle name="强调文字颜色 3 2 3" xfId="6196"/>
    <cellStyle name="强调文字颜色 3 2 3 2" xfId="6197"/>
    <cellStyle name="强调文字颜色 3 2 3 3" xfId="6198"/>
    <cellStyle name="强调文字颜色 3 2 3 4" xfId="6199"/>
    <cellStyle name="强调文字颜色 3 2 3 5" xfId="6200"/>
    <cellStyle name="强调文字颜色 3 2 4" xfId="6201"/>
    <cellStyle name="强调文字颜色 3 2 4 2" xfId="6202"/>
    <cellStyle name="强调文字颜色 3 2 5" xfId="6203"/>
    <cellStyle name="强调文字颜色 3 2 5 2" xfId="6204"/>
    <cellStyle name="强调文字颜色 3 2 6" xfId="6205"/>
    <cellStyle name="强调文字颜色 3 2 7" xfId="6206"/>
    <cellStyle name="强调文字颜色 3 2 8" xfId="6207"/>
    <cellStyle name="强调文字颜色 3 2 9" xfId="6208"/>
    <cellStyle name="强调文字颜色 3 3" xfId="6209"/>
    <cellStyle name="强调文字颜色 3 3 10" xfId="6210"/>
    <cellStyle name="强调文字颜色 3 3 11" xfId="6211"/>
    <cellStyle name="强调文字颜色 3 3 2" xfId="6212"/>
    <cellStyle name="强调文字颜色 3 3 2 2" xfId="6213"/>
    <cellStyle name="强调文字颜色 3 3 2 3" xfId="6214"/>
    <cellStyle name="强调文字颜色 3 3 2 4" xfId="6215"/>
    <cellStyle name="强调文字颜色 3 3 2 5" xfId="6216"/>
    <cellStyle name="强调文字颜色 3 3 3" xfId="6217"/>
    <cellStyle name="强调文字颜色 3 3 4" xfId="6218"/>
    <cellStyle name="强调文字颜色 3 3 4 2" xfId="6219"/>
    <cellStyle name="强调文字颜色 3 3 5" xfId="6220"/>
    <cellStyle name="强调文字颜色 3 3 6" xfId="6221"/>
    <cellStyle name="强调文字颜色 3 3 7" xfId="6222"/>
    <cellStyle name="强调文字颜色 3 3 8" xfId="6223"/>
    <cellStyle name="强调文字颜色 3 3 9" xfId="6224"/>
    <cellStyle name="强调文字颜色 4 2" xfId="6225"/>
    <cellStyle name="强调文字颜色 4 2 10" xfId="6226"/>
    <cellStyle name="强调文字颜色 4 2 11" xfId="6227"/>
    <cellStyle name="强调文字颜色 4 2 12" xfId="6228"/>
    <cellStyle name="强调文字颜色 4 2 2" xfId="6229"/>
    <cellStyle name="强调文字颜色 4 2 2 10" xfId="6230"/>
    <cellStyle name="强调文字颜色 4 2 2 11" xfId="6231"/>
    <cellStyle name="强调文字颜色 4 2 2 2" xfId="6232"/>
    <cellStyle name="强调文字颜色 4 2 2 2 2" xfId="6233"/>
    <cellStyle name="强调文字颜色 4 2 2 2 3" xfId="6234"/>
    <cellStyle name="强调文字颜色 4 2 2 2 4" xfId="6235"/>
    <cellStyle name="强调文字颜色 4 2 2 2 5" xfId="6236"/>
    <cellStyle name="强调文字颜色 4 2 2 3" xfId="6237"/>
    <cellStyle name="强调文字颜色 4 2 2 4" xfId="6238"/>
    <cellStyle name="强调文字颜色 4 2 2 5" xfId="6239"/>
    <cellStyle name="强调文字颜色 4 2 2 6" xfId="6240"/>
    <cellStyle name="强调文字颜色 4 2 2 7" xfId="6241"/>
    <cellStyle name="强调文字颜色 4 2 2 8" xfId="6242"/>
    <cellStyle name="强调文字颜色 4 2 2 9" xfId="6243"/>
    <cellStyle name="强调文字颜色 4 2 3" xfId="6244"/>
    <cellStyle name="强调文字颜色 4 2 3 3" xfId="6245"/>
    <cellStyle name="强调文字颜色 4 2 3 4" xfId="6246"/>
    <cellStyle name="强调文字颜色 4 2 3 5" xfId="6247"/>
    <cellStyle name="强调文字颜色 4 2 4" xfId="6248"/>
    <cellStyle name="强调文字颜色 4 2 4 2" xfId="6249"/>
    <cellStyle name="强调文字颜色 4 2 5" xfId="6250"/>
    <cellStyle name="强调文字颜色 4 2 5 2" xfId="6251"/>
    <cellStyle name="强调文字颜色 4 2 6" xfId="6252"/>
    <cellStyle name="强调文字颜色 4 2 7" xfId="6253"/>
    <cellStyle name="强调文字颜色 4 2 8" xfId="6254"/>
    <cellStyle name="强调文字颜色 4 2 9" xfId="6255"/>
    <cellStyle name="强调文字颜色 4 3" xfId="6256"/>
    <cellStyle name="强调文字颜色 4 3 10" xfId="6257"/>
    <cellStyle name="强调文字颜色 4 3 11" xfId="6258"/>
    <cellStyle name="强调文字颜色 4 3 2" xfId="6259"/>
    <cellStyle name="强调文字颜色 4 3 2 2" xfId="6260"/>
    <cellStyle name="强调文字颜色 4 3 2 3" xfId="6261"/>
    <cellStyle name="强调文字颜色 4 3 2 4" xfId="6262"/>
    <cellStyle name="强调文字颜色 4 3 2 5" xfId="6263"/>
    <cellStyle name="强调文字颜色 4 3 3" xfId="6264"/>
    <cellStyle name="强调文字颜色 4 3 3 2" xfId="6265"/>
    <cellStyle name="强调文字颜色 4 3 4" xfId="6266"/>
    <cellStyle name="强调文字颜色 4 3 4 2" xfId="6267"/>
    <cellStyle name="强调文字颜色 4 3 5" xfId="6268"/>
    <cellStyle name="强调文字颜色 4 3 6" xfId="6269"/>
    <cellStyle name="强调文字颜色 4 3 7" xfId="6270"/>
    <cellStyle name="强调文字颜色 4 3 8" xfId="6271"/>
    <cellStyle name="强调文字颜色 4 3 9" xfId="6272"/>
    <cellStyle name="强调文字颜色 5 2" xfId="6273"/>
    <cellStyle name="强调文字颜色 5 2 10" xfId="6274"/>
    <cellStyle name="强调文字颜色 5 2 11" xfId="6275"/>
    <cellStyle name="强调文字颜色 5 2 12" xfId="6276"/>
    <cellStyle name="强调文字颜色 5 2 2" xfId="6277"/>
    <cellStyle name="强调文字颜色 5 2 2 11" xfId="6278"/>
    <cellStyle name="强调文字颜色 5 2 2 2" xfId="6279"/>
    <cellStyle name="强调文字颜色 5 2 2 2 2" xfId="6280"/>
    <cellStyle name="强调文字颜色 5 2 2 2 3" xfId="6281"/>
    <cellStyle name="强调文字颜色 5 2 2 2 4" xfId="6282"/>
    <cellStyle name="强调文字颜色 5 2 2 2 5" xfId="6283"/>
    <cellStyle name="强调文字颜色 5 2 2 3" xfId="6284"/>
    <cellStyle name="强调文字颜色 5 2 2 3 2" xfId="6285"/>
    <cellStyle name="强调文字颜色 5 2 2 4" xfId="6286"/>
    <cellStyle name="强调文字颜色 5 2 2 4 2" xfId="6287"/>
    <cellStyle name="强调文字颜色 5 2 2 5" xfId="6288"/>
    <cellStyle name="强调文字颜色 5 2 2 6" xfId="6289"/>
    <cellStyle name="强调文字颜色 5 2 2 7" xfId="6290"/>
    <cellStyle name="强调文字颜色 5 2 2 8" xfId="6291"/>
    <cellStyle name="强调文字颜色 5 2 2 9" xfId="6292"/>
    <cellStyle name="强调文字颜色 5 2 3" xfId="6293"/>
    <cellStyle name="强调文字颜色 5 2 3 3" xfId="6294"/>
    <cellStyle name="强调文字颜色 5 2 3 4" xfId="6295"/>
    <cellStyle name="强调文字颜色 5 2 3 5" xfId="6296"/>
    <cellStyle name="强调文字颜色 5 2 4" xfId="6297"/>
    <cellStyle name="强调文字颜色 5 2 4 2" xfId="6298"/>
    <cellStyle name="强调文字颜色 5 2 5" xfId="6299"/>
    <cellStyle name="强调文字颜色 5 2 5 2" xfId="6300"/>
    <cellStyle name="强调文字颜色 5 2 6" xfId="6301"/>
    <cellStyle name="强调文字颜色 5 2 7" xfId="6302"/>
    <cellStyle name="强调文字颜色 5 2 8" xfId="6303"/>
    <cellStyle name="强调文字颜色 5 2 9" xfId="6304"/>
    <cellStyle name="强调文字颜色 5 3" xfId="6305"/>
    <cellStyle name="强调文字颜色 5 3 10" xfId="6306"/>
    <cellStyle name="强调文字颜色 5 3 11" xfId="6307"/>
    <cellStyle name="强调文字颜色 5 3 2" xfId="6308"/>
    <cellStyle name="强调文字颜色 5 3 2 2" xfId="6309"/>
    <cellStyle name="强调文字颜色 5 3 2 3" xfId="6310"/>
    <cellStyle name="强调文字颜色 5 3 2 4" xfId="6311"/>
    <cellStyle name="强调文字颜色 5 3 2 5" xfId="6312"/>
    <cellStyle name="强调文字颜色 5 3 3" xfId="6313"/>
    <cellStyle name="强调文字颜色 5 3 3 2" xfId="6314"/>
    <cellStyle name="强调文字颜色 5 3 4" xfId="6315"/>
    <cellStyle name="强调文字颜色 5 3 4 2" xfId="6316"/>
    <cellStyle name="强调文字颜色 5 3 5" xfId="6317"/>
    <cellStyle name="强调文字颜色 5 3 6" xfId="6318"/>
    <cellStyle name="强调文字颜色 5 3 7" xfId="6319"/>
    <cellStyle name="强调文字颜色 5 3 8" xfId="6320"/>
    <cellStyle name="强调文字颜色 5 3 9" xfId="6321"/>
    <cellStyle name="强调文字颜色 6 2" xfId="6322"/>
    <cellStyle name="强调文字颜色 6 2 10" xfId="6323"/>
    <cellStyle name="强调文字颜色 6 2 11" xfId="6324"/>
    <cellStyle name="强调文字颜色 6 2 12" xfId="6325"/>
    <cellStyle name="强调文字颜色 6 2 2" xfId="6326"/>
    <cellStyle name="强调文字颜色 6 2 2 10" xfId="6327"/>
    <cellStyle name="强调文字颜色 6 2 2 11" xfId="6328"/>
    <cellStyle name="强调文字颜色 6 2 2 2" xfId="6329"/>
    <cellStyle name="强调文字颜色 6 2 2 2 2" xfId="6330"/>
    <cellStyle name="强调文字颜色 6 2 2 2 3" xfId="6331"/>
    <cellStyle name="强调文字颜色 6 2 2 2 4" xfId="6332"/>
    <cellStyle name="强调文字颜色 6 2 2 2 5" xfId="6333"/>
    <cellStyle name="强调文字颜色 6 2 2 3" xfId="6334"/>
    <cellStyle name="强调文字颜色 6 2 2 3 2" xfId="6335"/>
    <cellStyle name="强调文字颜色 6 2 2 4" xfId="6336"/>
    <cellStyle name="强调文字颜色 6 2 2 4 2" xfId="6337"/>
    <cellStyle name="强调文字颜色 6 2 2 5" xfId="6338"/>
    <cellStyle name="强调文字颜色 6 2 2 6" xfId="6339"/>
    <cellStyle name="强调文字颜色 6 2 2 8" xfId="6340"/>
    <cellStyle name="强调文字颜色 6 2 2 9" xfId="6341"/>
    <cellStyle name="强调文字颜色 6 2 3" xfId="6342"/>
    <cellStyle name="强调文字颜色 6 2 3 3" xfId="6343"/>
    <cellStyle name="强调文字颜色 6 2 3 4" xfId="6344"/>
    <cellStyle name="强调文字颜色 6 2 3 5" xfId="6345"/>
    <cellStyle name="适中 2 2 4 2" xfId="6346"/>
    <cellStyle name="强调文字颜色 6 2 4" xfId="6347"/>
    <cellStyle name="强调文字颜色 6 2 4 2" xfId="6348"/>
    <cellStyle name="强调文字颜色 6 2 5" xfId="6349"/>
    <cellStyle name="强调文字颜色 6 2 5 2" xfId="6350"/>
    <cellStyle name="强调文字颜色 6 2 6" xfId="6351"/>
    <cellStyle name="强调文字颜色 6 2 7" xfId="6352"/>
    <cellStyle name="强调文字颜色 6 2 8" xfId="6353"/>
    <cellStyle name="强调文字颜色 6 2 9" xfId="6354"/>
    <cellStyle name="强调文字颜色 6 3" xfId="6355"/>
    <cellStyle name="强调文字颜色 6 3 10" xfId="6356"/>
    <cellStyle name="强调文字颜色 6 3 11" xfId="6357"/>
    <cellStyle name="强调文字颜色 6 3 2" xfId="6358"/>
    <cellStyle name="强调文字颜色 6 3 2 2" xfId="6359"/>
    <cellStyle name="强调文字颜色 6 3 2 3" xfId="6360"/>
    <cellStyle name="强调文字颜色 6 3 2 4" xfId="6361"/>
    <cellStyle name="强调文字颜色 6 3 3" xfId="6362"/>
    <cellStyle name="强调文字颜色 6 3 3 2" xfId="6363"/>
    <cellStyle name="强调文字颜色 6 3 4" xfId="6364"/>
    <cellStyle name="强调文字颜色 6 3 4 2" xfId="6365"/>
    <cellStyle name="强调文字颜色 6 3 5" xfId="6366"/>
    <cellStyle name="强调文字颜色 6 3 6" xfId="6367"/>
    <cellStyle name="强调文字颜色 6 3 7" xfId="6368"/>
    <cellStyle name="强调文字颜色 6 3 8" xfId="6369"/>
    <cellStyle name="强调文字颜色 6 3 9" xfId="6370"/>
    <cellStyle name="适中 2" xfId="6371"/>
    <cellStyle name="适中 2 10" xfId="6372"/>
    <cellStyle name="适中 2 11" xfId="6373"/>
    <cellStyle name="适中 2 12" xfId="6374"/>
    <cellStyle name="适中 2 2" xfId="6375"/>
    <cellStyle name="适中 2 2 10" xfId="6376"/>
    <cellStyle name="适中 2 2 11" xfId="6377"/>
    <cellStyle name="适中 2 2 2" xfId="6378"/>
    <cellStyle name="适中 2 2 2 2" xfId="6379"/>
    <cellStyle name="适中 2 2 2 3" xfId="6380"/>
    <cellStyle name="适中 2 2 2 4" xfId="6381"/>
    <cellStyle name="适中 2 2 2 5" xfId="6382"/>
    <cellStyle name="适中 2 2 3" xfId="6383"/>
    <cellStyle name="适中 2 2 3 2" xfId="6384"/>
    <cellStyle name="适中 2 2 4" xfId="6385"/>
    <cellStyle name="适中 2 2 5" xfId="6386"/>
    <cellStyle name="适中 2 2 6" xfId="6387"/>
    <cellStyle name="适中 2 2 7" xfId="6388"/>
    <cellStyle name="适中 2 2 8" xfId="6389"/>
    <cellStyle name="适中 2 2 9" xfId="6390"/>
    <cellStyle name="适中 2 3" xfId="6391"/>
    <cellStyle name="适中 2 3 2" xfId="6392"/>
    <cellStyle name="适中 2 3 5" xfId="6393"/>
    <cellStyle name="适中 2 4" xfId="6394"/>
    <cellStyle name="适中 2 4 2" xfId="6395"/>
    <cellStyle name="适中 2 5" xfId="6396"/>
    <cellStyle name="适中 2 5 2" xfId="6397"/>
    <cellStyle name="适中 2 6" xfId="6398"/>
    <cellStyle name="适中 2 7" xfId="6399"/>
    <cellStyle name="适中 2 8" xfId="6400"/>
    <cellStyle name="适中 2 9" xfId="6401"/>
    <cellStyle name="适中 3" xfId="6402"/>
    <cellStyle name="适中 3 10" xfId="6403"/>
    <cellStyle name="适中 3 2" xfId="6404"/>
    <cellStyle name="适中 3 2 2" xfId="6405"/>
    <cellStyle name="适中 3 2 3" xfId="6406"/>
    <cellStyle name="适中 3 2 4" xfId="6407"/>
    <cellStyle name="适中 3 3" xfId="6408"/>
    <cellStyle name="适中 3 3 2" xfId="6409"/>
    <cellStyle name="适中 3 4" xfId="6410"/>
    <cellStyle name="适中 3 4 2" xfId="6411"/>
    <cellStyle name="适中 3 5" xfId="6412"/>
    <cellStyle name="适中 3 6" xfId="6413"/>
    <cellStyle name="适中 3 7" xfId="6414"/>
    <cellStyle name="适中 3 8" xfId="6415"/>
    <cellStyle name="适中 3 9" xfId="6416"/>
    <cellStyle name="输出 2" xfId="6417"/>
    <cellStyle name="输出 2 12" xfId="6418"/>
    <cellStyle name="输出 2 2" xfId="6419"/>
    <cellStyle name="输出 2 2 10" xfId="6420"/>
    <cellStyle name="输出 2 2 11" xfId="6421"/>
    <cellStyle name="输出 2 2 2" xfId="6422"/>
    <cellStyle name="输出 2 2 2 2" xfId="6423"/>
    <cellStyle name="输出 2 2 2 3" xfId="6424"/>
    <cellStyle name="输出 2 2 2 4" xfId="6425"/>
    <cellStyle name="输出 2 2 2 5" xfId="6426"/>
    <cellStyle name="输出 2 2 3" xfId="6427"/>
    <cellStyle name="输出 2 2 4" xfId="6428"/>
    <cellStyle name="输出 2 2 4 2" xfId="6429"/>
    <cellStyle name="输出 2 2 5" xfId="6430"/>
    <cellStyle name="输出 2 2 6" xfId="6431"/>
    <cellStyle name="输出 2 2 7" xfId="6432"/>
    <cellStyle name="输出 2 2 8" xfId="6433"/>
    <cellStyle name="输出 2 2 9" xfId="6434"/>
    <cellStyle name="输出 2 3" xfId="6435"/>
    <cellStyle name="输出 2 3 2" xfId="6436"/>
    <cellStyle name="输出 2 3 3" xfId="6437"/>
    <cellStyle name="输出 2 4" xfId="6438"/>
    <cellStyle name="输出 2 4 2" xfId="6439"/>
    <cellStyle name="输出 2 5" xfId="6440"/>
    <cellStyle name="输出 2 5 2" xfId="6441"/>
    <cellStyle name="输出 2 6" xfId="6442"/>
    <cellStyle name="输出 2 7" xfId="6443"/>
    <cellStyle name="输出 2 8" xfId="6444"/>
    <cellStyle name="输出 2 9" xfId="6445"/>
    <cellStyle name="输出 3" xfId="6446"/>
    <cellStyle name="输出 3 10" xfId="6447"/>
    <cellStyle name="输出 3 11" xfId="6448"/>
    <cellStyle name="输出 3 2" xfId="6449"/>
    <cellStyle name="输出 3 2 2" xfId="6450"/>
    <cellStyle name="输出 3 2 3" xfId="6451"/>
    <cellStyle name="输出 3 2 4" xfId="6452"/>
    <cellStyle name="输出 3 2 5" xfId="6453"/>
    <cellStyle name="输出 3 3" xfId="6454"/>
    <cellStyle name="输出 3 3 2" xfId="6455"/>
    <cellStyle name="输出 3 4" xfId="6456"/>
    <cellStyle name="输出 3 4 2" xfId="6457"/>
    <cellStyle name="输出 3 5" xfId="6458"/>
    <cellStyle name="输出 3 6" xfId="6459"/>
    <cellStyle name="输出 3 7" xfId="6460"/>
    <cellStyle name="输出 3 8" xfId="6461"/>
    <cellStyle name="输出 3 9" xfId="6462"/>
    <cellStyle name="输入 2" xfId="6463"/>
    <cellStyle name="输入 2 10" xfId="6464"/>
    <cellStyle name="输入 2 11" xfId="6465"/>
    <cellStyle name="输入 2 12" xfId="6466"/>
    <cellStyle name="输入 2 2" xfId="6467"/>
    <cellStyle name="输入 2 2 10" xfId="6468"/>
    <cellStyle name="输入 2 2 11" xfId="6469"/>
    <cellStyle name="输入 2 2 2" xfId="6470"/>
    <cellStyle name="输入 2 2 3 2" xfId="6471"/>
    <cellStyle name="输入 2 2 7" xfId="6472"/>
    <cellStyle name="输入 2 2 8" xfId="6473"/>
    <cellStyle name="输入 2 3" xfId="6474"/>
    <cellStyle name="输入 2 3 2" xfId="6475"/>
    <cellStyle name="输入 2 3 4" xfId="6476"/>
    <cellStyle name="输入 2 3 5" xfId="6477"/>
    <cellStyle name="输入 2 4" xfId="6478"/>
    <cellStyle name="输入 2 4 2" xfId="6479"/>
    <cellStyle name="输入 2 5" xfId="6480"/>
    <cellStyle name="输入 2 5 2" xfId="6481"/>
    <cellStyle name="输入 2 6" xfId="6482"/>
    <cellStyle name="输入 2 7" xfId="6483"/>
    <cellStyle name="输入 2 8" xfId="6484"/>
    <cellStyle name="输入 2 9" xfId="6485"/>
    <cellStyle name="输入 3" xfId="6486"/>
    <cellStyle name="输入 3 11" xfId="6487"/>
    <cellStyle name="输入 3 2" xfId="6488"/>
    <cellStyle name="输入 3 2 2" xfId="6489"/>
    <cellStyle name="输入 3 2 3" xfId="6490"/>
    <cellStyle name="输入 3 2 4" xfId="6491"/>
    <cellStyle name="输入 3 2 5" xfId="6492"/>
    <cellStyle name="输入 3 3" xfId="6493"/>
    <cellStyle name="输入 3 3 2" xfId="6494"/>
    <cellStyle name="输入 3 4" xfId="6495"/>
    <cellStyle name="输入 3 4 2" xfId="6496"/>
    <cellStyle name="输入 3 5" xfId="6497"/>
    <cellStyle name="输入 3 6" xfId="6498"/>
    <cellStyle name="输入 3 7" xfId="6499"/>
    <cellStyle name="输入 3 8" xfId="6500"/>
    <cellStyle name="输入 3 9" xfId="6501"/>
    <cellStyle name="注释 2" xfId="6502"/>
    <cellStyle name="注释 2 10" xfId="6503"/>
    <cellStyle name="注释 2 2" xfId="6504"/>
    <cellStyle name="注释 2 2 10" xfId="6505"/>
    <cellStyle name="注释 2 2 11" xfId="6506"/>
    <cellStyle name="注释 2 2 2" xfId="6507"/>
    <cellStyle name="注释 2 2 2 2" xfId="6508"/>
    <cellStyle name="注释 2 2 2 3" xfId="6509"/>
    <cellStyle name="注释 2 2 2 4" xfId="6510"/>
    <cellStyle name="注释 2 2 2 5" xfId="6511"/>
    <cellStyle name="注释 2 2 3" xfId="6512"/>
    <cellStyle name="注释 2 2 4" xfId="6513"/>
    <cellStyle name="注释 2 2 4 2" xfId="6514"/>
    <cellStyle name="注释 2 2 5" xfId="6515"/>
    <cellStyle name="注释 2 2 6" xfId="6516"/>
    <cellStyle name="注释 2 3" xfId="6517"/>
    <cellStyle name="注释 2 3 2" xfId="6518"/>
    <cellStyle name="注释 2 3 3" xfId="6519"/>
    <cellStyle name="注释 2 3 4" xfId="6520"/>
    <cellStyle name="注释 2 3 5" xfId="6521"/>
    <cellStyle name="注释 2 4" xfId="6522"/>
    <cellStyle name="注释 2 4 2" xfId="6523"/>
    <cellStyle name="注释 2 5" xfId="6524"/>
    <cellStyle name="注释 2 6" xfId="6525"/>
    <cellStyle name="注释 2 7" xfId="6526"/>
    <cellStyle name="注释 2 8" xfId="6527"/>
    <cellStyle name="注释 2 9" xfId="6528"/>
    <cellStyle name="注释 3" xfId="6529"/>
    <cellStyle name="注释 3 10" xfId="6530"/>
    <cellStyle name="注释 3 11" xfId="6531"/>
    <cellStyle name="注释 3 2" xfId="6532"/>
    <cellStyle name="注释 3 2 2" xfId="6533"/>
    <cellStyle name="注释 3 2 3" xfId="6534"/>
    <cellStyle name="注释 3 2 4" xfId="6535"/>
    <cellStyle name="注释 3 2 5" xfId="6536"/>
    <cellStyle name="注释 3 3" xfId="6537"/>
    <cellStyle name="注释 3 3 2" xfId="6538"/>
    <cellStyle name="注释 3 4" xfId="6539"/>
    <cellStyle name="注释 3 4 2" xfId="6540"/>
    <cellStyle name="注释 3 5" xfId="6541"/>
    <cellStyle name="注释 3 6" xfId="6542"/>
    <cellStyle name="注释 3 7" xfId="6543"/>
    <cellStyle name="注释 3 8" xfId="6544"/>
  </cellStyles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a="http://schemas.openxmlformats.org/drawingml/2006/main" xmlns:xdr="http://schemas.openxmlformats.org/drawingml/2006/spreadsheetDrawing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B470"/>
  <sheetViews>
    <sheetView tabSelected="1" workbookViewId="0">
      <pane xSplit="2" ySplit="1" topLeftCell="C448" activePane="bottomRight" state="frozen"/>
      <selection/>
      <selection pane="topRight"/>
      <selection pane="bottomLeft"/>
      <selection pane="bottomRight" activeCell="R460" sqref="R460"/>
    </sheetView>
  </sheetViews>
  <sheetFormatPr defaultColWidth="9" defaultRowHeight="14.25"/>
  <cols>
    <col min="1" max="2" width="7.75" style="44" customWidth="1"/>
    <col min="3" max="3" width="7.75" style="45" customWidth="1"/>
    <col min="4" max="4" width="14.25" style="45" customWidth="1"/>
    <col min="5" max="5" width="15.125" style="45" customWidth="1"/>
    <col min="6" max="6" width="15.625" style="45" customWidth="1"/>
    <col min="7" max="7" width="8.375" style="45" customWidth="1"/>
    <col min="8" max="8" width="12" style="45" customWidth="1"/>
    <col min="9" max="9" width="11.25" style="45" customWidth="1"/>
    <col min="10" max="10" width="11.125" style="45" customWidth="1"/>
    <col min="11" max="12" width="8.25" style="45" customWidth="1"/>
    <col min="13" max="13" width="4.375" style="45" customWidth="1"/>
    <col min="14" max="14" width="6" style="45" customWidth="1"/>
    <col min="15" max="17" width="6.625" style="46" customWidth="1"/>
    <col min="18" max="18" width="8.625" style="46" customWidth="1"/>
    <col min="19" max="19" width="9.125" style="46" customWidth="1"/>
    <col min="20" max="20" width="8.625" style="46" customWidth="1"/>
    <col min="21" max="21" width="7.5" style="46" customWidth="1"/>
    <col min="22" max="22" width="7.375" style="46" customWidth="1"/>
    <col min="23" max="23" width="9" style="46"/>
    <col min="24" max="24" width="7.625" style="46" customWidth="1"/>
    <col min="25" max="16384" width="9" style="46"/>
  </cols>
  <sheetData>
    <row r="1" ht="24" spans="1:28">
      <c r="A1" s="47" t="s">
        <v>0</v>
      </c>
      <c r="B1" s="47" t="s">
        <v>1</v>
      </c>
      <c r="C1" s="48" t="s">
        <v>2</v>
      </c>
      <c r="D1" s="49" t="s">
        <v>3</v>
      </c>
      <c r="E1" s="49" t="s">
        <v>4</v>
      </c>
      <c r="F1" s="49" t="s">
        <v>5</v>
      </c>
      <c r="G1" s="49" t="s">
        <v>6</v>
      </c>
      <c r="H1" s="49" t="s">
        <v>7</v>
      </c>
      <c r="I1" s="64" t="s">
        <v>8</v>
      </c>
      <c r="J1" s="64" t="s">
        <v>9</v>
      </c>
      <c r="K1" s="64" t="s">
        <v>10</v>
      </c>
      <c r="L1" s="64"/>
      <c r="M1" s="49" t="s">
        <v>11</v>
      </c>
      <c r="N1" s="64" t="s">
        <v>12</v>
      </c>
      <c r="Q1" s="68" t="s">
        <v>13</v>
      </c>
      <c r="R1" s="68" t="s">
        <v>14</v>
      </c>
      <c r="S1" s="68" t="s">
        <v>15</v>
      </c>
      <c r="T1" s="68" t="s">
        <v>16</v>
      </c>
      <c r="U1" s="68" t="s">
        <v>17</v>
      </c>
      <c r="V1" s="68" t="s">
        <v>18</v>
      </c>
      <c r="W1" s="68" t="s">
        <v>19</v>
      </c>
      <c r="X1" s="68" t="s">
        <v>20</v>
      </c>
      <c r="Y1" s="68" t="s">
        <v>21</v>
      </c>
      <c r="Z1" s="68" t="s">
        <v>22</v>
      </c>
      <c r="AA1" s="68" t="s">
        <v>23</v>
      </c>
      <c r="AB1" s="68" t="s">
        <v>24</v>
      </c>
    </row>
    <row r="2" spans="1:28">
      <c r="A2" s="50">
        <v>180101</v>
      </c>
      <c r="B2" s="50">
        <f>(--INDEX(任务列表!A:B,MATCH(A2,任务列表!A:A,0),2))</f>
        <v>0</v>
      </c>
      <c r="C2" s="51"/>
      <c r="D2" s="51">
        <v>350</v>
      </c>
      <c r="E2" s="51">
        <v>500</v>
      </c>
      <c r="F2" s="51" t="s">
        <v>25</v>
      </c>
      <c r="G2" s="51"/>
      <c r="H2" s="51"/>
      <c r="I2" s="51">
        <f>SUM($D$2:D2)</f>
        <v>350</v>
      </c>
      <c r="J2" s="51">
        <f>INDEX(人物升级经验表!A:A,MATCH(任务经验!I2,人物升级经验表!C:C,1)+1,1)</f>
        <v>1</v>
      </c>
      <c r="K2" s="51">
        <f>I2-INDEX(人物升级经验表!C:C,MATCH(任务经验!I2,人物升级经验表!C:C,1),1)</f>
        <v>350</v>
      </c>
      <c r="L2" s="65"/>
      <c r="M2" s="51">
        <f>IF((--B2)=0,1,IF((--B2)=-1,0,2))</f>
        <v>1</v>
      </c>
      <c r="N2" s="51"/>
      <c r="Q2" s="69">
        <v>0</v>
      </c>
      <c r="R2" s="69">
        <v>72000</v>
      </c>
      <c r="S2" s="69">
        <v>48180</v>
      </c>
      <c r="T2" s="69">
        <v>45000</v>
      </c>
      <c r="U2" s="69">
        <f>SUM(D2:D35)</f>
        <v>87100</v>
      </c>
      <c r="V2" s="69">
        <f>COUNTA(A2:A35)</f>
        <v>34</v>
      </c>
      <c r="W2" s="69">
        <f>SUM(M2:M35)</f>
        <v>39</v>
      </c>
      <c r="X2" s="69">
        <f t="shared" ref="X2:X6" si="0">ROUND(R2/$W2,-2)</f>
        <v>1800</v>
      </c>
      <c r="Y2" s="69">
        <f t="shared" ref="Y2:Z9" si="1">ROUND(S2/$W2,-2)</f>
        <v>1200</v>
      </c>
      <c r="Z2" s="69">
        <f t="shared" ref="Z2:Z9" si="2">ROUND(T2/$W2,-2)</f>
        <v>1200</v>
      </c>
      <c r="AA2" s="69">
        <v>1</v>
      </c>
      <c r="AB2" s="69">
        <f>COUNTIFS(J:J,AA2)</f>
        <v>2</v>
      </c>
    </row>
    <row r="3" spans="1:28">
      <c r="A3" s="50">
        <v>180103</v>
      </c>
      <c r="B3" s="50">
        <f>(--INDEX(任务列表!A:B,MATCH(A3,任务列表!A:A,0),2))</f>
        <v>0</v>
      </c>
      <c r="C3" s="51"/>
      <c r="D3" s="51">
        <v>500</v>
      </c>
      <c r="E3" s="51">
        <v>500</v>
      </c>
      <c r="F3" s="51" t="s">
        <v>25</v>
      </c>
      <c r="G3" s="51"/>
      <c r="H3" s="51"/>
      <c r="I3" s="51">
        <f>SUM($D$2:D3)</f>
        <v>850</v>
      </c>
      <c r="J3" s="51">
        <f>INDEX(人物升级经验表!A:A,MATCH(任务经验!I3,人物升级经验表!C:C,1)+1,1)</f>
        <v>1</v>
      </c>
      <c r="K3" s="51">
        <f>I3-INDEX(人物升级经验表!C:C,MATCH(任务经验!I3,人物升级经验表!C:C,1),1)</f>
        <v>850</v>
      </c>
      <c r="L3" s="65"/>
      <c r="M3" s="51">
        <f>IF((--B2)=0,1,IF((--B2)=-1,0,2))</f>
        <v>1</v>
      </c>
      <c r="N3" s="51"/>
      <c r="Q3" s="69">
        <v>10</v>
      </c>
      <c r="R3" s="69">
        <v>232000</v>
      </c>
      <c r="S3" s="69">
        <v>194450</v>
      </c>
      <c r="T3" s="69">
        <v>145000</v>
      </c>
      <c r="U3" s="69">
        <f>SUM(D36:D86)</f>
        <v>206250</v>
      </c>
      <c r="V3" s="69">
        <f>COUNTA(A36:A86)</f>
        <v>51</v>
      </c>
      <c r="W3" s="69">
        <f>SUM(M36:M86)</f>
        <v>57</v>
      </c>
      <c r="X3" s="69">
        <f>ROUND(R3/$W3,-2)</f>
        <v>4100</v>
      </c>
      <c r="Y3" s="69">
        <f t="shared" ref="Y3:Y9" si="3">ROUND(S3/$W3,-2)</f>
        <v>3400</v>
      </c>
      <c r="Z3" s="69">
        <f>ROUND(T3/$W3,-2)</f>
        <v>2500</v>
      </c>
      <c r="AA3" s="69">
        <v>2</v>
      </c>
      <c r="AB3" s="69">
        <f>COUNTIFS(J:J,AA3)</f>
        <v>3</v>
      </c>
    </row>
    <row r="4" spans="1:28">
      <c r="A4" s="52">
        <v>180102</v>
      </c>
      <c r="B4" s="52">
        <f>(--INDEX(任务列表!A:B,MATCH(A4,任务列表!A:A,0),2))</f>
        <v>0</v>
      </c>
      <c r="C4" s="53"/>
      <c r="D4" s="53">
        <v>950</v>
      </c>
      <c r="E4" s="53">
        <v>660</v>
      </c>
      <c r="F4" s="53" t="s">
        <v>25</v>
      </c>
      <c r="G4" s="53"/>
      <c r="H4" s="53"/>
      <c r="I4" s="53">
        <f>SUM($D$2:D4)</f>
        <v>1800</v>
      </c>
      <c r="J4" s="51">
        <f>INDEX(人物升级经验表!A:A,MATCH(任务经验!I4,人物升级经验表!C:C,1)+1,1)</f>
        <v>2</v>
      </c>
      <c r="K4" s="51">
        <f>I4-INDEX(人物升级经验表!C:C,MATCH(任务经验!I4,人物升级经验表!C:C,1),1)</f>
        <v>200</v>
      </c>
      <c r="L4" s="65"/>
      <c r="M4" s="53">
        <f t="shared" ref="M4:M12" si="4">IF((--B4)=0,1,IF((--B4)=-1,0,2))</f>
        <v>1</v>
      </c>
      <c r="N4" s="53"/>
      <c r="Q4" s="69">
        <v>20</v>
      </c>
      <c r="R4" s="69">
        <v>392000</v>
      </c>
      <c r="S4" s="69">
        <v>439450</v>
      </c>
      <c r="T4" s="69">
        <v>245000</v>
      </c>
      <c r="U4" s="69">
        <f>SUM(D87:D143)</f>
        <v>394140</v>
      </c>
      <c r="V4" s="69">
        <f>COUNTA(A87:A143)</f>
        <v>57</v>
      </c>
      <c r="W4" s="69">
        <f>SUM(M87:M143)</f>
        <v>67</v>
      </c>
      <c r="X4" s="69">
        <f>ROUND(R4/$W4,-2)</f>
        <v>5900</v>
      </c>
      <c r="Y4" s="69">
        <f>ROUND(S4/$W4,-2)</f>
        <v>6600</v>
      </c>
      <c r="Z4" s="69">
        <f>ROUND(T4/$W4,-2)</f>
        <v>3700</v>
      </c>
      <c r="AA4" s="69">
        <v>3</v>
      </c>
      <c r="AB4" s="69">
        <f>COUNTIFS(J:J,AA4)</f>
        <v>3</v>
      </c>
    </row>
    <row r="5" spans="1:28">
      <c r="A5" s="52">
        <v>180104</v>
      </c>
      <c r="B5" s="52">
        <f>(--INDEX(任务列表!A:B,MATCH(A5,任务列表!A:A,0),2))</f>
        <v>0</v>
      </c>
      <c r="C5" s="53"/>
      <c r="D5" s="53">
        <v>950</v>
      </c>
      <c r="E5" s="53">
        <v>660</v>
      </c>
      <c r="F5" s="53" t="s">
        <v>25</v>
      </c>
      <c r="G5" s="53"/>
      <c r="H5" s="53"/>
      <c r="I5" s="53">
        <f>SUM($D$2:D5)</f>
        <v>2750</v>
      </c>
      <c r="J5" s="51">
        <f>INDEX(人物升级经验表!A:A,MATCH(任务经验!I5,人物升级经验表!C:C,1)+1,1)</f>
        <v>2</v>
      </c>
      <c r="K5" s="51">
        <f>I5-INDEX(人物升级经验表!C:C,MATCH(任务经验!I5,人物升级经验表!C:C,1),1)</f>
        <v>1150</v>
      </c>
      <c r="L5" s="65"/>
      <c r="M5" s="53">
        <f>IF((--B5)=0,1,IF((--B5)=-1,0,2))</f>
        <v>1</v>
      </c>
      <c r="N5" s="53"/>
      <c r="Q5" s="69">
        <v>30</v>
      </c>
      <c r="R5" s="69">
        <v>944400</v>
      </c>
      <c r="S5" s="69">
        <v>1223900</v>
      </c>
      <c r="T5" s="69">
        <v>345000</v>
      </c>
      <c r="U5" s="69">
        <f>SUM(D144:D200)</f>
        <v>928740</v>
      </c>
      <c r="V5" s="69">
        <f>COUNTA(A144:A200)</f>
        <v>57</v>
      </c>
      <c r="W5" s="69">
        <f>SUM(M144:M200)</f>
        <v>64</v>
      </c>
      <c r="X5" s="69">
        <f>ROUND(R5/$W5,-2)</f>
        <v>14800</v>
      </c>
      <c r="Y5" s="69">
        <f>ROUND(S5/$W5,-2)</f>
        <v>19100</v>
      </c>
      <c r="Z5" s="69">
        <f>ROUND(T5/$W5,-2)</f>
        <v>5400</v>
      </c>
      <c r="AA5" s="69">
        <v>4</v>
      </c>
      <c r="AB5" s="69">
        <f>COUNTIFS(J:J,AA5)</f>
        <v>3</v>
      </c>
    </row>
    <row r="6" spans="1:28">
      <c r="A6" s="52">
        <v>180105</v>
      </c>
      <c r="B6" s="52">
        <f>(--INDEX(任务列表!A:B,MATCH(A6,任务列表!A:A,0),2))</f>
        <v>0</v>
      </c>
      <c r="C6" s="53"/>
      <c r="D6" s="53">
        <v>1000</v>
      </c>
      <c r="E6" s="53">
        <v>660</v>
      </c>
      <c r="F6" s="53" t="s">
        <v>25</v>
      </c>
      <c r="G6" s="53"/>
      <c r="H6" s="53"/>
      <c r="I6" s="53">
        <f>SUM($D$2:D6)</f>
        <v>3750</v>
      </c>
      <c r="J6" s="51">
        <f>INDEX(人物升级经验表!A:A,MATCH(任务经验!I6,人物升级经验表!C:C,1)+1,1)</f>
        <v>2</v>
      </c>
      <c r="K6" s="51">
        <f>I6-INDEX(人物升级经验表!C:C,MATCH(任务经验!I6,人物升级经验表!C:C,1),1)</f>
        <v>2150</v>
      </c>
      <c r="L6" s="65"/>
      <c r="M6" s="53">
        <f>IF((--B6)=0,1,IF((--B6)=-1,0,2))</f>
        <v>1</v>
      </c>
      <c r="N6" s="53"/>
      <c r="Q6" s="69">
        <v>40</v>
      </c>
      <c r="R6" s="69">
        <v>2280400</v>
      </c>
      <c r="S6" s="69">
        <v>2013900</v>
      </c>
      <c r="T6" s="69">
        <v>653500</v>
      </c>
      <c r="U6" s="69">
        <f>SUM(D201:D259)</f>
        <v>2737100</v>
      </c>
      <c r="V6" s="69">
        <f>COUNTA(A201:A259)</f>
        <v>59</v>
      </c>
      <c r="W6" s="69">
        <f>SUM(M201:M259)</f>
        <v>70</v>
      </c>
      <c r="X6" s="69">
        <f>ROUND(R6/$W6,-2)</f>
        <v>32600</v>
      </c>
      <c r="Y6" s="69">
        <f>ROUND(S6/$W6,-2)</f>
        <v>28800</v>
      </c>
      <c r="Z6" s="69">
        <f>ROUND(T6/$W6,-2)</f>
        <v>9300</v>
      </c>
      <c r="AA6" s="69">
        <v>5</v>
      </c>
      <c r="AB6" s="69">
        <f>COUNTIFS(J:J,AA6)</f>
        <v>3</v>
      </c>
    </row>
    <row r="7" spans="1:28">
      <c r="A7" s="54">
        <v>180130</v>
      </c>
      <c r="B7" s="54">
        <f>(--INDEX(任务列表!A:B,MATCH(A7,任务列表!A:A,0),2))</f>
        <v>0</v>
      </c>
      <c r="C7" s="55"/>
      <c r="D7" s="56">
        <v>1500</v>
      </c>
      <c r="E7" s="57">
        <v>1000</v>
      </c>
      <c r="F7" s="56">
        <v>0</v>
      </c>
      <c r="G7" s="56"/>
      <c r="H7" s="56"/>
      <c r="I7" s="56">
        <f>SUM($D$2:D7)</f>
        <v>5250</v>
      </c>
      <c r="J7" s="51">
        <f>INDEX(人物升级经验表!A:A,MATCH(任务经验!I7,人物升级经验表!C:C,1)+1,1)</f>
        <v>3</v>
      </c>
      <c r="K7" s="51">
        <f>I7-INDEX(人物升级经验表!C:C,MATCH(任务经验!I7,人物升级经验表!C:C,1),1)</f>
        <v>450</v>
      </c>
      <c r="L7" s="65"/>
      <c r="M7" s="56">
        <f>IF((--B7)=0,1,IF((--B7)=-1,0,2))</f>
        <v>1</v>
      </c>
      <c r="N7" s="56"/>
      <c r="Q7" s="69">
        <v>50</v>
      </c>
      <c r="R7" s="69">
        <v>3878400</v>
      </c>
      <c r="S7" s="69">
        <v>3003900</v>
      </c>
      <c r="T7" s="69">
        <v>2233500</v>
      </c>
      <c r="U7" s="69"/>
      <c r="V7" s="69"/>
      <c r="W7" s="69">
        <v>65</v>
      </c>
      <c r="X7" s="69">
        <f t="shared" ref="X7:X9" si="5">ROUND(R7/$W7,-2)</f>
        <v>59700</v>
      </c>
      <c r="Y7" s="69">
        <f>ROUND(S7/$W7,-2)</f>
        <v>46200</v>
      </c>
      <c r="Z7" s="69">
        <f>ROUND(T7/$W7,-2)</f>
        <v>34400</v>
      </c>
      <c r="AA7" s="69">
        <v>6</v>
      </c>
      <c r="AB7" s="69">
        <f>COUNTIFS(J:J,AA7)</f>
        <v>4</v>
      </c>
    </row>
    <row r="8" spans="1:28">
      <c r="A8" s="54">
        <v>180131</v>
      </c>
      <c r="B8" s="54">
        <f>(--INDEX(任务列表!A:B,MATCH(A8,任务列表!A:A,0),2))</f>
        <v>0</v>
      </c>
      <c r="C8" s="55"/>
      <c r="D8" s="56">
        <v>1500</v>
      </c>
      <c r="E8" s="57">
        <v>1000</v>
      </c>
      <c r="F8" s="56">
        <v>0</v>
      </c>
      <c r="G8" s="56"/>
      <c r="H8" s="56"/>
      <c r="I8" s="56">
        <f>SUM($D$2:D8)</f>
        <v>6750</v>
      </c>
      <c r="J8" s="51">
        <f>INDEX(人物升级经验表!A:A,MATCH(任务经验!I8,人物升级经验表!C:C,1)+1,1)</f>
        <v>3</v>
      </c>
      <c r="K8" s="51">
        <f>I8-INDEX(人物升级经验表!C:C,MATCH(任务经验!I8,人物升级经验表!C:C,1),1)</f>
        <v>1950</v>
      </c>
      <c r="L8" s="65"/>
      <c r="M8" s="56">
        <f>IF((--B8)=0,1,IF((--B8)=-1,0,2))</f>
        <v>1</v>
      </c>
      <c r="N8" s="56"/>
      <c r="Q8" s="69">
        <v>60</v>
      </c>
      <c r="R8" s="69">
        <v>10224000</v>
      </c>
      <c r="S8" s="69">
        <v>4193900</v>
      </c>
      <c r="T8" s="69">
        <v>3323500</v>
      </c>
      <c r="U8" s="69"/>
      <c r="V8" s="69"/>
      <c r="W8" s="69">
        <v>65</v>
      </c>
      <c r="X8" s="69">
        <f>ROUND(R8/$W8,-2)</f>
        <v>157300</v>
      </c>
      <c r="Y8" s="69">
        <f>ROUND(S8/$W8,-2)</f>
        <v>64500</v>
      </c>
      <c r="Z8" s="69">
        <f>ROUND(T8/$W8,-2)</f>
        <v>51100</v>
      </c>
      <c r="AA8" s="69">
        <v>7</v>
      </c>
      <c r="AB8" s="69">
        <f>COUNTIFS(J:J,AA8)</f>
        <v>4</v>
      </c>
    </row>
    <row r="9" spans="1:28">
      <c r="A9" s="54">
        <v>180132</v>
      </c>
      <c r="B9" s="54">
        <f>(--INDEX(任务列表!A:B,MATCH(A9,任务列表!A:A,0),2))</f>
        <v>0</v>
      </c>
      <c r="C9" s="55"/>
      <c r="D9" s="56">
        <v>1500</v>
      </c>
      <c r="E9" s="57">
        <v>1000</v>
      </c>
      <c r="F9" s="56">
        <v>0</v>
      </c>
      <c r="G9" s="56"/>
      <c r="H9" s="56"/>
      <c r="I9" s="56">
        <f>SUM($D$2:D9)</f>
        <v>8250</v>
      </c>
      <c r="J9" s="51">
        <f>INDEX(人物升级经验表!A:A,MATCH(任务经验!I9,人物升级经验表!C:C,1)+1,1)</f>
        <v>3</v>
      </c>
      <c r="K9" s="51">
        <f>I9-INDEX(人物升级经验表!C:C,MATCH(任务经验!I9,人物升级经验表!C:C,1),1)</f>
        <v>3450</v>
      </c>
      <c r="L9" s="65"/>
      <c r="M9" s="56">
        <f>IF((--B9)=0,1,IF((--B9)=-1,0,2))</f>
        <v>1</v>
      </c>
      <c r="N9" s="56"/>
      <c r="Q9" s="69">
        <v>70</v>
      </c>
      <c r="R9" s="69">
        <v>16411400</v>
      </c>
      <c r="S9" s="69">
        <v>5583900</v>
      </c>
      <c r="T9" s="69">
        <v>4613500</v>
      </c>
      <c r="U9" s="69"/>
      <c r="V9" s="69"/>
      <c r="W9" s="69">
        <v>65</v>
      </c>
      <c r="X9" s="69">
        <f>ROUND(R9/$W9,-2)</f>
        <v>252500</v>
      </c>
      <c r="Y9" s="69">
        <f>ROUND(S9/$W9,-2)</f>
        <v>85900</v>
      </c>
      <c r="Z9" s="69">
        <f>ROUND(T9/$W9,-2)</f>
        <v>71000</v>
      </c>
      <c r="AA9" s="69">
        <v>8</v>
      </c>
      <c r="AB9" s="69">
        <f>COUNTIFS(J:J,AA9)</f>
        <v>3</v>
      </c>
    </row>
    <row r="10" spans="1:28">
      <c r="A10" s="52">
        <v>180133</v>
      </c>
      <c r="B10" s="52">
        <f>(--INDEX(任务列表!A:B,MATCH(A10,任务列表!A:A,0),2))</f>
        <v>0</v>
      </c>
      <c r="C10" s="53"/>
      <c r="D10" s="53">
        <v>1600</v>
      </c>
      <c r="E10" s="53">
        <v>1330</v>
      </c>
      <c r="F10" s="53">
        <v>0</v>
      </c>
      <c r="G10" s="53">
        <f>VLOOKUP(VLOOKUP($J$10+4-1,宠物升级表!$A:$C,3,FALSE)+SUM($F$10:F10),宠物升级表!C:D,2,TRUE)+1</f>
        <v>8</v>
      </c>
      <c r="H10" s="53"/>
      <c r="I10" s="53">
        <f>SUM($D$2:D10)</f>
        <v>9850</v>
      </c>
      <c r="J10" s="51">
        <f>INDEX(人物升级经验表!A:A,MATCH(任务经验!I10,人物升级经验表!C:C,1)+1,1)</f>
        <v>4</v>
      </c>
      <c r="K10" s="51">
        <f>I10-INDEX(人物升级经验表!C:C,MATCH(任务经验!I10,人物升级经验表!C:C,1),1)</f>
        <v>250</v>
      </c>
      <c r="L10" s="65"/>
      <c r="M10" s="53">
        <f>IF((--B10)=0,1,IF((--B10)=-1,0,2))</f>
        <v>1</v>
      </c>
      <c r="N10" s="53"/>
      <c r="O10" s="46" t="str">
        <f t="shared" ref="O10:O41" si="6">IF((G10-J10)&gt;4,1,"")</f>
        <v/>
      </c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>
        <v>9</v>
      </c>
      <c r="AB10" s="69">
        <f>COUNTIFS(J:J,AA10)</f>
        <v>4</v>
      </c>
    </row>
    <row r="11" spans="1:28">
      <c r="A11" s="52">
        <v>180134</v>
      </c>
      <c r="B11" s="52">
        <f>(--INDEX(任务列表!A:B,MATCH(A11,任务列表!A:A,0),2))</f>
        <v>8502</v>
      </c>
      <c r="C11" s="53" t="s">
        <v>26</v>
      </c>
      <c r="D11" s="53">
        <v>3200</v>
      </c>
      <c r="E11" s="53">
        <v>1330</v>
      </c>
      <c r="F11" s="53">
        <v>1350</v>
      </c>
      <c r="G11" s="53">
        <f>VLOOKUP(VLOOKUP($J$10+4-1,宠物升级表!$A:$C,3,FALSE)+SUM($F$10:F11),宠物升级表!C:D,2,TRUE)+1</f>
        <v>8</v>
      </c>
      <c r="H11" s="53"/>
      <c r="I11" s="53">
        <f>SUM($D$2:D11)</f>
        <v>13050</v>
      </c>
      <c r="J11" s="51">
        <f>INDEX(人物升级经验表!A:A,MATCH(任务经验!I11,人物升级经验表!C:C,1)+1,1)</f>
        <v>4</v>
      </c>
      <c r="K11" s="51">
        <f>I11-INDEX(人物升级经验表!C:C,MATCH(任务经验!I11,人物升级经验表!C:C,1),1)</f>
        <v>3450</v>
      </c>
      <c r="L11" s="51" t="s">
        <v>27</v>
      </c>
      <c r="M11" s="53">
        <f>IF((--B11)=0,1,IF((--B11)=-1,0,2))</f>
        <v>2</v>
      </c>
      <c r="N11" s="53"/>
      <c r="O11" s="46" t="str">
        <f>IF((G11-J11)&gt;4,1,"")</f>
        <v/>
      </c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>
        <v>10</v>
      </c>
      <c r="AB11" s="69">
        <f>COUNTIFS(J:J,AA11)</f>
        <v>5</v>
      </c>
    </row>
    <row r="12" spans="1:28">
      <c r="A12" s="52">
        <v>180135</v>
      </c>
      <c r="B12" s="52">
        <f>(--INDEX(任务列表!A:B,MATCH(A12,任务列表!A:A,0),2))</f>
        <v>0</v>
      </c>
      <c r="C12" s="53"/>
      <c r="D12" s="53">
        <v>1600</v>
      </c>
      <c r="E12" s="53">
        <v>1330</v>
      </c>
      <c r="F12" s="53">
        <v>1350</v>
      </c>
      <c r="G12" s="53">
        <f>VLOOKUP(VLOOKUP($J$10+4-1,宠物升级表!$A:$C,3,FALSE)+SUM($F$10:F12),宠物升级表!C:D,2,TRUE)+1</f>
        <v>8</v>
      </c>
      <c r="H12" s="53"/>
      <c r="I12" s="53">
        <f>SUM($D$2:D12)</f>
        <v>14650</v>
      </c>
      <c r="J12" s="51">
        <f>INDEX(人物升级经验表!A:A,MATCH(任务经验!I12,人物升级经验表!C:C,1)+1,1)</f>
        <v>4</v>
      </c>
      <c r="K12" s="51">
        <f>I12-INDEX(人物升级经验表!C:C,MATCH(任务经验!I12,人物升级经验表!C:C,1),1)</f>
        <v>5050</v>
      </c>
      <c r="L12" s="65"/>
      <c r="M12" s="53">
        <f>IF((--B12)=0,1,IF((--B12)=-1,0,2))</f>
        <v>1</v>
      </c>
      <c r="N12" s="53"/>
      <c r="O12" s="46" t="str">
        <f>IF((G12-J12)&gt;4,1,"")</f>
        <v/>
      </c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>
        <v>11</v>
      </c>
      <c r="AB12" s="69">
        <f>COUNTIFS(J:J,AA12)</f>
        <v>5</v>
      </c>
    </row>
    <row r="13" spans="1:28">
      <c r="A13" s="54">
        <v>180136</v>
      </c>
      <c r="B13" s="54">
        <f>(--INDEX(任务列表!A:B,MATCH(A13,任务列表!A:A,0),2))</f>
        <v>0</v>
      </c>
      <c r="C13" s="55"/>
      <c r="D13" s="56">
        <v>2200</v>
      </c>
      <c r="E13" s="57">
        <v>1660</v>
      </c>
      <c r="F13" s="56">
        <v>1660</v>
      </c>
      <c r="G13" s="53">
        <f>VLOOKUP(VLOOKUP($J$10+4-1,宠物升级表!$A:$C,3,FALSE)+SUM($F$10:F13),宠物升级表!C:D,2,TRUE)+1</f>
        <v>9</v>
      </c>
      <c r="H13" s="56"/>
      <c r="I13" s="56">
        <f>SUM($D$2:D13)</f>
        <v>16850</v>
      </c>
      <c r="J13" s="51">
        <f>INDEX(人物升级经验表!A:A,MATCH(任务经验!I13,人物升级经验表!C:C,1)+1,1)</f>
        <v>5</v>
      </c>
      <c r="K13" s="51">
        <f>I13-INDEX(人物升级经验表!C:C,MATCH(任务经验!I13,人物升级经验表!C:C,1),1)</f>
        <v>850</v>
      </c>
      <c r="L13" s="65"/>
      <c r="M13" s="56">
        <f>IF((--B12)=0,1,IF((--B12)=-1,0,2))</f>
        <v>1</v>
      </c>
      <c r="N13" s="56"/>
      <c r="O13" s="46" t="str">
        <f>IF((G13-J13)&gt;4,1,"")</f>
        <v/>
      </c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>
        <v>12</v>
      </c>
      <c r="AB13" s="69">
        <f>COUNTIFS(J:J,AA13)</f>
        <v>6</v>
      </c>
    </row>
    <row r="14" spans="1:28">
      <c r="A14" s="54">
        <v>180137</v>
      </c>
      <c r="B14" s="54">
        <f>(--INDEX(任务列表!A:B,MATCH(A14,任务列表!A:A,0),2))</f>
        <v>0</v>
      </c>
      <c r="C14" s="55"/>
      <c r="D14" s="56">
        <v>2200</v>
      </c>
      <c r="E14" s="57">
        <v>1660</v>
      </c>
      <c r="F14" s="56">
        <v>1660</v>
      </c>
      <c r="G14" s="53">
        <f>VLOOKUP(VLOOKUP($J$10+4-1,宠物升级表!$A:$C,3,FALSE)+SUM($F$10:F14),宠物升级表!C:D,2,TRUE)+1</f>
        <v>9</v>
      </c>
      <c r="H14" s="56"/>
      <c r="I14" s="56">
        <f>SUM($D$2:D14)</f>
        <v>19050</v>
      </c>
      <c r="J14" s="51">
        <f>INDEX(人物升级经验表!A:A,MATCH(任务经验!I14,人物升级经验表!C:C,1)+1,1)</f>
        <v>5</v>
      </c>
      <c r="K14" s="51">
        <f>I14-INDEX(人物升级经验表!C:C,MATCH(任务经验!I14,人物升级经验表!C:C,1),1)</f>
        <v>3050</v>
      </c>
      <c r="L14" s="65"/>
      <c r="M14" s="56">
        <f t="shared" ref="M14:M22" si="7">IF((--B14)=0,1,IF((--B14)=-1,0,2))</f>
        <v>1</v>
      </c>
      <c r="N14" s="56"/>
      <c r="O14" s="46" t="str">
        <f>IF((G14-J14)&gt;4,1,"")</f>
        <v/>
      </c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>
        <v>13</v>
      </c>
      <c r="AB14" s="69">
        <f>COUNTIFS(J:J,AA14)</f>
        <v>6</v>
      </c>
    </row>
    <row r="15" spans="1:28">
      <c r="A15" s="54">
        <v>189901</v>
      </c>
      <c r="B15" s="54">
        <f>(--INDEX(任务列表!A:B,MATCH(A15,任务列表!A:A,0),2))</f>
        <v>0</v>
      </c>
      <c r="C15" s="55"/>
      <c r="D15" s="56">
        <v>2400</v>
      </c>
      <c r="E15" s="57">
        <v>1660</v>
      </c>
      <c r="F15" s="56">
        <v>1660</v>
      </c>
      <c r="G15" s="53">
        <f>VLOOKUP(VLOOKUP($J$10+4-1,宠物升级表!$A:$C,3,FALSE)+SUM($F$10:F15),宠物升级表!C:D,2,TRUE)+1</f>
        <v>10</v>
      </c>
      <c r="H15" s="56"/>
      <c r="I15" s="56">
        <f>SUM($D$2:D15)</f>
        <v>21450</v>
      </c>
      <c r="J15" s="51">
        <f>INDEX(人物升级经验表!A:A,MATCH(任务经验!I15,人物升级经验表!C:C,1)+1,1)</f>
        <v>5</v>
      </c>
      <c r="K15" s="51">
        <f>I15-INDEX(人物升级经验表!C:C,MATCH(任务经验!I15,人物升级经验表!C:C,1),1)</f>
        <v>5450</v>
      </c>
      <c r="L15" s="65"/>
      <c r="M15" s="56">
        <f>IF((--B15)=0,1,IF((--B15)=-1,0,2))</f>
        <v>1</v>
      </c>
      <c r="N15" s="56"/>
      <c r="O15" s="46">
        <f>IF((G15-J15)&gt;4,1,"")</f>
        <v>1</v>
      </c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>
        <v>14</v>
      </c>
      <c r="AB15" s="69">
        <f>COUNTIFS(J:J,AA15)</f>
        <v>6</v>
      </c>
    </row>
    <row r="16" spans="1:28">
      <c r="A16" s="58">
        <v>180138</v>
      </c>
      <c r="B16" s="58">
        <f>(--INDEX(任务列表!A:B,MATCH(A16,任务列表!A:A,0),2))</f>
        <v>8503</v>
      </c>
      <c r="C16" s="59" t="s">
        <v>28</v>
      </c>
      <c r="D16" s="60">
        <v>4800</v>
      </c>
      <c r="E16" s="59">
        <v>1500</v>
      </c>
      <c r="F16" s="60">
        <v>1500</v>
      </c>
      <c r="G16" s="53">
        <f>VLOOKUP(VLOOKUP($J$10+4-1,宠物升级表!$A:$C,3,FALSE)+SUM($F$10:F16),宠物升级表!C:D,2,TRUE)+1</f>
        <v>10</v>
      </c>
      <c r="H16" s="60"/>
      <c r="I16" s="60">
        <f>SUM($D$2:D16)</f>
        <v>26250</v>
      </c>
      <c r="J16" s="51">
        <f>INDEX(人物升级经验表!A:A,MATCH(任务经验!I16,人物升级经验表!C:C,1)+1,1)</f>
        <v>6</v>
      </c>
      <c r="K16" s="51">
        <f>I16-INDEX(人物升级经验表!C:C,MATCH(任务经验!I16,人物升级经验表!C:C,1),1)</f>
        <v>2250</v>
      </c>
      <c r="L16" s="65"/>
      <c r="M16" s="60">
        <f>IF((--B16)=0,1,IF((--B16)=-1,0,2))</f>
        <v>2</v>
      </c>
      <c r="N16" s="60"/>
      <c r="O16" s="46" t="str">
        <f>IF((G16-J16)&gt;4,1,"")</f>
        <v/>
      </c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>
        <v>15</v>
      </c>
      <c r="AB16" s="69">
        <f>COUNTIFS(J:J,AA16)</f>
        <v>5</v>
      </c>
    </row>
    <row r="17" spans="1:28">
      <c r="A17" s="58">
        <v>180139</v>
      </c>
      <c r="B17" s="58">
        <f>(--INDEX(任务列表!A:B,MATCH(A17,任务列表!A:A,0),2))</f>
        <v>0</v>
      </c>
      <c r="C17" s="59"/>
      <c r="D17" s="60">
        <v>2400</v>
      </c>
      <c r="E17" s="59">
        <v>1500</v>
      </c>
      <c r="F17" s="60">
        <v>1500</v>
      </c>
      <c r="G17" s="53">
        <f>VLOOKUP(VLOOKUP($J$10+4-1,宠物升级表!$A:$C,3,FALSE)+SUM($F$10:F17),宠物升级表!C:D,2,TRUE)+1</f>
        <v>10</v>
      </c>
      <c r="H17" s="60"/>
      <c r="I17" s="60">
        <f>SUM($D$2:D17)</f>
        <v>28650</v>
      </c>
      <c r="J17" s="51">
        <f>INDEX(人物升级经验表!A:A,MATCH(任务经验!I17,人物升级经验表!C:C,1)+1,1)</f>
        <v>6</v>
      </c>
      <c r="K17" s="51">
        <f>I17-INDEX(人物升级经验表!C:C,MATCH(任务经验!I17,人物升级经验表!C:C,1),1)</f>
        <v>4650</v>
      </c>
      <c r="L17" s="65"/>
      <c r="M17" s="60">
        <f>IF((--B17)=0,1,IF((--B17)=-1,0,2))</f>
        <v>1</v>
      </c>
      <c r="N17" s="60"/>
      <c r="O17" s="46" t="str">
        <f>IF((G17-J17)&gt;4,1,"")</f>
        <v/>
      </c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>
        <v>16</v>
      </c>
      <c r="AB17" s="69">
        <f>COUNTIFS(J:J,AA17)</f>
        <v>5</v>
      </c>
    </row>
    <row r="18" spans="1:28">
      <c r="A18" s="58">
        <v>180140</v>
      </c>
      <c r="B18" s="58">
        <f>(--INDEX(任务列表!A:B,MATCH(A18,任务列表!A:A,0),2))</f>
        <v>0</v>
      </c>
      <c r="C18" s="59"/>
      <c r="D18" s="60">
        <v>2400</v>
      </c>
      <c r="E18" s="59">
        <v>1500</v>
      </c>
      <c r="F18" s="60">
        <v>1500</v>
      </c>
      <c r="G18" s="53">
        <f>VLOOKUP(VLOOKUP($J$10+4-1,宠物升级表!$A:$C,3,FALSE)+SUM($F$10:F18),宠物升级表!C:D,2,TRUE)+1</f>
        <v>10</v>
      </c>
      <c r="H18" s="60"/>
      <c r="I18" s="60">
        <f>SUM($D$2:D18)</f>
        <v>31050</v>
      </c>
      <c r="J18" s="51">
        <f>INDEX(人物升级经验表!A:A,MATCH(任务经验!I18,人物升级经验表!C:C,1)+1,1)</f>
        <v>6</v>
      </c>
      <c r="K18" s="51">
        <f>I18-INDEX(人物升级经验表!C:C,MATCH(任务经验!I18,人物升级经验表!C:C,1),1)</f>
        <v>7050</v>
      </c>
      <c r="L18" s="65"/>
      <c r="M18" s="60">
        <f>IF((--B18)=0,1,IF((--B18)=-1,0,2))</f>
        <v>1</v>
      </c>
      <c r="N18" s="60"/>
      <c r="O18" s="46" t="str">
        <f>IF((G18-J18)&gt;4,1,"")</f>
        <v/>
      </c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>
        <v>17</v>
      </c>
      <c r="AB18" s="69">
        <f>COUNTIFS(J:J,AA18)</f>
        <v>7</v>
      </c>
    </row>
    <row r="19" spans="1:28">
      <c r="A19" s="58">
        <v>180141</v>
      </c>
      <c r="B19" s="58">
        <f>(--INDEX(任务列表!A:B,MATCH(A19,任务列表!A:A,0),2))</f>
        <v>0</v>
      </c>
      <c r="C19" s="59"/>
      <c r="D19" s="60">
        <v>2400</v>
      </c>
      <c r="E19" s="59">
        <v>1500</v>
      </c>
      <c r="F19" s="60">
        <v>1500</v>
      </c>
      <c r="G19" s="53">
        <f>VLOOKUP(VLOOKUP($J$10+4-1,宠物升级表!$A:$C,3,FALSE)+SUM($F$10:F19),宠物升级表!C:D,2,TRUE)+1</f>
        <v>11</v>
      </c>
      <c r="H19" s="60"/>
      <c r="I19" s="60">
        <f>SUM($D$2:D19)</f>
        <v>33450</v>
      </c>
      <c r="J19" s="51">
        <f>INDEX(人物升级经验表!A:A,MATCH(任务经验!I19,人物升级经验表!C:C,1)+1,1)</f>
        <v>6</v>
      </c>
      <c r="K19" s="51">
        <f>I19-INDEX(人物升级经验表!C:C,MATCH(任务经验!I19,人物升级经验表!C:C,1),1)</f>
        <v>9450</v>
      </c>
      <c r="L19" s="66" t="s">
        <v>29</v>
      </c>
      <c r="M19" s="60">
        <f>IF((--B19)=0,1,IF((--B19)=-1,0,2))</f>
        <v>1</v>
      </c>
      <c r="N19" s="60"/>
      <c r="O19" s="46">
        <f>IF((G19-J19)&gt;4,1,"")</f>
        <v>1</v>
      </c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>
        <v>18</v>
      </c>
      <c r="AB19" s="69">
        <f>COUNTIFS(J:J,AA19)</f>
        <v>6</v>
      </c>
    </row>
    <row r="20" spans="1:28">
      <c r="A20" s="55">
        <v>180142</v>
      </c>
      <c r="B20" s="55">
        <f>(--INDEX(任务列表!A:B,MATCH(A20,任务列表!A:A,0),2))</f>
        <v>0</v>
      </c>
      <c r="C20" s="55"/>
      <c r="D20" s="55">
        <v>2800</v>
      </c>
      <c r="E20" s="55">
        <v>1750</v>
      </c>
      <c r="F20" s="55">
        <v>1550</v>
      </c>
      <c r="G20" s="53">
        <f>VLOOKUP(VLOOKUP($J$10+4-1,宠物升级表!$A:$C,3,FALSE)+SUM($F$10:F20),宠物升级表!C:D,2,TRUE)+1</f>
        <v>11</v>
      </c>
      <c r="H20" s="55"/>
      <c r="I20" s="55">
        <f>SUM($D$2:D20)</f>
        <v>36250</v>
      </c>
      <c r="J20" s="51">
        <f>INDEX(人物升级经验表!A:A,MATCH(任务经验!I20,人物升级经验表!C:C,1)+1,1)</f>
        <v>7</v>
      </c>
      <c r="K20" s="51">
        <f>I20-INDEX(人物升级经验表!C:C,MATCH(任务经验!I20,人物升级经验表!C:C,1),1)</f>
        <v>2650</v>
      </c>
      <c r="L20" s="65"/>
      <c r="M20" s="55">
        <f>IF((--B20)=0,1,IF((--B20)=-1,0,2))</f>
        <v>1</v>
      </c>
      <c r="N20" s="55"/>
      <c r="O20" s="46" t="str">
        <f>IF((G20-J20)&gt;4,1,"")</f>
        <v/>
      </c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>
        <v>19</v>
      </c>
      <c r="AB20" s="69">
        <f>COUNTIFS(J:J,AA20)</f>
        <v>7</v>
      </c>
    </row>
    <row r="21" spans="1:28">
      <c r="A21" s="55">
        <v>180143</v>
      </c>
      <c r="B21" s="55">
        <f>(--INDEX(任务列表!A:B,MATCH(A21,任务列表!A:A,0),2))</f>
        <v>0</v>
      </c>
      <c r="C21" s="55"/>
      <c r="D21" s="55">
        <v>2800</v>
      </c>
      <c r="E21" s="55">
        <v>1750</v>
      </c>
      <c r="F21" s="55">
        <v>1550</v>
      </c>
      <c r="G21" s="53">
        <f>VLOOKUP(VLOOKUP($J$10+4-1,宠物升级表!$A:$C,3,FALSE)+SUM($F$10:F21),宠物升级表!C:D,2,TRUE)+1</f>
        <v>11</v>
      </c>
      <c r="H21" s="55"/>
      <c r="I21" s="55">
        <f>SUM($D$2:D21)</f>
        <v>39050</v>
      </c>
      <c r="J21" s="51">
        <f>INDEX(人物升级经验表!A:A,MATCH(任务经验!I21,人物升级经验表!C:C,1)+1,1)</f>
        <v>7</v>
      </c>
      <c r="K21" s="51">
        <f>I21-INDEX(人物升级经验表!C:C,MATCH(任务经验!I21,人物升级经验表!C:C,1),1)</f>
        <v>5450</v>
      </c>
      <c r="L21" s="65"/>
      <c r="M21" s="55">
        <f>IF((--B21)=0,1,IF((--B21)=-1,0,2))</f>
        <v>1</v>
      </c>
      <c r="N21" s="55"/>
      <c r="O21" s="46" t="str">
        <f>IF((G21-J21)&gt;4,1,"")</f>
        <v/>
      </c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>
        <v>20</v>
      </c>
      <c r="AB21" s="69">
        <f>COUNTIFS(J:J,AA21)</f>
        <v>6</v>
      </c>
    </row>
    <row r="22" spans="1:15">
      <c r="A22" s="55">
        <v>180144</v>
      </c>
      <c r="B22" s="55">
        <f>(--INDEX(任务列表!A:B,MATCH(A22,任务列表!A:A,0),2))</f>
        <v>0</v>
      </c>
      <c r="C22" s="55"/>
      <c r="D22" s="55">
        <v>2800</v>
      </c>
      <c r="E22" s="55">
        <v>1750</v>
      </c>
      <c r="F22" s="55">
        <v>1550</v>
      </c>
      <c r="G22" s="53">
        <f>VLOOKUP(VLOOKUP($J$10+4-1,宠物升级表!$A:$C,3,FALSE)+SUM($F$10:F22),宠物升级表!C:D,2,TRUE)+1</f>
        <v>11</v>
      </c>
      <c r="H22" s="55"/>
      <c r="I22" s="55">
        <f>SUM($D$2:D22)</f>
        <v>41850</v>
      </c>
      <c r="J22" s="51">
        <f>INDEX(人物升级经验表!A:A,MATCH(任务经验!I22,人物升级经验表!C:C,1)+1,1)</f>
        <v>7</v>
      </c>
      <c r="K22" s="51">
        <f>I22-INDEX(人物升级经验表!C:C,MATCH(任务经验!I22,人物升级经验表!C:C,1),1)</f>
        <v>8250</v>
      </c>
      <c r="L22" s="65"/>
      <c r="M22" s="55">
        <f>IF((--B22)=0,1,IF((--B22)=-1,0,2))</f>
        <v>1</v>
      </c>
      <c r="N22" s="55"/>
      <c r="O22" s="46" t="str">
        <f>IF((G22-J22)&gt;4,1,"")</f>
        <v/>
      </c>
    </row>
    <row r="23" spans="1:25">
      <c r="A23" s="55">
        <v>180145</v>
      </c>
      <c r="B23" s="55">
        <f>(--INDEX(任务列表!A:B,MATCH(A23,任务列表!A:A,0),2))</f>
        <v>0</v>
      </c>
      <c r="C23" s="55"/>
      <c r="D23" s="55">
        <v>2800</v>
      </c>
      <c r="E23" s="55">
        <v>1750</v>
      </c>
      <c r="F23" s="55">
        <v>1550</v>
      </c>
      <c r="G23" s="53">
        <f>VLOOKUP(VLOOKUP($J$10+4-1,宠物升级表!$A:$C,3,FALSE)+SUM($F$10:F23),宠物升级表!C:D,2,TRUE)+1</f>
        <v>12</v>
      </c>
      <c r="H23" s="55"/>
      <c r="I23" s="55">
        <f>SUM($D$2:D23)</f>
        <v>44650</v>
      </c>
      <c r="J23" s="51">
        <f>INDEX(人物升级经验表!A:A,MATCH(任务经验!I23,人物升级经验表!C:C,1)+1,1)</f>
        <v>7</v>
      </c>
      <c r="K23" s="51">
        <f>I23-INDEX(人物升级经验表!C:C,MATCH(任务经验!I23,人物升级经验表!C:C,1),1)</f>
        <v>11050</v>
      </c>
      <c r="L23" s="66" t="s">
        <v>29</v>
      </c>
      <c r="M23" s="55">
        <f>IF((--B22)=0,1,IF((--B22)=-1,0,2))</f>
        <v>1</v>
      </c>
      <c r="N23" s="55"/>
      <c r="O23" s="46">
        <f>IF((G23-J23)&gt;4,1,"")</f>
        <v>1</v>
      </c>
      <c r="R23" s="70" t="s">
        <v>13</v>
      </c>
      <c r="S23" s="70" t="s">
        <v>30</v>
      </c>
      <c r="T23" s="70" t="s">
        <v>16</v>
      </c>
      <c r="U23" s="70" t="s">
        <v>15</v>
      </c>
      <c r="V23" s="70" t="s">
        <v>18</v>
      </c>
      <c r="W23" s="70" t="s">
        <v>31</v>
      </c>
      <c r="X23" s="70" t="s">
        <v>32</v>
      </c>
      <c r="Y23" s="70" t="s">
        <v>33</v>
      </c>
    </row>
    <row r="24" spans="1:25">
      <c r="A24" s="58">
        <v>180146</v>
      </c>
      <c r="B24" s="58">
        <f>(--INDEX(任务列表!A:B,MATCH(A24,任务列表!A:A,0),2))</f>
        <v>0</v>
      </c>
      <c r="C24" s="59"/>
      <c r="D24" s="60">
        <v>2800</v>
      </c>
      <c r="E24" s="59">
        <v>2000</v>
      </c>
      <c r="F24" s="60">
        <v>2110</v>
      </c>
      <c r="G24" s="53">
        <f>VLOOKUP(VLOOKUP($J$10+4-1,宠物升级表!$A:$C,3,FALSE)+SUM($F$10:F24),宠物升级表!C:D,2,TRUE)+1</f>
        <v>12</v>
      </c>
      <c r="H24" s="60"/>
      <c r="I24" s="60">
        <f>SUM($D$2:D24)</f>
        <v>47450</v>
      </c>
      <c r="J24" s="51">
        <f>INDEX(人物升级经验表!A:A,MATCH(任务经验!I24,人物升级经验表!C:C,1)+1,1)</f>
        <v>8</v>
      </c>
      <c r="K24" s="51">
        <f>I24-INDEX(人物升级经验表!C:C,MATCH(任务经验!I24,人物升级经验表!C:C,1),1)</f>
        <v>2650</v>
      </c>
      <c r="L24" s="65"/>
      <c r="M24" s="60">
        <f t="shared" ref="M24:M29" si="8">IF((--B24)=0,1,IF((--B24)=-1,0,2))</f>
        <v>1</v>
      </c>
      <c r="N24" s="60"/>
      <c r="O24" s="46" t="str">
        <f>IF((G24-J24)&gt;4,1,"")</f>
        <v/>
      </c>
      <c r="R24" s="71">
        <v>1</v>
      </c>
      <c r="S24" s="72">
        <v>1600</v>
      </c>
      <c r="T24" s="72">
        <v>1000</v>
      </c>
      <c r="U24" s="72"/>
      <c r="V24" s="73">
        <v>2</v>
      </c>
      <c r="W24" s="73">
        <f t="shared" ref="W24:W33" si="9">S24/V24</f>
        <v>800</v>
      </c>
      <c r="X24" s="73">
        <f t="shared" ref="X24:X33" si="10">T24/V24</f>
        <v>500</v>
      </c>
      <c r="Y24" s="73"/>
    </row>
    <row r="25" spans="1:25">
      <c r="A25" s="58">
        <v>180147</v>
      </c>
      <c r="B25" s="58">
        <f>(--INDEX(任务列表!A:B,MATCH(A25,任务列表!A:A,0),2))</f>
        <v>8510</v>
      </c>
      <c r="C25" s="59" t="s">
        <v>34</v>
      </c>
      <c r="D25" s="60">
        <v>5400</v>
      </c>
      <c r="E25" s="59">
        <v>2000</v>
      </c>
      <c r="F25" s="60">
        <v>2110</v>
      </c>
      <c r="G25" s="53">
        <f>VLOOKUP(VLOOKUP($J$10+4-1,宠物升级表!$A:$C,3,FALSE)+SUM($F$10:F25),宠物升级表!C:D,2,TRUE)+1</f>
        <v>12</v>
      </c>
      <c r="H25" s="60"/>
      <c r="I25" s="60">
        <f>SUM($D$2:D25)</f>
        <v>52850</v>
      </c>
      <c r="J25" s="51">
        <f>INDEX(人物升级经验表!A:A,MATCH(任务经验!I25,人物升级经验表!C:C,1)+1,1)</f>
        <v>8</v>
      </c>
      <c r="K25" s="51">
        <f>I25-INDEX(人物升级经验表!C:C,MATCH(任务经验!I25,人物升级经验表!C:C,1),1)</f>
        <v>8050</v>
      </c>
      <c r="L25" s="65"/>
      <c r="M25" s="60">
        <f>IF((--B25)=0,1,IF((--B25)=-1,0,2))</f>
        <v>2</v>
      </c>
      <c r="N25" s="60"/>
      <c r="O25" s="46" t="str">
        <f>IF((G25-J25)&gt;4,1,"")</f>
        <v/>
      </c>
      <c r="R25" s="71">
        <v>2</v>
      </c>
      <c r="S25" s="72">
        <v>3200</v>
      </c>
      <c r="T25" s="72">
        <v>2000</v>
      </c>
      <c r="U25" s="72"/>
      <c r="V25" s="73">
        <v>3</v>
      </c>
      <c r="W25" s="73">
        <f>S25/V25</f>
        <v>1066.66666666667</v>
      </c>
      <c r="X25" s="73">
        <f>T25/V25</f>
        <v>666.666666666667</v>
      </c>
      <c r="Y25" s="73"/>
    </row>
    <row r="26" spans="1:25">
      <c r="A26" s="58">
        <v>180148</v>
      </c>
      <c r="B26" s="58">
        <f>(--INDEX(任务列表!A:B,MATCH(A26,任务列表!A:A,0),2))</f>
        <v>0</v>
      </c>
      <c r="C26" s="59"/>
      <c r="D26" s="60">
        <v>2800</v>
      </c>
      <c r="E26" s="59">
        <v>2000</v>
      </c>
      <c r="F26" s="60">
        <v>2110</v>
      </c>
      <c r="G26" s="53">
        <f>VLOOKUP(VLOOKUP($J$10+4-1,宠物升级表!$A:$C,3,FALSE)+SUM($F$10:F26),宠物升级表!C:D,2,TRUE)+1</f>
        <v>13</v>
      </c>
      <c r="H26" s="60"/>
      <c r="I26" s="60">
        <f>SUM($D$2:D26)</f>
        <v>55650</v>
      </c>
      <c r="J26" s="51">
        <f>INDEX(人物升级经验表!A:A,MATCH(任务经验!I26,人物升级经验表!C:C,1)+1,1)</f>
        <v>8</v>
      </c>
      <c r="K26" s="51">
        <f>I26-INDEX(人物升级经验表!C:C,MATCH(任务经验!I26,人物升级经验表!C:C,1),1)</f>
        <v>10850</v>
      </c>
      <c r="L26" s="65"/>
      <c r="M26" s="60">
        <f>IF((--B26)=0,1,IF((--B26)=-1,0,2))</f>
        <v>1</v>
      </c>
      <c r="N26" s="60"/>
      <c r="O26" s="46">
        <f>IF((G26-J26)&gt;4,1,"")</f>
        <v>1</v>
      </c>
      <c r="R26" s="71">
        <v>3</v>
      </c>
      <c r="S26" s="72">
        <v>4800</v>
      </c>
      <c r="T26" s="72">
        <v>3000</v>
      </c>
      <c r="U26" s="72"/>
      <c r="V26" s="73">
        <v>3</v>
      </c>
      <c r="W26" s="73">
        <f>S26/V26</f>
        <v>1600</v>
      </c>
      <c r="X26" s="73">
        <f>T26/V26</f>
        <v>1000</v>
      </c>
      <c r="Y26" s="73"/>
    </row>
    <row r="27" spans="1:25">
      <c r="A27" s="58">
        <v>180149</v>
      </c>
      <c r="B27" s="58">
        <f>(--INDEX(任务列表!A:B,MATCH(A27,任务列表!A:A,0),2))</f>
        <v>8504</v>
      </c>
      <c r="C27" s="59" t="s">
        <v>35</v>
      </c>
      <c r="D27" s="60">
        <v>5400</v>
      </c>
      <c r="E27" s="59">
        <v>2000</v>
      </c>
      <c r="F27" s="60">
        <v>2110</v>
      </c>
      <c r="G27" s="53">
        <f>VLOOKUP(VLOOKUP($J$10+4-1,宠物升级表!$A:$C,3,FALSE)+SUM($F$10:F27),宠物升级表!C:D,2,TRUE)+1</f>
        <v>13</v>
      </c>
      <c r="H27" s="60"/>
      <c r="I27" s="60">
        <f>SUM($D$2:D27)</f>
        <v>61050</v>
      </c>
      <c r="J27" s="51">
        <f>INDEX(人物升级经验表!A:A,MATCH(任务经验!I27,人物升级经验表!C:C,1)+1,1)</f>
        <v>9</v>
      </c>
      <c r="K27" s="51">
        <f>I27-INDEX(人物升级经验表!C:C,MATCH(任务经验!I27,人物升级经验表!C:C,1),1)</f>
        <v>3450</v>
      </c>
      <c r="L27" s="65"/>
      <c r="M27" s="60">
        <f>IF((--B27)=0,1,IF((--B27)=-1,0,2))</f>
        <v>2</v>
      </c>
      <c r="N27" s="60"/>
      <c r="O27" s="46" t="str">
        <f>IF((G27-J27)&gt;4,1,"")</f>
        <v/>
      </c>
      <c r="P27" s="46" t="s">
        <v>36</v>
      </c>
      <c r="R27" s="71">
        <v>4</v>
      </c>
      <c r="S27" s="72">
        <v>6400</v>
      </c>
      <c r="T27" s="72">
        <v>4000</v>
      </c>
      <c r="U27" s="72">
        <v>4070</v>
      </c>
      <c r="V27" s="73">
        <v>3</v>
      </c>
      <c r="W27" s="73">
        <f>S27/V27</f>
        <v>2133.33333333333</v>
      </c>
      <c r="X27" s="73">
        <f>T27/V27</f>
        <v>1333.33333333333</v>
      </c>
      <c r="Y27" s="73">
        <f>U27/V27</f>
        <v>1356.66666666667</v>
      </c>
    </row>
    <row r="28" spans="1:25">
      <c r="A28" s="55">
        <v>180150</v>
      </c>
      <c r="B28" s="55">
        <f>(--INDEX(任务列表!A:B,MATCH(A28,任务列表!A:A,0),2))</f>
        <v>0</v>
      </c>
      <c r="C28" s="55"/>
      <c r="D28" s="55">
        <v>2800</v>
      </c>
      <c r="E28" s="55">
        <v>2250</v>
      </c>
      <c r="F28" s="55">
        <v>1600</v>
      </c>
      <c r="G28" s="53">
        <f>VLOOKUP(VLOOKUP($J$10+4-1,宠物升级表!$A:$C,3,FALSE)+SUM($F$10:F28),宠物升级表!C:D,2,TRUE)+1</f>
        <v>13</v>
      </c>
      <c r="H28" s="55"/>
      <c r="I28" s="55">
        <f>SUM($D$2:D28)</f>
        <v>63850</v>
      </c>
      <c r="J28" s="51">
        <f>INDEX(人物升级经验表!A:A,MATCH(任务经验!I28,人物升级经验表!C:C,1)+1,1)</f>
        <v>9</v>
      </c>
      <c r="K28" s="51">
        <f>I28-INDEX(人物升级经验表!C:C,MATCH(任务经验!I28,人物升级经验表!C:C,1),1)</f>
        <v>6250</v>
      </c>
      <c r="L28" s="65"/>
      <c r="M28" s="55">
        <f>IF((--B28)=0,1,IF((--B28)=-1,0,2))</f>
        <v>1</v>
      </c>
      <c r="N28" s="55"/>
      <c r="O28" s="46" t="str">
        <f>IF((G28-J28)&gt;4,1,"")</f>
        <v/>
      </c>
      <c r="P28" s="46" t="s">
        <v>36</v>
      </c>
      <c r="R28" s="71">
        <v>5</v>
      </c>
      <c r="S28" s="72">
        <v>8000</v>
      </c>
      <c r="T28" s="72">
        <v>5000</v>
      </c>
      <c r="U28" s="72">
        <v>5020</v>
      </c>
      <c r="V28" s="73">
        <v>3</v>
      </c>
      <c r="W28" s="73">
        <f>S28/V28</f>
        <v>2666.66666666667</v>
      </c>
      <c r="X28" s="73">
        <f>T28/V28</f>
        <v>1666.66666666667</v>
      </c>
      <c r="Y28" s="73">
        <f t="shared" ref="Y28:Y33" si="11">U28/V28</f>
        <v>1673.33333333333</v>
      </c>
    </row>
    <row r="29" spans="1:25">
      <c r="A29" s="55">
        <v>180151</v>
      </c>
      <c r="B29" s="55">
        <f>(--INDEX(任务列表!A:B,MATCH(A29,任务列表!A:A,0),2))</f>
        <v>0</v>
      </c>
      <c r="C29" s="55"/>
      <c r="D29" s="55">
        <v>2800</v>
      </c>
      <c r="E29" s="55">
        <v>2250</v>
      </c>
      <c r="F29" s="55">
        <v>1600</v>
      </c>
      <c r="G29" s="53">
        <f>VLOOKUP(VLOOKUP($J$10+4-1,宠物升级表!$A:$C,3,FALSE)+SUM($F$10:F29),宠物升级表!C:D,2,TRUE)+1</f>
        <v>13</v>
      </c>
      <c r="H29" s="55"/>
      <c r="I29" s="55">
        <f>SUM($D$2:D29)</f>
        <v>66650</v>
      </c>
      <c r="J29" s="51">
        <f>INDEX(人物升级经验表!A:A,MATCH(任务经验!I29,人物升级经验表!C:C,1)+1,1)</f>
        <v>9</v>
      </c>
      <c r="K29" s="51">
        <f>I29-INDEX(人物升级经验表!C:C,MATCH(任务经验!I29,人物升级经验表!C:C,1),1)</f>
        <v>9050</v>
      </c>
      <c r="L29" s="65"/>
      <c r="M29" s="55">
        <f>IF((--B29)=0,1,IF((--B29)=-1,0,2))</f>
        <v>1</v>
      </c>
      <c r="N29" s="55"/>
      <c r="O29" s="46" t="str">
        <f>IF((G29-J29)&gt;4,1,"")</f>
        <v/>
      </c>
      <c r="R29" s="71">
        <v>6</v>
      </c>
      <c r="S29" s="74">
        <v>9600</v>
      </c>
      <c r="T29" s="74">
        <v>6000</v>
      </c>
      <c r="U29" s="74">
        <v>6070</v>
      </c>
      <c r="V29" s="73">
        <v>4</v>
      </c>
      <c r="W29" s="73">
        <f>S29/V29</f>
        <v>2400</v>
      </c>
      <c r="X29" s="73">
        <f>T29/V29</f>
        <v>1500</v>
      </c>
      <c r="Y29" s="73">
        <f>U29/V29</f>
        <v>1517.5</v>
      </c>
    </row>
    <row r="30" spans="1:25">
      <c r="A30" s="55">
        <v>180152</v>
      </c>
      <c r="B30" s="55">
        <f>(--INDEX(任务列表!A:B,MATCH(A30,任务列表!A:A,0),2))</f>
        <v>0</v>
      </c>
      <c r="C30" s="55"/>
      <c r="D30" s="55">
        <v>2800</v>
      </c>
      <c r="E30" s="55">
        <v>2250</v>
      </c>
      <c r="F30" s="55">
        <v>1600</v>
      </c>
      <c r="G30" s="53">
        <f>VLOOKUP(VLOOKUP($J$10+4-1,宠物升级表!$A:$C,3,FALSE)+SUM($F$10:F30),宠物升级表!C:D,2,TRUE)+1</f>
        <v>13</v>
      </c>
      <c r="H30" s="55"/>
      <c r="I30" s="55">
        <f>SUM($D$2:D30)</f>
        <v>69450</v>
      </c>
      <c r="J30" s="51">
        <f>INDEX(人物升级经验表!A:A,MATCH(任务经验!I30,人物升级经验表!C:C,1)+1,1)</f>
        <v>9</v>
      </c>
      <c r="K30" s="51">
        <f>I30-INDEX(人物升级经验表!C:C,MATCH(任务经验!I30,人物升级经验表!C:C,1),1)</f>
        <v>11850</v>
      </c>
      <c r="L30" s="65"/>
      <c r="M30" s="55">
        <f t="shared" ref="M30:M32" si="12">IF((--B20)=0,1,IF((--B20)=-1,0,2))</f>
        <v>1</v>
      </c>
      <c r="N30" s="55"/>
      <c r="O30" s="46" t="str">
        <f>IF((G30-J30)&gt;4,1,"")</f>
        <v/>
      </c>
      <c r="R30" s="71">
        <v>7</v>
      </c>
      <c r="S30" s="74">
        <v>11200</v>
      </c>
      <c r="T30" s="74">
        <v>7000</v>
      </c>
      <c r="U30" s="74">
        <v>7220</v>
      </c>
      <c r="V30" s="73">
        <v>4</v>
      </c>
      <c r="W30" s="73">
        <f>S30/V30</f>
        <v>2800</v>
      </c>
      <c r="X30" s="73">
        <f>T30/V30</f>
        <v>1750</v>
      </c>
      <c r="Y30" s="73">
        <f>U30/V30</f>
        <v>1805</v>
      </c>
    </row>
    <row r="31" spans="1:25">
      <c r="A31" s="55">
        <v>180153</v>
      </c>
      <c r="B31" s="55">
        <f>(--INDEX(任务列表!A:B,MATCH(A31,任务列表!A:A,0),2))</f>
        <v>0</v>
      </c>
      <c r="C31" s="55"/>
      <c r="D31" s="55">
        <v>2800</v>
      </c>
      <c r="E31" s="55">
        <v>2250</v>
      </c>
      <c r="F31" s="55">
        <v>1600</v>
      </c>
      <c r="G31" s="53">
        <f>VLOOKUP(VLOOKUP($J$10+4-1,宠物升级表!$A:$C,3,FALSE)+SUM($F$10:F31),宠物升级表!C:D,2,TRUE)+1</f>
        <v>14</v>
      </c>
      <c r="H31" s="55"/>
      <c r="I31" s="55">
        <f>SUM($D$2:D31)</f>
        <v>72250</v>
      </c>
      <c r="J31" s="51">
        <f>INDEX(人物升级经验表!A:A,MATCH(任务经验!I31,人物升级经验表!C:C,1)+1,1)</f>
        <v>10</v>
      </c>
      <c r="K31" s="51">
        <f>I31-INDEX(人物升级经验表!C:C,MATCH(任务经验!I31,人物升级经验表!C:C,1),1)</f>
        <v>250</v>
      </c>
      <c r="L31" s="65"/>
      <c r="M31" s="55">
        <f>IF((--B21)=0,1,IF((--B21)=-1,0,2))</f>
        <v>1</v>
      </c>
      <c r="N31" s="55"/>
      <c r="O31" s="46" t="str">
        <f>IF((G31-J31)&gt;4,1,"")</f>
        <v/>
      </c>
      <c r="R31" s="71">
        <v>8</v>
      </c>
      <c r="S31" s="74">
        <v>12800</v>
      </c>
      <c r="T31" s="74">
        <v>8000</v>
      </c>
      <c r="U31" s="74">
        <v>8470</v>
      </c>
      <c r="V31" s="73">
        <v>4</v>
      </c>
      <c r="W31" s="73">
        <f>S31/V31</f>
        <v>3200</v>
      </c>
      <c r="X31" s="73">
        <f>T31/V31</f>
        <v>2000</v>
      </c>
      <c r="Y31" s="73">
        <f>U31/V31</f>
        <v>2117.5</v>
      </c>
    </row>
    <row r="32" spans="1:25">
      <c r="A32" s="59">
        <v>180154</v>
      </c>
      <c r="B32" s="59">
        <f>(--INDEX(任务列表!A:B,MATCH(A32,任务列表!A:A,0),2))</f>
        <v>0</v>
      </c>
      <c r="C32" s="59"/>
      <c r="D32" s="59">
        <v>2950</v>
      </c>
      <c r="E32" s="59">
        <v>2500</v>
      </c>
      <c r="F32" s="59">
        <v>2260</v>
      </c>
      <c r="G32" s="53">
        <f>VLOOKUP(VLOOKUP($J$10+4-1,宠物升级表!$A:$C,3,FALSE)+SUM($F$10:F32),宠物升级表!C:D,2,TRUE)+1</f>
        <v>14</v>
      </c>
      <c r="H32" s="59"/>
      <c r="I32" s="59">
        <f>SUM($D$2:D32)</f>
        <v>75200</v>
      </c>
      <c r="J32" s="51">
        <f>INDEX(人物升级经验表!A:A,MATCH(任务经验!I32,人物升级经验表!C:C,1)+1,1)</f>
        <v>10</v>
      </c>
      <c r="K32" s="51">
        <f>I32-INDEX(人物升级经验表!C:C,MATCH(任务经验!I32,人物升级经验表!C:C,1),1)</f>
        <v>3200</v>
      </c>
      <c r="L32" s="65"/>
      <c r="M32" s="59">
        <f>IF((--B22)=0,1,IF((--B22)=-1,0,2))</f>
        <v>1</v>
      </c>
      <c r="N32" s="59"/>
      <c r="O32" s="46" t="str">
        <f>IF((G32-J32)&gt;4,1,"")</f>
        <v/>
      </c>
      <c r="R32" s="71">
        <v>9</v>
      </c>
      <c r="S32" s="74">
        <v>14400</v>
      </c>
      <c r="T32" s="74">
        <v>9000</v>
      </c>
      <c r="U32" s="74">
        <v>9820</v>
      </c>
      <c r="V32" s="73">
        <v>4</v>
      </c>
      <c r="W32" s="73">
        <f>S32/V32</f>
        <v>3600</v>
      </c>
      <c r="X32" s="73">
        <f>T32/V32</f>
        <v>2250</v>
      </c>
      <c r="Y32" s="73">
        <f>U32/V32</f>
        <v>2455</v>
      </c>
    </row>
    <row r="33" spans="1:25">
      <c r="A33" s="59">
        <v>180155</v>
      </c>
      <c r="B33" s="59">
        <f>(--INDEX(任务列表!A:B,MATCH(A33,任务列表!A:A,0),2))</f>
        <v>0</v>
      </c>
      <c r="C33" s="59"/>
      <c r="D33" s="59">
        <v>2950</v>
      </c>
      <c r="E33" s="59">
        <v>2500</v>
      </c>
      <c r="F33" s="59">
        <v>2260</v>
      </c>
      <c r="G33" s="53">
        <f>VLOOKUP(VLOOKUP($J$10+4-1,宠物升级表!$A:$C,3,FALSE)+SUM($F$10:F33),宠物升级表!C:D,2,TRUE)+1</f>
        <v>14</v>
      </c>
      <c r="H33" s="59"/>
      <c r="I33" s="59">
        <f>SUM($D$2:D33)</f>
        <v>78150</v>
      </c>
      <c r="J33" s="51">
        <f>INDEX(人物升级经验表!A:A,MATCH(任务经验!I33,人物升级经验表!C:C,1)+1,1)</f>
        <v>10</v>
      </c>
      <c r="K33" s="51">
        <f>I33-INDEX(人物升级经验表!C:C,MATCH(任务经验!I33,人物升级经验表!C:C,1),1)</f>
        <v>6150</v>
      </c>
      <c r="L33" s="65"/>
      <c r="M33" s="59">
        <f>IF((--B22)=0,1,IF((--B22)=-1,0,2))</f>
        <v>1</v>
      </c>
      <c r="N33" s="59"/>
      <c r="O33" s="46" t="str">
        <f>IF((G33-J33)&gt;4,1,"")</f>
        <v/>
      </c>
      <c r="R33" s="71">
        <v>10</v>
      </c>
      <c r="S33" s="74">
        <v>16000</v>
      </c>
      <c r="T33" s="74">
        <v>10000</v>
      </c>
      <c r="U33" s="74">
        <v>11270</v>
      </c>
      <c r="V33" s="73">
        <v>4</v>
      </c>
      <c r="W33" s="73">
        <f>S33/V33</f>
        <v>4000</v>
      </c>
      <c r="X33" s="73">
        <f>T33/V33</f>
        <v>2500</v>
      </c>
      <c r="Y33" s="73">
        <f>U33/V33</f>
        <v>2817.5</v>
      </c>
    </row>
    <row r="34" spans="1:20">
      <c r="A34" s="59">
        <v>180156</v>
      </c>
      <c r="B34" s="59">
        <f>(--INDEX(任务列表!A:B,MATCH(A34,任务列表!A:A,0),2))</f>
        <v>0</v>
      </c>
      <c r="C34" s="59"/>
      <c r="D34" s="59">
        <v>2950</v>
      </c>
      <c r="E34" s="59">
        <v>2500</v>
      </c>
      <c r="F34" s="59">
        <v>2260</v>
      </c>
      <c r="G34" s="53">
        <f>VLOOKUP(VLOOKUP($J$10+4-1,宠物升级表!$A:$C,3,FALSE)+SUM($F$10:F34),宠物升级表!C:D,2,TRUE)+1</f>
        <v>14</v>
      </c>
      <c r="H34" s="59"/>
      <c r="I34" s="59">
        <f>SUM($D$2:D34)</f>
        <v>81100</v>
      </c>
      <c r="J34" s="51">
        <f>INDEX(人物升级经验表!A:A,MATCH(任务经验!I34,人物升级经验表!C:C,1)+1,1)</f>
        <v>10</v>
      </c>
      <c r="K34" s="51">
        <f>I34-INDEX(人物升级经验表!C:C,MATCH(任务经验!I34,人物升级经验表!C:C,1),1)</f>
        <v>9100</v>
      </c>
      <c r="L34" s="65"/>
      <c r="M34" s="59">
        <f t="shared" ref="M34:M39" si="13">IF((--B24)=0,1,IF((--B24)=-1,0,2))</f>
        <v>1</v>
      </c>
      <c r="N34" s="59"/>
      <c r="O34" s="46" t="str">
        <f>IF((G34-J34)&gt;4,1,"")</f>
        <v/>
      </c>
      <c r="T34" s="46">
        <f>SUM(V24:V33)</f>
        <v>34</v>
      </c>
    </row>
    <row r="35" s="42" customFormat="1" spans="1:15">
      <c r="A35" s="61">
        <v>180157</v>
      </c>
      <c r="B35" s="61">
        <f>(--INDEX(任务列表!A:B,MATCH(A35,任务列表!A:A,0),2))</f>
        <v>8505</v>
      </c>
      <c r="C35" s="62" t="s">
        <v>37</v>
      </c>
      <c r="D35" s="63">
        <v>6000</v>
      </c>
      <c r="E35" s="63">
        <v>2500</v>
      </c>
      <c r="F35" s="63">
        <v>2800</v>
      </c>
      <c r="G35" s="53">
        <f>VLOOKUP(VLOOKUP($J$10+4-1,宠物升级表!$A:$C,3,FALSE)+SUM($F$10:F35),宠物升级表!C:D,2,TRUE)+1</f>
        <v>15</v>
      </c>
      <c r="H35" s="63">
        <v>10</v>
      </c>
      <c r="I35" s="63">
        <f>SUM($D$2:D35)</f>
        <v>87100</v>
      </c>
      <c r="J35" s="51">
        <f>INDEX(人物升级经验表!A:A,MATCH(任务经验!I35,人物升级经验表!C:C,1)+1,1)</f>
        <v>10</v>
      </c>
      <c r="K35" s="51">
        <f>I35-INDEX(人物升级经验表!C:C,MATCH(任务经验!I35,人物升级经验表!C:C,1),1)</f>
        <v>15100</v>
      </c>
      <c r="L35" s="65"/>
      <c r="M35" s="63">
        <f>IF((--B25)=0,1,IF((--B25)=-1,0,2))</f>
        <v>2</v>
      </c>
      <c r="N35" s="63"/>
      <c r="O35" s="46">
        <f>IF((G35-J35)&gt;4,1,"")</f>
        <v>1</v>
      </c>
    </row>
    <row r="36" spans="1:16">
      <c r="A36" s="55">
        <v>180158</v>
      </c>
      <c r="B36" s="55">
        <f>(--INDEX(任务列表!A:B,MATCH(A36,任务列表!A:A,0),2))</f>
        <v>0</v>
      </c>
      <c r="C36" s="55"/>
      <c r="D36" s="55">
        <v>3200</v>
      </c>
      <c r="E36" s="55">
        <v>2200</v>
      </c>
      <c r="F36" s="55">
        <v>2200</v>
      </c>
      <c r="G36" s="53">
        <f>VLOOKUP(VLOOKUP($J$10+4-1,宠物升级表!$A:$C,3,FALSE)+SUM($F$10:F36),宠物升级表!C:D,2,TRUE)+1</f>
        <v>15</v>
      </c>
      <c r="H36" s="55"/>
      <c r="I36" s="55">
        <f>SUM($D$2:D36)</f>
        <v>90300</v>
      </c>
      <c r="J36" s="51">
        <f>INDEX(人物升级经验表!A:A,MATCH(任务经验!I36,人物升级经验表!C:C,1)+1,1)</f>
        <v>11</v>
      </c>
      <c r="K36" s="51">
        <f>I36-INDEX(人物升级经验表!C:C,MATCH(任务经验!I36,人物升级经验表!C:C,1),1)</f>
        <v>2300</v>
      </c>
      <c r="L36" s="65"/>
      <c r="M36" s="55">
        <f>IF((--B26)=0,1,IF((--B26)=-1,0,2))</f>
        <v>1</v>
      </c>
      <c r="N36" s="55"/>
      <c r="O36" s="46" t="str">
        <f>IF((G36-J36)&gt;4,1,"")</f>
        <v/>
      </c>
      <c r="P36" s="46" t="s">
        <v>36</v>
      </c>
    </row>
    <row r="37" spans="1:25">
      <c r="A37" s="55">
        <v>180159</v>
      </c>
      <c r="B37" s="55">
        <f>(--INDEX(任务列表!A:B,MATCH(A37,任务列表!A:A,0),2))</f>
        <v>0</v>
      </c>
      <c r="C37" s="55"/>
      <c r="D37" s="55">
        <v>3200</v>
      </c>
      <c r="E37" s="55">
        <v>2200</v>
      </c>
      <c r="F37" s="55">
        <v>2200</v>
      </c>
      <c r="G37" s="53">
        <f>VLOOKUP(VLOOKUP($J$10+4-1,宠物升级表!$A:$C,3,FALSE)+SUM($F$10:F37),宠物升级表!C:D,2,TRUE)+1</f>
        <v>15</v>
      </c>
      <c r="H37" s="55"/>
      <c r="I37" s="55">
        <f>SUM($D$2:D37)</f>
        <v>93500</v>
      </c>
      <c r="J37" s="51">
        <f>INDEX(人物升级经验表!A:A,MATCH(任务经验!I37,人物升级经验表!C:C,1)+1,1)</f>
        <v>11</v>
      </c>
      <c r="K37" s="51">
        <f>I37-INDEX(人物升级经验表!C:C,MATCH(任务经验!I37,人物升级经验表!C:C,1),1)</f>
        <v>5500</v>
      </c>
      <c r="L37" s="65"/>
      <c r="M37" s="55">
        <f>IF((--B27)=0,1,IF((--B27)=-1,0,2))</f>
        <v>2</v>
      </c>
      <c r="N37" s="55"/>
      <c r="O37" s="46" t="str">
        <f>IF((G37-J37)&gt;4,1,"")</f>
        <v/>
      </c>
      <c r="P37" s="46" t="s">
        <v>36</v>
      </c>
      <c r="R37" s="70" t="s">
        <v>13</v>
      </c>
      <c r="S37" s="70" t="s">
        <v>30</v>
      </c>
      <c r="T37" s="70" t="s">
        <v>16</v>
      </c>
      <c r="U37" s="70" t="s">
        <v>15</v>
      </c>
      <c r="V37" s="70" t="s">
        <v>18</v>
      </c>
      <c r="W37" s="70" t="s">
        <v>31</v>
      </c>
      <c r="X37" s="70" t="s">
        <v>32</v>
      </c>
      <c r="Y37" s="75" t="s">
        <v>33</v>
      </c>
    </row>
    <row r="38" spans="1:25">
      <c r="A38" s="55">
        <v>180160</v>
      </c>
      <c r="B38" s="55">
        <f>(--INDEX(任务列表!A:B,MATCH(A38,任务列表!A:A,0),2))</f>
        <v>0</v>
      </c>
      <c r="C38" s="55"/>
      <c r="D38" s="55">
        <v>3200</v>
      </c>
      <c r="E38" s="55">
        <v>2200</v>
      </c>
      <c r="F38" s="55">
        <v>2200</v>
      </c>
      <c r="G38" s="53">
        <f>VLOOKUP(VLOOKUP($J$10+4-1,宠物升级表!$A:$C,3,FALSE)+SUM($F$10:F38),宠物升级表!C:D,2,TRUE)+1</f>
        <v>15</v>
      </c>
      <c r="H38" s="55"/>
      <c r="I38" s="55">
        <f>SUM($D$2:D38)</f>
        <v>96700</v>
      </c>
      <c r="J38" s="51">
        <f>INDEX(人物升级经验表!A:A,MATCH(任务经验!I38,人物升级经验表!C:C,1)+1,1)</f>
        <v>11</v>
      </c>
      <c r="K38" s="51">
        <f>I38-INDEX(人物升级经验表!C:C,MATCH(任务经验!I38,人物升级经验表!C:C,1),1)</f>
        <v>8700</v>
      </c>
      <c r="L38" s="65"/>
      <c r="M38" s="55">
        <f>IF((--B28)=0,1,IF((--B28)=-1,0,2))</f>
        <v>1</v>
      </c>
      <c r="N38" s="55"/>
      <c r="O38" s="46" t="str">
        <f>IF((G38-J38)&gt;4,1,"")</f>
        <v/>
      </c>
      <c r="P38" s="46" t="s">
        <v>36</v>
      </c>
      <c r="R38" s="71">
        <v>11</v>
      </c>
      <c r="S38" s="72">
        <v>17600</v>
      </c>
      <c r="T38" s="72">
        <v>11000</v>
      </c>
      <c r="U38" s="72">
        <v>12820</v>
      </c>
      <c r="V38" s="72">
        <v>5</v>
      </c>
      <c r="W38" s="72">
        <f t="shared" ref="W38:W46" si="14">S38/V38</f>
        <v>3520</v>
      </c>
      <c r="X38" s="72">
        <f t="shared" ref="X38:X46" si="15">T38/V38</f>
        <v>2200</v>
      </c>
      <c r="Y38" s="46">
        <f>U38/V38</f>
        <v>2564</v>
      </c>
    </row>
    <row r="39" spans="1:25">
      <c r="A39" s="55">
        <v>180161</v>
      </c>
      <c r="B39" s="55">
        <f>(--INDEX(任务列表!A:B,MATCH(A39,任务列表!A:A,0),2))</f>
        <v>0</v>
      </c>
      <c r="C39" s="55"/>
      <c r="D39" s="55">
        <v>3200</v>
      </c>
      <c r="E39" s="55">
        <v>2200</v>
      </c>
      <c r="F39" s="55">
        <v>2200</v>
      </c>
      <c r="G39" s="53">
        <f>VLOOKUP(VLOOKUP($J$10+4-1,宠物升级表!$A:$C,3,FALSE)+SUM($F$10:F39),宠物升级表!C:D,2,TRUE)+1</f>
        <v>15</v>
      </c>
      <c r="H39" s="55"/>
      <c r="I39" s="55">
        <f>SUM($D$2:D39)</f>
        <v>99900</v>
      </c>
      <c r="J39" s="51">
        <f>INDEX(人物升级经验表!A:A,MATCH(任务经验!I39,人物升级经验表!C:C,1)+1,1)</f>
        <v>11</v>
      </c>
      <c r="K39" s="51">
        <f>I39-INDEX(人物升级经验表!C:C,MATCH(任务经验!I39,人物升级经验表!C:C,1),1)</f>
        <v>11900</v>
      </c>
      <c r="L39" s="65"/>
      <c r="M39" s="55">
        <f>IF((--B29)=0,1,IF((--B29)=-1,0,2))</f>
        <v>1</v>
      </c>
      <c r="N39" s="55"/>
      <c r="O39" s="46" t="str">
        <f>IF((G39-J39)&gt;4,1,"")</f>
        <v/>
      </c>
      <c r="P39" s="46" t="s">
        <v>36</v>
      </c>
      <c r="R39" s="71">
        <v>12</v>
      </c>
      <c r="S39" s="72">
        <v>19200</v>
      </c>
      <c r="T39" s="72">
        <v>12000</v>
      </c>
      <c r="U39" s="72">
        <v>14470</v>
      </c>
      <c r="V39" s="72">
        <v>5</v>
      </c>
      <c r="W39" s="72">
        <f>S39/V39</f>
        <v>3840</v>
      </c>
      <c r="X39" s="72">
        <f>T39/V39</f>
        <v>2400</v>
      </c>
      <c r="Y39" s="46">
        <f t="shared" ref="Y39:Y46" si="16">U39/V39</f>
        <v>2894</v>
      </c>
    </row>
    <row r="40" spans="1:25">
      <c r="A40" s="55">
        <v>180106</v>
      </c>
      <c r="B40" s="55">
        <f>(--INDEX(任务列表!A:B,MATCH(A40,任务列表!A:A,0),2))</f>
        <v>0</v>
      </c>
      <c r="C40" s="55"/>
      <c r="D40" s="55">
        <v>3200</v>
      </c>
      <c r="E40" s="55">
        <v>2200</v>
      </c>
      <c r="F40" s="55">
        <v>2200</v>
      </c>
      <c r="G40" s="53">
        <f>VLOOKUP(VLOOKUP($J$10+4-1,宠物升级表!$A:$C,3,FALSE)+SUM($F$10:F40),宠物升级表!C:D,2,TRUE)+1</f>
        <v>16</v>
      </c>
      <c r="H40" s="55"/>
      <c r="I40" s="55">
        <f>SUM($D$2:D40)</f>
        <v>103100</v>
      </c>
      <c r="J40" s="51">
        <f>INDEX(人物升级经验表!A:A,MATCH(任务经验!I40,人物升级经验表!C:C,1)+1,1)</f>
        <v>11</v>
      </c>
      <c r="K40" s="51">
        <f>I40-INDEX(人物升级经验表!C:C,MATCH(任务经验!I40,人物升级经验表!C:C,1),1)</f>
        <v>15100</v>
      </c>
      <c r="L40" s="65"/>
      <c r="M40" s="55">
        <f t="shared" ref="M40:M42" si="17">IF((--B40)=0,1,IF((--B40)=-1,0,2))</f>
        <v>1</v>
      </c>
      <c r="N40" s="55"/>
      <c r="O40" s="46">
        <f>IF((G40-J40)&gt;4,1,"")</f>
        <v>1</v>
      </c>
      <c r="R40" s="71">
        <v>13</v>
      </c>
      <c r="S40" s="72">
        <v>20800</v>
      </c>
      <c r="T40" s="72">
        <v>13000</v>
      </c>
      <c r="U40" s="72">
        <v>16220</v>
      </c>
      <c r="V40" s="72">
        <v>5</v>
      </c>
      <c r="W40" s="72">
        <f>S40/V40</f>
        <v>4160</v>
      </c>
      <c r="X40" s="72">
        <f>T40/V40</f>
        <v>2600</v>
      </c>
      <c r="Y40" s="46">
        <f>U40/V40</f>
        <v>3244</v>
      </c>
    </row>
    <row r="41" spans="1:25">
      <c r="A41" s="59">
        <v>180107</v>
      </c>
      <c r="B41" s="59">
        <f>(--INDEX(任务列表!A:B,MATCH(A41,任务列表!A:A,0),2))</f>
        <v>0</v>
      </c>
      <c r="C41" s="59"/>
      <c r="D41" s="59">
        <v>3300</v>
      </c>
      <c r="E41" s="59">
        <v>2400</v>
      </c>
      <c r="F41" s="59">
        <v>2400</v>
      </c>
      <c r="G41" s="53">
        <f>VLOOKUP(VLOOKUP($J$10+4-1,宠物升级表!$A:$C,3,FALSE)+SUM($F$10:F41),宠物升级表!C:D,2,TRUE)+1</f>
        <v>16</v>
      </c>
      <c r="H41" s="59"/>
      <c r="I41" s="59">
        <f>SUM($D$2:D41)</f>
        <v>106400</v>
      </c>
      <c r="J41" s="51">
        <f>INDEX(人物升级经验表!A:A,MATCH(任务经验!I41,人物升级经验表!C:C,1)+1,1)</f>
        <v>12</v>
      </c>
      <c r="K41" s="51">
        <f>I41-INDEX(人物升级经验表!C:C,MATCH(任务经验!I41,人物升级经验表!C:C,1),1)</f>
        <v>800</v>
      </c>
      <c r="L41" s="65"/>
      <c r="M41" s="59">
        <f>IF((--B41)=0,1,IF((--B41)=-1,0,2))</f>
        <v>1</v>
      </c>
      <c r="N41" s="59"/>
      <c r="O41" s="46" t="str">
        <f>IF((G41-J41)&gt;4,1,"")</f>
        <v/>
      </c>
      <c r="R41" s="71">
        <v>14</v>
      </c>
      <c r="S41" s="72">
        <v>22400</v>
      </c>
      <c r="T41" s="72">
        <v>14000</v>
      </c>
      <c r="U41" s="72">
        <v>18070</v>
      </c>
      <c r="V41" s="72">
        <v>5</v>
      </c>
      <c r="W41" s="72">
        <f>S41/V41</f>
        <v>4480</v>
      </c>
      <c r="X41" s="72">
        <f>T41/V41</f>
        <v>2800</v>
      </c>
      <c r="Y41" s="46">
        <f>U41/V41</f>
        <v>3614</v>
      </c>
    </row>
    <row r="42" spans="1:25">
      <c r="A42" s="59">
        <v>180108</v>
      </c>
      <c r="B42" s="59">
        <f>(--INDEX(任务列表!A:B,MATCH(A42,任务列表!A:A,0),2))</f>
        <v>0</v>
      </c>
      <c r="C42" s="59"/>
      <c r="D42" s="59">
        <v>3300</v>
      </c>
      <c r="E42" s="59">
        <v>2400</v>
      </c>
      <c r="F42" s="59">
        <v>2400</v>
      </c>
      <c r="G42" s="53">
        <f>VLOOKUP(VLOOKUP($J$10+4-1,宠物升级表!$A:$C,3,FALSE)+SUM($F$10:F42),宠物升级表!C:D,2,TRUE)+1</f>
        <v>16</v>
      </c>
      <c r="H42" s="59"/>
      <c r="I42" s="59">
        <f>SUM($D$2:D42)</f>
        <v>109700</v>
      </c>
      <c r="J42" s="51">
        <f>INDEX(人物升级经验表!A:A,MATCH(任务经验!I42,人物升级经验表!C:C,1)+1,1)</f>
        <v>12</v>
      </c>
      <c r="K42" s="51">
        <f>I42-INDEX(人物升级经验表!C:C,MATCH(任务经验!I42,人物升级经验表!C:C,1),1)</f>
        <v>4100</v>
      </c>
      <c r="L42" s="65"/>
      <c r="M42" s="59">
        <f>IF((--B42)=0,1,IF((--B42)=-1,0,2))</f>
        <v>1</v>
      </c>
      <c r="N42" s="59"/>
      <c r="O42" s="46" t="str">
        <f t="shared" ref="O42:O73" si="18">IF((G42-J42)&gt;4,1,"")</f>
        <v/>
      </c>
      <c r="R42" s="71">
        <v>15</v>
      </c>
      <c r="S42" s="72">
        <v>24000</v>
      </c>
      <c r="T42" s="72">
        <v>15000</v>
      </c>
      <c r="U42" s="72">
        <v>20020</v>
      </c>
      <c r="V42" s="72">
        <v>6</v>
      </c>
      <c r="W42" s="72">
        <f>S42/V42</f>
        <v>4000</v>
      </c>
      <c r="X42" s="72">
        <f>T42/V42</f>
        <v>2500</v>
      </c>
      <c r="Y42" s="46">
        <f>U42/V42</f>
        <v>3336.66666666667</v>
      </c>
    </row>
    <row r="43" spans="1:25">
      <c r="A43" s="59">
        <v>189902</v>
      </c>
      <c r="B43" s="59">
        <f>(--INDEX(任务列表!A:B,MATCH(A43,任务列表!A:A,0),2))</f>
        <v>0</v>
      </c>
      <c r="C43" s="59"/>
      <c r="D43" s="59">
        <v>3300</v>
      </c>
      <c r="E43" s="59">
        <v>2400</v>
      </c>
      <c r="F43" s="59">
        <v>2400</v>
      </c>
      <c r="G43" s="53">
        <f>VLOOKUP(VLOOKUP($J$10+4-1,宠物升级表!$A:$C,3,FALSE)+SUM($F$10:F43),宠物升级表!C:D,2,TRUE)+1</f>
        <v>16</v>
      </c>
      <c r="H43" s="59"/>
      <c r="I43" s="59">
        <f>SUM($D$2:D43)</f>
        <v>113000</v>
      </c>
      <c r="J43" s="51">
        <f>INDEX(人物升级经验表!A:A,MATCH(任务经验!I43,人物升级经验表!C:C,1)+1,1)</f>
        <v>12</v>
      </c>
      <c r="K43" s="51">
        <f>I43-INDEX(人物升级经验表!C:C,MATCH(任务经验!I43,人物升级经验表!C:C,1),1)</f>
        <v>7400</v>
      </c>
      <c r="L43" s="65"/>
      <c r="M43" s="59">
        <f>IF((--B42)=0,1,IF((--B42)=-1,0,2))</f>
        <v>1</v>
      </c>
      <c r="N43" s="59"/>
      <c r="O43" s="46" t="str">
        <f>IF((G43-J43)&gt;4,1,"")</f>
        <v/>
      </c>
      <c r="R43" s="71">
        <v>16</v>
      </c>
      <c r="S43" s="74">
        <v>25600</v>
      </c>
      <c r="T43" s="74">
        <v>16000</v>
      </c>
      <c r="U43" s="74">
        <v>22070</v>
      </c>
      <c r="V43" s="74">
        <v>6</v>
      </c>
      <c r="W43" s="74">
        <f>S43/V43</f>
        <v>4266.66666666667</v>
      </c>
      <c r="X43" s="72">
        <f>T43/V43</f>
        <v>2666.66666666667</v>
      </c>
      <c r="Y43" s="46">
        <f>U43/V43</f>
        <v>3678.33333333333</v>
      </c>
    </row>
    <row r="44" spans="1:25">
      <c r="A44" s="59">
        <v>180162</v>
      </c>
      <c r="B44" s="59">
        <f>(--INDEX(任务列表!A:B,MATCH(A44,任务列表!A:A,0),2))</f>
        <v>0</v>
      </c>
      <c r="C44" s="59"/>
      <c r="D44" s="59">
        <v>3300</v>
      </c>
      <c r="E44" s="59">
        <v>2400</v>
      </c>
      <c r="F44" s="59">
        <v>2400</v>
      </c>
      <c r="G44" s="53">
        <f>VLOOKUP(VLOOKUP($J$10+4-1,宠物升级表!$A:$C,3,FALSE)+SUM($F$10:F44),宠物升级表!C:D,2,TRUE)+1</f>
        <v>16</v>
      </c>
      <c r="H44" s="59"/>
      <c r="I44" s="59">
        <f>SUM($D$2:D44)</f>
        <v>116300</v>
      </c>
      <c r="J44" s="51">
        <f>INDEX(人物升级经验表!A:A,MATCH(任务经验!I44,人物升级经验表!C:C,1)+1,1)</f>
        <v>12</v>
      </c>
      <c r="K44" s="51">
        <f>I44-INDEX(人物升级经验表!C:C,MATCH(任务经验!I44,人物升级经验表!C:C,1),1)</f>
        <v>10700</v>
      </c>
      <c r="L44" s="65"/>
      <c r="M44" s="59">
        <f t="shared" ref="M44:M53" si="19">IF((--B44)=0,1,IF((--B44)=-1,0,2))</f>
        <v>1</v>
      </c>
      <c r="N44" s="59"/>
      <c r="O44" s="46" t="str">
        <f>IF((G44-J44)&gt;4,1,"")</f>
        <v/>
      </c>
      <c r="R44" s="71">
        <v>17</v>
      </c>
      <c r="S44" s="74">
        <v>27200</v>
      </c>
      <c r="T44" s="74">
        <v>17000</v>
      </c>
      <c r="U44" s="74">
        <v>24220</v>
      </c>
      <c r="V44" s="74">
        <v>6</v>
      </c>
      <c r="W44" s="74">
        <f>S44/V44</f>
        <v>4533.33333333333</v>
      </c>
      <c r="X44" s="72">
        <f>T44/V44</f>
        <v>2833.33333333333</v>
      </c>
      <c r="Y44" s="46">
        <f>U44/V44</f>
        <v>4036.66666666667</v>
      </c>
    </row>
    <row r="45" spans="1:25">
      <c r="A45" s="59">
        <v>180163</v>
      </c>
      <c r="B45" s="59">
        <f>(--INDEX(任务列表!A:B,MATCH(A45,任务列表!A:A,0),2))</f>
        <v>0</v>
      </c>
      <c r="C45" s="59"/>
      <c r="D45" s="59">
        <v>3300</v>
      </c>
      <c r="E45" s="59">
        <v>2400</v>
      </c>
      <c r="F45" s="59">
        <v>2400</v>
      </c>
      <c r="G45" s="53">
        <f>VLOOKUP(VLOOKUP($J$10+4-1,宠物升级表!$A:$C,3,FALSE)+SUM($F$10:F45),宠物升级表!C:D,2,TRUE)+1</f>
        <v>16</v>
      </c>
      <c r="H45" s="59"/>
      <c r="I45" s="59">
        <f>SUM($D$2:D45)</f>
        <v>119600</v>
      </c>
      <c r="J45" s="51">
        <f>INDEX(人物升级经验表!A:A,MATCH(任务经验!I45,人物升级经验表!C:C,1)+1,1)</f>
        <v>12</v>
      </c>
      <c r="K45" s="51">
        <f>I45-INDEX(人物升级经验表!C:C,MATCH(任务经验!I45,人物升级经验表!C:C,1),1)</f>
        <v>14000</v>
      </c>
      <c r="L45" s="67" t="s">
        <v>38</v>
      </c>
      <c r="M45" s="59">
        <f>IF((--B45)=0,1,IF((--B45)=-1,0,2))</f>
        <v>1</v>
      </c>
      <c r="N45" s="59"/>
      <c r="O45" s="46" t="str">
        <f>IF((G45-J45)&gt;4,1,"")</f>
        <v/>
      </c>
      <c r="P45" s="46" t="s">
        <v>36</v>
      </c>
      <c r="R45" s="71">
        <v>18</v>
      </c>
      <c r="S45" s="74">
        <v>28800</v>
      </c>
      <c r="T45" s="74">
        <v>18000</v>
      </c>
      <c r="U45" s="74">
        <v>26470</v>
      </c>
      <c r="V45" s="74">
        <v>7</v>
      </c>
      <c r="W45" s="74">
        <f>S45/V45</f>
        <v>4114.28571428571</v>
      </c>
      <c r="X45" s="72">
        <f>T45/V45</f>
        <v>2571.42857142857</v>
      </c>
      <c r="Y45" s="46">
        <f>U45/V45</f>
        <v>3781.42857142857</v>
      </c>
    </row>
    <row r="46" spans="1:25">
      <c r="A46" s="55">
        <v>180164</v>
      </c>
      <c r="B46" s="55">
        <f>(--INDEX(任务列表!A:B,MATCH(A46,任务列表!A:A,0),2))</f>
        <v>0</v>
      </c>
      <c r="C46" s="55"/>
      <c r="D46" s="55">
        <v>3400</v>
      </c>
      <c r="E46" s="55">
        <v>2600</v>
      </c>
      <c r="F46" s="55">
        <v>2400</v>
      </c>
      <c r="G46" s="53">
        <f>VLOOKUP(VLOOKUP($J$10+4-1,宠物升级表!$A:$C,3,FALSE)+SUM($F$10:F46),宠物升级表!C:D,2,TRUE)+1</f>
        <v>17</v>
      </c>
      <c r="H46" s="55"/>
      <c r="I46" s="55">
        <f>SUM($D$2:D46)</f>
        <v>123000</v>
      </c>
      <c r="J46" s="51">
        <f>INDEX(人物升级经验表!A:A,MATCH(任务经验!I46,人物升级经验表!C:C,1)+1,1)</f>
        <v>12</v>
      </c>
      <c r="K46" s="51">
        <f>I46-INDEX(人物升级经验表!C:C,MATCH(任务经验!I46,人物升级经验表!C:C,1),1)</f>
        <v>17400</v>
      </c>
      <c r="L46" s="51"/>
      <c r="M46" s="55">
        <f>IF((--B46)=0,1,IF((--B46)=-1,0,2))</f>
        <v>1</v>
      </c>
      <c r="N46" s="55"/>
      <c r="O46" s="46">
        <f>IF((G46-J46)&gt;4,1,"")</f>
        <v>1</v>
      </c>
      <c r="P46" s="46" t="s">
        <v>36</v>
      </c>
      <c r="R46" s="71">
        <v>19</v>
      </c>
      <c r="S46" s="74">
        <v>30400</v>
      </c>
      <c r="T46" s="74">
        <v>19000</v>
      </c>
      <c r="U46" s="74">
        <v>28820</v>
      </c>
      <c r="V46" s="74">
        <v>7</v>
      </c>
      <c r="W46" s="74">
        <f>S46/V46</f>
        <v>4342.85714285714</v>
      </c>
      <c r="X46" s="72">
        <f>T46/V46</f>
        <v>2714.28571428571</v>
      </c>
      <c r="Y46" s="46">
        <f>U46/V46</f>
        <v>4117.14285714286</v>
      </c>
    </row>
    <row r="47" spans="1:16">
      <c r="A47" s="55">
        <v>180165</v>
      </c>
      <c r="B47" s="55">
        <f>(--INDEX(任务列表!A:B,MATCH(A47,任务列表!A:A,0),2))</f>
        <v>0</v>
      </c>
      <c r="C47" s="55"/>
      <c r="D47" s="55">
        <v>3400</v>
      </c>
      <c r="E47" s="55">
        <v>2600</v>
      </c>
      <c r="F47" s="55">
        <v>2400</v>
      </c>
      <c r="G47" s="53">
        <f>VLOOKUP(VLOOKUP($J$10+4-1,宠物升级表!$A:$C,3,FALSE)+SUM($F$10:F47),宠物升级表!C:D,2,TRUE)+1</f>
        <v>17</v>
      </c>
      <c r="H47" s="55"/>
      <c r="I47" s="55">
        <f>SUM($D$2:D47)</f>
        <v>126400</v>
      </c>
      <c r="J47" s="51">
        <f>INDEX(人物升级经验表!A:A,MATCH(任务经验!I47,人物升级经验表!C:C,1)+1,1)</f>
        <v>13</v>
      </c>
      <c r="K47" s="51">
        <f>I47-INDEX(人物升级经验表!C:C,MATCH(任务经验!I47,人物升级经验表!C:C,1),1)</f>
        <v>1600</v>
      </c>
      <c r="L47" s="51"/>
      <c r="M47" s="55">
        <f>IF((--B47)=0,1,IF((--B47)=-1,0,2))</f>
        <v>1</v>
      </c>
      <c r="N47" s="55"/>
      <c r="O47" s="46" t="str">
        <f>IF((G47-J47)&gt;4,1,"")</f>
        <v/>
      </c>
      <c r="P47" s="46" t="s">
        <v>36</v>
      </c>
    </row>
    <row r="48" spans="1:16">
      <c r="A48" s="55">
        <v>180166</v>
      </c>
      <c r="B48" s="55">
        <f>(--INDEX(任务列表!A:B,MATCH(A48,任务列表!A:A,0),2))</f>
        <v>0</v>
      </c>
      <c r="C48" s="55"/>
      <c r="D48" s="55">
        <v>3400</v>
      </c>
      <c r="E48" s="55">
        <v>2600</v>
      </c>
      <c r="F48" s="55">
        <v>2400</v>
      </c>
      <c r="G48" s="53">
        <f>VLOOKUP(VLOOKUP($J$10+4-1,宠物升级表!$A:$C,3,FALSE)+SUM($F$10:F48),宠物升级表!C:D,2,TRUE)+1</f>
        <v>17</v>
      </c>
      <c r="H48" s="55"/>
      <c r="I48" s="55">
        <f>SUM($D$2:D48)</f>
        <v>129800</v>
      </c>
      <c r="J48" s="51">
        <f>INDEX(人物升级经验表!A:A,MATCH(任务经验!I48,人物升级经验表!C:C,1)+1,1)</f>
        <v>13</v>
      </c>
      <c r="K48" s="51">
        <f>I48-INDEX(人物升级经验表!C:C,MATCH(任务经验!I48,人物升级经验表!C:C,1),1)</f>
        <v>5000</v>
      </c>
      <c r="L48" s="51"/>
      <c r="M48" s="55">
        <f>IF((--B48)=0,1,IF((--B48)=-1,0,2))</f>
        <v>1</v>
      </c>
      <c r="N48" s="55"/>
      <c r="O48" s="46" t="str">
        <f>IF((G48-J48)&gt;4,1,"")</f>
        <v/>
      </c>
      <c r="P48" s="46" t="s">
        <v>36</v>
      </c>
    </row>
    <row r="49" spans="1:16">
      <c r="A49" s="55">
        <v>180167</v>
      </c>
      <c r="B49" s="55">
        <f>(--INDEX(任务列表!A:B,MATCH(A49,任务列表!A:A,0),2))</f>
        <v>0</v>
      </c>
      <c r="C49" s="55"/>
      <c r="D49" s="55">
        <v>3400</v>
      </c>
      <c r="E49" s="55">
        <v>2600</v>
      </c>
      <c r="F49" s="55">
        <v>2400</v>
      </c>
      <c r="G49" s="53">
        <f>VLOOKUP(VLOOKUP($J$10+4-1,宠物升级表!$A:$C,3,FALSE)+SUM($F$10:F49),宠物升级表!C:D,2,TRUE)+1</f>
        <v>17</v>
      </c>
      <c r="H49" s="55"/>
      <c r="I49" s="55">
        <f>SUM($D$2:D49)</f>
        <v>133200</v>
      </c>
      <c r="J49" s="51">
        <f>INDEX(人物升级经验表!A:A,MATCH(任务经验!I49,人物升级经验表!C:C,1)+1,1)</f>
        <v>13</v>
      </c>
      <c r="K49" s="51">
        <f>I49-INDEX(人物升级经验表!C:C,MATCH(任务经验!I49,人物升级经验表!C:C,1),1)</f>
        <v>8400</v>
      </c>
      <c r="L49" s="51"/>
      <c r="M49" s="55">
        <f>IF((--B49)=0,1,IF((--B49)=-1,0,2))</f>
        <v>1</v>
      </c>
      <c r="N49" s="55"/>
      <c r="O49" s="46" t="str">
        <f>IF((G49-J49)&gt;4,1,"")</f>
        <v/>
      </c>
      <c r="P49" s="46" t="s">
        <v>36</v>
      </c>
    </row>
    <row r="50" spans="1:15">
      <c r="A50" s="55">
        <v>180168</v>
      </c>
      <c r="B50" s="55">
        <f>(--INDEX(任务列表!A:B,MATCH(A50,任务列表!A:A,0),2))</f>
        <v>0</v>
      </c>
      <c r="C50" s="55"/>
      <c r="D50" s="55">
        <v>3400</v>
      </c>
      <c r="E50" s="55">
        <v>2600</v>
      </c>
      <c r="F50" s="55">
        <v>2400</v>
      </c>
      <c r="G50" s="53">
        <f>VLOOKUP(VLOOKUP($J$10+4-1,宠物升级表!$A:$C,3,FALSE)+SUM($F$10:F50),宠物升级表!C:D,2,TRUE)+1</f>
        <v>17</v>
      </c>
      <c r="H50" s="55"/>
      <c r="I50" s="55">
        <f>SUM($D$2:D50)</f>
        <v>136600</v>
      </c>
      <c r="J50" s="51">
        <f>INDEX(人物升级经验表!A:A,MATCH(任务经验!I50,人物升级经验表!C:C,1)+1,1)</f>
        <v>13</v>
      </c>
      <c r="K50" s="51">
        <f>I50-INDEX(人物升级经验表!C:C,MATCH(任务经验!I50,人物升级经验表!C:C,1),1)</f>
        <v>11800</v>
      </c>
      <c r="L50" s="51"/>
      <c r="M50" s="55">
        <f>IF((--B50)=0,1,IF((--B50)=-1,0,2))</f>
        <v>1</v>
      </c>
      <c r="N50" s="55"/>
      <c r="O50" s="46" t="str">
        <f>IF((G50-J50)&gt;4,1,"")</f>
        <v/>
      </c>
    </row>
    <row r="51" spans="1:15">
      <c r="A51" s="59">
        <v>180169</v>
      </c>
      <c r="B51" s="59">
        <f>(--INDEX(任务列表!A:B,MATCH(A51,任务列表!A:A,0),2))</f>
        <v>0</v>
      </c>
      <c r="C51" s="59"/>
      <c r="D51" s="59">
        <v>3550</v>
      </c>
      <c r="E51" s="59">
        <v>2800</v>
      </c>
      <c r="F51" s="59">
        <v>2800</v>
      </c>
      <c r="G51" s="53">
        <f>VLOOKUP(VLOOKUP($J$10+4-1,宠物升级表!$A:$C,3,FALSE)+SUM($F$10:F51),宠物升级表!C:D,2,TRUE)+1</f>
        <v>17</v>
      </c>
      <c r="H51" s="59"/>
      <c r="I51" s="59">
        <f>SUM($D$2:D51)</f>
        <v>140150</v>
      </c>
      <c r="J51" s="51">
        <f>INDEX(人物升级经验表!A:A,MATCH(任务经验!I51,人物升级经验表!C:C,1)+1,1)</f>
        <v>13</v>
      </c>
      <c r="K51" s="51">
        <f>I51-INDEX(人物升级经验表!C:C,MATCH(任务经验!I51,人物升级经验表!C:C,1),1)</f>
        <v>15350</v>
      </c>
      <c r="L51" s="51"/>
      <c r="M51" s="59">
        <f>IF((--B51)=0,1,IF((--B51)=-1,0,2))</f>
        <v>1</v>
      </c>
      <c r="N51" s="59"/>
      <c r="O51" s="46" t="str">
        <f>IF((G51-J51)&gt;4,1,"")</f>
        <v/>
      </c>
    </row>
    <row r="52" spans="1:15">
      <c r="A52" s="59">
        <v>180170</v>
      </c>
      <c r="B52" s="59">
        <f>(--INDEX(任务列表!A:B,MATCH(A52,任务列表!A:A,0),2))</f>
        <v>0</v>
      </c>
      <c r="C52" s="59"/>
      <c r="D52" s="59">
        <v>3550</v>
      </c>
      <c r="E52" s="59">
        <v>2800</v>
      </c>
      <c r="F52" s="59">
        <v>2800</v>
      </c>
      <c r="G52" s="53">
        <f>VLOOKUP(VLOOKUP($J$10+4-1,宠物升级表!$A:$C,3,FALSE)+SUM($F$10:F52),宠物升级表!C:D,2,TRUE)+1</f>
        <v>18</v>
      </c>
      <c r="H52" s="59"/>
      <c r="I52" s="59">
        <f>SUM($D$2:D52)</f>
        <v>143700</v>
      </c>
      <c r="J52" s="51">
        <f>INDEX(人物升级经验表!A:A,MATCH(任务经验!I52,人物升级经验表!C:C,1)+1,1)</f>
        <v>13</v>
      </c>
      <c r="K52" s="51">
        <f>I52-INDEX(人物升级经验表!C:C,MATCH(任务经验!I52,人物升级经验表!C:C,1),1)</f>
        <v>18900</v>
      </c>
      <c r="L52" s="51"/>
      <c r="M52" s="59">
        <f>IF((--B52)=0,1,IF((--B52)=-1,0,2))</f>
        <v>1</v>
      </c>
      <c r="N52" s="59"/>
      <c r="O52" s="46">
        <f>IF((G52-J52)&gt;4,1,"")</f>
        <v>1</v>
      </c>
    </row>
    <row r="53" spans="1:15">
      <c r="A53" s="59">
        <v>180171</v>
      </c>
      <c r="B53" s="59">
        <f>(--INDEX(任务列表!A:B,MATCH(A53,任务列表!A:A,0),2))</f>
        <v>0</v>
      </c>
      <c r="C53" s="59"/>
      <c r="D53" s="59">
        <v>3550</v>
      </c>
      <c r="E53" s="59">
        <v>2800</v>
      </c>
      <c r="F53" s="59">
        <v>2800</v>
      </c>
      <c r="G53" s="53">
        <f>VLOOKUP(VLOOKUP($J$10+4-1,宠物升级表!$A:$C,3,FALSE)+SUM($F$10:F53),宠物升级表!C:D,2,TRUE)+1</f>
        <v>18</v>
      </c>
      <c r="H53" s="59"/>
      <c r="I53" s="59">
        <f>SUM($D$2:D53)</f>
        <v>147250</v>
      </c>
      <c r="J53" s="51">
        <f>INDEX(人物升级经验表!A:A,MATCH(任务经验!I53,人物升级经验表!C:C,1)+1,1)</f>
        <v>14</v>
      </c>
      <c r="K53" s="51">
        <f>I53-INDEX(人物升级经验表!C:C,MATCH(任务经验!I53,人物升级经验表!C:C,1),1)</f>
        <v>1650</v>
      </c>
      <c r="L53" s="51"/>
      <c r="M53" s="59">
        <f>IF((--B53)=0,1,IF((--B53)=-1,0,2))</f>
        <v>1</v>
      </c>
      <c r="N53" s="59"/>
      <c r="O53" s="46" t="str">
        <f>IF((G53-J53)&gt;4,1,"")</f>
        <v/>
      </c>
    </row>
    <row r="54" spans="1:16">
      <c r="A54" s="59">
        <v>180172</v>
      </c>
      <c r="B54" s="59">
        <f>(--INDEX(任务列表!A:B,MATCH(A54,任务列表!A:A,0),2))</f>
        <v>0</v>
      </c>
      <c r="C54" s="59"/>
      <c r="D54" s="59">
        <v>3550</v>
      </c>
      <c r="E54" s="59">
        <v>2800</v>
      </c>
      <c r="F54" s="59">
        <v>2800</v>
      </c>
      <c r="G54" s="53">
        <f>VLOOKUP(VLOOKUP($J$10+4-1,宠物升级表!$A:$C,3,FALSE)+SUM($F$10:F54),宠物升级表!C:D,2,TRUE)+1</f>
        <v>18</v>
      </c>
      <c r="H54" s="59"/>
      <c r="I54" s="59">
        <f>SUM($D$2:D54)</f>
        <v>150800</v>
      </c>
      <c r="J54" s="51">
        <f>INDEX(人物升级经验表!A:A,MATCH(任务经验!I54,人物升级经验表!C:C,1)+1,1)</f>
        <v>14</v>
      </c>
      <c r="K54" s="51">
        <f>I54-INDEX(人物升级经验表!C:C,MATCH(任务经验!I54,人物升级经验表!C:C,1),1)</f>
        <v>5200</v>
      </c>
      <c r="L54" s="51"/>
      <c r="M54" s="59">
        <f t="shared" ref="M54:M71" si="20">IF((--B54)=0,1,IF((--B54)=-1,0,2))</f>
        <v>1</v>
      </c>
      <c r="N54" s="59"/>
      <c r="O54" s="46" t="str">
        <f>IF((G54-J54)&gt;4,1,"")</f>
        <v/>
      </c>
      <c r="P54" s="46" t="s">
        <v>36</v>
      </c>
    </row>
    <row r="55" spans="1:16">
      <c r="A55" s="59">
        <v>180173</v>
      </c>
      <c r="B55" s="59">
        <f>(--INDEX(任务列表!A:B,MATCH(A55,任务列表!A:A,0),2))</f>
        <v>0</v>
      </c>
      <c r="C55" s="59"/>
      <c r="D55" s="59">
        <v>3550</v>
      </c>
      <c r="E55" s="59">
        <v>2800</v>
      </c>
      <c r="F55" s="59">
        <v>2800</v>
      </c>
      <c r="G55" s="53">
        <f>VLOOKUP(VLOOKUP($J$10+4-1,宠物升级表!$A:$C,3,FALSE)+SUM($F$10:F55),宠物升级表!C:D,2,TRUE)+1</f>
        <v>18</v>
      </c>
      <c r="H55" s="59"/>
      <c r="I55" s="59">
        <f>SUM($D$2:D55)</f>
        <v>154350</v>
      </c>
      <c r="J55" s="51">
        <f>INDEX(人物升级经验表!A:A,MATCH(任务经验!I55,人物升级经验表!C:C,1)+1,1)</f>
        <v>14</v>
      </c>
      <c r="K55" s="51">
        <f>I55-INDEX(人物升级经验表!C:C,MATCH(任务经验!I55,人物升级经验表!C:C,1),1)</f>
        <v>8750</v>
      </c>
      <c r="L55" s="51"/>
      <c r="M55" s="59">
        <f>IF((--B55)=0,1,IF((--B55)=-1,0,2))</f>
        <v>1</v>
      </c>
      <c r="N55" s="59"/>
      <c r="O55" s="46" t="str">
        <f>IF((G55-J55)&gt;4,1,"")</f>
        <v/>
      </c>
      <c r="P55" s="46" t="s">
        <v>36</v>
      </c>
    </row>
    <row r="56" spans="1:16">
      <c r="A56" s="55">
        <v>180174</v>
      </c>
      <c r="B56" s="55">
        <f>(--INDEX(任务列表!A:B,MATCH(A56,任务列表!A:A,0),2))</f>
        <v>0</v>
      </c>
      <c r="C56" s="55"/>
      <c r="D56" s="55">
        <v>3600</v>
      </c>
      <c r="E56" s="55">
        <v>2500</v>
      </c>
      <c r="F56" s="55">
        <v>2500</v>
      </c>
      <c r="G56" s="53">
        <f>VLOOKUP(VLOOKUP($J$10+4-1,宠物升级表!$A:$C,3,FALSE)+SUM($F$10:F56),宠物升级表!C:D,2,TRUE)+1</f>
        <v>18</v>
      </c>
      <c r="H56" s="55"/>
      <c r="I56" s="55">
        <f>SUM($D$2:D56)</f>
        <v>157950</v>
      </c>
      <c r="J56" s="51">
        <f>INDEX(人物升级经验表!A:A,MATCH(任务经验!I56,人物升级经验表!C:C,1)+1,1)</f>
        <v>14</v>
      </c>
      <c r="K56" s="51">
        <f>I56-INDEX(人物升级经验表!C:C,MATCH(任务经验!I56,人物升级经验表!C:C,1),1)</f>
        <v>12350</v>
      </c>
      <c r="L56" s="51"/>
      <c r="M56" s="55">
        <f>IF((--B56)=0,1,IF((--B56)=-1,0,2))</f>
        <v>1</v>
      </c>
      <c r="N56" s="55"/>
      <c r="O56" s="46" t="str">
        <f>IF((G56-J56)&gt;4,1,"")</f>
        <v/>
      </c>
      <c r="P56" s="46" t="s">
        <v>36</v>
      </c>
    </row>
    <row r="57" spans="1:16">
      <c r="A57" s="55">
        <v>180175</v>
      </c>
      <c r="B57" s="55">
        <f>(--INDEX(任务列表!A:B,MATCH(A57,任务列表!A:A,0),2))</f>
        <v>0</v>
      </c>
      <c r="C57" s="55"/>
      <c r="D57" s="55">
        <v>3600</v>
      </c>
      <c r="E57" s="55">
        <v>2500</v>
      </c>
      <c r="F57" s="55">
        <v>2500</v>
      </c>
      <c r="G57" s="53">
        <f>VLOOKUP(VLOOKUP($J$10+4-1,宠物升级表!$A:$C,3,FALSE)+SUM($F$10:F57),宠物升级表!C:D,2,TRUE)+1</f>
        <v>18</v>
      </c>
      <c r="H57" s="55"/>
      <c r="I57" s="55">
        <f>SUM($D$2:D57)</f>
        <v>161550</v>
      </c>
      <c r="J57" s="51">
        <f>INDEX(人物升级经验表!A:A,MATCH(任务经验!I57,人物升级经验表!C:C,1)+1,1)</f>
        <v>14</v>
      </c>
      <c r="K57" s="51">
        <f>I57-INDEX(人物升级经验表!C:C,MATCH(任务经验!I57,人物升级经验表!C:C,1),1)</f>
        <v>15950</v>
      </c>
      <c r="L57" s="51"/>
      <c r="M57" s="55">
        <f>IF((--B57)=0,1,IF((--B57)=-1,0,2))</f>
        <v>1</v>
      </c>
      <c r="N57" s="55"/>
      <c r="O57" s="46" t="str">
        <f>IF((G57-J57)&gt;4,1,"")</f>
        <v/>
      </c>
      <c r="P57" s="46" t="s">
        <v>36</v>
      </c>
    </row>
    <row r="58" spans="1:16">
      <c r="A58" s="55">
        <v>180176</v>
      </c>
      <c r="B58" s="55">
        <f>(--INDEX(任务列表!A:B,MATCH(A58,任务列表!A:A,0),2))</f>
        <v>0</v>
      </c>
      <c r="C58" s="55"/>
      <c r="D58" s="55">
        <v>3600</v>
      </c>
      <c r="E58" s="55">
        <v>2500</v>
      </c>
      <c r="F58" s="55">
        <v>2500</v>
      </c>
      <c r="G58" s="53">
        <f>VLOOKUP(VLOOKUP($J$10+4-1,宠物升级表!$A:$C,3,FALSE)+SUM($F$10:F58),宠物升级表!C:D,2,TRUE)+1</f>
        <v>19</v>
      </c>
      <c r="H58" s="55"/>
      <c r="I58" s="55">
        <f>SUM($D$2:D58)</f>
        <v>165150</v>
      </c>
      <c r="J58" s="51">
        <f>INDEX(人物升级经验表!A:A,MATCH(任务经验!I58,人物升级经验表!C:C,1)+1,1)</f>
        <v>14</v>
      </c>
      <c r="K58" s="51">
        <f>I58-INDEX(人物升级经验表!C:C,MATCH(任务经验!I58,人物升级经验表!C:C,1),1)</f>
        <v>19550</v>
      </c>
      <c r="L58" s="51"/>
      <c r="M58" s="55">
        <f>IF((--B58)=0,1,IF((--B58)=-1,0,2))</f>
        <v>1</v>
      </c>
      <c r="N58" s="55"/>
      <c r="O58" s="46">
        <f>IF((G58-J58)&gt;4,1,"")</f>
        <v>1</v>
      </c>
      <c r="P58" s="46" t="s">
        <v>36</v>
      </c>
    </row>
    <row r="59" spans="1:16">
      <c r="A59" s="55">
        <v>180177</v>
      </c>
      <c r="B59" s="55">
        <f>(--INDEX(任务列表!A:B,MATCH(A59,任务列表!A:A,0),2))</f>
        <v>8506</v>
      </c>
      <c r="C59" s="55" t="s">
        <v>39</v>
      </c>
      <c r="D59" s="55">
        <v>7200</v>
      </c>
      <c r="E59" s="55">
        <v>2500</v>
      </c>
      <c r="F59" s="55">
        <v>2500</v>
      </c>
      <c r="G59" s="53">
        <f>VLOOKUP(VLOOKUP($J$10+4-1,宠物升级表!$A:$C,3,FALSE)+SUM($F$10:F59),宠物升级表!C:D,2,TRUE)+1</f>
        <v>19</v>
      </c>
      <c r="H59" s="55"/>
      <c r="I59" s="55">
        <f>SUM($D$2:D59)</f>
        <v>172350</v>
      </c>
      <c r="J59" s="51">
        <f>INDEX(人物升级经验表!A:A,MATCH(任务经验!I59,人物升级经验表!C:C,1)+1,1)</f>
        <v>15</v>
      </c>
      <c r="K59" s="51">
        <f>I59-INDEX(人物升级经验表!C:C,MATCH(任务经验!I59,人物升级经验表!C:C,1),1)</f>
        <v>4350</v>
      </c>
      <c r="L59" s="51"/>
      <c r="M59" s="55">
        <f>IF((--B59)=0,1,IF((--B59)=-1,0,2))</f>
        <v>2</v>
      </c>
      <c r="N59" s="55"/>
      <c r="O59" s="46" t="str">
        <f>IF((G59-J59)&gt;4,1,"")</f>
        <v/>
      </c>
      <c r="P59" s="46" t="s">
        <v>36</v>
      </c>
    </row>
    <row r="60" spans="1:15">
      <c r="A60" s="55">
        <v>180178</v>
      </c>
      <c r="B60" s="55">
        <f>(--INDEX(任务列表!A:B,MATCH(A60,任务列表!A:A,0),2))</f>
        <v>0</v>
      </c>
      <c r="C60" s="55"/>
      <c r="D60" s="55">
        <v>3600</v>
      </c>
      <c r="E60" s="55">
        <v>2500</v>
      </c>
      <c r="F60" s="55">
        <v>2500</v>
      </c>
      <c r="G60" s="53">
        <f>VLOOKUP(VLOOKUP($J$10+4-1,宠物升级表!$A:$C,3,FALSE)+SUM($F$10:F60),宠物升级表!C:D,2,TRUE)+1</f>
        <v>19</v>
      </c>
      <c r="H60" s="55"/>
      <c r="I60" s="55">
        <f>SUM($D$2:D60)</f>
        <v>175950</v>
      </c>
      <c r="J60" s="51">
        <f>INDEX(人物升级经验表!A:A,MATCH(任务经验!I60,人物升级经验表!C:C,1)+1,1)</f>
        <v>15</v>
      </c>
      <c r="K60" s="51">
        <f>I60-INDEX(人物升级经验表!C:C,MATCH(任务经验!I60,人物升级经验表!C:C,1),1)</f>
        <v>7950</v>
      </c>
      <c r="L60" s="51"/>
      <c r="M60" s="55">
        <f>IF((--B60)=0,1,IF((--B60)=-1,0,2))</f>
        <v>1</v>
      </c>
      <c r="N60" s="55"/>
      <c r="O60" s="46" t="str">
        <f>IF((G60-J60)&gt;4,1,"")</f>
        <v/>
      </c>
    </row>
    <row r="61" spans="1:15">
      <c r="A61" s="55">
        <v>180179</v>
      </c>
      <c r="B61" s="55">
        <f>(--INDEX(任务列表!A:B,MATCH(A61,任务列表!A:A,0),2))</f>
        <v>0</v>
      </c>
      <c r="C61" s="55"/>
      <c r="D61" s="55">
        <v>3600</v>
      </c>
      <c r="E61" s="55">
        <v>2500</v>
      </c>
      <c r="F61" s="55">
        <v>2500</v>
      </c>
      <c r="G61" s="53">
        <f>VLOOKUP(VLOOKUP($J$10+4-1,宠物升级表!$A:$C,3,FALSE)+SUM($F$10:F61),宠物升级表!C:D,2,TRUE)+1</f>
        <v>19</v>
      </c>
      <c r="H61" s="55"/>
      <c r="I61" s="55">
        <f>SUM($D$2:D61)</f>
        <v>179550</v>
      </c>
      <c r="J61" s="51">
        <f>INDEX(人物升级经验表!A:A,MATCH(任务经验!I61,人物升级经验表!C:C,1)+1,1)</f>
        <v>15</v>
      </c>
      <c r="K61" s="51">
        <f>I61-INDEX(人物升级经验表!C:C,MATCH(任务经验!I61,人物升级经验表!C:C,1),1)</f>
        <v>11550</v>
      </c>
      <c r="L61" s="51"/>
      <c r="M61" s="55">
        <f>IF((--B61)=0,1,IF((--B61)=-1,0,2))</f>
        <v>1</v>
      </c>
      <c r="N61" s="55"/>
      <c r="O61" s="46" t="str">
        <f>IF((G61-J61)&gt;4,1,"")</f>
        <v/>
      </c>
    </row>
    <row r="62" spans="1:15">
      <c r="A62" s="59">
        <v>180180</v>
      </c>
      <c r="B62" s="59">
        <f>(--INDEX(任务列表!A:B,MATCH(A62,任务列表!A:A,0),2))</f>
        <v>0</v>
      </c>
      <c r="C62" s="59"/>
      <c r="D62" s="59">
        <v>4100</v>
      </c>
      <c r="E62" s="59">
        <v>2850</v>
      </c>
      <c r="F62" s="59">
        <v>3670</v>
      </c>
      <c r="G62" s="53">
        <f>VLOOKUP(VLOOKUP($J$10+4-1,宠物升级表!$A:$C,3,FALSE)+SUM($F$10:F62),宠物升级表!C:D,2,TRUE)+1</f>
        <v>19</v>
      </c>
      <c r="H62" s="59"/>
      <c r="I62" s="59">
        <f>SUM($D$2:D62)</f>
        <v>183650</v>
      </c>
      <c r="J62" s="51">
        <f>INDEX(人物升级经验表!A:A,MATCH(任务经验!I62,人物升级经验表!C:C,1)+1,1)</f>
        <v>15</v>
      </c>
      <c r="K62" s="51">
        <f>I62-INDEX(人物升级经验表!C:C,MATCH(任务经验!I62,人物升级经验表!C:C,1),1)</f>
        <v>15650</v>
      </c>
      <c r="L62" s="51"/>
      <c r="M62" s="59">
        <f>IF((--B62)=0,1,IF((--B62)=-1,0,2))</f>
        <v>1</v>
      </c>
      <c r="N62" s="59"/>
      <c r="O62" s="46" t="str">
        <f>IF((G62-J62)&gt;4,1,"")</f>
        <v/>
      </c>
    </row>
    <row r="63" spans="1:16">
      <c r="A63" s="59">
        <v>180181</v>
      </c>
      <c r="B63" s="59">
        <f>(--INDEX(任务列表!A:B,MATCH(A63,任务列表!A:A,0),2))</f>
        <v>8509</v>
      </c>
      <c r="C63" s="59" t="s">
        <v>40</v>
      </c>
      <c r="D63" s="59">
        <v>7700</v>
      </c>
      <c r="E63" s="59">
        <v>2850</v>
      </c>
      <c r="F63" s="59">
        <v>3670</v>
      </c>
      <c r="G63" s="53">
        <f>VLOOKUP(VLOOKUP($J$10+4-1,宠物升级表!$A:$C,3,FALSE)+SUM($F$10:F63),宠物升级表!C:D,2,TRUE)+1</f>
        <v>19</v>
      </c>
      <c r="H63" s="59"/>
      <c r="I63" s="59">
        <f>SUM($D$2:D63)</f>
        <v>191350</v>
      </c>
      <c r="J63" s="51">
        <f>INDEX(人物升级经验表!A:A,MATCH(任务经验!I63,人物升级经验表!C:C,1)+1,1)</f>
        <v>15</v>
      </c>
      <c r="K63" s="51">
        <f>I63-INDEX(人物升级经验表!C:C,MATCH(任务经验!I63,人物升级经验表!C:C,1),1)</f>
        <v>23350</v>
      </c>
      <c r="L63" s="51"/>
      <c r="M63" s="59">
        <f>IF((--B63)=0,1,IF((--B63)=-1,0,2))</f>
        <v>2</v>
      </c>
      <c r="N63" s="59"/>
      <c r="O63" s="46" t="str">
        <f>IF((G63-J63)&gt;4,1,"")</f>
        <v/>
      </c>
      <c r="P63" s="46" t="s">
        <v>36</v>
      </c>
    </row>
    <row r="64" spans="1:16">
      <c r="A64" s="59">
        <v>180182</v>
      </c>
      <c r="B64" s="59">
        <f>(--INDEX(任务列表!A:B,MATCH(A64,任务列表!A:A,0),2))</f>
        <v>0</v>
      </c>
      <c r="C64" s="59"/>
      <c r="D64" s="59">
        <v>4100</v>
      </c>
      <c r="E64" s="59">
        <v>2850</v>
      </c>
      <c r="F64" s="59">
        <v>3670</v>
      </c>
      <c r="G64" s="53">
        <f>VLOOKUP(VLOOKUP($J$10+4-1,宠物升级表!$A:$C,3,FALSE)+SUM($F$10:F64),宠物升级表!C:D,2,TRUE)+1</f>
        <v>20</v>
      </c>
      <c r="H64" s="59"/>
      <c r="I64" s="59">
        <f>SUM($D$2:D64)</f>
        <v>195450</v>
      </c>
      <c r="J64" s="51">
        <f>INDEX(人物升级经验表!A:A,MATCH(任务经验!I64,人物升级经验表!C:C,1)+1,1)</f>
        <v>16</v>
      </c>
      <c r="K64" s="51">
        <f>I64-INDEX(人物升级经验表!C:C,MATCH(任务经验!I64,人物升级经验表!C:C,1),1)</f>
        <v>3450</v>
      </c>
      <c r="L64" s="51"/>
      <c r="M64" s="59">
        <f>IF((--B64)=0,1,IF((--B64)=-1,0,2))</f>
        <v>1</v>
      </c>
      <c r="N64" s="59"/>
      <c r="O64" s="46" t="str">
        <f>IF((G64-J64)&gt;4,1,"")</f>
        <v/>
      </c>
      <c r="P64" s="46" t="s">
        <v>36</v>
      </c>
    </row>
    <row r="65" spans="1:16">
      <c r="A65" s="59">
        <v>180184</v>
      </c>
      <c r="B65" s="59">
        <f>(--INDEX(任务列表!A:B,MATCH(A65,任务列表!A:A,0),2))</f>
        <v>0</v>
      </c>
      <c r="C65" s="59"/>
      <c r="D65" s="59">
        <v>4100</v>
      </c>
      <c r="E65" s="59">
        <v>2850</v>
      </c>
      <c r="F65" s="59">
        <v>3670</v>
      </c>
      <c r="G65" s="53">
        <f>VLOOKUP(VLOOKUP($J$10+4-1,宠物升级表!$A:$C,3,FALSE)+SUM($F$10:F65),宠物升级表!C:D,2,TRUE)+1</f>
        <v>20</v>
      </c>
      <c r="H65" s="59"/>
      <c r="I65" s="59">
        <f>SUM($D$2:D65)</f>
        <v>199550</v>
      </c>
      <c r="J65" s="51">
        <f>INDEX(人物升级经验表!A:A,MATCH(任务经验!I65,人物升级经验表!C:C,1)+1,1)</f>
        <v>16</v>
      </c>
      <c r="K65" s="51">
        <f>I65-INDEX(人物升级经验表!C:C,MATCH(任务经验!I65,人物升级经验表!C:C,1),1)</f>
        <v>7550</v>
      </c>
      <c r="L65" s="51"/>
      <c r="M65" s="59">
        <f>IF((--B65)=0,1,IF((--B65)=-1,0,2))</f>
        <v>1</v>
      </c>
      <c r="N65" s="59"/>
      <c r="O65" s="46" t="str">
        <f>IF((G65-J65)&gt;4,1,"")</f>
        <v/>
      </c>
      <c r="P65" s="46" t="s">
        <v>36</v>
      </c>
    </row>
    <row r="66" spans="1:16">
      <c r="A66" s="59">
        <v>180185</v>
      </c>
      <c r="B66" s="59">
        <f>(--INDEX(任务列表!A:B,MATCH(A66,任务列表!A:A,0),2))</f>
        <v>8508</v>
      </c>
      <c r="C66" s="59" t="s">
        <v>41</v>
      </c>
      <c r="D66" s="59">
        <v>7700</v>
      </c>
      <c r="E66" s="59">
        <v>2850</v>
      </c>
      <c r="F66" s="59">
        <v>3670</v>
      </c>
      <c r="G66" s="53">
        <f>VLOOKUP(VLOOKUP($J$10+4-1,宠物升级表!$A:$C,3,FALSE)+SUM($F$10:F66),宠物升级表!C:D,2,TRUE)+1</f>
        <v>20</v>
      </c>
      <c r="H66" s="59"/>
      <c r="I66" s="59">
        <f>SUM($D$2:D66)</f>
        <v>207250</v>
      </c>
      <c r="J66" s="51">
        <f>INDEX(人物升级经验表!A:A,MATCH(任务经验!I66,人物升级经验表!C:C,1)+1,1)</f>
        <v>16</v>
      </c>
      <c r="K66" s="51">
        <f>I66-INDEX(人物升级经验表!C:C,MATCH(任务经验!I66,人物升级经验表!C:C,1),1)</f>
        <v>15250</v>
      </c>
      <c r="L66" s="51"/>
      <c r="M66" s="59">
        <f>IF((--B66)=0,1,IF((--B66)=-1,0,2))</f>
        <v>2</v>
      </c>
      <c r="N66" s="59"/>
      <c r="O66" s="46" t="str">
        <f>IF((G66-J66)&gt;4,1,"")</f>
        <v/>
      </c>
      <c r="P66" s="46" t="s">
        <v>36</v>
      </c>
    </row>
    <row r="67" spans="1:16">
      <c r="A67" s="55">
        <v>180186</v>
      </c>
      <c r="B67" s="55">
        <f>(--INDEX(任务列表!A:B,MATCH(A67,任务列表!A:A,0),2))</f>
        <v>0</v>
      </c>
      <c r="C67" s="55"/>
      <c r="D67" s="55">
        <v>4100</v>
      </c>
      <c r="E67" s="55">
        <v>2990</v>
      </c>
      <c r="F67" s="55">
        <v>4030</v>
      </c>
      <c r="G67" s="53">
        <f>VLOOKUP(VLOOKUP($J$10+4-1,宠物升级表!$A:$C,3,FALSE)+SUM($F$10:F67),宠物升级表!C:D,2,TRUE)+1</f>
        <v>20</v>
      </c>
      <c r="H67" s="55"/>
      <c r="I67" s="55">
        <f>SUM($D$2:D67)</f>
        <v>211350</v>
      </c>
      <c r="J67" s="51">
        <f>INDEX(人物升级经验表!A:A,MATCH(任务经验!I67,人物升级经验表!C:C,1)+1,1)</f>
        <v>16</v>
      </c>
      <c r="K67" s="51">
        <f>I67-INDEX(人物升级经验表!C:C,MATCH(任务经验!I67,人物升级经验表!C:C,1),1)</f>
        <v>19350</v>
      </c>
      <c r="L67" s="51"/>
      <c r="M67" s="55">
        <f>IF((--B67)=0,1,IF((--B67)=-1,0,2))</f>
        <v>1</v>
      </c>
      <c r="N67" s="55"/>
      <c r="O67" s="46" t="str">
        <f>IF((G67-J67)&gt;4,1,"")</f>
        <v/>
      </c>
      <c r="P67" s="46" t="s">
        <v>36</v>
      </c>
    </row>
    <row r="68" spans="1:16">
      <c r="A68" s="55">
        <v>180187</v>
      </c>
      <c r="B68" s="55">
        <f>(--INDEX(任务列表!A:B,MATCH(A68,任务列表!A:A,0),2))</f>
        <v>0</v>
      </c>
      <c r="C68" s="55"/>
      <c r="D68" s="55">
        <v>4100</v>
      </c>
      <c r="E68" s="55">
        <v>2990</v>
      </c>
      <c r="F68" s="55">
        <v>4030</v>
      </c>
      <c r="G68" s="53">
        <f>VLOOKUP(VLOOKUP($J$10+4-1,宠物升级表!$A:$C,3,FALSE)+SUM($F$10:F68),宠物升级表!C:D,2,TRUE)+1</f>
        <v>20</v>
      </c>
      <c r="H68" s="55"/>
      <c r="I68" s="55">
        <f>SUM($D$2:D68)</f>
        <v>215450</v>
      </c>
      <c r="J68" s="51">
        <f>INDEX(人物升级经验表!A:A,MATCH(任务经验!I68,人物升级经验表!C:C,1)+1,1)</f>
        <v>16</v>
      </c>
      <c r="K68" s="51">
        <f>I68-INDEX(人物升级经验表!C:C,MATCH(任务经验!I68,人物升级经验表!C:C,1),1)</f>
        <v>23450</v>
      </c>
      <c r="L68" s="51"/>
      <c r="M68" s="55">
        <f>IF((--B68)=0,1,IF((--B68)=-1,0,2))</f>
        <v>1</v>
      </c>
      <c r="N68" s="55"/>
      <c r="O68" s="46" t="str">
        <f>IF((G68-J68)&gt;4,1,"")</f>
        <v/>
      </c>
      <c r="P68" s="46" t="s">
        <v>36</v>
      </c>
    </row>
    <row r="69" spans="1:15">
      <c r="A69" s="55">
        <v>180188</v>
      </c>
      <c r="B69" s="55">
        <f>(--INDEX(任务列表!A:B,MATCH(A69,任务列表!A:A,0),2))</f>
        <v>0</v>
      </c>
      <c r="C69" s="55"/>
      <c r="D69" s="55">
        <v>4100</v>
      </c>
      <c r="E69" s="55">
        <v>2990</v>
      </c>
      <c r="F69" s="55">
        <v>4030</v>
      </c>
      <c r="G69" s="53">
        <f>VLOOKUP(VLOOKUP($J$10+4-1,宠物升级表!$A:$C,3,FALSE)+SUM($F$10:F69),宠物升级表!C:D,2,TRUE)+1</f>
        <v>21</v>
      </c>
      <c r="H69" s="55"/>
      <c r="I69" s="55">
        <f>SUM($D$2:D69)</f>
        <v>219550</v>
      </c>
      <c r="J69" s="51">
        <f>INDEX(人物升级经验表!A:A,MATCH(任务经验!I69,人物升级经验表!C:C,1)+1,1)</f>
        <v>17</v>
      </c>
      <c r="K69" s="51">
        <f>I69-INDEX(人物升级经验表!C:C,MATCH(任务经验!I69,人物升级经验表!C:C,1),1)</f>
        <v>1950</v>
      </c>
      <c r="L69" s="51"/>
      <c r="M69" s="55">
        <f>IF((--B69)=0,1,IF((--B69)=-1,0,2))</f>
        <v>1</v>
      </c>
      <c r="N69" s="55"/>
      <c r="O69" s="46" t="str">
        <f>IF((G69-J69)&gt;4,1,"")</f>
        <v/>
      </c>
    </row>
    <row r="70" spans="1:15">
      <c r="A70" s="55">
        <v>180189</v>
      </c>
      <c r="B70" s="55">
        <f>(--INDEX(任务列表!A:B,MATCH(A70,任务列表!A:A,0),2))</f>
        <v>0</v>
      </c>
      <c r="C70" s="55"/>
      <c r="D70" s="55">
        <v>4100</v>
      </c>
      <c r="E70" s="55">
        <v>2990</v>
      </c>
      <c r="F70" s="55">
        <v>4030</v>
      </c>
      <c r="G70" s="53">
        <f>VLOOKUP(VLOOKUP($J$10+4-1,宠物升级表!$A:$C,3,FALSE)+SUM($F$10:F70),宠物升级表!C:D,2,TRUE)+1</f>
        <v>21</v>
      </c>
      <c r="H70" s="55"/>
      <c r="I70" s="55">
        <f>SUM($D$2:D70)</f>
        <v>223650</v>
      </c>
      <c r="J70" s="51">
        <f>INDEX(人物升级经验表!A:A,MATCH(任务经验!I70,人物升级经验表!C:C,1)+1,1)</f>
        <v>17</v>
      </c>
      <c r="K70" s="51">
        <f>I70-INDEX(人物升级经验表!C:C,MATCH(任务经验!I70,人物升级经验表!C:C,1),1)</f>
        <v>6050</v>
      </c>
      <c r="L70" s="51"/>
      <c r="M70" s="55">
        <f>IF((--B70)=0,1,IF((--B70)=-1,0,2))</f>
        <v>1</v>
      </c>
      <c r="N70" s="55"/>
      <c r="O70" s="46" t="str">
        <f>IF((G70-J70)&gt;4,1,"")</f>
        <v/>
      </c>
    </row>
    <row r="71" spans="1:16">
      <c r="A71" s="55">
        <v>180190</v>
      </c>
      <c r="B71" s="55">
        <f>(--INDEX(任务列表!A:B,MATCH(A71,任务列表!A:A,0),2))</f>
        <v>0</v>
      </c>
      <c r="C71" s="55"/>
      <c r="D71" s="55">
        <v>4100</v>
      </c>
      <c r="E71" s="55">
        <v>2990</v>
      </c>
      <c r="F71" s="55">
        <v>4030</v>
      </c>
      <c r="G71" s="53">
        <f>VLOOKUP(VLOOKUP($J$10+4-1,宠物升级表!$A:$C,3,FALSE)+SUM($F$10:F71),宠物升级表!C:D,2,TRUE)+1</f>
        <v>21</v>
      </c>
      <c r="H71" s="55"/>
      <c r="I71" s="55">
        <f>SUM($D$2:D71)</f>
        <v>227750</v>
      </c>
      <c r="J71" s="51">
        <f>INDEX(人物升级经验表!A:A,MATCH(任务经验!I71,人物升级经验表!C:C,1)+1,1)</f>
        <v>17</v>
      </c>
      <c r="K71" s="51">
        <f>I71-INDEX(人物升级经验表!C:C,MATCH(任务经验!I71,人物升级经验表!C:C,1),1)</f>
        <v>10150</v>
      </c>
      <c r="L71" s="51"/>
      <c r="M71" s="55">
        <f>IF((--B71)=0,1,IF((--B71)=-1,0,2))</f>
        <v>1</v>
      </c>
      <c r="N71" s="55"/>
      <c r="O71" s="46" t="str">
        <f>IF((G71-J71)&gt;4,1,"")</f>
        <v/>
      </c>
      <c r="P71" s="46" t="s">
        <v>36</v>
      </c>
    </row>
    <row r="72" spans="1:16">
      <c r="A72" s="55">
        <v>180191</v>
      </c>
      <c r="B72" s="55">
        <f>(--INDEX(任务列表!A:B,MATCH(A72,任务列表!A:A,0),2))</f>
        <v>0</v>
      </c>
      <c r="C72" s="55"/>
      <c r="D72" s="55">
        <v>4100</v>
      </c>
      <c r="E72" s="55">
        <v>2990</v>
      </c>
      <c r="F72" s="55">
        <v>4030</v>
      </c>
      <c r="G72" s="53">
        <f>VLOOKUP(VLOOKUP($J$10+4-1,宠物升级表!$A:$C,3,FALSE)+SUM($F$10:F72),宠物升级表!C:D,2,TRUE)+1</f>
        <v>21</v>
      </c>
      <c r="H72" s="55"/>
      <c r="I72" s="55">
        <f>SUM($D$2:D72)</f>
        <v>231850</v>
      </c>
      <c r="J72" s="51">
        <f>INDEX(人物升级经验表!A:A,MATCH(任务经验!I72,人物升级经验表!C:C,1)+1,1)</f>
        <v>17</v>
      </c>
      <c r="K72" s="51">
        <f>I72-INDEX(人物升级经验表!C:C,MATCH(任务经验!I72,人物升级经验表!C:C,1),1)</f>
        <v>14250</v>
      </c>
      <c r="L72" s="51"/>
      <c r="M72" s="55">
        <f>IF((--B71)=0,1,IF((--B71)=-1,0,2))</f>
        <v>1</v>
      </c>
      <c r="N72" s="55"/>
      <c r="O72" s="46" t="str">
        <f>IF((G72-J72)&gt;4,1,"")</f>
        <v/>
      </c>
      <c r="P72" s="46" t="s">
        <v>36</v>
      </c>
    </row>
    <row r="73" spans="1:16">
      <c r="A73" s="59">
        <v>180192</v>
      </c>
      <c r="B73" s="59">
        <f>(--INDEX(任务列表!A:B,MATCH(A73,任务列表!A:A,0),2))</f>
        <v>0</v>
      </c>
      <c r="C73" s="59"/>
      <c r="D73" s="59">
        <v>4100</v>
      </c>
      <c r="E73" s="59">
        <v>2700</v>
      </c>
      <c r="F73" s="59">
        <v>3500</v>
      </c>
      <c r="G73" s="53">
        <f>VLOOKUP(VLOOKUP($J$10+4-1,宠物升级表!$A:$C,3,FALSE)+SUM($F$10:F73),宠物升级表!C:D,2,TRUE)+1</f>
        <v>21</v>
      </c>
      <c r="H73" s="59"/>
      <c r="I73" s="59">
        <f>SUM($D$2:D73)</f>
        <v>235950</v>
      </c>
      <c r="J73" s="51">
        <f>INDEX(人物升级经验表!A:A,MATCH(任务经验!I73,人物升级经验表!C:C,1)+1,1)</f>
        <v>17</v>
      </c>
      <c r="K73" s="51">
        <f>I73-INDEX(人物升级经验表!C:C,MATCH(任务经验!I73,人物升级经验表!C:C,1),1)</f>
        <v>18350</v>
      </c>
      <c r="L73" s="51"/>
      <c r="M73" s="59">
        <f t="shared" ref="M73:M81" si="21">IF((--B73)=0,1,IF((--B73)=-1,0,2))</f>
        <v>1</v>
      </c>
      <c r="N73" s="59"/>
      <c r="O73" s="46" t="str">
        <f>IF((G73-J73)&gt;4,1,"")</f>
        <v/>
      </c>
      <c r="P73" s="46" t="s">
        <v>36</v>
      </c>
    </row>
    <row r="74" spans="1:16">
      <c r="A74" s="59">
        <v>180193</v>
      </c>
      <c r="B74" s="59">
        <f>(--INDEX(任务列表!A:B,MATCH(A74,任务列表!A:A,0),2))</f>
        <v>0</v>
      </c>
      <c r="C74" s="59"/>
      <c r="D74" s="59">
        <v>4100</v>
      </c>
      <c r="E74" s="59">
        <v>2700</v>
      </c>
      <c r="F74" s="59">
        <v>3500</v>
      </c>
      <c r="G74" s="53">
        <f>VLOOKUP(VLOOKUP($J$10+4-1,宠物升级表!$A:$C,3,FALSE)+SUM($F$10:F74),宠物升级表!C:D,2,TRUE)+1</f>
        <v>21</v>
      </c>
      <c r="H74" s="59"/>
      <c r="I74" s="59">
        <f>SUM($D$2:D74)</f>
        <v>240050</v>
      </c>
      <c r="J74" s="51">
        <f>INDEX(人物升级经验表!A:A,MATCH(任务经验!I74,人物升级经验表!C:C,1)+1,1)</f>
        <v>17</v>
      </c>
      <c r="K74" s="51">
        <f>I74-INDEX(人物升级经验表!C:C,MATCH(任务经验!I74,人物升级经验表!C:C,1),1)</f>
        <v>22450</v>
      </c>
      <c r="L74" s="51"/>
      <c r="M74" s="59">
        <f>IF((--B74)=0,1,IF((--B74)=-1,0,2))</f>
        <v>1</v>
      </c>
      <c r="N74" s="59"/>
      <c r="O74" s="46" t="str">
        <f t="shared" ref="O74:O85" si="22">IF((G74-J74)&gt;4,1,"")</f>
        <v/>
      </c>
      <c r="P74" s="46" t="s">
        <v>36</v>
      </c>
    </row>
    <row r="75" spans="1:16">
      <c r="A75" s="59">
        <v>180194</v>
      </c>
      <c r="B75" s="59">
        <f>(--INDEX(任务列表!A:B,MATCH(A75,任务列表!A:A,0),2))</f>
        <v>0</v>
      </c>
      <c r="C75" s="59"/>
      <c r="D75" s="59">
        <v>4100</v>
      </c>
      <c r="E75" s="59">
        <v>2700</v>
      </c>
      <c r="F75" s="59">
        <v>3500</v>
      </c>
      <c r="G75" s="53">
        <f>VLOOKUP(VLOOKUP($J$10+4-1,宠物升级表!$A:$C,3,FALSE)+SUM($F$10:F75),宠物升级表!C:D,2,TRUE)+1</f>
        <v>22</v>
      </c>
      <c r="H75" s="59"/>
      <c r="I75" s="59">
        <f>SUM($D$2:D75)</f>
        <v>244150</v>
      </c>
      <c r="J75" s="51">
        <f>INDEX(人物升级经验表!A:A,MATCH(任务经验!I75,人物升级经验表!C:C,1)+1,1)</f>
        <v>17</v>
      </c>
      <c r="K75" s="51">
        <f>I75-INDEX(人物升级经验表!C:C,MATCH(任务经验!I75,人物升级经验表!C:C,1),1)</f>
        <v>26550</v>
      </c>
      <c r="L75" s="51"/>
      <c r="M75" s="59">
        <f>IF((--B75)=0,1,IF((--B75)=-1,0,2))</f>
        <v>1</v>
      </c>
      <c r="N75" s="59"/>
      <c r="O75" s="46">
        <f>IF((G75-J75)&gt;4,1,"")</f>
        <v>1</v>
      </c>
      <c r="P75" s="46" t="s">
        <v>36</v>
      </c>
    </row>
    <row r="76" spans="1:16">
      <c r="A76" s="59">
        <v>180195</v>
      </c>
      <c r="B76" s="59">
        <f>(--INDEX(任务列表!A:B,MATCH(A76,任务列表!A:A,0),2))</f>
        <v>0</v>
      </c>
      <c r="C76" s="59"/>
      <c r="D76" s="59">
        <v>4100</v>
      </c>
      <c r="E76" s="59">
        <v>2700</v>
      </c>
      <c r="F76" s="59">
        <v>3500</v>
      </c>
      <c r="G76" s="53">
        <f>VLOOKUP(VLOOKUP($J$10+4-1,宠物升级表!$A:$C,3,FALSE)+SUM($F$10:F76),宠物升级表!C:D,2,TRUE)+1</f>
        <v>22</v>
      </c>
      <c r="H76" s="59"/>
      <c r="I76" s="59">
        <f>SUM($D$2:D76)</f>
        <v>248250</v>
      </c>
      <c r="J76" s="51">
        <f>INDEX(人物升级经验表!A:A,MATCH(任务经验!I76,人物升级经验表!C:C,1)+1,1)</f>
        <v>18</v>
      </c>
      <c r="K76" s="51">
        <f>I76-INDEX(人物升级经验表!C:C,MATCH(任务经验!I76,人物升级经验表!C:C,1),1)</f>
        <v>3450</v>
      </c>
      <c r="L76" s="51"/>
      <c r="M76" s="59">
        <f>IF((--B76)=0,1,IF((--B76)=-1,0,2))</f>
        <v>1</v>
      </c>
      <c r="N76" s="59"/>
      <c r="O76" s="46" t="str">
        <f>IF((G76-J76)&gt;4,1,"")</f>
        <v/>
      </c>
      <c r="P76" s="46" t="s">
        <v>36</v>
      </c>
    </row>
    <row r="77" spans="1:16">
      <c r="A77" s="59">
        <v>600001</v>
      </c>
      <c r="B77" s="59">
        <f>(--INDEX(任务列表!A:B,MATCH(A77,任务列表!A:A,0),2))</f>
        <v>0</v>
      </c>
      <c r="C77" s="59"/>
      <c r="D77" s="59">
        <v>4100</v>
      </c>
      <c r="E77" s="59">
        <v>2700</v>
      </c>
      <c r="F77" s="59">
        <v>3500</v>
      </c>
      <c r="G77" s="53">
        <f>VLOOKUP(VLOOKUP($J$10+4-1,宠物升级表!$A:$C,3,FALSE)+SUM($F$10:F77),宠物升级表!C:D,2,TRUE)+1</f>
        <v>22</v>
      </c>
      <c r="H77" s="59"/>
      <c r="I77" s="59">
        <f>SUM($D$2:D77)</f>
        <v>252350</v>
      </c>
      <c r="J77" s="51">
        <f>INDEX(人物升级经验表!A:A,MATCH(任务经验!I77,人物升级经验表!C:C,1)+1,1)</f>
        <v>18</v>
      </c>
      <c r="K77" s="51">
        <f>I77-INDEX(人物升级经验表!C:C,MATCH(任务经验!I77,人物升级经验表!C:C,1),1)</f>
        <v>7550</v>
      </c>
      <c r="L77" s="51"/>
      <c r="M77" s="59">
        <f>IF((--B77)=0,1,IF((--B77)=-1,0,2))</f>
        <v>1</v>
      </c>
      <c r="N77" s="59"/>
      <c r="O77" s="46" t="str">
        <f>IF((G77-J77)&gt;4,1,"")</f>
        <v/>
      </c>
      <c r="P77" s="46" t="s">
        <v>36</v>
      </c>
    </row>
    <row r="78" spans="1:16">
      <c r="A78" s="59">
        <v>600002</v>
      </c>
      <c r="B78" s="59">
        <f>(--INDEX(任务列表!A:B,MATCH(A78,任务列表!A:A,0),2))</f>
        <v>0</v>
      </c>
      <c r="C78" s="59"/>
      <c r="D78" s="59">
        <v>4100</v>
      </c>
      <c r="E78" s="59">
        <v>2700</v>
      </c>
      <c r="F78" s="59">
        <v>3500</v>
      </c>
      <c r="G78" s="53">
        <f>VLOOKUP(VLOOKUP($J$10+4-1,宠物升级表!$A:$C,3,FALSE)+SUM($F$10:F78),宠物升级表!C:D,2,TRUE)+1</f>
        <v>22</v>
      </c>
      <c r="H78" s="59"/>
      <c r="I78" s="59">
        <f>SUM($D$2:D78)</f>
        <v>256450</v>
      </c>
      <c r="J78" s="51">
        <f>INDEX(人物升级经验表!A:A,MATCH(任务经验!I78,人物升级经验表!C:C,1)+1,1)</f>
        <v>18</v>
      </c>
      <c r="K78" s="51">
        <f>I78-INDEX(人物升级经验表!C:C,MATCH(任务经验!I78,人物升级经验表!C:C,1),1)</f>
        <v>11650</v>
      </c>
      <c r="L78" s="51"/>
      <c r="M78" s="59">
        <f>IF((--B78)=0,1,IF((--B78)=-1,0,2))</f>
        <v>1</v>
      </c>
      <c r="N78" s="59"/>
      <c r="O78" s="46" t="str">
        <f>IF((G78-J78)&gt;4,1,"")</f>
        <v/>
      </c>
      <c r="P78" s="46" t="s">
        <v>36</v>
      </c>
    </row>
    <row r="79" spans="1:15">
      <c r="A79" s="59">
        <v>600003</v>
      </c>
      <c r="B79" s="59">
        <f>(--INDEX(任务列表!A:B,MATCH(A79,任务列表!A:A,0),2))</f>
        <v>0</v>
      </c>
      <c r="C79" s="59"/>
      <c r="D79" s="59">
        <v>4100</v>
      </c>
      <c r="E79" s="59">
        <v>2700</v>
      </c>
      <c r="F79" s="59">
        <v>3500</v>
      </c>
      <c r="G79" s="53">
        <f>VLOOKUP(VLOOKUP($J$10+4-1,宠物升级表!$A:$C,3,FALSE)+SUM($F$10:F79),宠物升级表!C:D,2,TRUE)+1</f>
        <v>22</v>
      </c>
      <c r="H79" s="59"/>
      <c r="I79" s="59">
        <f>SUM($D$2:D79)</f>
        <v>260550</v>
      </c>
      <c r="J79" s="51">
        <f>INDEX(人物升级经验表!A:A,MATCH(任务经验!I79,人物升级经验表!C:C,1)+1,1)</f>
        <v>18</v>
      </c>
      <c r="K79" s="51">
        <f>I79-INDEX(人物升级经验表!C:C,MATCH(任务经验!I79,人物升级经验表!C:C,1),1)</f>
        <v>15750</v>
      </c>
      <c r="L79" s="51"/>
      <c r="M79" s="59">
        <f>IF((--B79)=0,1,IF((--B79)=-1,0,2))</f>
        <v>1</v>
      </c>
      <c r="N79" s="59"/>
      <c r="O79" s="46" t="str">
        <f>IF((G79-J79)&gt;4,1,"")</f>
        <v/>
      </c>
    </row>
    <row r="80" spans="1:21">
      <c r="A80" s="76">
        <v>600004</v>
      </c>
      <c r="B80" s="76">
        <f>(--INDEX(任务列表!A:B,MATCH(A80,任务列表!A:A,0),2))</f>
        <v>0</v>
      </c>
      <c r="C80" s="77"/>
      <c r="D80" s="78">
        <v>4100</v>
      </c>
      <c r="E80" s="79">
        <v>2700</v>
      </c>
      <c r="F80" s="78">
        <v>3500</v>
      </c>
      <c r="G80" s="53">
        <f>VLOOKUP(VLOOKUP($J$10+4-1,宠物升级表!$A:$C,3,FALSE)+SUM($F$10:F80),宠物升级表!C:D,2,TRUE)+1</f>
        <v>22</v>
      </c>
      <c r="H80" s="78"/>
      <c r="I80" s="78">
        <f>SUM($D$2:D80)</f>
        <v>264650</v>
      </c>
      <c r="J80" s="51">
        <f>INDEX(人物升级经验表!A:A,MATCH(任务经验!I80,人物升级经验表!C:C,1)+1,1)</f>
        <v>18</v>
      </c>
      <c r="K80" s="51">
        <f>I80-INDEX(人物升级经验表!C:C,MATCH(任务经验!I80,人物升级经验表!C:C,1),1)</f>
        <v>19850</v>
      </c>
      <c r="L80" s="51"/>
      <c r="M80" s="78">
        <f>IF((--B80)=0,1,IF((--B80)=-1,0,2))</f>
        <v>1</v>
      </c>
      <c r="N80" s="78"/>
      <c r="O80" s="46" t="str">
        <f>IF((G80-J80)&gt;4,1,"")</f>
        <v/>
      </c>
      <c r="R80" s="87" t="s">
        <v>42</v>
      </c>
      <c r="U80" s="87" t="s">
        <v>43</v>
      </c>
    </row>
    <row r="81" spans="1:21">
      <c r="A81" s="76">
        <v>600005</v>
      </c>
      <c r="B81" s="76">
        <f>(--INDEX(任务列表!A:B,MATCH(A81,任务列表!A:A,0),2))</f>
        <v>8600</v>
      </c>
      <c r="C81" s="77"/>
      <c r="D81" s="78">
        <v>8200</v>
      </c>
      <c r="E81" s="79">
        <v>2700</v>
      </c>
      <c r="F81" s="78">
        <v>4110</v>
      </c>
      <c r="G81" s="53">
        <f>VLOOKUP(VLOOKUP($J$10+4-1,宠物升级表!$A:$C,3,FALSE)+SUM($F$10:F81),宠物升级表!C:D,2,TRUE)+1</f>
        <v>22</v>
      </c>
      <c r="H81" s="78"/>
      <c r="I81" s="78">
        <f>SUM($D$2:D81)</f>
        <v>272850</v>
      </c>
      <c r="J81" s="51">
        <f>INDEX(人物升级经验表!A:A,MATCH(任务经验!I81,人物升级经验表!C:C,1)+1,1)</f>
        <v>18</v>
      </c>
      <c r="K81" s="51">
        <f>I81-INDEX(人物升级经验表!C:C,MATCH(任务经验!I81,人物升级经验表!C:C,1),1)</f>
        <v>28050</v>
      </c>
      <c r="L81" s="51"/>
      <c r="M81" s="78">
        <f>IF((--B81)=0,1,IF((--B81)=-1,0,2))</f>
        <v>2</v>
      </c>
      <c r="N81" s="78"/>
      <c r="O81" s="46" t="str">
        <f>IF((G81-J81)&gt;4,1,"")</f>
        <v/>
      </c>
      <c r="R81" s="46">
        <v>304000</v>
      </c>
      <c r="U81" s="46">
        <v>126692</v>
      </c>
    </row>
    <row r="82" spans="1:21">
      <c r="A82" s="76">
        <v>600006</v>
      </c>
      <c r="B82" s="76">
        <f>(--INDEX(任务列表!A:B,MATCH(A82,任务列表!A:A,0),2))</f>
        <v>0</v>
      </c>
      <c r="C82" s="77"/>
      <c r="D82" s="78">
        <v>4100</v>
      </c>
      <c r="E82" s="79">
        <v>2700</v>
      </c>
      <c r="F82" s="78">
        <v>4110</v>
      </c>
      <c r="G82" s="53">
        <f>VLOOKUP(VLOOKUP($J$10+4-1,宠物升级表!$A:$C,3,FALSE)+SUM($F$10:F82),宠物升级表!C:D,2,TRUE)+1</f>
        <v>23</v>
      </c>
      <c r="H82" s="78"/>
      <c r="I82" s="78">
        <f>SUM($D$2:D82)</f>
        <v>276950</v>
      </c>
      <c r="J82" s="51">
        <f>INDEX(人物升级经验表!A:A,MATCH(任务经验!I82,人物升级经验表!C:C,1)+1,1)</f>
        <v>19</v>
      </c>
      <c r="K82" s="51">
        <f>I82-INDEX(人物升级经验表!C:C,MATCH(任务经验!I82,人物升级经验表!C:C,1),1)</f>
        <v>3350</v>
      </c>
      <c r="L82" s="51"/>
      <c r="M82" s="78">
        <f>IF((--B81)=0,1,IF((--B81)=-1,0,2))</f>
        <v>2</v>
      </c>
      <c r="N82" s="78"/>
      <c r="O82" s="46" t="str">
        <f>IF((G82-J82)&gt;4,1,"")</f>
        <v/>
      </c>
      <c r="R82" s="46">
        <f>R81-I85</f>
        <v>10650</v>
      </c>
      <c r="U82" s="46">
        <f>U81/20</f>
        <v>6334.6</v>
      </c>
    </row>
    <row r="83" spans="1:20">
      <c r="A83" s="76">
        <v>600007</v>
      </c>
      <c r="B83" s="76">
        <f>(--INDEX(任务列表!A:B,MATCH(A83,任务列表!A:A,0),2))</f>
        <v>0</v>
      </c>
      <c r="C83" s="77"/>
      <c r="D83" s="78">
        <v>4100</v>
      </c>
      <c r="E83" s="79">
        <v>2700</v>
      </c>
      <c r="F83" s="78">
        <v>4110</v>
      </c>
      <c r="G83" s="53">
        <f>VLOOKUP(VLOOKUP($J$10+4-1,宠物升级表!$A:$C,3,FALSE)+SUM($F$10:F83),宠物升级表!C:D,2,TRUE)+1</f>
        <v>23</v>
      </c>
      <c r="H83" s="78"/>
      <c r="I83" s="78">
        <f>SUM($D$2:D83)</f>
        <v>281050</v>
      </c>
      <c r="J83" s="51">
        <f>INDEX(人物升级经验表!A:A,MATCH(任务经验!I83,人物升级经验表!C:C,1)+1,1)</f>
        <v>19</v>
      </c>
      <c r="K83" s="51">
        <f>I83-INDEX(人物升级经验表!C:C,MATCH(任务经验!I83,人物升级经验表!C:C,1),1)</f>
        <v>7450</v>
      </c>
      <c r="L83" s="51"/>
      <c r="M83" s="78">
        <f t="shared" ref="M83:M91" si="23">IF((--B83)=0,1,IF((--B83)=-1,0,2))</f>
        <v>1</v>
      </c>
      <c r="N83" s="78"/>
      <c r="O83" s="46" t="str">
        <f>IF((G83-J83)&gt;4,1,"")</f>
        <v/>
      </c>
      <c r="T83" s="46">
        <f>R82/U82</f>
        <v>1.68124269882866</v>
      </c>
    </row>
    <row r="84" spans="1:15">
      <c r="A84" s="76">
        <v>600008</v>
      </c>
      <c r="B84" s="76">
        <f>(--INDEX(任务列表!A:B,MATCH(A84,任务列表!A:A,0),2))</f>
        <v>8601</v>
      </c>
      <c r="C84" s="77"/>
      <c r="D84" s="78">
        <v>8200</v>
      </c>
      <c r="E84" s="79">
        <v>2700</v>
      </c>
      <c r="F84" s="78">
        <v>4110</v>
      </c>
      <c r="G84" s="53">
        <f>VLOOKUP(VLOOKUP($J$10+4-1,宠物升级表!$A:$C,3,FALSE)+SUM($F$10:F84),宠物升级表!C:D,2,TRUE)+1</f>
        <v>23</v>
      </c>
      <c r="H84" s="78"/>
      <c r="I84" s="78">
        <f>SUM($D$2:D84)</f>
        <v>289250</v>
      </c>
      <c r="J84" s="51">
        <f>INDEX(人物升级经验表!A:A,MATCH(任务经验!I84,人物升级经验表!C:C,1)+1,1)</f>
        <v>19</v>
      </c>
      <c r="K84" s="51">
        <f>I84-INDEX(人物升级经验表!C:C,MATCH(任务经验!I84,人物升级经验表!C:C,1),1)</f>
        <v>15650</v>
      </c>
      <c r="L84" s="51"/>
      <c r="M84" s="78">
        <f>IF((--B84)=0,1,IF((--B84)=-1,0,2))</f>
        <v>2</v>
      </c>
      <c r="N84" s="78"/>
      <c r="O84" s="46" t="str">
        <f>IF((G84-J84)&gt;4,1,"")</f>
        <v/>
      </c>
    </row>
    <row r="85" spans="1:15">
      <c r="A85" s="76">
        <v>600009</v>
      </c>
      <c r="B85" s="76">
        <f>(--INDEX(任务列表!A:B,MATCH(A85,任务列表!A:A,0),2))</f>
        <v>0</v>
      </c>
      <c r="C85" s="77"/>
      <c r="D85" s="78">
        <v>4100</v>
      </c>
      <c r="E85" s="79">
        <v>2700</v>
      </c>
      <c r="F85" s="78">
        <v>4110</v>
      </c>
      <c r="G85" s="53">
        <f>VLOOKUP(VLOOKUP($J$10+4-1,宠物升级表!$A:$C,3,FALSE)+SUM($F$10:F85),宠物升级表!C:D,2,TRUE)+1</f>
        <v>23</v>
      </c>
      <c r="H85" s="78"/>
      <c r="I85" s="78">
        <f>SUM($D$2:D85)</f>
        <v>293350</v>
      </c>
      <c r="J85" s="51">
        <f>INDEX(人物升级经验表!A:A,MATCH(任务经验!I85,人物升级经验表!C:C,1)+1,1)</f>
        <v>19</v>
      </c>
      <c r="K85" s="51">
        <f>I85-INDEX(人物升级经验表!C:C,MATCH(任务经验!I85,人物升级经验表!C:C,1),1)</f>
        <v>19750</v>
      </c>
      <c r="L85" s="51"/>
      <c r="M85" s="78">
        <f>IF((--B85)=0,1,IF((--B85)=-1,0,2))</f>
        <v>1</v>
      </c>
      <c r="N85" s="78"/>
      <c r="O85" s="46" t="str">
        <f>IF((G85-J85)&gt;4,1,"")</f>
        <v/>
      </c>
    </row>
    <row r="86" s="42" customFormat="1" spans="1:14">
      <c r="A86" s="61">
        <v>180196</v>
      </c>
      <c r="B86" s="61">
        <v>-1</v>
      </c>
      <c r="C86" s="80"/>
      <c r="D86" s="81"/>
      <c r="E86" s="81">
        <v>0</v>
      </c>
      <c r="F86" s="81">
        <v>0</v>
      </c>
      <c r="G86" s="53">
        <f>VLOOKUP(VLOOKUP($J$10+4-1,宠物升级表!$A:$C,3,FALSE)+SUM($F$10:F86),宠物升级表!C:D,2,TRUE)+1</f>
        <v>23</v>
      </c>
      <c r="H86" s="81">
        <v>20</v>
      </c>
      <c r="I86" s="81">
        <f>SUM($D$2:D86)</f>
        <v>293350</v>
      </c>
      <c r="J86" s="51">
        <f>INDEX(人物升级经验表!A:A,MATCH(任务经验!I86,人物升级经验表!C:C,1)+1,1)</f>
        <v>19</v>
      </c>
      <c r="K86" s="51">
        <f>I86-INDEX(人物升级经验表!C:C,MATCH(任务经验!I86,人物升级经验表!C:C,1),1)</f>
        <v>19750</v>
      </c>
      <c r="L86" s="51"/>
      <c r="M86" s="81">
        <f>IF((--B86)=0,1,IF((--B86)=-1,0,2))</f>
        <v>0</v>
      </c>
      <c r="N86" s="81"/>
    </row>
    <row r="87" spans="1:14">
      <c r="A87" s="58">
        <v>180197</v>
      </c>
      <c r="B87" s="58">
        <f>(--INDEX(任务列表!A:B,MATCH(A87,任务列表!A:A,0),2))</f>
        <v>0</v>
      </c>
      <c r="C87" s="82"/>
      <c r="D87" s="83">
        <v>4800</v>
      </c>
      <c r="E87" s="84">
        <v>4000</v>
      </c>
      <c r="F87" s="83">
        <v>5700</v>
      </c>
      <c r="G87" s="53">
        <f>VLOOKUP(VLOOKUP($J$10+4-1,宠物升级表!$A:$C,3,FALSE)+SUM($F$10:F87),宠物升级表!C:D,2,TRUE)+1</f>
        <v>23</v>
      </c>
      <c r="H87" s="83"/>
      <c r="I87" s="83">
        <f>SUM($D$2:D87)</f>
        <v>298150</v>
      </c>
      <c r="J87" s="51">
        <f>INDEX(人物升级经验表!A:A,MATCH(任务经验!I87,人物升级经验表!C:C,1)+1,1)</f>
        <v>19</v>
      </c>
      <c r="K87" s="51">
        <f>I87-INDEX(人物升级经验表!C:C,MATCH(任务经验!I87,人物升级经验表!C:C,1),1)</f>
        <v>24550</v>
      </c>
      <c r="L87" s="51"/>
      <c r="M87" s="83">
        <f>IF((--B87)=0,1,IF((--B87)=-1,0,2))</f>
        <v>1</v>
      </c>
      <c r="N87" s="83"/>
    </row>
    <row r="88" spans="1:14">
      <c r="A88" s="58">
        <v>180198</v>
      </c>
      <c r="B88" s="58">
        <f>(--INDEX(任务列表!A:B,MATCH(A88,任务列表!A:A,0),2))</f>
        <v>0</v>
      </c>
      <c r="C88" s="82"/>
      <c r="D88" s="83">
        <v>4800</v>
      </c>
      <c r="E88" s="84">
        <v>4000</v>
      </c>
      <c r="F88" s="83">
        <v>5700</v>
      </c>
      <c r="G88" s="53">
        <f>VLOOKUP(VLOOKUP($J$10+4-1,宠物升级表!$A:$C,3,FALSE)+SUM($F$10:F88),宠物升级表!C:D,2,TRUE)+1</f>
        <v>24</v>
      </c>
      <c r="H88" s="83"/>
      <c r="I88" s="83">
        <f>SUM($D$2:D88)</f>
        <v>302950</v>
      </c>
      <c r="J88" s="51">
        <f>INDEX(人物升级经验表!A:A,MATCH(任务经验!I88,人物升级经验表!C:C,1)+1,1)</f>
        <v>19</v>
      </c>
      <c r="K88" s="51">
        <f>I88-INDEX(人物升级经验表!C:C,MATCH(任务经验!I88,人物升级经验表!C:C,1),1)</f>
        <v>29350</v>
      </c>
      <c r="L88" s="51"/>
      <c r="M88" s="83">
        <f>IF((--B88)=0,1,IF((--B88)=-1,0,2))</f>
        <v>1</v>
      </c>
      <c r="N88" s="83"/>
    </row>
    <row r="89" spans="1:25">
      <c r="A89" s="58">
        <v>181130</v>
      </c>
      <c r="B89" s="58">
        <f>(--INDEX(任务列表!A:B,MATCH(A89,任务列表!A:A,0),2))</f>
        <v>0</v>
      </c>
      <c r="C89" s="82"/>
      <c r="D89" s="83">
        <v>4800</v>
      </c>
      <c r="E89" s="84">
        <v>4000</v>
      </c>
      <c r="F89" s="83">
        <v>5700</v>
      </c>
      <c r="G89" s="53">
        <f>VLOOKUP(VLOOKUP($J$10+4-1,宠物升级表!$A:$C,3,FALSE)+SUM($F$10:F89),宠物升级表!C:D,2,TRUE)+1</f>
        <v>24</v>
      </c>
      <c r="H89" s="83"/>
      <c r="I89" s="83">
        <f>SUM($D$2:D89)</f>
        <v>307750</v>
      </c>
      <c r="J89" s="51">
        <f>INDEX(人物升级经验表!A:A,MATCH(任务经验!I89,人物升级经验表!C:C,1)+1,1)</f>
        <v>20</v>
      </c>
      <c r="K89" s="51">
        <f>I89-INDEX(人物升级经验表!C:C,MATCH(任务经验!I89,人物升级经验表!C:C,1),1)</f>
        <v>3750</v>
      </c>
      <c r="L89" s="51"/>
      <c r="M89" s="83">
        <f>IF((--B89)=0,1,IF((--B89)=-1,0,2))</f>
        <v>1</v>
      </c>
      <c r="N89" s="83"/>
      <c r="R89" s="70" t="s">
        <v>13</v>
      </c>
      <c r="S89" s="70" t="s">
        <v>30</v>
      </c>
      <c r="T89" s="70" t="s">
        <v>16</v>
      </c>
      <c r="U89" s="70" t="s">
        <v>15</v>
      </c>
      <c r="V89" s="70" t="s">
        <v>18</v>
      </c>
      <c r="W89" s="70" t="s">
        <v>31</v>
      </c>
      <c r="X89" s="70" t="s">
        <v>32</v>
      </c>
      <c r="Y89" s="70" t="s">
        <v>44</v>
      </c>
    </row>
    <row r="90" spans="1:25">
      <c r="A90" s="58">
        <v>181131</v>
      </c>
      <c r="B90" s="58">
        <f>(--INDEX(任务列表!A:B,MATCH(A90,任务列表!A:A,0),2))</f>
        <v>0</v>
      </c>
      <c r="C90" s="82"/>
      <c r="D90" s="83">
        <v>4800</v>
      </c>
      <c r="E90" s="84">
        <v>4000</v>
      </c>
      <c r="F90" s="83">
        <v>5700</v>
      </c>
      <c r="G90" s="53">
        <f>VLOOKUP(VLOOKUP($J$10+4-1,宠物升级表!$A:$C,3,FALSE)+SUM($F$10:F90),宠物升级表!C:D,2,TRUE)+1</f>
        <v>24</v>
      </c>
      <c r="H90" s="83"/>
      <c r="I90" s="83">
        <f>SUM($D$2:D90)</f>
        <v>312550</v>
      </c>
      <c r="J90" s="51">
        <f>INDEX(人物升级经验表!A:A,MATCH(任务经验!I90,人物升级经验表!C:C,1)+1,1)</f>
        <v>20</v>
      </c>
      <c r="K90" s="51">
        <f>I90-INDEX(人物升级经验表!C:C,MATCH(任务经验!I90,人物升级经验表!C:C,1),1)</f>
        <v>8550</v>
      </c>
      <c r="L90" s="51"/>
      <c r="M90" s="83">
        <f>IF((--B90)=0,1,IF((--B90)=-1,0,2))</f>
        <v>1</v>
      </c>
      <c r="N90" s="83"/>
      <c r="R90" s="88">
        <v>20</v>
      </c>
      <c r="S90" s="88">
        <v>32000</v>
      </c>
      <c r="T90" s="88">
        <v>20000</v>
      </c>
      <c r="U90" s="88">
        <v>31270</v>
      </c>
      <c r="V90" s="88">
        <v>5</v>
      </c>
      <c r="W90" s="88">
        <f t="shared" ref="W90:W99" si="24">S90/V90</f>
        <v>6400</v>
      </c>
      <c r="X90" s="88">
        <f t="shared" ref="X90:X99" si="25">T90/V90</f>
        <v>4000</v>
      </c>
      <c r="Y90" s="88">
        <f>U90/V90</f>
        <v>6254</v>
      </c>
    </row>
    <row r="91" spans="1:25">
      <c r="A91" s="58">
        <v>181132</v>
      </c>
      <c r="B91" s="58">
        <f>(--INDEX(任务列表!A:B,MATCH(A91,任务列表!A:A,0),2))</f>
        <v>0</v>
      </c>
      <c r="C91" s="82"/>
      <c r="D91" s="83">
        <v>4800</v>
      </c>
      <c r="E91" s="84">
        <v>4000</v>
      </c>
      <c r="F91" s="83">
        <v>5700</v>
      </c>
      <c r="G91" s="53">
        <f>VLOOKUP(VLOOKUP($J$10+4-1,宠物升级表!$A:$C,3,FALSE)+SUM($F$10:F91),宠物升级表!C:D,2,TRUE)+1</f>
        <v>24</v>
      </c>
      <c r="H91" s="83"/>
      <c r="I91" s="83">
        <f>SUM($D$2:D91)</f>
        <v>317350</v>
      </c>
      <c r="J91" s="51">
        <f>INDEX(人物升级经验表!A:A,MATCH(任务经验!I91,人物升级经验表!C:C,1)+1,1)</f>
        <v>20</v>
      </c>
      <c r="K91" s="51">
        <f>I91-INDEX(人物升级经验表!C:C,MATCH(任务经验!I91,人物升级经验表!C:C,1),1)</f>
        <v>13350</v>
      </c>
      <c r="L91" s="51"/>
      <c r="M91" s="83">
        <f>IF((--B91)=0,1,IF((--B91)=-1,0,2))</f>
        <v>1</v>
      </c>
      <c r="N91" s="83"/>
      <c r="R91" s="88">
        <v>21</v>
      </c>
      <c r="S91" s="88">
        <v>33600</v>
      </c>
      <c r="T91" s="88">
        <v>21000</v>
      </c>
      <c r="U91" s="88">
        <v>33820</v>
      </c>
      <c r="V91" s="88">
        <v>5</v>
      </c>
      <c r="W91" s="88">
        <f>S91/V91</f>
        <v>6720</v>
      </c>
      <c r="X91" s="88">
        <f>T91/V91</f>
        <v>4200</v>
      </c>
      <c r="Y91" s="88">
        <f t="shared" ref="Y91:Y99" si="26">U91/V91</f>
        <v>6764</v>
      </c>
    </row>
    <row r="92" spans="1:25">
      <c r="A92" s="54">
        <v>181133</v>
      </c>
      <c r="B92" s="54">
        <f>(--INDEX(任务列表!A:B,MATCH(A92,任务列表!A:A,0),2))</f>
        <v>0</v>
      </c>
      <c r="C92" s="85"/>
      <c r="D92" s="86">
        <v>5200</v>
      </c>
      <c r="E92" s="57">
        <v>4200</v>
      </c>
      <c r="F92" s="86">
        <v>5900</v>
      </c>
      <c r="G92" s="53">
        <f>VLOOKUP(VLOOKUP($J$10+4-1,宠物升级表!$A:$C,3,FALSE)+SUM($F$10:F92),宠物升级表!C:D,2,TRUE)+1</f>
        <v>24</v>
      </c>
      <c r="H92" s="86"/>
      <c r="I92" s="86">
        <f>SUM($D$2:D92)</f>
        <v>322550</v>
      </c>
      <c r="J92" s="51">
        <f>INDEX(人物升级经验表!A:A,MATCH(任务经验!I92,人物升级经验表!C:C,1)+1,1)</f>
        <v>20</v>
      </c>
      <c r="K92" s="51">
        <f>I92-INDEX(人物升级经验表!C:C,MATCH(任务经验!I92,人物升级经验表!C:C,1),1)</f>
        <v>18550</v>
      </c>
      <c r="L92" s="51"/>
      <c r="M92" s="86">
        <f>IF((--B91)=0,1,IF((--B91)=-1,0,2))</f>
        <v>1</v>
      </c>
      <c r="N92" s="86"/>
      <c r="R92" s="88">
        <v>22</v>
      </c>
      <c r="S92" s="88">
        <v>35200</v>
      </c>
      <c r="T92" s="88">
        <v>22000</v>
      </c>
      <c r="U92" s="88">
        <v>36470</v>
      </c>
      <c r="V92" s="88">
        <v>5</v>
      </c>
      <c r="W92" s="88">
        <f>S92/V92</f>
        <v>7040</v>
      </c>
      <c r="X92" s="88">
        <f>T92/V92</f>
        <v>4400</v>
      </c>
      <c r="Y92" s="88">
        <f>U92/V92</f>
        <v>7294</v>
      </c>
    </row>
    <row r="93" spans="1:25">
      <c r="A93" s="54">
        <v>181134</v>
      </c>
      <c r="B93" s="54">
        <f>(--INDEX(任务列表!A:B,MATCH(A93,任务列表!A:A,0),2))</f>
        <v>0</v>
      </c>
      <c r="C93" s="85"/>
      <c r="D93" s="86">
        <v>5200</v>
      </c>
      <c r="E93" s="57">
        <v>4200</v>
      </c>
      <c r="F93" s="86">
        <v>5900</v>
      </c>
      <c r="G93" s="53">
        <f>VLOOKUP(VLOOKUP($J$10+4-1,宠物升级表!$A:$C,3,FALSE)+SUM($F$10:F93),宠物升级表!C:D,2,TRUE)+1</f>
        <v>25</v>
      </c>
      <c r="H93" s="86"/>
      <c r="I93" s="86">
        <f>SUM($D$2:D93)</f>
        <v>327750</v>
      </c>
      <c r="J93" s="51">
        <f>INDEX(人物升级经验表!A:A,MATCH(任务经验!I93,人物升级经验表!C:C,1)+1,1)</f>
        <v>20</v>
      </c>
      <c r="K93" s="51">
        <f>I93-INDEX(人物升级经验表!C:C,MATCH(任务经验!I93,人物升级经验表!C:C,1),1)</f>
        <v>23750</v>
      </c>
      <c r="L93" s="51"/>
      <c r="M93" s="86">
        <f t="shared" ref="M93:M101" si="27">IF((--B93)=0,1,IF((--B93)=-1,0,2))</f>
        <v>1</v>
      </c>
      <c r="N93" s="86"/>
      <c r="R93" s="88">
        <v>23</v>
      </c>
      <c r="S93" s="88">
        <v>36800</v>
      </c>
      <c r="T93" s="88">
        <v>23000</v>
      </c>
      <c r="U93" s="88">
        <v>39220</v>
      </c>
      <c r="V93" s="88">
        <v>5</v>
      </c>
      <c r="W93" s="88">
        <f>S93/V93</f>
        <v>7360</v>
      </c>
      <c r="X93" s="88">
        <f>T93/V93</f>
        <v>4600</v>
      </c>
      <c r="Y93" s="88">
        <f>U93/V93</f>
        <v>7844</v>
      </c>
    </row>
    <row r="94" spans="1:25">
      <c r="A94" s="54">
        <v>181135</v>
      </c>
      <c r="B94" s="54">
        <f>(--INDEX(任务列表!A:B,MATCH(A94,任务列表!A:A,0),2))</f>
        <v>0</v>
      </c>
      <c r="C94" s="85"/>
      <c r="D94" s="86">
        <v>5200</v>
      </c>
      <c r="E94" s="57">
        <v>4200</v>
      </c>
      <c r="F94" s="86">
        <v>5900</v>
      </c>
      <c r="G94" s="53">
        <f>VLOOKUP(VLOOKUP($J$10+4-1,宠物升级表!$A:$C,3,FALSE)+SUM($F$10:F94),宠物升级表!C:D,2,TRUE)+1</f>
        <v>25</v>
      </c>
      <c r="H94" s="86"/>
      <c r="I94" s="86">
        <f>SUM($D$2:D94)</f>
        <v>332950</v>
      </c>
      <c r="J94" s="51">
        <f>INDEX(人物升级经验表!A:A,MATCH(任务经验!I94,人物升级经验表!C:C,1)+1,1)</f>
        <v>20</v>
      </c>
      <c r="K94" s="51">
        <f>I94-INDEX(人物升级经验表!C:C,MATCH(任务经验!I94,人物升级经验表!C:C,1),1)</f>
        <v>28950</v>
      </c>
      <c r="L94" s="51"/>
      <c r="M94" s="86">
        <f>IF((--B94)=0,1,IF((--B94)=-1,0,2))</f>
        <v>1</v>
      </c>
      <c r="N94" s="86"/>
      <c r="R94" s="88">
        <v>24</v>
      </c>
      <c r="S94" s="88">
        <v>38400</v>
      </c>
      <c r="T94" s="88">
        <v>24000</v>
      </c>
      <c r="U94" s="88">
        <v>42070</v>
      </c>
      <c r="V94" s="88">
        <v>5</v>
      </c>
      <c r="W94" s="88">
        <f>S94/V94</f>
        <v>7680</v>
      </c>
      <c r="X94" s="88">
        <f>T94/V94</f>
        <v>4800</v>
      </c>
      <c r="Y94" s="88">
        <f>U94/V94</f>
        <v>8414</v>
      </c>
    </row>
    <row r="95" spans="1:25">
      <c r="A95" s="54">
        <v>181136</v>
      </c>
      <c r="B95" s="54">
        <f>(--INDEX(任务列表!A:B,MATCH(A95,任务列表!A:A,0),2))</f>
        <v>0</v>
      </c>
      <c r="C95" s="85"/>
      <c r="D95" s="86">
        <v>5200</v>
      </c>
      <c r="E95" s="57">
        <v>4200</v>
      </c>
      <c r="F95" s="86">
        <v>5900</v>
      </c>
      <c r="G95" s="53">
        <f>VLOOKUP(VLOOKUP($J$10+4-1,宠物升级表!$A:$C,3,FALSE)+SUM($F$10:F95),宠物升级表!C:D,2,TRUE)+1</f>
        <v>25</v>
      </c>
      <c r="H95" s="86"/>
      <c r="I95" s="86">
        <f>SUM($D$2:D95)</f>
        <v>338150</v>
      </c>
      <c r="J95" s="51">
        <f>INDEX(人物升级经验表!A:A,MATCH(任务经验!I95,人物升级经验表!C:C,1)+1,1)</f>
        <v>21</v>
      </c>
      <c r="K95" s="51">
        <f>I95-INDEX(人物升级经验表!C:C,MATCH(任务经验!I95,人物升级经验表!C:C,1),1)</f>
        <v>2150</v>
      </c>
      <c r="L95" s="51"/>
      <c r="M95" s="86">
        <f>IF((--B95)=0,1,IF((--B95)=-1,0,2))</f>
        <v>1</v>
      </c>
      <c r="N95" s="86"/>
      <c r="R95" s="88">
        <v>25</v>
      </c>
      <c r="S95" s="88">
        <v>40000</v>
      </c>
      <c r="T95" s="88">
        <v>25000</v>
      </c>
      <c r="U95" s="88">
        <v>45020</v>
      </c>
      <c r="V95" s="88">
        <v>6</v>
      </c>
      <c r="W95" s="88">
        <f>S95/V95</f>
        <v>6666.66666666667</v>
      </c>
      <c r="X95" s="88">
        <f>T95/V95</f>
        <v>4166.66666666667</v>
      </c>
      <c r="Y95" s="88">
        <f>U95/V95</f>
        <v>7503.33333333333</v>
      </c>
    </row>
    <row r="96" spans="1:25">
      <c r="A96" s="54">
        <v>181137</v>
      </c>
      <c r="B96" s="54">
        <f>(--INDEX(任务列表!A:B,MATCH(A96,任务列表!A:A,0),2))</f>
        <v>8511</v>
      </c>
      <c r="C96" s="85"/>
      <c r="D96" s="86">
        <v>10400</v>
      </c>
      <c r="E96" s="57">
        <v>4200</v>
      </c>
      <c r="F96" s="86">
        <v>5900</v>
      </c>
      <c r="G96" s="53">
        <f>VLOOKUP(VLOOKUP($J$10+4-1,宠物升级表!$A:$C,3,FALSE)+SUM($F$10:F96),宠物升级表!C:D,2,TRUE)+1</f>
        <v>25</v>
      </c>
      <c r="H96" s="86"/>
      <c r="I96" s="86">
        <f>SUM($D$2:D96)</f>
        <v>348550</v>
      </c>
      <c r="J96" s="51">
        <f>INDEX(人物升级经验表!A:A,MATCH(任务经验!I96,人物升级经验表!C:C,1)+1,1)</f>
        <v>21</v>
      </c>
      <c r="K96" s="51">
        <f>I96-INDEX(人物升级经验表!C:C,MATCH(任务经验!I96,人物升级经验表!C:C,1),1)</f>
        <v>12550</v>
      </c>
      <c r="L96" s="51"/>
      <c r="M96" s="86">
        <f>IF((--B96)=0,1,IF((--B96)=-1,0,2))</f>
        <v>2</v>
      </c>
      <c r="N96" s="86"/>
      <c r="R96" s="88">
        <v>26</v>
      </c>
      <c r="S96" s="88">
        <v>41600</v>
      </c>
      <c r="T96" s="88">
        <v>26000</v>
      </c>
      <c r="U96" s="88">
        <v>48070</v>
      </c>
      <c r="V96" s="88">
        <v>6</v>
      </c>
      <c r="W96" s="88">
        <f>S96/V96</f>
        <v>6933.33333333333</v>
      </c>
      <c r="X96" s="88">
        <f>T96/V96</f>
        <v>4333.33333333333</v>
      </c>
      <c r="Y96" s="88">
        <f>U96/V96</f>
        <v>8011.66666666667</v>
      </c>
    </row>
    <row r="97" spans="1:25">
      <c r="A97" s="58">
        <v>181138</v>
      </c>
      <c r="B97" s="58">
        <f>(--INDEX(任务列表!A:B,MATCH(A97,任务列表!A:A,0),2))</f>
        <v>0</v>
      </c>
      <c r="C97" s="82"/>
      <c r="D97" s="83">
        <v>5200</v>
      </c>
      <c r="E97" s="84">
        <v>4400</v>
      </c>
      <c r="F97" s="83">
        <v>6100</v>
      </c>
      <c r="G97" s="53">
        <f>VLOOKUP(VLOOKUP($J$10+4-1,宠物升级表!$A:$C,3,FALSE)+SUM($F$10:F97),宠物升级表!C:D,2,TRUE)+1</f>
        <v>25</v>
      </c>
      <c r="H97" s="83"/>
      <c r="I97" s="83">
        <f>SUM($D$2:D97)</f>
        <v>353750</v>
      </c>
      <c r="J97" s="51">
        <f>INDEX(人物升级经验表!A:A,MATCH(任务经验!I97,人物升级经验表!C:C,1)+1,1)</f>
        <v>21</v>
      </c>
      <c r="K97" s="51">
        <f>I97-INDEX(人物升级经验表!C:C,MATCH(任务经验!I97,人物升级经验表!C:C,1),1)</f>
        <v>17750</v>
      </c>
      <c r="L97" s="51"/>
      <c r="M97" s="83">
        <f>IF((--B97)=0,1,IF((--B97)=-1,0,2))</f>
        <v>1</v>
      </c>
      <c r="N97" s="83"/>
      <c r="R97" s="88">
        <v>27</v>
      </c>
      <c r="S97" s="88">
        <v>43200</v>
      </c>
      <c r="T97" s="88">
        <v>27000</v>
      </c>
      <c r="U97" s="88">
        <v>51220</v>
      </c>
      <c r="V97" s="88">
        <v>6</v>
      </c>
      <c r="W97" s="88">
        <f>S97/V97</f>
        <v>7200</v>
      </c>
      <c r="X97" s="88">
        <f>T97/V97</f>
        <v>4500</v>
      </c>
      <c r="Y97" s="88">
        <f>U97/V97</f>
        <v>8536.66666666667</v>
      </c>
    </row>
    <row r="98" spans="1:25">
      <c r="A98" s="58">
        <v>181139</v>
      </c>
      <c r="B98" s="58">
        <f>(--INDEX(任务列表!A:B,MATCH(A98,任务列表!A:A,0),2))</f>
        <v>0</v>
      </c>
      <c r="C98" s="82"/>
      <c r="D98" s="83">
        <v>5200</v>
      </c>
      <c r="E98" s="84">
        <v>4400</v>
      </c>
      <c r="F98" s="83">
        <v>6100</v>
      </c>
      <c r="G98" s="53">
        <f>VLOOKUP(VLOOKUP($J$10+4-1,宠物升级表!$A:$C,3,FALSE)+SUM($F$10:F98),宠物升级表!C:D,2,TRUE)+1</f>
        <v>25</v>
      </c>
      <c r="H98" s="83"/>
      <c r="I98" s="83">
        <f>SUM($D$2:D98)</f>
        <v>358950</v>
      </c>
      <c r="J98" s="51">
        <f>INDEX(人物升级经验表!A:A,MATCH(任务经验!I98,人物升级经验表!C:C,1)+1,1)</f>
        <v>21</v>
      </c>
      <c r="K98" s="51">
        <f>I98-INDEX(人物升级经验表!C:C,MATCH(任务经验!I98,人物升级经验表!C:C,1),1)</f>
        <v>22950</v>
      </c>
      <c r="L98" s="51"/>
      <c r="M98" s="83">
        <f>IF((--B98)=0,1,IF((--B98)=-1,0,2))</f>
        <v>1</v>
      </c>
      <c r="N98" s="83"/>
      <c r="R98" s="88">
        <v>28</v>
      </c>
      <c r="S98" s="88">
        <v>44800</v>
      </c>
      <c r="T98" s="88">
        <v>28000</v>
      </c>
      <c r="U98" s="88">
        <v>54470</v>
      </c>
      <c r="V98" s="88">
        <v>7</v>
      </c>
      <c r="W98" s="88">
        <f>S98/V98</f>
        <v>6400</v>
      </c>
      <c r="X98" s="88">
        <f>T98/V98</f>
        <v>4000</v>
      </c>
      <c r="Y98" s="88">
        <f>U98/V98</f>
        <v>7781.42857142857</v>
      </c>
    </row>
    <row r="99" spans="1:25">
      <c r="A99" s="58">
        <v>181140</v>
      </c>
      <c r="B99" s="58">
        <f>(--INDEX(任务列表!A:B,MATCH(A99,任务列表!A:A,0),2))</f>
        <v>0</v>
      </c>
      <c r="C99" s="82"/>
      <c r="D99" s="83">
        <v>5200</v>
      </c>
      <c r="E99" s="84">
        <v>4400</v>
      </c>
      <c r="F99" s="83">
        <v>6100</v>
      </c>
      <c r="G99" s="53">
        <f>VLOOKUP(VLOOKUP($J$10+4-1,宠物升级表!$A:$C,3,FALSE)+SUM($F$10:F99),宠物升级表!C:D,2,TRUE)+1</f>
        <v>26</v>
      </c>
      <c r="H99" s="83"/>
      <c r="I99" s="83">
        <f>SUM($D$2:D99)</f>
        <v>364150</v>
      </c>
      <c r="J99" s="51">
        <f>INDEX(人物升级经验表!A:A,MATCH(任务经验!I99,人物升级经验表!C:C,1)+1,1)</f>
        <v>21</v>
      </c>
      <c r="K99" s="51">
        <f>I99-INDEX(人物升级经验表!C:C,MATCH(任务经验!I99,人物升级经验表!C:C,1),1)</f>
        <v>28150</v>
      </c>
      <c r="L99" s="51"/>
      <c r="M99" s="83">
        <f>IF((--B99)=0,1,IF((--B99)=-1,0,2))</f>
        <v>1</v>
      </c>
      <c r="N99" s="83"/>
      <c r="R99" s="88">
        <v>29</v>
      </c>
      <c r="S99" s="88">
        <v>46400</v>
      </c>
      <c r="T99" s="88">
        <v>29000</v>
      </c>
      <c r="U99" s="88">
        <v>57820</v>
      </c>
      <c r="V99" s="88">
        <v>7</v>
      </c>
      <c r="W99" s="88">
        <f>S99/V99</f>
        <v>6628.57142857143</v>
      </c>
      <c r="X99" s="88">
        <f>T99/V99</f>
        <v>4142.85714285714</v>
      </c>
      <c r="Y99" s="88">
        <f>U99/V99</f>
        <v>8260</v>
      </c>
    </row>
    <row r="100" spans="1:20">
      <c r="A100" s="58">
        <v>181141</v>
      </c>
      <c r="B100" s="58">
        <f>(--INDEX(任务列表!A:B,MATCH(A100,任务列表!A:A,0),2))</f>
        <v>8519</v>
      </c>
      <c r="C100" s="82"/>
      <c r="D100" s="83">
        <v>10400</v>
      </c>
      <c r="E100" s="84">
        <v>4400</v>
      </c>
      <c r="F100" s="83">
        <v>6100</v>
      </c>
      <c r="G100" s="53">
        <f>VLOOKUP(VLOOKUP($J$10+4-1,宠物升级表!$A:$C,3,FALSE)+SUM($F$10:F100),宠物升级表!C:D,2,TRUE)+1</f>
        <v>26</v>
      </c>
      <c r="H100" s="83"/>
      <c r="I100" s="83">
        <f>SUM($D$2:D100)</f>
        <v>374550</v>
      </c>
      <c r="J100" s="51">
        <f>INDEX(人物升级经验表!A:A,MATCH(任务经验!I100,人物升级经验表!C:C,1)+1,1)</f>
        <v>22</v>
      </c>
      <c r="K100" s="51">
        <f>I100-INDEX(人物升级经验表!C:C,MATCH(任务经验!I100,人物升级经验表!C:C,1),1)</f>
        <v>4950</v>
      </c>
      <c r="L100" s="51"/>
      <c r="M100" s="83">
        <f>IF((--B100)=0,1,IF((--B100)=-1,0,2))</f>
        <v>2</v>
      </c>
      <c r="N100" s="83"/>
      <c r="T100" s="46">
        <f>SUM(V90:V99)</f>
        <v>57</v>
      </c>
    </row>
    <row r="101" spans="1:14">
      <c r="A101" s="58">
        <v>181144</v>
      </c>
      <c r="B101" s="58">
        <f>(--INDEX(任务列表!A:B,MATCH(A101,任务列表!A:A,0),2))</f>
        <v>0</v>
      </c>
      <c r="C101" s="82"/>
      <c r="D101" s="83">
        <v>5200</v>
      </c>
      <c r="E101" s="84">
        <v>4400</v>
      </c>
      <c r="F101" s="83">
        <v>6100</v>
      </c>
      <c r="G101" s="53">
        <f>VLOOKUP(VLOOKUP($J$10+4-1,宠物升级表!$A:$C,3,FALSE)+SUM($F$10:F101),宠物升级表!C:D,2,TRUE)+1</f>
        <v>26</v>
      </c>
      <c r="H101" s="83"/>
      <c r="I101" s="83">
        <f>SUM($D$2:D101)</f>
        <v>379750</v>
      </c>
      <c r="J101" s="51">
        <f>INDEX(人物升级经验表!A:A,MATCH(任务经验!I101,人物升级经验表!C:C,1)+1,1)</f>
        <v>22</v>
      </c>
      <c r="K101" s="51">
        <f>I101-INDEX(人物升级经验表!C:C,MATCH(任务经验!I101,人物升级经验表!C:C,1),1)</f>
        <v>10150</v>
      </c>
      <c r="L101" s="51"/>
      <c r="M101" s="83">
        <f>IF((--B101)=0,1,IF((--B101)=-1,0,2))</f>
        <v>1</v>
      </c>
      <c r="N101" s="83"/>
    </row>
    <row r="102" spans="1:14">
      <c r="A102" s="54">
        <v>181145</v>
      </c>
      <c r="B102" s="54">
        <f>(--INDEX(任务列表!A:B,MATCH(A102,任务列表!A:A,0),2))</f>
        <v>0</v>
      </c>
      <c r="C102" s="85"/>
      <c r="D102" s="86">
        <v>5600</v>
      </c>
      <c r="E102" s="57">
        <v>4600</v>
      </c>
      <c r="F102" s="86">
        <v>6500</v>
      </c>
      <c r="G102" s="53">
        <f>VLOOKUP(VLOOKUP($J$10+4-1,宠物升级表!$A:$C,3,FALSE)+SUM($F$10:F102),宠物升级表!C:D,2,TRUE)+1</f>
        <v>26</v>
      </c>
      <c r="H102" s="86"/>
      <c r="I102" s="86">
        <f>SUM($D$2:D102)</f>
        <v>385350</v>
      </c>
      <c r="J102" s="51">
        <f>INDEX(人物升级经验表!A:A,MATCH(任务经验!I102,人物升级经验表!C:C,1)+1,1)</f>
        <v>22</v>
      </c>
      <c r="K102" s="51">
        <f>I102-INDEX(人物升级经验表!C:C,MATCH(任务经验!I102,人物升级经验表!C:C,1),1)</f>
        <v>15750</v>
      </c>
      <c r="L102" s="51"/>
      <c r="M102" s="86">
        <f>IF((--B101)=0,1,IF((--B101)=-1,0,2))</f>
        <v>1</v>
      </c>
      <c r="N102" s="86"/>
    </row>
    <row r="103" spans="1:14">
      <c r="A103" s="54">
        <v>181146</v>
      </c>
      <c r="B103" s="54">
        <f>(--INDEX(任务列表!A:B,MATCH(A103,任务列表!A:A,0),2))</f>
        <v>0</v>
      </c>
      <c r="C103" s="85"/>
      <c r="D103" s="86">
        <v>5600</v>
      </c>
      <c r="E103" s="57">
        <v>4600</v>
      </c>
      <c r="F103" s="86">
        <v>6500</v>
      </c>
      <c r="G103" s="53">
        <f>VLOOKUP(VLOOKUP($J$10+4-1,宠物升级表!$A:$C,3,FALSE)+SUM($F$10:F103),宠物升级表!C:D,2,TRUE)+1</f>
        <v>26</v>
      </c>
      <c r="H103" s="86"/>
      <c r="I103" s="86">
        <f>SUM($D$2:D103)</f>
        <v>390950</v>
      </c>
      <c r="J103" s="51">
        <f>INDEX(人物升级经验表!A:A,MATCH(任务经验!I103,人物升级经验表!C:C,1)+1,1)</f>
        <v>22</v>
      </c>
      <c r="K103" s="51">
        <f>I103-INDEX(人物升级经验表!C:C,MATCH(任务经验!I103,人物升级经验表!C:C,1),1)</f>
        <v>21350</v>
      </c>
      <c r="L103" s="51"/>
      <c r="M103" s="86">
        <f t="shared" ref="M103:M111" si="28">IF((--B103)=0,1,IF((--B103)=-1,0,2))</f>
        <v>1</v>
      </c>
      <c r="N103" s="86"/>
    </row>
    <row r="104" spans="1:14">
      <c r="A104" s="54">
        <v>181147</v>
      </c>
      <c r="B104" s="54">
        <f>(--INDEX(任务列表!A:B,MATCH(A104,任务列表!A:A,0),2))</f>
        <v>0</v>
      </c>
      <c r="C104" s="85"/>
      <c r="D104" s="86">
        <v>5600</v>
      </c>
      <c r="E104" s="57">
        <v>4600</v>
      </c>
      <c r="F104" s="86">
        <v>6500</v>
      </c>
      <c r="G104" s="53">
        <f>VLOOKUP(VLOOKUP($J$10+4-1,宠物升级表!$A:$C,3,FALSE)+SUM($F$10:F104),宠物升级表!C:D,2,TRUE)+1</f>
        <v>27</v>
      </c>
      <c r="H104" s="86"/>
      <c r="I104" s="86">
        <f>SUM($D$2:D104)</f>
        <v>396550</v>
      </c>
      <c r="J104" s="51">
        <f>INDEX(人物升级经验表!A:A,MATCH(任务经验!I104,人物升级经验表!C:C,1)+1,1)</f>
        <v>22</v>
      </c>
      <c r="K104" s="51">
        <f>I104-INDEX(人物升级经验表!C:C,MATCH(任务经验!I104,人物升级经验表!C:C,1),1)</f>
        <v>26950</v>
      </c>
      <c r="L104" s="51"/>
      <c r="M104" s="86">
        <f>IF((--B104)=0,1,IF((--B104)=-1,0,2))</f>
        <v>1</v>
      </c>
      <c r="N104" s="86"/>
    </row>
    <row r="105" spans="1:19">
      <c r="A105" s="54">
        <v>181148</v>
      </c>
      <c r="B105" s="54">
        <f>(--INDEX(任务列表!A:B,MATCH(A105,任务列表!A:A,0),2))</f>
        <v>0</v>
      </c>
      <c r="C105" s="85"/>
      <c r="D105" s="86">
        <v>5600</v>
      </c>
      <c r="E105" s="57">
        <v>4600</v>
      </c>
      <c r="F105" s="86">
        <v>6500</v>
      </c>
      <c r="G105" s="53">
        <f>VLOOKUP(VLOOKUP($J$10+4-1,宠物升级表!$A:$C,3,FALSE)+SUM($F$10:F105),宠物升级表!C:D,2,TRUE)+1</f>
        <v>27</v>
      </c>
      <c r="H105" s="86"/>
      <c r="I105" s="86">
        <f>SUM($D$2:D105)</f>
        <v>402150</v>
      </c>
      <c r="J105" s="51">
        <f>INDEX(人物升级经验表!A:A,MATCH(任务经验!I105,人物升级经验表!C:C,1)+1,1)</f>
        <v>22</v>
      </c>
      <c r="K105" s="51">
        <f>I105-INDEX(人物升级经验表!C:C,MATCH(任务经验!I105,人物升级经验表!C:C,1),1)</f>
        <v>32550</v>
      </c>
      <c r="L105" s="51"/>
      <c r="M105" s="86">
        <f>IF((--B105)=0,1,IF((--B105)=-1,0,2))</f>
        <v>1</v>
      </c>
      <c r="N105" s="86"/>
      <c r="R105" s="46">
        <f>SUM(D87:D142)</f>
        <v>394140</v>
      </c>
      <c r="S105" s="46">
        <f>SUM(S90:S99)</f>
        <v>392000</v>
      </c>
    </row>
    <row r="106" spans="1:19">
      <c r="A106" s="54">
        <v>181149</v>
      </c>
      <c r="B106" s="54">
        <f>(--INDEX(任务列表!A:B,MATCH(A106,任务列表!A:A,0),2))</f>
        <v>0</v>
      </c>
      <c r="C106" s="85"/>
      <c r="D106" s="86">
        <v>5600</v>
      </c>
      <c r="E106" s="57">
        <v>4600</v>
      </c>
      <c r="F106" s="86">
        <v>6500</v>
      </c>
      <c r="G106" s="53">
        <f>VLOOKUP(VLOOKUP($J$10+4-1,宠物升级表!$A:$C,3,FALSE)+SUM($F$10:F106),宠物升级表!C:D,2,TRUE)+1</f>
        <v>27</v>
      </c>
      <c r="H106" s="86"/>
      <c r="I106" s="86">
        <f>SUM($D$2:D106)</f>
        <v>407750</v>
      </c>
      <c r="J106" s="51">
        <f>INDEX(人物升级经验表!A:A,MATCH(任务经验!I106,人物升级经验表!C:C,1)+1,1)</f>
        <v>23</v>
      </c>
      <c r="K106" s="51">
        <f>I106-INDEX(人物升级经验表!C:C,MATCH(任务经验!I106,人物升级经验表!C:C,1),1)</f>
        <v>2950</v>
      </c>
      <c r="L106" s="51"/>
      <c r="M106" s="86">
        <f>IF((--B106)=0,1,IF((--B106)=-1,0,2))</f>
        <v>1</v>
      </c>
      <c r="N106" s="86"/>
      <c r="S106" s="46">
        <v>501307</v>
      </c>
    </row>
    <row r="107" spans="1:21">
      <c r="A107" s="58">
        <v>181151</v>
      </c>
      <c r="B107" s="58">
        <f>(--INDEX(任务列表!A:B,MATCH(A107,任务列表!A:A,0),2))</f>
        <v>0</v>
      </c>
      <c r="C107" s="82"/>
      <c r="D107" s="83">
        <v>5600</v>
      </c>
      <c r="E107" s="84">
        <v>4800</v>
      </c>
      <c r="F107" s="83">
        <v>6700</v>
      </c>
      <c r="G107" s="53">
        <f>VLOOKUP(VLOOKUP($J$10+4-1,宠物升级表!$A:$C,3,FALSE)+SUM($F$10:F107),宠物升级表!C:D,2,TRUE)+1</f>
        <v>27</v>
      </c>
      <c r="H107" s="83"/>
      <c r="I107" s="83">
        <f>SUM($D$2:D107)</f>
        <v>413350</v>
      </c>
      <c r="J107" s="51">
        <f>INDEX(人物升级经验表!A:A,MATCH(任务经验!I107,人物升级经验表!C:C,1)+1,1)</f>
        <v>23</v>
      </c>
      <c r="K107" s="51">
        <f>I107-INDEX(人物升级经验表!C:C,MATCH(任务经验!I107,人物升级经验表!C:C,1),1)</f>
        <v>8550</v>
      </c>
      <c r="L107" s="51"/>
      <c r="M107" s="83">
        <f>IF((--B107)=0,1,IF((--B107)=-1,0,2))</f>
        <v>1</v>
      </c>
      <c r="N107" s="83"/>
      <c r="U107" s="46">
        <f>S105/S106</f>
        <v>0.781955967101995</v>
      </c>
    </row>
    <row r="108" spans="1:14">
      <c r="A108" s="58">
        <v>181152</v>
      </c>
      <c r="B108" s="58">
        <f>(--INDEX(任务列表!A:B,MATCH(A108,任务列表!A:A,0),2))</f>
        <v>0</v>
      </c>
      <c r="C108" s="82"/>
      <c r="D108" s="83">
        <v>5600</v>
      </c>
      <c r="E108" s="84">
        <v>4800</v>
      </c>
      <c r="F108" s="83">
        <v>6700</v>
      </c>
      <c r="G108" s="53">
        <f>VLOOKUP(VLOOKUP($J$10+4-1,宠物升级表!$A:$C,3,FALSE)+SUM($F$10:F108),宠物升级表!C:D,2,TRUE)+1</f>
        <v>27</v>
      </c>
      <c r="H108" s="83"/>
      <c r="I108" s="83">
        <f>SUM($D$2:D108)</f>
        <v>418950</v>
      </c>
      <c r="J108" s="51">
        <f>INDEX(人物升级经验表!A:A,MATCH(任务经验!I108,人物升级经验表!C:C,1)+1,1)</f>
        <v>23</v>
      </c>
      <c r="K108" s="51">
        <f>I108-INDEX(人物升级经验表!C:C,MATCH(任务经验!I108,人物升级经验表!C:C,1),1)</f>
        <v>14150</v>
      </c>
      <c r="L108" s="51"/>
      <c r="M108" s="83">
        <f>IF((--B108)=0,1,IF((--B108)=-1,0,2))</f>
        <v>1</v>
      </c>
      <c r="N108" s="83"/>
    </row>
    <row r="109" spans="1:14">
      <c r="A109" s="58">
        <v>181153</v>
      </c>
      <c r="B109" s="58">
        <f>(--INDEX(任务列表!A:B,MATCH(A109,任务列表!A:A,0),2))</f>
        <v>0</v>
      </c>
      <c r="C109" s="82"/>
      <c r="D109" s="83">
        <v>5600</v>
      </c>
      <c r="E109" s="84">
        <v>4800</v>
      </c>
      <c r="F109" s="83">
        <v>6700</v>
      </c>
      <c r="G109" s="53">
        <f>VLOOKUP(VLOOKUP($J$10+4-1,宠物升级表!$A:$C,3,FALSE)+SUM($F$10:F109),宠物升级表!C:D,2,TRUE)+1</f>
        <v>28</v>
      </c>
      <c r="H109" s="83"/>
      <c r="I109" s="83">
        <f>SUM($D$2:D109)</f>
        <v>424550</v>
      </c>
      <c r="J109" s="51">
        <f>INDEX(人物升级经验表!A:A,MATCH(任务经验!I109,人物升级经验表!C:C,1)+1,1)</f>
        <v>23</v>
      </c>
      <c r="K109" s="51">
        <f>I109-INDEX(人物升级经验表!C:C,MATCH(任务经验!I109,人物升级经验表!C:C,1),1)</f>
        <v>19750</v>
      </c>
      <c r="L109" s="51"/>
      <c r="M109" s="83">
        <f>IF((--B109)=0,1,IF((--B109)=-1,0,2))</f>
        <v>1</v>
      </c>
      <c r="N109" s="83"/>
    </row>
    <row r="110" spans="1:14">
      <c r="A110" s="58">
        <v>181154</v>
      </c>
      <c r="B110" s="58">
        <f>(--INDEX(任务列表!A:B,MATCH(A110,任务列表!A:A,0),2))</f>
        <v>0</v>
      </c>
      <c r="C110" s="82"/>
      <c r="D110" s="83">
        <v>5600</v>
      </c>
      <c r="E110" s="84">
        <v>4800</v>
      </c>
      <c r="F110" s="83">
        <v>6700</v>
      </c>
      <c r="G110" s="53">
        <f>VLOOKUP(VLOOKUP($J$10+4-1,宠物升级表!$A:$C,3,FALSE)+SUM($F$10:F110),宠物升级表!C:D,2,TRUE)+1</f>
        <v>28</v>
      </c>
      <c r="H110" s="83"/>
      <c r="I110" s="83">
        <f>SUM($D$2:D110)</f>
        <v>430150</v>
      </c>
      <c r="J110" s="51">
        <f>INDEX(人物升级经验表!A:A,MATCH(任务经验!I110,人物升级经验表!C:C,1)+1,1)</f>
        <v>23</v>
      </c>
      <c r="K110" s="51">
        <f>I110-INDEX(人物升级经验表!C:C,MATCH(任务经验!I110,人物升级经验表!C:C,1),1)</f>
        <v>25350</v>
      </c>
      <c r="L110" s="51"/>
      <c r="M110" s="83">
        <f>IF((--B110)=0,1,IF((--B110)=-1,0,2))</f>
        <v>1</v>
      </c>
      <c r="N110" s="83"/>
    </row>
    <row r="111" spans="1:14">
      <c r="A111" s="58">
        <v>181155</v>
      </c>
      <c r="B111" s="58">
        <f>(--INDEX(任务列表!A:B,MATCH(A111,任务列表!A:A,0),2))</f>
        <v>0</v>
      </c>
      <c r="C111" s="82"/>
      <c r="D111" s="83">
        <v>5600</v>
      </c>
      <c r="E111" s="84">
        <v>4800</v>
      </c>
      <c r="F111" s="83">
        <v>6700</v>
      </c>
      <c r="G111" s="53">
        <f>VLOOKUP(VLOOKUP($J$10+4-1,宠物升级表!$A:$C,3,FALSE)+SUM($F$10:F111),宠物升级表!C:D,2,TRUE)+1</f>
        <v>28</v>
      </c>
      <c r="H111" s="83"/>
      <c r="I111" s="83">
        <f>SUM($D$2:D111)</f>
        <v>435750</v>
      </c>
      <c r="J111" s="51">
        <f>INDEX(人物升级经验表!A:A,MATCH(任务经验!I111,人物升级经验表!C:C,1)+1,1)</f>
        <v>23</v>
      </c>
      <c r="K111" s="51">
        <f>I111-INDEX(人物升级经验表!C:C,MATCH(任务经验!I111,人物升级经验表!C:C,1),1)</f>
        <v>30950</v>
      </c>
      <c r="L111" s="51"/>
      <c r="M111" s="83">
        <f>IF((--B111)=0,1,IF((--B111)=-1,0,2))</f>
        <v>1</v>
      </c>
      <c r="N111" s="83"/>
    </row>
    <row r="112" spans="1:14">
      <c r="A112" s="54">
        <v>181156</v>
      </c>
      <c r="B112" s="54">
        <f>(--INDEX(任务列表!A:B,MATCH(A112,任务列表!A:A,0),2))</f>
        <v>0</v>
      </c>
      <c r="C112" s="85"/>
      <c r="D112" s="86">
        <v>5600</v>
      </c>
      <c r="E112" s="57">
        <v>4160</v>
      </c>
      <c r="F112" s="86">
        <v>7200</v>
      </c>
      <c r="G112" s="53">
        <f>VLOOKUP(VLOOKUP($J$10+4-1,宠物升级表!$A:$C,3,FALSE)+SUM($F$10:F112),宠物升级表!C:D,2,TRUE)+1</f>
        <v>28</v>
      </c>
      <c r="H112" s="86"/>
      <c r="I112" s="86">
        <f>SUM($D$2:D112)</f>
        <v>441350</v>
      </c>
      <c r="J112" s="51">
        <f>INDEX(人物升级经验表!A:A,MATCH(任务经验!I112,人物升级经验表!C:C,1)+1,1)</f>
        <v>23</v>
      </c>
      <c r="K112" s="51">
        <f>I112-INDEX(人物升级经验表!C:C,MATCH(任务经验!I112,人物升级经验表!C:C,1),1)</f>
        <v>36550</v>
      </c>
      <c r="L112" s="51"/>
      <c r="M112" s="86">
        <f>IF((--B111)=0,1,IF((--B111)=-1,0,2))</f>
        <v>1</v>
      </c>
      <c r="N112" s="86"/>
    </row>
    <row r="113" spans="1:14">
      <c r="A113" s="54">
        <v>181157</v>
      </c>
      <c r="B113" s="54">
        <f>(--INDEX(任务列表!A:B,MATCH(A113,任务列表!A:A,0),2))</f>
        <v>8514</v>
      </c>
      <c r="C113" s="85"/>
      <c r="D113" s="86">
        <v>10400</v>
      </c>
      <c r="E113" s="57">
        <v>4160</v>
      </c>
      <c r="F113" s="86">
        <v>7200</v>
      </c>
      <c r="G113" s="53">
        <f>VLOOKUP(VLOOKUP($J$10+4-1,宠物升级表!$A:$C,3,FALSE)+SUM($F$10:F113),宠物升级表!C:D,2,TRUE)+1</f>
        <v>28</v>
      </c>
      <c r="H113" s="86"/>
      <c r="I113" s="86">
        <f>SUM($D$2:D113)</f>
        <v>451750</v>
      </c>
      <c r="J113" s="51">
        <f>INDEX(人物升级经验表!A:A,MATCH(任务经验!I113,人物升级经验表!C:C,1)+1,1)</f>
        <v>24</v>
      </c>
      <c r="K113" s="51">
        <f>I113-INDEX(人物升级经验表!C:C,MATCH(任务经验!I113,人物升级经验表!C:C,1),1)</f>
        <v>10150</v>
      </c>
      <c r="L113" s="51"/>
      <c r="M113" s="86">
        <f t="shared" ref="M113:M121" si="29">IF((--B113)=0,1,IF((--B113)=-1,0,2))</f>
        <v>2</v>
      </c>
      <c r="N113" s="86"/>
    </row>
    <row r="114" spans="1:14">
      <c r="A114" s="54">
        <v>181158</v>
      </c>
      <c r="B114" s="54">
        <f>(--INDEX(任务列表!A:B,MATCH(A114,任务列表!A:A,0),2))</f>
        <v>0</v>
      </c>
      <c r="C114" s="85"/>
      <c r="D114" s="86">
        <v>5600</v>
      </c>
      <c r="E114" s="57">
        <v>4160</v>
      </c>
      <c r="F114" s="86">
        <v>7200</v>
      </c>
      <c r="G114" s="53">
        <f>VLOOKUP(VLOOKUP($J$10+4-1,宠物升级表!$A:$C,3,FALSE)+SUM($F$10:F114),宠物升级表!C:D,2,TRUE)+1</f>
        <v>28</v>
      </c>
      <c r="H114" s="86"/>
      <c r="I114" s="86">
        <f>SUM($D$2:D114)</f>
        <v>457350</v>
      </c>
      <c r="J114" s="51">
        <f>INDEX(人物升级经验表!A:A,MATCH(任务经验!I114,人物升级经验表!C:C,1)+1,1)</f>
        <v>24</v>
      </c>
      <c r="K114" s="51">
        <f>I114-INDEX(人物升级经验表!C:C,MATCH(任务经验!I114,人物升级经验表!C:C,1),1)</f>
        <v>15750</v>
      </c>
      <c r="L114" s="51"/>
      <c r="M114" s="86">
        <f>IF((--B114)=0,1,IF((--B114)=-1,0,2))</f>
        <v>1</v>
      </c>
      <c r="N114" s="86"/>
    </row>
    <row r="115" spans="1:14">
      <c r="A115" s="54">
        <v>181159</v>
      </c>
      <c r="B115" s="54">
        <f>(--INDEX(任务列表!A:B,MATCH(A115,任务列表!A:A,0),2))</f>
        <v>0</v>
      </c>
      <c r="C115" s="85"/>
      <c r="D115" s="86">
        <v>5600</v>
      </c>
      <c r="E115" s="57">
        <v>4160</v>
      </c>
      <c r="F115" s="86">
        <v>7200</v>
      </c>
      <c r="G115" s="53">
        <f>VLOOKUP(VLOOKUP($J$10+4-1,宠物升级表!$A:$C,3,FALSE)+SUM($F$10:F115),宠物升级表!C:D,2,TRUE)+1</f>
        <v>29</v>
      </c>
      <c r="H115" s="86"/>
      <c r="I115" s="86">
        <f>SUM($D$2:D115)</f>
        <v>462950</v>
      </c>
      <c r="J115" s="51">
        <f>INDEX(人物升级经验表!A:A,MATCH(任务经验!I115,人物升级经验表!C:C,1)+1,1)</f>
        <v>24</v>
      </c>
      <c r="K115" s="51">
        <f>I115-INDEX(人物升级经验表!C:C,MATCH(任务经验!I115,人物升级经验表!C:C,1),1)</f>
        <v>21350</v>
      </c>
      <c r="L115" s="51"/>
      <c r="M115" s="86">
        <f>IF((--B115)=0,1,IF((--B115)=-1,0,2))</f>
        <v>1</v>
      </c>
      <c r="N115" s="86"/>
    </row>
    <row r="116" spans="1:14">
      <c r="A116" s="54">
        <v>181160</v>
      </c>
      <c r="B116" s="54">
        <f>(--INDEX(任务列表!A:B,MATCH(A116,任务列表!A:A,0),2))</f>
        <v>8515</v>
      </c>
      <c r="C116" s="85"/>
      <c r="D116" s="86">
        <v>10400</v>
      </c>
      <c r="E116" s="57">
        <v>4160</v>
      </c>
      <c r="F116" s="86">
        <v>7200</v>
      </c>
      <c r="G116" s="53">
        <f>VLOOKUP(VLOOKUP($J$10+4-1,宠物升级表!$A:$C,3,FALSE)+SUM($F$10:F116),宠物升级表!C:D,2,TRUE)+1</f>
        <v>29</v>
      </c>
      <c r="H116" s="86"/>
      <c r="I116" s="86">
        <f>SUM($D$2:D116)</f>
        <v>473350</v>
      </c>
      <c r="J116" s="51">
        <f>INDEX(人物升级经验表!A:A,MATCH(任务经验!I116,人物升级经验表!C:C,1)+1,1)</f>
        <v>24</v>
      </c>
      <c r="K116" s="51">
        <f>I116-INDEX(人物升级经验表!C:C,MATCH(任务经验!I116,人物升级经验表!C:C,1),1)</f>
        <v>31750</v>
      </c>
      <c r="L116" s="51"/>
      <c r="M116" s="86">
        <f>IF((--B116)=0,1,IF((--B116)=-1,0,2))</f>
        <v>2</v>
      </c>
      <c r="N116" s="86"/>
    </row>
    <row r="117" spans="1:14">
      <c r="A117" s="54">
        <v>181161</v>
      </c>
      <c r="B117" s="54">
        <f>(--INDEX(任务列表!A:B,MATCH(A117,任务列表!A:A,0),2))</f>
        <v>0</v>
      </c>
      <c r="C117" s="85"/>
      <c r="D117" s="86">
        <v>5600</v>
      </c>
      <c r="E117" s="57">
        <v>4160</v>
      </c>
      <c r="F117" s="86">
        <v>7200</v>
      </c>
      <c r="G117" s="53">
        <f>VLOOKUP(VLOOKUP($J$10+4-1,宠物升级表!$A:$C,3,FALSE)+SUM($F$10:F117),宠物升级表!C:D,2,TRUE)+1</f>
        <v>29</v>
      </c>
      <c r="H117" s="86"/>
      <c r="I117" s="86">
        <f>SUM($D$2:D117)</f>
        <v>478950</v>
      </c>
      <c r="J117" s="51">
        <f>INDEX(人物升级经验表!A:A,MATCH(任务经验!I117,人物升级经验表!C:C,1)+1,1)</f>
        <v>24</v>
      </c>
      <c r="K117" s="51">
        <f>I117-INDEX(人物升级经验表!C:C,MATCH(任务经验!I117,人物升级经验表!C:C,1),1)</f>
        <v>37350</v>
      </c>
      <c r="L117" s="51"/>
      <c r="M117" s="86">
        <f>IF((--B117)=0,1,IF((--B117)=-1,0,2))</f>
        <v>1</v>
      </c>
      <c r="N117" s="86"/>
    </row>
    <row r="118" spans="1:14">
      <c r="A118" s="58">
        <v>181162</v>
      </c>
      <c r="B118" s="58">
        <f>(--INDEX(任务列表!A:B,MATCH(A118,任务列表!A:A,0),2))</f>
        <v>0</v>
      </c>
      <c r="C118" s="82"/>
      <c r="D118" s="83">
        <v>5700</v>
      </c>
      <c r="E118" s="84">
        <v>4330</v>
      </c>
      <c r="F118" s="83">
        <v>8500</v>
      </c>
      <c r="G118" s="53">
        <f>VLOOKUP(VLOOKUP($J$10+4-1,宠物升级表!$A:$C,3,FALSE)+SUM($F$10:F118),宠物升级表!C:D,2,TRUE)+1</f>
        <v>29</v>
      </c>
      <c r="H118" s="83"/>
      <c r="I118" s="83">
        <f>SUM($D$2:D118)</f>
        <v>484650</v>
      </c>
      <c r="J118" s="51">
        <f>INDEX(人物升级经验表!A:A,MATCH(任务经验!I118,人物升级经验表!C:C,1)+1,1)</f>
        <v>25</v>
      </c>
      <c r="K118" s="51">
        <f>I118-INDEX(人物升级经验表!C:C,MATCH(任务经验!I118,人物升级经验表!C:C,1),1)</f>
        <v>4650</v>
      </c>
      <c r="L118" s="51"/>
      <c r="M118" s="83">
        <f>IF((--B118)=0,1,IF((--B118)=-1,0,2))</f>
        <v>1</v>
      </c>
      <c r="N118" s="83"/>
    </row>
    <row r="119" spans="1:14">
      <c r="A119" s="58">
        <v>181163</v>
      </c>
      <c r="B119" s="58">
        <f>(--INDEX(任务列表!A:B,MATCH(A119,任务列表!A:A,0),2))</f>
        <v>0</v>
      </c>
      <c r="C119" s="82"/>
      <c r="D119" s="83">
        <v>5700</v>
      </c>
      <c r="E119" s="84">
        <v>4330</v>
      </c>
      <c r="F119" s="83">
        <v>8500</v>
      </c>
      <c r="G119" s="53">
        <f>VLOOKUP(VLOOKUP($J$10+4-1,宠物升级表!$A:$C,3,FALSE)+SUM($F$10:F119),宠物升级表!C:D,2,TRUE)+1</f>
        <v>29</v>
      </c>
      <c r="H119" s="83"/>
      <c r="I119" s="83">
        <f>SUM($D$2:D119)</f>
        <v>490350</v>
      </c>
      <c r="J119" s="51">
        <f>INDEX(人物升级经验表!A:A,MATCH(任务经验!I119,人物升级经验表!C:C,1)+1,1)</f>
        <v>25</v>
      </c>
      <c r="K119" s="51">
        <f>I119-INDEX(人物升级经验表!C:C,MATCH(任务经验!I119,人物升级经验表!C:C,1),1)</f>
        <v>10350</v>
      </c>
      <c r="L119" s="51"/>
      <c r="M119" s="83">
        <f>IF((--B119)=0,1,IF((--B119)=-1,0,2))</f>
        <v>1</v>
      </c>
      <c r="N119" s="83"/>
    </row>
    <row r="120" spans="1:14">
      <c r="A120" s="58">
        <v>181164</v>
      </c>
      <c r="B120" s="58">
        <f>(--INDEX(任务列表!A:B,MATCH(A120,任务列表!A:A,0),2))</f>
        <v>0</v>
      </c>
      <c r="C120" s="82"/>
      <c r="D120" s="83">
        <v>5700</v>
      </c>
      <c r="E120" s="84">
        <v>4330</v>
      </c>
      <c r="F120" s="83">
        <v>8500</v>
      </c>
      <c r="G120" s="53">
        <f>VLOOKUP(VLOOKUP($J$10+4-1,宠物升级表!$A:$C,3,FALSE)+SUM($F$10:F120),宠物升级表!C:D,2,TRUE)+1</f>
        <v>30</v>
      </c>
      <c r="H120" s="83"/>
      <c r="I120" s="83">
        <f>SUM($D$2:D120)</f>
        <v>496050</v>
      </c>
      <c r="J120" s="51">
        <f>INDEX(人物升级经验表!A:A,MATCH(任务经验!I120,人物升级经验表!C:C,1)+1,1)</f>
        <v>25</v>
      </c>
      <c r="K120" s="51">
        <f>I120-INDEX(人物升级经验表!C:C,MATCH(任务经验!I120,人物升级经验表!C:C,1),1)</f>
        <v>16050</v>
      </c>
      <c r="L120" s="51"/>
      <c r="M120" s="83">
        <f>IF((--B120)=0,1,IF((--B120)=-1,0,2))</f>
        <v>1</v>
      </c>
      <c r="N120" s="83"/>
    </row>
    <row r="121" spans="1:14">
      <c r="A121" s="58">
        <v>181165</v>
      </c>
      <c r="B121" s="58">
        <f>(--INDEX(任务列表!A:B,MATCH(A121,任务列表!A:A,0),2))</f>
        <v>0</v>
      </c>
      <c r="C121" s="82"/>
      <c r="D121" s="83">
        <v>5700</v>
      </c>
      <c r="E121" s="84">
        <v>4330</v>
      </c>
      <c r="F121" s="83">
        <v>8500</v>
      </c>
      <c r="G121" s="53">
        <f>VLOOKUP(VLOOKUP($J$10+4-1,宠物升级表!$A:$C,3,FALSE)+SUM($F$10:F121),宠物升级表!C:D,2,TRUE)+1</f>
        <v>30</v>
      </c>
      <c r="H121" s="83"/>
      <c r="I121" s="83">
        <f>SUM($D$2:D121)</f>
        <v>501750</v>
      </c>
      <c r="J121" s="51">
        <f>INDEX(人物升级经验表!A:A,MATCH(任务经验!I121,人物升级经验表!C:C,1)+1,1)</f>
        <v>25</v>
      </c>
      <c r="K121" s="51">
        <f>I121-INDEX(人物升级经验表!C:C,MATCH(任务经验!I121,人物升级经验表!C:C,1),1)</f>
        <v>21750</v>
      </c>
      <c r="L121" s="51"/>
      <c r="M121" s="83">
        <f>IF((--B121)=0,1,IF((--B121)=-1,0,2))</f>
        <v>1</v>
      </c>
      <c r="N121" s="83"/>
    </row>
    <row r="122" spans="1:14">
      <c r="A122" s="58">
        <v>181166</v>
      </c>
      <c r="B122" s="58">
        <f>(--INDEX(任务列表!A:B,MATCH(A122,任务列表!A:A,0),2))</f>
        <v>8516</v>
      </c>
      <c r="C122" s="82"/>
      <c r="D122" s="83">
        <v>11400</v>
      </c>
      <c r="E122" s="84">
        <v>4330</v>
      </c>
      <c r="F122" s="83">
        <v>8500</v>
      </c>
      <c r="G122" s="53">
        <f>VLOOKUP(VLOOKUP($J$10+4-1,宠物升级表!$A:$C,3,FALSE)+SUM($F$10:F122),宠物升级表!C:D,2,TRUE)+1</f>
        <v>30</v>
      </c>
      <c r="H122" s="83"/>
      <c r="I122" s="83">
        <f>SUM($D$2:D122)</f>
        <v>513150</v>
      </c>
      <c r="J122" s="51">
        <f>INDEX(人物升级经验表!A:A,MATCH(任务经验!I122,人物升级经验表!C:C,1)+1,1)</f>
        <v>25</v>
      </c>
      <c r="K122" s="51">
        <f>I122-INDEX(人物升级经验表!C:C,MATCH(任务经验!I122,人物升级经验表!C:C,1),1)</f>
        <v>33150</v>
      </c>
      <c r="L122" s="51"/>
      <c r="M122" s="83">
        <f>IF((--B121)=0,1,IF((--B121)=-1,0,2))</f>
        <v>1</v>
      </c>
      <c r="N122" s="83"/>
    </row>
    <row r="123" spans="1:14">
      <c r="A123" s="58">
        <v>181167</v>
      </c>
      <c r="B123" s="58">
        <f>(--INDEX(任务列表!A:B,MATCH(A123,任务列表!A:A,0),2))</f>
        <v>0</v>
      </c>
      <c r="C123" s="82"/>
      <c r="D123" s="83">
        <v>5700</v>
      </c>
      <c r="E123" s="84">
        <v>4330</v>
      </c>
      <c r="F123" s="83">
        <v>8500</v>
      </c>
      <c r="G123" s="53">
        <f>VLOOKUP(VLOOKUP($J$10+4-1,宠物升级表!$A:$C,3,FALSE)+SUM($F$10:F123),宠物升级表!C:D,2,TRUE)+1</f>
        <v>30</v>
      </c>
      <c r="H123" s="83"/>
      <c r="I123" s="83">
        <f>SUM($D$2:D123)</f>
        <v>518850</v>
      </c>
      <c r="J123" s="51">
        <f>INDEX(人物升级经验表!A:A,MATCH(任务经验!I123,人物升级经验表!C:C,1)+1,1)</f>
        <v>25</v>
      </c>
      <c r="K123" s="51">
        <f>I123-INDEX(人物升级经验表!C:C,MATCH(任务经验!I123,人物升级经验表!C:C,1),1)</f>
        <v>38850</v>
      </c>
      <c r="L123" s="51"/>
      <c r="M123" s="83">
        <f t="shared" ref="M123:M128" si="30">IF((--B123)=0,1,IF((--B123)=-1,0,2))</f>
        <v>1</v>
      </c>
      <c r="N123" s="83"/>
    </row>
    <row r="124" spans="1:14">
      <c r="A124" s="54">
        <v>181168</v>
      </c>
      <c r="B124" s="54">
        <f>(--INDEX(任务列表!A:B,MATCH(A124,任务列表!A:A,0),2))</f>
        <v>0</v>
      </c>
      <c r="C124" s="85"/>
      <c r="D124" s="86">
        <v>6880</v>
      </c>
      <c r="E124" s="57">
        <v>4500</v>
      </c>
      <c r="F124" s="86">
        <v>9600</v>
      </c>
      <c r="G124" s="53">
        <f>VLOOKUP(VLOOKUP($J$10+4-1,宠物升级表!$A:$C,3,FALSE)+SUM($F$10:F124),宠物升级表!C:D,2,TRUE)+1</f>
        <v>30</v>
      </c>
      <c r="H124" s="86"/>
      <c r="I124" s="86">
        <f>SUM($D$2:D124)</f>
        <v>525730</v>
      </c>
      <c r="J124" s="51">
        <f>INDEX(人物升级经验表!A:A,MATCH(任务经验!I124,人物升级经验表!C:C,1)+1,1)</f>
        <v>26</v>
      </c>
      <c r="K124" s="51">
        <f>I124-INDEX(人物升级经验表!C:C,MATCH(任务经验!I124,人物升级经验表!C:C,1),1)</f>
        <v>5730</v>
      </c>
      <c r="L124" s="51"/>
      <c r="M124" s="86">
        <f>IF((--B124)=0,1,IF((--B124)=-1,0,2))</f>
        <v>1</v>
      </c>
      <c r="N124" s="86"/>
    </row>
    <row r="125" spans="1:14">
      <c r="A125" s="54">
        <v>181169</v>
      </c>
      <c r="B125" s="54">
        <f>(--INDEX(任务列表!A:B,MATCH(A125,任务列表!A:A,0),2))</f>
        <v>0</v>
      </c>
      <c r="C125" s="85"/>
      <c r="D125" s="86">
        <v>6880</v>
      </c>
      <c r="E125" s="57">
        <v>4500</v>
      </c>
      <c r="F125" s="86">
        <v>9600</v>
      </c>
      <c r="G125" s="53">
        <f>VLOOKUP(VLOOKUP($J$10+4-1,宠物升级表!$A:$C,3,FALSE)+SUM($F$10:F125),宠物升级表!C:D,2,TRUE)+1</f>
        <v>31</v>
      </c>
      <c r="H125" s="86"/>
      <c r="I125" s="86">
        <f>SUM($D$2:D125)</f>
        <v>532610</v>
      </c>
      <c r="J125" s="51">
        <f>INDEX(人物升级经验表!A:A,MATCH(任务经验!I125,人物升级经验表!C:C,1)+1,1)</f>
        <v>26</v>
      </c>
      <c r="K125" s="51">
        <f>I125-INDEX(人物升级经验表!C:C,MATCH(任务经验!I125,人物升级经验表!C:C,1),1)</f>
        <v>12610</v>
      </c>
      <c r="L125" s="51"/>
      <c r="M125" s="86">
        <f>IF((--B125)=0,1,IF((--B125)=-1,0,2))</f>
        <v>1</v>
      </c>
      <c r="N125" s="86"/>
    </row>
    <row r="126" spans="1:14">
      <c r="A126" s="54">
        <v>181170</v>
      </c>
      <c r="B126" s="54">
        <f>(--INDEX(任务列表!A:B,MATCH(A126,任务列表!A:A,0),2))</f>
        <v>8517</v>
      </c>
      <c r="C126" s="85"/>
      <c r="D126" s="86">
        <v>13200</v>
      </c>
      <c r="E126" s="57">
        <v>4500</v>
      </c>
      <c r="F126" s="86">
        <v>9600</v>
      </c>
      <c r="G126" s="53">
        <f>VLOOKUP(VLOOKUP($J$10+4-1,宠物升级表!$A:$C,3,FALSE)+SUM($F$10:F126),宠物升级表!C:D,2,TRUE)+1</f>
        <v>31</v>
      </c>
      <c r="H126" s="86"/>
      <c r="I126" s="86">
        <f>SUM($D$2:D126)</f>
        <v>545810</v>
      </c>
      <c r="J126" s="51">
        <f>INDEX(人物升级经验表!A:A,MATCH(任务经验!I126,人物升级经验表!C:C,1)+1,1)</f>
        <v>26</v>
      </c>
      <c r="K126" s="51">
        <f>I126-INDEX(人物升级经验表!C:C,MATCH(任务经验!I126,人物升级经验表!C:C,1),1)</f>
        <v>25810</v>
      </c>
      <c r="L126" s="51"/>
      <c r="M126" s="86">
        <f>IF((--B126)=0,1,IF((--B126)=-1,0,2))</f>
        <v>2</v>
      </c>
      <c r="N126" s="86"/>
    </row>
    <row r="127" spans="1:14">
      <c r="A127" s="54">
        <v>181171</v>
      </c>
      <c r="B127" s="54">
        <f>(--INDEX(任务列表!A:B,MATCH(A127,任务列表!A:A,0),2))</f>
        <v>8518</v>
      </c>
      <c r="C127" s="85"/>
      <c r="D127" s="86">
        <v>13200</v>
      </c>
      <c r="E127" s="57">
        <v>4500</v>
      </c>
      <c r="F127" s="86">
        <v>9600</v>
      </c>
      <c r="G127" s="53">
        <f>VLOOKUP(VLOOKUP($J$10+4-1,宠物升级表!$A:$C,3,FALSE)+SUM($F$10:F127),宠物升级表!C:D,2,TRUE)+1</f>
        <v>31</v>
      </c>
      <c r="H127" s="86"/>
      <c r="I127" s="86">
        <f>SUM($D$2:D127)</f>
        <v>559010</v>
      </c>
      <c r="J127" s="51">
        <f>INDEX(人物升级经验表!A:A,MATCH(任务经验!I127,人物升级经验表!C:C,1)+1,1)</f>
        <v>26</v>
      </c>
      <c r="K127" s="51">
        <f>I127-INDEX(人物升级经验表!C:C,MATCH(任务经验!I127,人物升级经验表!C:C,1),1)</f>
        <v>39010</v>
      </c>
      <c r="L127" s="51"/>
      <c r="M127" s="86">
        <f>IF((--B127)=0,1,IF((--B127)=-1,0,2))</f>
        <v>2</v>
      </c>
      <c r="N127" s="86"/>
    </row>
    <row r="128" spans="1:14">
      <c r="A128" s="54">
        <v>181172</v>
      </c>
      <c r="B128" s="54">
        <f>(--INDEX(任务列表!A:B,MATCH(A128,任务列表!A:A,0),2))</f>
        <v>0</v>
      </c>
      <c r="C128" s="85"/>
      <c r="D128" s="86">
        <v>6880</v>
      </c>
      <c r="E128" s="57">
        <v>4500</v>
      </c>
      <c r="F128" s="86">
        <v>9600</v>
      </c>
      <c r="G128" s="53">
        <f>VLOOKUP(VLOOKUP($J$10+4-1,宠物升级表!$A:$C,3,FALSE)+SUM($F$10:F128),宠物升级表!C:D,2,TRUE)+1</f>
        <v>31</v>
      </c>
      <c r="H128" s="86"/>
      <c r="I128" s="86">
        <f>SUM($D$2:D128)</f>
        <v>565890</v>
      </c>
      <c r="J128" s="51">
        <f>INDEX(人物升级经验表!A:A,MATCH(任务经验!I128,人物升级经验表!C:C,1)+1,1)</f>
        <v>27</v>
      </c>
      <c r="K128" s="51">
        <f>I128-INDEX(人物升级经验表!C:C,MATCH(任务经验!I128,人物升级经验表!C:C,1),1)</f>
        <v>4290</v>
      </c>
      <c r="L128" s="51"/>
      <c r="M128" s="86">
        <f>IF((--B128)=0,1,IF((--B128)=-1,0,2))</f>
        <v>1</v>
      </c>
      <c r="N128" s="86"/>
    </row>
    <row r="129" spans="1:14">
      <c r="A129" s="54">
        <v>600010</v>
      </c>
      <c r="B129" s="54">
        <f>(--INDEX(任务列表!A:B,MATCH(A129,任务列表!A:A,0),2))</f>
        <v>0</v>
      </c>
      <c r="C129" s="85"/>
      <c r="D129" s="86">
        <v>6880</v>
      </c>
      <c r="E129" s="57">
        <v>4500</v>
      </c>
      <c r="F129" s="86">
        <v>9600</v>
      </c>
      <c r="G129" s="53">
        <f>VLOOKUP(VLOOKUP($J$10+4-1,宠物升级表!$A:$C,3,FALSE)+SUM($F$10:F129),宠物升级表!C:D,2,TRUE)+1</f>
        <v>31</v>
      </c>
      <c r="H129" s="86"/>
      <c r="I129" s="86">
        <f>SUM($D$2:D129)</f>
        <v>572770</v>
      </c>
      <c r="J129" s="51">
        <f>INDEX(人物升级经验表!A:A,MATCH(任务经验!I129,人物升级经验表!C:C,1)+1,1)</f>
        <v>27</v>
      </c>
      <c r="K129" s="51">
        <f>I129-INDEX(人物升级经验表!C:C,MATCH(任务经验!I129,人物升级经验表!C:C,1),1)</f>
        <v>11170</v>
      </c>
      <c r="L129" s="51"/>
      <c r="M129" s="86">
        <f t="shared" ref="M129:M131" si="31">IF((--B119)=0,1,IF((--B119)=-1,0,2))</f>
        <v>1</v>
      </c>
      <c r="N129" s="86"/>
    </row>
    <row r="130" spans="1:14">
      <c r="A130" s="58">
        <v>600011</v>
      </c>
      <c r="B130" s="58">
        <f>(--INDEX(任务列表!A:B,MATCH(A130,任务列表!A:A,0),2))</f>
        <v>0</v>
      </c>
      <c r="C130" s="82"/>
      <c r="D130" s="83">
        <v>6880</v>
      </c>
      <c r="E130" s="84">
        <v>4000</v>
      </c>
      <c r="F130" s="83">
        <v>9600</v>
      </c>
      <c r="G130" s="53">
        <f>VLOOKUP(VLOOKUP($J$10+4-1,宠物升级表!$A:$C,3,FALSE)+SUM($F$10:F130),宠物升级表!C:D,2,TRUE)+1</f>
        <v>32</v>
      </c>
      <c r="H130" s="83"/>
      <c r="I130" s="83">
        <f>SUM($D$2:D130)</f>
        <v>579650</v>
      </c>
      <c r="J130" s="51">
        <f>INDEX(人物升级经验表!A:A,MATCH(任务经验!I130,人物升级经验表!C:C,1)+1,1)</f>
        <v>27</v>
      </c>
      <c r="K130" s="51">
        <f>I130-INDEX(人物升级经验表!C:C,MATCH(任务经验!I130,人物升级经验表!C:C,1),1)</f>
        <v>18050</v>
      </c>
      <c r="L130" s="51"/>
      <c r="M130" s="83">
        <f>IF((--B120)=0,1,IF((--B120)=-1,0,2))</f>
        <v>1</v>
      </c>
      <c r="N130" s="83"/>
    </row>
    <row r="131" spans="1:14">
      <c r="A131" s="58">
        <v>600012</v>
      </c>
      <c r="B131" s="58">
        <f>(--INDEX(任务列表!A:B,MATCH(A131,任务列表!A:A,0),2))</f>
        <v>8602</v>
      </c>
      <c r="C131" s="82"/>
      <c r="D131" s="83">
        <v>13200</v>
      </c>
      <c r="E131" s="84">
        <v>4000</v>
      </c>
      <c r="F131" s="83">
        <v>9600</v>
      </c>
      <c r="G131" s="53">
        <f>VLOOKUP(VLOOKUP($J$10+4-1,宠物升级表!$A:$C,3,FALSE)+SUM($F$10:F131),宠物升级表!C:D,2,TRUE)+1</f>
        <v>32</v>
      </c>
      <c r="H131" s="83"/>
      <c r="I131" s="83">
        <f>SUM($D$2:D131)</f>
        <v>592850</v>
      </c>
      <c r="J131" s="51">
        <f>INDEX(人物升级经验表!A:A,MATCH(任务经验!I131,人物升级经验表!C:C,1)+1,1)</f>
        <v>27</v>
      </c>
      <c r="K131" s="51">
        <f>I131-INDEX(人物升级经验表!C:C,MATCH(任务经验!I131,人物升级经验表!C:C,1),1)</f>
        <v>31250</v>
      </c>
      <c r="L131" s="51"/>
      <c r="M131" s="83">
        <f>IF((--B121)=0,1,IF((--B121)=-1,0,2))</f>
        <v>1</v>
      </c>
      <c r="N131" s="83"/>
    </row>
    <row r="132" spans="1:14">
      <c r="A132" s="58">
        <v>600013</v>
      </c>
      <c r="B132" s="58">
        <f>(--INDEX(任务列表!A:B,MATCH(A132,任务列表!A:A,0),2))</f>
        <v>0</v>
      </c>
      <c r="C132" s="82"/>
      <c r="D132" s="83">
        <v>6880</v>
      </c>
      <c r="E132" s="84">
        <v>4000</v>
      </c>
      <c r="F132" s="83">
        <v>9600</v>
      </c>
      <c r="G132" s="53">
        <f>VLOOKUP(VLOOKUP($J$10+4-1,宠物升级表!$A:$C,3,FALSE)+SUM($F$10:F132),宠物升级表!C:D,2,TRUE)+1</f>
        <v>32</v>
      </c>
      <c r="H132" s="83"/>
      <c r="I132" s="83">
        <f>SUM($D$2:D132)</f>
        <v>599730</v>
      </c>
      <c r="J132" s="51">
        <f>INDEX(人物升级经验表!A:A,MATCH(任务经验!I132,人物升级经验表!C:C,1)+1,1)</f>
        <v>27</v>
      </c>
      <c r="K132" s="51">
        <f>I132-INDEX(人物升级经验表!C:C,MATCH(任务经验!I132,人物升级经验表!C:C,1),1)</f>
        <v>38130</v>
      </c>
      <c r="L132" s="51"/>
      <c r="M132" s="83">
        <f>IF((--B121)=0,1,IF((--B121)=-1,0,2))</f>
        <v>1</v>
      </c>
      <c r="N132" s="83"/>
    </row>
    <row r="133" spans="1:14">
      <c r="A133" s="58">
        <v>600014</v>
      </c>
      <c r="B133" s="58">
        <f>(--INDEX(任务列表!A:B,MATCH(A133,任务列表!A:A,0),2))</f>
        <v>0</v>
      </c>
      <c r="C133" s="82"/>
      <c r="D133" s="83">
        <v>6880</v>
      </c>
      <c r="E133" s="84">
        <v>4000</v>
      </c>
      <c r="F133" s="83">
        <v>9600</v>
      </c>
      <c r="G133" s="53">
        <f>VLOOKUP(VLOOKUP($J$10+4-1,宠物升级表!$A:$C,3,FALSE)+SUM($F$10:F133),宠物升级表!C:D,2,TRUE)+1</f>
        <v>32</v>
      </c>
      <c r="H133" s="83"/>
      <c r="I133" s="83">
        <f>SUM($D$2:D133)</f>
        <v>606610</v>
      </c>
      <c r="J133" s="51">
        <f>INDEX(人物升级经验表!A:A,MATCH(任务经验!I133,人物升级经验表!C:C,1)+1,1)</f>
        <v>27</v>
      </c>
      <c r="K133" s="51">
        <f>I133-INDEX(人物升级经验表!C:C,MATCH(任务经验!I133,人物升级经验表!C:C,1),1)</f>
        <v>45010</v>
      </c>
      <c r="L133" s="51"/>
      <c r="M133" s="83">
        <f t="shared" ref="M133:M138" si="32">IF((--B123)=0,1,IF((--B123)=-1,0,2))</f>
        <v>1</v>
      </c>
      <c r="N133" s="83"/>
    </row>
    <row r="134" spans="1:20">
      <c r="A134" s="58">
        <v>600015</v>
      </c>
      <c r="B134" s="58">
        <f>(--INDEX(任务列表!A:B,MATCH(A134,任务列表!A:A,0),2))</f>
        <v>0</v>
      </c>
      <c r="C134" s="82"/>
      <c r="D134" s="83">
        <v>6880</v>
      </c>
      <c r="E134" s="84">
        <v>4000</v>
      </c>
      <c r="F134" s="83">
        <v>9600</v>
      </c>
      <c r="G134" s="53">
        <f>VLOOKUP(VLOOKUP($J$10+4-1,宠物升级表!$A:$C,3,FALSE)+SUM($F$10:F134),宠物升级表!C:D,2,TRUE)+1</f>
        <v>32</v>
      </c>
      <c r="H134" s="83"/>
      <c r="I134" s="83">
        <f>SUM($D$2:D134)</f>
        <v>613490</v>
      </c>
      <c r="J134" s="51">
        <f>INDEX(人物升级经验表!A:A,MATCH(任务经验!I134,人物升级经验表!C:C,1)+1,1)</f>
        <v>27</v>
      </c>
      <c r="K134" s="51">
        <f>I134-INDEX(人物升级经验表!C:C,MATCH(任务经验!I134,人物升级经验表!C:C,1),1)</f>
        <v>51890</v>
      </c>
      <c r="L134" s="51"/>
      <c r="M134" s="83">
        <f>IF((--B124)=0,1,IF((--B124)=-1,0,2))</f>
        <v>1</v>
      </c>
      <c r="N134" s="83"/>
      <c r="R134" s="87" t="s">
        <v>45</v>
      </c>
      <c r="T134" s="46">
        <v>326528</v>
      </c>
    </row>
    <row r="135" spans="1:19">
      <c r="A135" s="58">
        <v>600016</v>
      </c>
      <c r="B135" s="58">
        <f>(--INDEX(任务列表!A:B,MATCH(A135,任务列表!A:A,0),2))</f>
        <v>8603</v>
      </c>
      <c r="C135" s="82"/>
      <c r="D135" s="83">
        <v>13200</v>
      </c>
      <c r="E135" s="84">
        <v>4000</v>
      </c>
      <c r="F135" s="83">
        <v>9600</v>
      </c>
      <c r="G135" s="53">
        <f>VLOOKUP(VLOOKUP($J$10+4-1,宠物升级表!$A:$C,3,FALSE)+SUM($F$10:F135),宠物升级表!C:D,2,TRUE)+1</f>
        <v>32</v>
      </c>
      <c r="H135" s="83"/>
      <c r="I135" s="83">
        <f>SUM($D$2:D135)</f>
        <v>626690</v>
      </c>
      <c r="J135" s="51">
        <f>INDEX(人物升级经验表!A:A,MATCH(任务经验!I135,人物升级经验表!C:C,1)+1,1)</f>
        <v>28</v>
      </c>
      <c r="K135" s="51">
        <f>I135-INDEX(人物升级经验表!C:C,MATCH(任务经验!I135,人物升级经验表!C:C,1),1)</f>
        <v>5978</v>
      </c>
      <c r="L135" s="51"/>
      <c r="M135" s="83">
        <f>IF((--B125)=0,1,IF((--B125)=-1,0,2))</f>
        <v>1</v>
      </c>
      <c r="N135" s="83"/>
      <c r="R135" s="87" t="s">
        <v>46</v>
      </c>
      <c r="S135" s="46">
        <v>2255728</v>
      </c>
    </row>
    <row r="136" spans="1:14">
      <c r="A136" s="58">
        <v>600017</v>
      </c>
      <c r="B136" s="58">
        <f>(--INDEX(任务列表!A:B,MATCH(A136,任务列表!A:A,0),2))</f>
        <v>0</v>
      </c>
      <c r="C136" s="82"/>
      <c r="D136" s="83">
        <v>6880</v>
      </c>
      <c r="E136" s="84">
        <v>4000</v>
      </c>
      <c r="F136" s="83">
        <v>9600</v>
      </c>
      <c r="G136" s="53">
        <f>VLOOKUP(VLOOKUP($J$10+4-1,宠物升级表!$A:$C,3,FALSE)+SUM($F$10:F136),宠物升级表!C:D,2,TRUE)+1</f>
        <v>33</v>
      </c>
      <c r="H136" s="83"/>
      <c r="I136" s="83">
        <f>SUM($D$2:D136)</f>
        <v>633570</v>
      </c>
      <c r="J136" s="51">
        <f>INDEX(人物升级经验表!A:A,MATCH(任务经验!I136,人物升级经验表!C:C,1)+1,1)</f>
        <v>28</v>
      </c>
      <c r="K136" s="51">
        <f>I136-INDEX(人物升级经验表!C:C,MATCH(任务经验!I136,人物升级经验表!C:C,1),1)</f>
        <v>12858</v>
      </c>
      <c r="L136" s="51"/>
      <c r="M136" s="83">
        <f>IF((--B126)=0,1,IF((--B126)=-1,0,2))</f>
        <v>2</v>
      </c>
      <c r="N136" s="83"/>
    </row>
    <row r="137" spans="1:18">
      <c r="A137" s="76">
        <v>600018</v>
      </c>
      <c r="B137" s="76">
        <f>(--INDEX(任务列表!A:B,MATCH(A137,任务列表!A:A,0),2))</f>
        <v>0</v>
      </c>
      <c r="C137" s="77"/>
      <c r="D137" s="78">
        <v>6880</v>
      </c>
      <c r="E137" s="79">
        <v>4140</v>
      </c>
      <c r="F137" s="78">
        <v>9650</v>
      </c>
      <c r="G137" s="53">
        <f>VLOOKUP(VLOOKUP($J$10+4-1,宠物升级表!$A:$C,3,FALSE)+SUM($F$10:F137),宠物升级表!C:D,2,TRUE)+1</f>
        <v>33</v>
      </c>
      <c r="H137" s="78"/>
      <c r="I137" s="78">
        <f>SUM($D$2:D137)</f>
        <v>640450</v>
      </c>
      <c r="J137" s="51">
        <f>INDEX(人物升级经验表!A:A,MATCH(任务经验!I137,人物升级经验表!C:C,1)+1,1)</f>
        <v>28</v>
      </c>
      <c r="K137" s="51">
        <f>I137-INDEX(人物升级经验表!C:C,MATCH(任务经验!I137,人物升级经验表!C:C,1),1)</f>
        <v>19738</v>
      </c>
      <c r="L137" s="51"/>
      <c r="M137" s="78">
        <f>IF((--B127)=0,1,IF((--B127)=-1,0,2))</f>
        <v>2</v>
      </c>
      <c r="N137" s="78"/>
      <c r="R137" s="46">
        <f>S135-I142</f>
        <v>1568238</v>
      </c>
    </row>
    <row r="138" spans="1:18">
      <c r="A138" s="76">
        <v>600019</v>
      </c>
      <c r="B138" s="76">
        <f>(--INDEX(任务列表!A:B,MATCH(A138,任务列表!A:A,0),2))</f>
        <v>0</v>
      </c>
      <c r="C138" s="77"/>
      <c r="D138" s="78">
        <v>6880</v>
      </c>
      <c r="E138" s="79">
        <v>4140</v>
      </c>
      <c r="F138" s="78">
        <v>9650</v>
      </c>
      <c r="G138" s="53">
        <f>VLOOKUP(VLOOKUP($J$10+4-1,宠物升级表!$A:$C,3,FALSE)+SUM($F$10:F138),宠物升级表!C:D,2,TRUE)+1</f>
        <v>33</v>
      </c>
      <c r="H138" s="78"/>
      <c r="I138" s="78">
        <f>SUM($D$2:D138)</f>
        <v>647330</v>
      </c>
      <c r="J138" s="51">
        <f>INDEX(人物升级经验表!A:A,MATCH(任务经验!I138,人物升级经验表!C:C,1)+1,1)</f>
        <v>28</v>
      </c>
      <c r="K138" s="51">
        <f>I138-INDEX(人物升级经验表!C:C,MATCH(任务经验!I138,人物升级经验表!C:C,1),1)</f>
        <v>26618</v>
      </c>
      <c r="L138" s="51"/>
      <c r="M138" s="78">
        <f>IF((--B128)=0,1,IF((--B128)=-1,0,2))</f>
        <v>1</v>
      </c>
      <c r="N138" s="78"/>
      <c r="R138" s="46">
        <f>R137/T134</f>
        <v>4.80276729713838</v>
      </c>
    </row>
    <row r="139" spans="1:14">
      <c r="A139" s="76">
        <v>600020</v>
      </c>
      <c r="B139" s="76">
        <f>(--INDEX(任务列表!A:B,MATCH(A139,任务列表!A:A,0),2))</f>
        <v>8604</v>
      </c>
      <c r="C139" s="77"/>
      <c r="D139" s="78">
        <v>13200</v>
      </c>
      <c r="E139" s="79">
        <v>4140</v>
      </c>
      <c r="F139" s="78">
        <v>9650</v>
      </c>
      <c r="G139" s="53">
        <f>VLOOKUP(VLOOKUP($J$10+4-1,宠物升级表!$A:$C,3,FALSE)+SUM($F$10:F139),宠物升级表!C:D,2,TRUE)+1</f>
        <v>33</v>
      </c>
      <c r="H139" s="78"/>
      <c r="I139" s="78">
        <f>SUM($D$2:D139)</f>
        <v>660530</v>
      </c>
      <c r="J139" s="51">
        <f>INDEX(人物升级经验表!A:A,MATCH(任务经验!I139,人物升级经验表!C:C,1)+1,1)</f>
        <v>28</v>
      </c>
      <c r="K139" s="51">
        <f>I139-INDEX(人物升级经验表!C:C,MATCH(任务经验!I139,人物升级经验表!C:C,1),1)</f>
        <v>39818</v>
      </c>
      <c r="L139" s="51"/>
      <c r="M139" s="78">
        <f t="shared" ref="M139:M141" si="33">IF((--B139)=0,1,IF((--B139)=-1,0,2))</f>
        <v>2</v>
      </c>
      <c r="N139" s="78"/>
    </row>
    <row r="140" spans="1:14">
      <c r="A140" s="76">
        <v>600021</v>
      </c>
      <c r="B140" s="76">
        <f>(--INDEX(任务列表!A:B,MATCH(A140,任务列表!A:A,0),2))</f>
        <v>0</v>
      </c>
      <c r="C140" s="77"/>
      <c r="D140" s="78">
        <v>6880</v>
      </c>
      <c r="E140" s="79">
        <v>4140</v>
      </c>
      <c r="F140" s="78">
        <v>9650</v>
      </c>
      <c r="G140" s="53">
        <f>VLOOKUP(VLOOKUP($J$10+4-1,宠物升级表!$A:$C,3,FALSE)+SUM($F$10:F140),宠物升级表!C:D,2,TRUE)+1</f>
        <v>33</v>
      </c>
      <c r="H140" s="78"/>
      <c r="I140" s="78">
        <f>SUM($D$2:D140)</f>
        <v>667410</v>
      </c>
      <c r="J140" s="51">
        <f>INDEX(人物升级经验表!A:A,MATCH(任务经验!I140,人物升级经验表!C:C,1)+1,1)</f>
        <v>28</v>
      </c>
      <c r="K140" s="51">
        <f>I140-INDEX(人物升级经验表!C:C,MATCH(任务经验!I140,人物升级经验表!C:C,1),1)</f>
        <v>46698</v>
      </c>
      <c r="L140" s="51"/>
      <c r="M140" s="78">
        <f>IF((--B140)=0,1,IF((--B140)=-1,0,2))</f>
        <v>1</v>
      </c>
      <c r="N140" s="78"/>
    </row>
    <row r="141" spans="1:14">
      <c r="A141" s="76">
        <v>600022</v>
      </c>
      <c r="B141" s="76">
        <f>(--INDEX(任务列表!A:B,MATCH(A141,任务列表!A:A,0),2))</f>
        <v>8605</v>
      </c>
      <c r="C141" s="77"/>
      <c r="D141" s="78">
        <v>13200</v>
      </c>
      <c r="E141" s="79">
        <v>4140</v>
      </c>
      <c r="F141" s="78">
        <v>9650</v>
      </c>
      <c r="G141" s="53">
        <f>VLOOKUP(VLOOKUP($J$10+4-1,宠物升级表!$A:$C,3,FALSE)+SUM($F$10:F141),宠物升级表!C:D,2,TRUE)+1</f>
        <v>34</v>
      </c>
      <c r="H141" s="78"/>
      <c r="I141" s="78">
        <f>SUM($D$2:D141)</f>
        <v>680610</v>
      </c>
      <c r="J141" s="51">
        <f>INDEX(人物升级经验表!A:A,MATCH(任务经验!I141,人物升级经验表!C:C,1)+1,1)</f>
        <v>28</v>
      </c>
      <c r="K141" s="51">
        <f>I141-INDEX(人物升级经验表!C:C,MATCH(任务经验!I141,人物升级经验表!C:C,1),1)</f>
        <v>59898</v>
      </c>
      <c r="L141" s="51"/>
      <c r="M141" s="78">
        <f>IF((--B141)=0,1,IF((--B141)=-1,0,2))</f>
        <v>2</v>
      </c>
      <c r="N141" s="78"/>
    </row>
    <row r="142" spans="1:14">
      <c r="A142" s="76">
        <v>600023</v>
      </c>
      <c r="B142" s="76">
        <f>(--INDEX(任务列表!A:B,MATCH(A142,任务列表!A:A,0),2))</f>
        <v>0</v>
      </c>
      <c r="C142" s="77"/>
      <c r="D142" s="78">
        <v>6880</v>
      </c>
      <c r="E142" s="79">
        <v>4140</v>
      </c>
      <c r="F142" s="78">
        <v>9650</v>
      </c>
      <c r="G142" s="53">
        <f>VLOOKUP(VLOOKUP($J$10+4-1,宠物升级表!$A:$C,3,FALSE)+SUM($F$10:F142),宠物升级表!C:D,2,TRUE)+1</f>
        <v>34</v>
      </c>
      <c r="H142" s="78"/>
      <c r="I142" s="78">
        <f>SUM($D$2:D142)</f>
        <v>687490</v>
      </c>
      <c r="J142" s="51">
        <f>INDEX(人物升级经验表!A:A,MATCH(任务经验!I142,人物升级经验表!C:C,1)+1,1)</f>
        <v>28</v>
      </c>
      <c r="K142" s="51">
        <f>I142-INDEX(人物升级经验表!C:C,MATCH(任务经验!I142,人物升级经验表!C:C,1),1)</f>
        <v>66778</v>
      </c>
      <c r="L142" s="51"/>
      <c r="M142" s="78">
        <f>IF((--B141)=0,1,IF((--B141)=-1,0,2))</f>
        <v>2</v>
      </c>
      <c r="N142" s="78"/>
    </row>
    <row r="143" s="42" customFormat="1" spans="1:14">
      <c r="A143" s="61">
        <v>181173</v>
      </c>
      <c r="B143" s="61">
        <v>-1</v>
      </c>
      <c r="C143" s="81"/>
      <c r="D143" s="81"/>
      <c r="E143" s="81">
        <v>0</v>
      </c>
      <c r="F143" s="81">
        <v>0</v>
      </c>
      <c r="G143" s="53">
        <f>VLOOKUP(VLOOKUP($J$10+4-1,宠物升级表!$A:$C,3,FALSE)+SUM($F$10:F143),宠物升级表!C:D,2,TRUE)+1</f>
        <v>34</v>
      </c>
      <c r="H143" s="81" t="s">
        <v>47</v>
      </c>
      <c r="I143" s="81">
        <f>SUM($D$2:D143)</f>
        <v>687490</v>
      </c>
      <c r="J143" s="51">
        <f>INDEX(人物升级经验表!A:A,MATCH(任务经验!I143,人物升级经验表!C:C,1)+1,1)</f>
        <v>28</v>
      </c>
      <c r="K143" s="51">
        <f>I143-INDEX(人物升级经验表!C:C,MATCH(任务经验!I143,人物升级经验表!C:C,1),1)</f>
        <v>66778</v>
      </c>
      <c r="L143" s="51"/>
      <c r="M143" s="81">
        <f t="shared" ref="M143:M151" si="34">IF((--B143)=0,1,IF((--B143)=-1,0,2))</f>
        <v>0</v>
      </c>
      <c r="N143" s="81"/>
    </row>
    <row r="144" spans="1:14">
      <c r="A144" s="89">
        <v>181174</v>
      </c>
      <c r="B144" s="89">
        <f>(--INDEX(任务列表!A:B,MATCH(A144,任务列表!A:A,0),2))</f>
        <v>0</v>
      </c>
      <c r="C144" s="90"/>
      <c r="D144" s="91">
        <f t="shared" ref="D144:D175" si="35">IF((--B144)=0,$W$148,(IF((--B144)=-1,0,$X$148)))*N144</f>
        <v>11840</v>
      </c>
      <c r="E144" s="92">
        <f t="shared" ref="E144:E175" si="36">IF((--B144)=0,$Y$148,(IF((--B144)=-1,0,$Y$148*2)))*N144</f>
        <v>4320</v>
      </c>
      <c r="F144" s="91">
        <f t="shared" ref="F144:F175" si="37">IF((--B144)=0,$Z$148,(IF((--B144)=-1,0,$Z$148*2)))*N144</f>
        <v>9840</v>
      </c>
      <c r="G144" s="53">
        <f>VLOOKUP(VLOOKUP($J$10+4-1,宠物升级表!$A:$C,3,FALSE)+SUM($F$10:F144),宠物升级表!C:D,2,TRUE)+1</f>
        <v>34</v>
      </c>
      <c r="H144" s="91"/>
      <c r="I144" s="91">
        <f>SUM($D$2:D144)</f>
        <v>699330</v>
      </c>
      <c r="J144" s="51">
        <f>INDEX(人物升级经验表!A:A,MATCH(任务经验!I144,人物升级经验表!C:C,1)+1,1)</f>
        <v>28</v>
      </c>
      <c r="K144" s="51">
        <f>I144-INDEX(人物升级经验表!C:C,MATCH(任务经验!I144,人物升级经验表!C:C,1),1)</f>
        <v>78618</v>
      </c>
      <c r="L144" s="51"/>
      <c r="M144" s="91">
        <f>IF((--B144)=0,1,IF((--B144)=-1,0,2))</f>
        <v>1</v>
      </c>
      <c r="N144" s="91">
        <v>0.8</v>
      </c>
    </row>
    <row r="145" spans="1:14">
      <c r="A145" s="89">
        <v>181175</v>
      </c>
      <c r="B145" s="89">
        <f>(--INDEX(任务列表!A:B,MATCH(A145,任务列表!A:A,0),2))</f>
        <v>0</v>
      </c>
      <c r="C145" s="90"/>
      <c r="D145" s="91">
        <f>IF((--B145)=0,$W$148,(IF((--B145)=-1,0,$X$148)))*N145</f>
        <v>11840</v>
      </c>
      <c r="E145" s="92">
        <f>IF((--B145)=0,$Y$148,(IF((--B145)=-1,0,$Y$148*2)))*N145</f>
        <v>4320</v>
      </c>
      <c r="F145" s="91">
        <f>IF((--B145)=0,$Z$148,(IF((--B145)=-1,0,$Z$148*2)))*N145</f>
        <v>9840</v>
      </c>
      <c r="G145" s="53">
        <f>VLOOKUP(VLOOKUP($J$10+4-1,宠物升级表!$A:$C,3,FALSE)+SUM($F$10:F145),宠物升级表!C:D,2,TRUE)+1</f>
        <v>34</v>
      </c>
      <c r="H145" s="91"/>
      <c r="I145" s="91">
        <f>SUM($D$2:D145)</f>
        <v>711170</v>
      </c>
      <c r="J145" s="51">
        <f>INDEX(人物升级经验表!A:A,MATCH(任务经验!I145,人物升级经验表!C:C,1)+1,1)</f>
        <v>29</v>
      </c>
      <c r="K145" s="51">
        <f>I145-INDEX(人物升级经验表!C:C,MATCH(任务经验!I145,人物升级经验表!C:C,1),1)</f>
        <v>10464</v>
      </c>
      <c r="L145" s="51"/>
      <c r="M145" s="91">
        <f>IF((--B145)=0,1,IF((--B145)=-1,0,2))</f>
        <v>1</v>
      </c>
      <c r="N145" s="91">
        <v>0.8</v>
      </c>
    </row>
    <row r="146" spans="1:14">
      <c r="A146" s="89">
        <v>181176</v>
      </c>
      <c r="B146" s="89">
        <f>(--INDEX(任务列表!A:B,MATCH(A146,任务列表!A:A,0),2))</f>
        <v>0</v>
      </c>
      <c r="C146" s="90"/>
      <c r="D146" s="91">
        <f>IF((--B146)=0,$W$148,(IF((--B146)=-1,0,$X$148)))*N146</f>
        <v>11840</v>
      </c>
      <c r="E146" s="92">
        <f>IF((--B146)=0,$Y$148,(IF((--B146)=-1,0,$Y$148*2)))*N146</f>
        <v>4320</v>
      </c>
      <c r="F146" s="91">
        <f>IF((--B146)=0,$Z$148,(IF((--B146)=-1,0,$Z$148*2)))*N146</f>
        <v>9840</v>
      </c>
      <c r="G146" s="53">
        <f>VLOOKUP(VLOOKUP($J$10+4-1,宠物升级表!$A:$C,3,FALSE)+SUM($F$10:F146),宠物升级表!C:D,2,TRUE)+1</f>
        <v>34</v>
      </c>
      <c r="H146" s="91"/>
      <c r="I146" s="91">
        <f>SUM($D$2:D146)</f>
        <v>723010</v>
      </c>
      <c r="J146" s="51">
        <f>INDEX(人物升级经验表!A:A,MATCH(任务经验!I146,人物升级经验表!C:C,1)+1,1)</f>
        <v>29</v>
      </c>
      <c r="K146" s="51">
        <f>I146-INDEX(人物升级经验表!C:C,MATCH(任务经验!I146,人物升级经验表!C:C,1),1)</f>
        <v>22304</v>
      </c>
      <c r="L146" s="51"/>
      <c r="M146" s="91">
        <f>IF((--B146)=0,1,IF((--B146)=-1,0,2))</f>
        <v>1</v>
      </c>
      <c r="N146" s="91">
        <v>0.8</v>
      </c>
    </row>
    <row r="147" ht="24.75" spans="1:26">
      <c r="A147" s="89">
        <v>181177</v>
      </c>
      <c r="B147" s="89">
        <f>(--INDEX(任务列表!A:B,MATCH(A147,任务列表!A:A,0),2))</f>
        <v>0</v>
      </c>
      <c r="C147" s="90"/>
      <c r="D147" s="91">
        <f>IF((--B147)=0,$W$148,(IF((--B147)=-1,0,$X$148)))*N147</f>
        <v>11840</v>
      </c>
      <c r="E147" s="92">
        <f>IF((--B147)=0,$Y$148,(IF((--B147)=-1,0,$Y$148*2)))*N147</f>
        <v>4320</v>
      </c>
      <c r="F147" s="91">
        <f>IF((--B147)=0,$Z$148,(IF((--B147)=-1,0,$Z$148*2)))*N147</f>
        <v>9840</v>
      </c>
      <c r="G147" s="53">
        <f>VLOOKUP(VLOOKUP($J$10+4-1,宠物升级表!$A:$C,3,FALSE)+SUM($F$10:F147),宠物升级表!C:D,2,TRUE)+1</f>
        <v>34</v>
      </c>
      <c r="H147" s="91"/>
      <c r="I147" s="91">
        <f>SUM($D$2:D147)</f>
        <v>734850</v>
      </c>
      <c r="J147" s="51">
        <f>INDEX(人物升级经验表!A:A,MATCH(任务经验!I147,人物升级经验表!C:C,1)+1,1)</f>
        <v>29</v>
      </c>
      <c r="K147" s="51">
        <f>I147-INDEX(人物升级经验表!C:C,MATCH(任务经验!I147,人物升级经验表!C:C,1),1)</f>
        <v>34144</v>
      </c>
      <c r="L147" s="51"/>
      <c r="M147" s="91">
        <f>IF((--B147)=0,1,IF((--B147)=-1,0,2))</f>
        <v>1</v>
      </c>
      <c r="N147" s="91">
        <v>0.8</v>
      </c>
      <c r="Q147" s="100" t="s">
        <v>48</v>
      </c>
      <c r="R147" s="100" t="s">
        <v>49</v>
      </c>
      <c r="S147" s="101" t="s">
        <v>50</v>
      </c>
      <c r="T147" s="101" t="s">
        <v>51</v>
      </c>
      <c r="U147" s="101" t="s">
        <v>18</v>
      </c>
      <c r="V147" s="101" t="s">
        <v>52</v>
      </c>
      <c r="W147" s="101" t="s">
        <v>53</v>
      </c>
      <c r="X147" s="100" t="s">
        <v>54</v>
      </c>
      <c r="Y147" s="100" t="s">
        <v>32</v>
      </c>
      <c r="Z147" s="100" t="s">
        <v>55</v>
      </c>
    </row>
    <row r="148" spans="1:26">
      <c r="A148" s="89">
        <v>181178</v>
      </c>
      <c r="B148" s="89">
        <f>(--INDEX(任务列表!A:B,MATCH(A148,任务列表!A:A,0),2))</f>
        <v>0</v>
      </c>
      <c r="C148" s="90"/>
      <c r="D148" s="91">
        <f>IF((--B148)=0,$W$148,(IF((--B148)=-1,0,$X$148)))*N148</f>
        <v>11840</v>
      </c>
      <c r="E148" s="92">
        <f>IF((--B148)=0,$Y$148,(IF((--B148)=-1,0,$Y$148*2)))*N148</f>
        <v>4320</v>
      </c>
      <c r="F148" s="91">
        <f>IF((--B148)=0,$Z$148,(IF((--B148)=-1,0,$Z$148*2)))*N148</f>
        <v>9840</v>
      </c>
      <c r="G148" s="53">
        <f>VLOOKUP(VLOOKUP($J$10+4-1,宠物升级表!$A:$C,3,FALSE)+SUM($F$10:F148),宠物升级表!C:D,2,TRUE)+1</f>
        <v>35</v>
      </c>
      <c r="H148" s="91"/>
      <c r="I148" s="91">
        <f>SUM($D$2:D148)</f>
        <v>746690</v>
      </c>
      <c r="J148" s="51">
        <f>INDEX(人物升级经验表!A:A,MATCH(任务经验!I148,人物升级经验表!C:C,1)+1,1)</f>
        <v>29</v>
      </c>
      <c r="K148" s="51">
        <f>I148-INDEX(人物升级经验表!C:C,MATCH(任务经验!I148,人物升级经验表!C:C,1),1)</f>
        <v>45984</v>
      </c>
      <c r="L148" s="51"/>
      <c r="M148" s="91">
        <f>IF((--B148)=0,1,IF((--B148)=-1,0,2))</f>
        <v>1</v>
      </c>
      <c r="N148" s="91">
        <v>0.8</v>
      </c>
      <c r="Q148" s="102">
        <v>30</v>
      </c>
      <c r="R148" s="102">
        <v>944400</v>
      </c>
      <c r="S148" s="102">
        <v>345000</v>
      </c>
      <c r="T148" s="102">
        <v>784450</v>
      </c>
      <c r="U148" s="102">
        <f>COUNTA(A144:A200)</f>
        <v>57</v>
      </c>
      <c r="V148" s="102">
        <f>SUM(M144:M200)</f>
        <v>64</v>
      </c>
      <c r="W148" s="102">
        <f>ROUND(R148/V148,-2)</f>
        <v>14800</v>
      </c>
      <c r="X148" s="73">
        <f>ROUND(R148/V148*2,-2)</f>
        <v>29500</v>
      </c>
      <c r="Y148" s="73">
        <f>ROUND(S148/V148,-2)</f>
        <v>5400</v>
      </c>
      <c r="Z148" s="73">
        <f>ROUND(T148/V148,-2)</f>
        <v>12300</v>
      </c>
    </row>
    <row r="149" spans="1:22">
      <c r="A149" s="89">
        <v>181179</v>
      </c>
      <c r="B149" s="89">
        <f>(--INDEX(任务列表!A:B,MATCH(A149,任务列表!A:A,0),2))</f>
        <v>0</v>
      </c>
      <c r="C149" s="90"/>
      <c r="D149" s="91">
        <f>IF((--B149)=0,$W$148,(IF((--B149)=-1,0,$X$148)))*N149</f>
        <v>11840</v>
      </c>
      <c r="E149" s="92">
        <f>IF((--B149)=0,$Y$148,(IF((--B149)=-1,0,$Y$148*2)))*N149</f>
        <v>4320</v>
      </c>
      <c r="F149" s="91">
        <f>IF((--B149)=0,$Z$148,(IF((--B149)=-1,0,$Z$148*2)))*N149</f>
        <v>9840</v>
      </c>
      <c r="G149" s="53">
        <f>VLOOKUP(VLOOKUP($J$10+4-1,宠物升级表!$A:$C,3,FALSE)+SUM($F$10:F149),宠物升级表!C:D,2,TRUE)+1</f>
        <v>35</v>
      </c>
      <c r="H149" s="91"/>
      <c r="I149" s="91">
        <f>SUM($D$2:D149)</f>
        <v>758530</v>
      </c>
      <c r="J149" s="51">
        <f>INDEX(人物升级经验表!A:A,MATCH(任务经验!I149,人物升级经验表!C:C,1)+1,1)</f>
        <v>29</v>
      </c>
      <c r="K149" s="51">
        <f>I149-INDEX(人物升级经验表!C:C,MATCH(任务经验!I149,人物升级经验表!C:C,1),1)</f>
        <v>57824</v>
      </c>
      <c r="L149" s="51"/>
      <c r="M149" s="91">
        <f>IF((--B149)=0,1,IF((--B149)=-1,0,2))</f>
        <v>1</v>
      </c>
      <c r="N149" s="91">
        <v>0.8</v>
      </c>
      <c r="Q149" s="103"/>
      <c r="R149" s="103"/>
      <c r="S149" s="103"/>
      <c r="T149" s="103"/>
      <c r="U149" s="103">
        <v>50</v>
      </c>
      <c r="V149" s="46">
        <v>7</v>
      </c>
    </row>
    <row r="150" spans="1:21">
      <c r="A150" s="89">
        <v>181180</v>
      </c>
      <c r="B150" s="89">
        <f>(--INDEX(任务列表!A:B,MATCH(A150,任务列表!A:A,0),2))</f>
        <v>0</v>
      </c>
      <c r="C150" s="90"/>
      <c r="D150" s="91">
        <f>IF((--B150)=0,$W$148,(IF((--B150)=-1,0,$X$148)))*N150</f>
        <v>11840</v>
      </c>
      <c r="E150" s="92">
        <f>IF((--B150)=0,$Y$148,(IF((--B150)=-1,0,$Y$148*2)))*N150</f>
        <v>4320</v>
      </c>
      <c r="F150" s="91">
        <f>IF((--B150)=0,$Z$148,(IF((--B150)=-1,0,$Z$148*2)))*N150</f>
        <v>9840</v>
      </c>
      <c r="G150" s="53">
        <f>VLOOKUP(VLOOKUP($J$10+4-1,宠物升级表!$A:$C,3,FALSE)+SUM($F$10:F150),宠物升级表!C:D,2,TRUE)+1</f>
        <v>35</v>
      </c>
      <c r="H150" s="91"/>
      <c r="I150" s="91">
        <f>SUM($D$2:D150)</f>
        <v>770370</v>
      </c>
      <c r="J150" s="51">
        <f>INDEX(人物升级经验表!A:A,MATCH(任务经验!I150,人物升级经验表!C:C,1)+1,1)</f>
        <v>29</v>
      </c>
      <c r="K150" s="51">
        <f>I150-INDEX(人物升级经验表!C:C,MATCH(任务经验!I150,人物升级经验表!C:C,1),1)</f>
        <v>69664</v>
      </c>
      <c r="L150" s="51"/>
      <c r="M150" s="91">
        <f>IF((--B150)=0,1,IF((--B150)=-1,0,2))</f>
        <v>1</v>
      </c>
      <c r="N150" s="91">
        <v>0.8</v>
      </c>
      <c r="Q150" s="103"/>
      <c r="R150" s="103"/>
      <c r="S150" s="103"/>
      <c r="T150" s="103"/>
      <c r="U150" s="103"/>
    </row>
    <row r="151" spans="1:19">
      <c r="A151" s="89">
        <v>181181</v>
      </c>
      <c r="B151" s="89">
        <f>(--INDEX(任务列表!A:B,MATCH(A151,任务列表!A:A,0),2))</f>
        <v>8520</v>
      </c>
      <c r="C151" s="90"/>
      <c r="D151" s="91">
        <f>IF((--B151)=0,$W$148,(IF((--B151)=-1,0,$X$148)))*N151</f>
        <v>23600</v>
      </c>
      <c r="E151" s="92">
        <f>IF((--B151)=0,$Y$148,(IF((--B151)=-1,0,$Y$148*2)))*N151</f>
        <v>8640</v>
      </c>
      <c r="F151" s="91">
        <f>IF((--B151)=0,$Z$148,(IF((--B151)=-1,0,$Z$148*2)))*N151</f>
        <v>19680</v>
      </c>
      <c r="G151" s="53">
        <f>VLOOKUP(VLOOKUP($J$10+4-1,宠物升级表!$A:$C,3,FALSE)+SUM($F$10:F151),宠物升级表!C:D,2,TRUE)+1</f>
        <v>35</v>
      </c>
      <c r="H151" s="91"/>
      <c r="I151" s="91">
        <f>SUM($D$2:D151)</f>
        <v>793970</v>
      </c>
      <c r="J151" s="51">
        <f>INDEX(人物升级经验表!A:A,MATCH(任务经验!I151,人物升级经验表!C:C,1)+1,1)</f>
        <v>29</v>
      </c>
      <c r="K151" s="51">
        <f>I151-INDEX(人物升级经验表!C:C,MATCH(任务经验!I151,人物升级经验表!C:C,1),1)</f>
        <v>93264</v>
      </c>
      <c r="L151" s="51"/>
      <c r="M151" s="91">
        <f>IF((--B151)=0,1,IF((--B151)=-1,0,2))</f>
        <v>2</v>
      </c>
      <c r="N151" s="99">
        <v>0.8</v>
      </c>
      <c r="Q151" s="46">
        <v>0.8</v>
      </c>
      <c r="R151" s="46">
        <v>10</v>
      </c>
      <c r="S151" s="104">
        <v>1</v>
      </c>
    </row>
    <row r="152" spans="1:19">
      <c r="A152" s="89">
        <v>181182</v>
      </c>
      <c r="B152" s="89">
        <f>(--INDEX(任务列表!A:B,MATCH(A152,任务列表!A:A,0),2))</f>
        <v>0</v>
      </c>
      <c r="C152" s="90"/>
      <c r="D152" s="91">
        <f>IF((--B152)=0,$W$148,(IF((--B152)=-1,0,$X$148)))*N152</f>
        <v>11840</v>
      </c>
      <c r="E152" s="92">
        <f>IF((--B152)=0,$Y$148,(IF((--B152)=-1,0,$Y$148*2)))*N152</f>
        <v>4320</v>
      </c>
      <c r="F152" s="91">
        <f>IF((--B152)=0,$Z$148,(IF((--B152)=-1,0,$Z$148*2)))*N152</f>
        <v>9840</v>
      </c>
      <c r="G152" s="53">
        <f>VLOOKUP(VLOOKUP($J$10+4-1,宠物升级表!$A:$C,3,FALSE)+SUM($F$10:F152),宠物升级表!C:D,2,TRUE)+1</f>
        <v>35</v>
      </c>
      <c r="H152" s="91"/>
      <c r="I152" s="91">
        <f>SUM($D$2:D152)</f>
        <v>805810</v>
      </c>
      <c r="J152" s="51">
        <f>INDEX(人物升级经验表!A:A,MATCH(任务经验!I152,人物升级经验表!C:C,1)+1,1)</f>
        <v>30</v>
      </c>
      <c r="K152" s="51">
        <f>I152-INDEX(人物升级经验表!C:C,MATCH(任务经验!I152,人物升级经验表!C:C,1),1)</f>
        <v>503</v>
      </c>
      <c r="L152" s="51"/>
      <c r="M152" s="91">
        <f>IF((--B151)=0,1,IF((--B151)=-1,0,2))</f>
        <v>2</v>
      </c>
      <c r="N152" s="91">
        <v>0.8</v>
      </c>
      <c r="Q152" s="46">
        <v>0.9</v>
      </c>
      <c r="R152" s="46">
        <v>10</v>
      </c>
      <c r="S152" s="104">
        <v>2</v>
      </c>
    </row>
    <row r="153" spans="1:19">
      <c r="A153" s="93">
        <v>181183</v>
      </c>
      <c r="B153" s="93">
        <f>(--INDEX(任务列表!A:B,MATCH(A153,任务列表!A:A,0),2))</f>
        <v>0</v>
      </c>
      <c r="C153" s="94"/>
      <c r="D153" s="91">
        <f>IF((--B153)=0,$W$148,(IF((--B153)=-1,0,$X$148)))*N153</f>
        <v>11840</v>
      </c>
      <c r="E153" s="92">
        <f>IF((--B153)=0,$Y$148,(IF((--B153)=-1,0,$Y$148*2)))*N153</f>
        <v>4320</v>
      </c>
      <c r="F153" s="91">
        <f>IF((--B153)=0,$Z$148,(IF((--B153)=-1,0,$Z$148*2)))*N153</f>
        <v>9840</v>
      </c>
      <c r="G153" s="53">
        <f>VLOOKUP(VLOOKUP($J$10+4-1,宠物升级表!$A:$C,3,FALSE)+SUM($F$10:F153),宠物升级表!C:D,2,TRUE)+1</f>
        <v>35</v>
      </c>
      <c r="H153" s="95"/>
      <c r="I153" s="95">
        <f>SUM($D$2:D153)</f>
        <v>817650</v>
      </c>
      <c r="J153" s="51">
        <f>INDEX(人物升级经验表!A:A,MATCH(任务经验!I153,人物升级经验表!C:C,1)+1,1)</f>
        <v>30</v>
      </c>
      <c r="K153" s="51">
        <f>I153-INDEX(人物升级经验表!C:C,MATCH(任务经验!I153,人物升级经验表!C:C,1),1)</f>
        <v>12343</v>
      </c>
      <c r="L153" s="51"/>
      <c r="M153" s="95">
        <f t="shared" ref="M153:M161" si="38">IF((--B153)=0,1,IF((--B153)=-1,0,2))</f>
        <v>1</v>
      </c>
      <c r="N153" s="91">
        <v>0.8</v>
      </c>
      <c r="Q153" s="105">
        <v>1</v>
      </c>
      <c r="R153" s="105">
        <v>10</v>
      </c>
      <c r="S153" s="46">
        <v>1</v>
      </c>
    </row>
    <row r="154" spans="1:19">
      <c r="A154" s="89">
        <v>181184</v>
      </c>
      <c r="B154" s="89">
        <f>(--INDEX(任务列表!A:B,MATCH(A154,任务列表!A:A,0),2))</f>
        <v>0</v>
      </c>
      <c r="C154" s="90"/>
      <c r="D154" s="91">
        <f>IF((--B154)=0,$W$148,(IF((--B154)=-1,0,$X$148)))*N154</f>
        <v>11840</v>
      </c>
      <c r="E154" s="92">
        <f>IF((--B154)=0,$Y$148,(IF((--B154)=-1,0,$Y$148*2)))*N154</f>
        <v>4320</v>
      </c>
      <c r="F154" s="91">
        <f>IF((--B154)=0,$Z$148,(IF((--B154)=-1,0,$Z$148*2)))*N154</f>
        <v>9840</v>
      </c>
      <c r="G154" s="53">
        <f>VLOOKUP(VLOOKUP($J$10+4-1,宠物升级表!$A:$C,3,FALSE)+SUM($F$10:F154),宠物升级表!C:D,2,TRUE)+1</f>
        <v>36</v>
      </c>
      <c r="H154" s="91"/>
      <c r="I154" s="91">
        <f>SUM($D$2:D154)</f>
        <v>829490</v>
      </c>
      <c r="J154" s="51">
        <f>INDEX(人物升级经验表!A:A,MATCH(任务经验!I154,人物升级经验表!C:C,1)+1,1)</f>
        <v>30</v>
      </c>
      <c r="K154" s="51">
        <f>I154-INDEX(人物升级经验表!C:C,MATCH(任务经验!I154,人物升级经验表!C:C,1),1)</f>
        <v>24183</v>
      </c>
      <c r="L154" s="51"/>
      <c r="M154" s="91">
        <f>IF((--B154)=0,1,IF((--B154)=-1,0,2))</f>
        <v>1</v>
      </c>
      <c r="N154" s="91">
        <v>0.8</v>
      </c>
      <c r="Q154" s="105">
        <v>1.1</v>
      </c>
      <c r="R154" s="105">
        <v>10</v>
      </c>
      <c r="S154" s="46">
        <v>2</v>
      </c>
    </row>
    <row r="155" spans="1:19">
      <c r="A155" s="89">
        <v>181185</v>
      </c>
      <c r="B155" s="89">
        <f>(--INDEX(任务列表!A:B,MATCH(A155,任务列表!A:A,0),2))</f>
        <v>0</v>
      </c>
      <c r="C155" s="90"/>
      <c r="D155" s="91">
        <f>IF((--B155)=0,$W$148,(IF((--B155)=-1,0,$X$148)))*N155</f>
        <v>13320</v>
      </c>
      <c r="E155" s="92">
        <f>IF((--B155)=0,$Y$148,(IF((--B155)=-1,0,$Y$148*2)))*N155</f>
        <v>4860</v>
      </c>
      <c r="F155" s="91">
        <f>IF((--B155)=0,$Z$148,(IF((--B155)=-1,0,$Z$148*2)))*N155</f>
        <v>11070</v>
      </c>
      <c r="G155" s="53">
        <f>VLOOKUP(VLOOKUP($J$10+4-1,宠物升级表!$A:$C,3,FALSE)+SUM($F$10:F155),宠物升级表!C:D,2,TRUE)+1</f>
        <v>36</v>
      </c>
      <c r="H155" s="91"/>
      <c r="I155" s="91">
        <f>SUM($D$2:D155)</f>
        <v>842810</v>
      </c>
      <c r="J155" s="51">
        <f>INDEX(人物升级经验表!A:A,MATCH(任务经验!I155,人物升级经验表!C:C,1)+1,1)</f>
        <v>30</v>
      </c>
      <c r="K155" s="51">
        <f>I155-INDEX(人物升级经验表!C:C,MATCH(任务经验!I155,人物升级经验表!C:C,1),1)</f>
        <v>37503</v>
      </c>
      <c r="L155" s="51"/>
      <c r="M155" s="91">
        <f>IF((--B155)=0,1,IF((--B155)=-1,0,2))</f>
        <v>1</v>
      </c>
      <c r="N155" s="91">
        <v>0.9</v>
      </c>
      <c r="Q155" s="105">
        <v>1.2</v>
      </c>
      <c r="R155" s="105">
        <v>10</v>
      </c>
      <c r="S155" s="46">
        <v>1</v>
      </c>
    </row>
    <row r="156" spans="1:14">
      <c r="A156" s="89">
        <v>181186</v>
      </c>
      <c r="B156" s="89">
        <f>(--INDEX(任务列表!A:B,MATCH(A156,任务列表!A:A,0),2))</f>
        <v>0</v>
      </c>
      <c r="C156" s="90"/>
      <c r="D156" s="91">
        <f>IF((--B156)=0,$W$148,(IF((--B156)=-1,0,$X$148)))*N156</f>
        <v>13320</v>
      </c>
      <c r="E156" s="92">
        <f>IF((--B156)=0,$Y$148,(IF((--B156)=-1,0,$Y$148*2)))*N156</f>
        <v>4860</v>
      </c>
      <c r="F156" s="91">
        <f>IF((--B156)=0,$Z$148,(IF((--B156)=-1,0,$Z$148*2)))*N156</f>
        <v>11070</v>
      </c>
      <c r="G156" s="53">
        <f>VLOOKUP(VLOOKUP($J$10+4-1,宠物升级表!$A:$C,3,FALSE)+SUM($F$10:F156),宠物升级表!C:D,2,TRUE)+1</f>
        <v>36</v>
      </c>
      <c r="H156" s="91"/>
      <c r="I156" s="91">
        <f>SUM($D$2:D156)</f>
        <v>856130</v>
      </c>
      <c r="J156" s="51">
        <f>INDEX(人物升级经验表!A:A,MATCH(任务经验!I156,人物升级经验表!C:C,1)+1,1)</f>
        <v>30</v>
      </c>
      <c r="K156" s="51">
        <f>I156-INDEX(人物升级经验表!C:C,MATCH(任务经验!I156,人物升级经验表!C:C,1),1)</f>
        <v>50823</v>
      </c>
      <c r="L156" s="51"/>
      <c r="M156" s="91">
        <f>IF((--B156)=0,1,IF((--B156)=-1,0,2))</f>
        <v>1</v>
      </c>
      <c r="N156" s="91">
        <v>0.9</v>
      </c>
    </row>
    <row r="157" spans="1:14">
      <c r="A157" s="89">
        <v>181187</v>
      </c>
      <c r="B157" s="89">
        <f>(--INDEX(任务列表!A:B,MATCH(A157,任务列表!A:A,0),2))</f>
        <v>0</v>
      </c>
      <c r="C157" s="90"/>
      <c r="D157" s="91">
        <f>IF((--B157)=0,$W$148,(IF((--B157)=-1,0,$X$148)))*N157</f>
        <v>13320</v>
      </c>
      <c r="E157" s="92">
        <f>IF((--B157)=0,$Y$148,(IF((--B157)=-1,0,$Y$148*2)))*N157</f>
        <v>4860</v>
      </c>
      <c r="F157" s="91">
        <f>IF((--B157)=0,$Z$148,(IF((--B157)=-1,0,$Z$148*2)))*N157</f>
        <v>11070</v>
      </c>
      <c r="G157" s="53">
        <f>VLOOKUP(VLOOKUP($J$10+4-1,宠物升级表!$A:$C,3,FALSE)+SUM($F$10:F157),宠物升级表!C:D,2,TRUE)+1</f>
        <v>36</v>
      </c>
      <c r="H157" s="91"/>
      <c r="I157" s="91">
        <f>SUM($D$2:D157)</f>
        <v>869450</v>
      </c>
      <c r="J157" s="51">
        <f>INDEX(人物升级经验表!A:A,MATCH(任务经验!I157,人物升级经验表!C:C,1)+1,1)</f>
        <v>30</v>
      </c>
      <c r="K157" s="51">
        <f>I157-INDEX(人物升级经验表!C:C,MATCH(任务经验!I157,人物升级经验表!C:C,1),1)</f>
        <v>64143</v>
      </c>
      <c r="L157" s="51"/>
      <c r="M157" s="91">
        <f>IF((--B157)=0,1,IF((--B157)=-1,0,2))</f>
        <v>1</v>
      </c>
      <c r="N157" s="91">
        <v>0.9</v>
      </c>
    </row>
    <row r="158" spans="1:14">
      <c r="A158" s="89">
        <v>181188</v>
      </c>
      <c r="B158" s="89">
        <f>(--INDEX(任务列表!A:B,MATCH(A158,任务列表!A:A,0),2))</f>
        <v>8521</v>
      </c>
      <c r="C158" s="90"/>
      <c r="D158" s="91">
        <f>IF((--B158)=0,$W$148,(IF((--B158)=-1,0,$X$148)))*N158</f>
        <v>26550</v>
      </c>
      <c r="E158" s="92">
        <f>IF((--B158)=0,$Y$148,(IF((--B158)=-1,0,$Y$148*2)))*N158</f>
        <v>9720</v>
      </c>
      <c r="F158" s="91">
        <f>IF((--B158)=0,$Z$148,(IF((--B158)=-1,0,$Z$148*2)))*N158</f>
        <v>22140</v>
      </c>
      <c r="G158" s="53">
        <f>VLOOKUP(VLOOKUP($J$10+4-1,宠物升级表!$A:$C,3,FALSE)+SUM($F$10:F158),宠物升级表!C:D,2,TRUE)+1</f>
        <v>37</v>
      </c>
      <c r="H158" s="91"/>
      <c r="I158" s="91">
        <f>SUM($D$2:D158)</f>
        <v>896000</v>
      </c>
      <c r="J158" s="51">
        <f>INDEX(人物升级经验表!A:A,MATCH(任务经验!I158,人物升级经验表!C:C,1)+1,1)</f>
        <v>30</v>
      </c>
      <c r="K158" s="51">
        <f>I158-INDEX(人物升级经验表!C:C,MATCH(任务经验!I158,人物升级经验表!C:C,1),1)</f>
        <v>90693</v>
      </c>
      <c r="L158" s="51"/>
      <c r="M158" s="91">
        <f>IF((--B158)=0,1,IF((--B158)=-1,0,2))</f>
        <v>2</v>
      </c>
      <c r="N158" s="99">
        <v>0.9</v>
      </c>
    </row>
    <row r="159" spans="1:14">
      <c r="A159" s="89">
        <v>181189</v>
      </c>
      <c r="B159" s="89">
        <f>(--INDEX(任务列表!A:B,MATCH(A159,任务列表!A:A,0),2))</f>
        <v>0</v>
      </c>
      <c r="C159" s="90"/>
      <c r="D159" s="91">
        <f>IF((--B159)=0,$W$148,(IF((--B159)=-1,0,$X$148)))*N159</f>
        <v>13320</v>
      </c>
      <c r="E159" s="92">
        <f>IF((--B159)=0,$Y$148,(IF((--B159)=-1,0,$Y$148*2)))*N159</f>
        <v>4860</v>
      </c>
      <c r="F159" s="91">
        <f>IF((--B159)=0,$Z$148,(IF((--B159)=-1,0,$Z$148*2)))*N159</f>
        <v>11070</v>
      </c>
      <c r="G159" s="53">
        <f>VLOOKUP(VLOOKUP($J$10+4-1,宠物升级表!$A:$C,3,FALSE)+SUM($F$10:F159),宠物升级表!C:D,2,TRUE)+1</f>
        <v>37</v>
      </c>
      <c r="H159" s="91"/>
      <c r="I159" s="91">
        <f>SUM($D$2:D159)</f>
        <v>909320</v>
      </c>
      <c r="J159" s="51">
        <f>INDEX(人物升级经验表!A:A,MATCH(任务经验!I159,人物升级经验表!C:C,1)+1,1)</f>
        <v>30</v>
      </c>
      <c r="K159" s="51">
        <f>I159-INDEX(人物升级经验表!C:C,MATCH(任务经验!I159,人物升级经验表!C:C,1),1)</f>
        <v>104013</v>
      </c>
      <c r="L159" s="51"/>
      <c r="M159" s="91">
        <f>IF((--B159)=0,1,IF((--B159)=-1,0,2))</f>
        <v>1</v>
      </c>
      <c r="N159" s="91">
        <v>0.9</v>
      </c>
    </row>
    <row r="160" spans="1:18">
      <c r="A160" s="89">
        <v>181190</v>
      </c>
      <c r="B160" s="89">
        <f>(--INDEX(任务列表!A:B,MATCH(A160,任务列表!A:A,0),2))</f>
        <v>0</v>
      </c>
      <c r="C160" s="90"/>
      <c r="D160" s="91">
        <f>IF((--B160)=0,$W$148,(IF((--B160)=-1,0,$X$148)))*N160</f>
        <v>13320</v>
      </c>
      <c r="E160" s="92">
        <f>IF((--B160)=0,$Y$148,(IF((--B160)=-1,0,$Y$148*2)))*N160</f>
        <v>4860</v>
      </c>
      <c r="F160" s="91">
        <f>IF((--B160)=0,$Z$148,(IF((--B160)=-1,0,$Z$148*2)))*N160</f>
        <v>11070</v>
      </c>
      <c r="G160" s="53">
        <f>VLOOKUP(VLOOKUP($J$10+4-1,宠物升级表!$A:$C,3,FALSE)+SUM($F$10:F160),宠物升级表!C:D,2,TRUE)+1</f>
        <v>37</v>
      </c>
      <c r="H160" s="91"/>
      <c r="I160" s="91">
        <f>SUM($D$2:D160)</f>
        <v>922640</v>
      </c>
      <c r="J160" s="51">
        <f>INDEX(人物升级经验表!A:A,MATCH(任务经验!I160,人物升级经验表!C:C,1)+1,1)</f>
        <v>30</v>
      </c>
      <c r="K160" s="51">
        <f>I160-INDEX(人物升级经验表!C:C,MATCH(任务经验!I160,人物升级经验表!C:C,1),1)</f>
        <v>117333</v>
      </c>
      <c r="L160" s="51"/>
      <c r="M160" s="91">
        <f>IF((--B160)=0,1,IF((--B160)=-1,0,2))</f>
        <v>1</v>
      </c>
      <c r="N160" s="91">
        <v>0.9</v>
      </c>
      <c r="R160" s="46">
        <f>8290/9700</f>
        <v>0.854639175257732</v>
      </c>
    </row>
    <row r="161" spans="1:14">
      <c r="A161" s="89">
        <v>181191</v>
      </c>
      <c r="B161" s="89">
        <f>(--INDEX(任务列表!A:B,MATCH(A161,任务列表!A:A,0),2))</f>
        <v>0</v>
      </c>
      <c r="C161" s="90"/>
      <c r="D161" s="91">
        <f>IF((--B161)=0,$W$148,(IF((--B161)=-1,0,$X$148)))*N161</f>
        <v>13320</v>
      </c>
      <c r="E161" s="92">
        <f>IF((--B161)=0,$Y$148,(IF((--B161)=-1,0,$Y$148*2)))*N161</f>
        <v>4860</v>
      </c>
      <c r="F161" s="91">
        <f>IF((--B161)=0,$Z$148,(IF((--B161)=-1,0,$Z$148*2)))*N161</f>
        <v>11070</v>
      </c>
      <c r="G161" s="53">
        <f>VLOOKUP(VLOOKUP($J$10+4-1,宠物升级表!$A:$C,3,FALSE)+SUM($F$10:F161),宠物升级表!C:D,2,TRUE)+1</f>
        <v>37</v>
      </c>
      <c r="H161" s="91"/>
      <c r="I161" s="91">
        <f>SUM($D$2:D161)</f>
        <v>935960</v>
      </c>
      <c r="J161" s="51">
        <f>INDEX(人物升级经验表!A:A,MATCH(任务经验!I161,人物升级经验表!C:C,1)+1,1)</f>
        <v>30</v>
      </c>
      <c r="K161" s="51">
        <f>I161-INDEX(人物升级经验表!C:C,MATCH(任务经验!I161,人物升级经验表!C:C,1),1)</f>
        <v>130653</v>
      </c>
      <c r="L161" s="51"/>
      <c r="M161" s="91">
        <f>IF((--B161)=0,1,IF((--B161)=-1,0,2))</f>
        <v>1</v>
      </c>
      <c r="N161" s="91">
        <v>0.9</v>
      </c>
    </row>
    <row r="162" spans="1:14">
      <c r="A162" s="89">
        <v>181192</v>
      </c>
      <c r="B162" s="89">
        <f>(--INDEX(任务列表!A:B,MATCH(A162,任务列表!A:A,0),2))</f>
        <v>8522</v>
      </c>
      <c r="C162" s="90"/>
      <c r="D162" s="91">
        <f>IF((--B162)=0,$W$148,(IF((--B162)=-1,0,$X$148)))*N162</f>
        <v>26550</v>
      </c>
      <c r="E162" s="92">
        <f>IF((--B162)=0,$Y$148,(IF((--B162)=-1,0,$Y$148*2)))*N162</f>
        <v>9720</v>
      </c>
      <c r="F162" s="91">
        <f>IF((--B162)=0,$Z$148,(IF((--B162)=-1,0,$Z$148*2)))*N162</f>
        <v>22140</v>
      </c>
      <c r="G162" s="53">
        <f>VLOOKUP(VLOOKUP($J$10+4-1,宠物升级表!$A:$C,3,FALSE)+SUM($F$10:F162),宠物升级表!C:D,2,TRUE)+1</f>
        <v>37</v>
      </c>
      <c r="H162" s="91"/>
      <c r="I162" s="91">
        <f>SUM($D$2:D162)</f>
        <v>962510</v>
      </c>
      <c r="J162" s="51">
        <f>INDEX(人物升级经验表!A:A,MATCH(任务经验!I162,人物升级经验表!C:C,1)+1,1)</f>
        <v>31</v>
      </c>
      <c r="K162" s="51">
        <f>I162-INDEX(人物升级经验表!C:C,MATCH(任务经验!I162,人物升级经验表!C:C,1),1)</f>
        <v>3491</v>
      </c>
      <c r="L162" s="51"/>
      <c r="M162" s="91">
        <f>IF((--B161)=0,1,IF((--B161)=-1,0,2))</f>
        <v>1</v>
      </c>
      <c r="N162" s="99">
        <v>0.9</v>
      </c>
    </row>
    <row r="163" spans="1:14">
      <c r="A163" s="89">
        <v>181193</v>
      </c>
      <c r="B163" s="89">
        <f>(--INDEX(任务列表!A:B,MATCH(A163,任务列表!A:A,0),2))</f>
        <v>0</v>
      </c>
      <c r="C163" s="90"/>
      <c r="D163" s="91">
        <f>IF((--B163)=0,$W$148,(IF((--B163)=-1,0,$X$148)))*N163</f>
        <v>13320</v>
      </c>
      <c r="E163" s="92">
        <f>IF((--B163)=0,$Y$148,(IF((--B163)=-1,0,$Y$148*2)))*N163</f>
        <v>4860</v>
      </c>
      <c r="F163" s="91">
        <f>IF((--B163)=0,$Z$148,(IF((--B163)=-1,0,$Z$148*2)))*N163</f>
        <v>11070</v>
      </c>
      <c r="G163" s="53">
        <f>VLOOKUP(VLOOKUP($J$10+4-1,宠物升级表!$A:$C,3,FALSE)+SUM($F$10:F163),宠物升级表!C:D,2,TRUE)+1</f>
        <v>37</v>
      </c>
      <c r="H163" s="91"/>
      <c r="I163" s="91">
        <f>SUM($D$2:D163)</f>
        <v>975830</v>
      </c>
      <c r="J163" s="51">
        <f>INDEX(人物升级经验表!A:A,MATCH(任务经验!I163,人物升级经验表!C:C,1)+1,1)</f>
        <v>31</v>
      </c>
      <c r="K163" s="51">
        <f>I163-INDEX(人物升级经验表!C:C,MATCH(任务经验!I163,人物升级经验表!C:C,1),1)</f>
        <v>16811</v>
      </c>
      <c r="L163" s="51"/>
      <c r="M163" s="91">
        <f t="shared" ref="M163:M171" si="39">IF((--B163)=0,1,IF((--B163)=-1,0,2))</f>
        <v>1</v>
      </c>
      <c r="N163" s="91">
        <v>0.9</v>
      </c>
    </row>
    <row r="164" spans="1:14">
      <c r="A164" s="89">
        <v>181194</v>
      </c>
      <c r="B164" s="89">
        <f>(--INDEX(任务列表!A:B,MATCH(A164,任务列表!A:A,0),2))</f>
        <v>0</v>
      </c>
      <c r="C164" s="90"/>
      <c r="D164" s="91">
        <f>IF((--B164)=0,$W$148,(IF((--B164)=-1,0,$X$148)))*N164</f>
        <v>13320</v>
      </c>
      <c r="E164" s="92">
        <f>IF((--B164)=0,$Y$148,(IF((--B164)=-1,0,$Y$148*2)))*N164</f>
        <v>4860</v>
      </c>
      <c r="F164" s="91">
        <f>IF((--B164)=0,$Z$148,(IF((--B164)=-1,0,$Z$148*2)))*N164</f>
        <v>11070</v>
      </c>
      <c r="G164" s="53">
        <f>VLOOKUP(VLOOKUP($J$10+4-1,宠物升级表!$A:$C,3,FALSE)+SUM($F$10:F164),宠物升级表!C:D,2,TRUE)+1</f>
        <v>38</v>
      </c>
      <c r="H164" s="91"/>
      <c r="I164" s="91">
        <f>SUM($D$2:D164)</f>
        <v>989150</v>
      </c>
      <c r="J164" s="51">
        <f>INDEX(人物升级经验表!A:A,MATCH(任务经验!I164,人物升级经验表!C:C,1)+1,1)</f>
        <v>31</v>
      </c>
      <c r="K164" s="51">
        <f>I164-INDEX(人物升级经验表!C:C,MATCH(任务经验!I164,人物升级经验表!C:C,1),1)</f>
        <v>30131</v>
      </c>
      <c r="L164" s="51"/>
      <c r="M164" s="91">
        <f>IF((--B164)=0,1,IF((--B164)=-1,0,2))</f>
        <v>1</v>
      </c>
      <c r="N164" s="91">
        <v>0.9</v>
      </c>
    </row>
    <row r="165" spans="1:14">
      <c r="A165" s="89">
        <v>181195</v>
      </c>
      <c r="B165" s="89">
        <f>(--INDEX(任务列表!A:B,MATCH(A165,任务列表!A:A,0),2))</f>
        <v>0</v>
      </c>
      <c r="C165" s="90"/>
      <c r="D165" s="91">
        <f>IF((--B165)=0,$W$148,(IF((--B165)=-1,0,$X$148)))*N165</f>
        <v>13320</v>
      </c>
      <c r="E165" s="92">
        <f>IF((--B165)=0,$Y$148,(IF((--B165)=-1,0,$Y$148*2)))*N165</f>
        <v>4860</v>
      </c>
      <c r="F165" s="91">
        <f>IF((--B165)=0,$Z$148,(IF((--B165)=-1,0,$Z$148*2)))*N165</f>
        <v>11070</v>
      </c>
      <c r="G165" s="53">
        <f>VLOOKUP(VLOOKUP($J$10+4-1,宠物升级表!$A:$C,3,FALSE)+SUM($F$10:F165),宠物升级表!C:D,2,TRUE)+1</f>
        <v>38</v>
      </c>
      <c r="H165" s="91"/>
      <c r="I165" s="91">
        <f>SUM($D$2:D165)</f>
        <v>1002470</v>
      </c>
      <c r="J165" s="51">
        <f>INDEX(人物升级经验表!A:A,MATCH(任务经验!I165,人物升级经验表!C:C,1)+1,1)</f>
        <v>31</v>
      </c>
      <c r="K165" s="51">
        <f>I165-INDEX(人物升级经验表!C:C,MATCH(任务经验!I165,人物升级经验表!C:C,1),1)</f>
        <v>43451</v>
      </c>
      <c r="L165" s="51"/>
      <c r="M165" s="91">
        <f>IF((--B165)=0,1,IF((--B165)=-1,0,2))</f>
        <v>1</v>
      </c>
      <c r="N165" s="91">
        <v>0.9</v>
      </c>
    </row>
    <row r="166" spans="1:14">
      <c r="A166" s="89">
        <v>181196</v>
      </c>
      <c r="B166" s="89">
        <f>(--INDEX(任务列表!A:B,MATCH(A166,任务列表!A:A,0),2))</f>
        <v>0</v>
      </c>
      <c r="C166" s="90"/>
      <c r="D166" s="91">
        <f>IF((--B166)=0,$W$148,(IF((--B166)=-1,0,$X$148)))*N166</f>
        <v>13320</v>
      </c>
      <c r="E166" s="92">
        <f>IF((--B166)=0,$Y$148,(IF((--B166)=-1,0,$Y$148*2)))*N166</f>
        <v>4860</v>
      </c>
      <c r="F166" s="91">
        <f>IF((--B166)=0,$Z$148,(IF((--B166)=-1,0,$Z$148*2)))*N166</f>
        <v>11070</v>
      </c>
      <c r="G166" s="53">
        <f>VLOOKUP(VLOOKUP($J$10+4-1,宠物升级表!$A:$C,3,FALSE)+SUM($F$10:F166),宠物升级表!C:D,2,TRUE)+1</f>
        <v>38</v>
      </c>
      <c r="H166" s="91"/>
      <c r="I166" s="91">
        <f>SUM($D$2:D166)</f>
        <v>1015790</v>
      </c>
      <c r="J166" s="51">
        <f>INDEX(人物升级经验表!A:A,MATCH(任务经验!I166,人物升级经验表!C:C,1)+1,1)</f>
        <v>31</v>
      </c>
      <c r="K166" s="51">
        <f>I166-INDEX(人物升级经验表!C:C,MATCH(任务经验!I166,人物升级经验表!C:C,1),1)</f>
        <v>56771</v>
      </c>
      <c r="L166" s="51"/>
      <c r="M166" s="91">
        <f>IF((--B166)=0,1,IF((--B166)=-1,0,2))</f>
        <v>1</v>
      </c>
      <c r="N166" s="91">
        <v>0.9</v>
      </c>
    </row>
    <row r="167" spans="1:14">
      <c r="A167" s="96">
        <v>181197</v>
      </c>
      <c r="B167" s="96">
        <f>(--INDEX(任务列表!A:B,MATCH(A167,任务列表!A:A,0),2))</f>
        <v>0</v>
      </c>
      <c r="C167" s="97"/>
      <c r="D167" s="91">
        <f>IF((--B167)=0,$W$148,(IF((--B167)=-1,0,$X$148)))*N167</f>
        <v>14800</v>
      </c>
      <c r="E167" s="92">
        <f>IF((--B167)=0,$Y$148,(IF((--B167)=-1,0,$Y$148*2)))*N167</f>
        <v>5400</v>
      </c>
      <c r="F167" s="91">
        <f>IF((--B167)=0,$Z$148,(IF((--B167)=-1,0,$Z$148*2)))*N167</f>
        <v>12300</v>
      </c>
      <c r="G167" s="53">
        <f>VLOOKUP(VLOOKUP($J$10+4-1,宠物升级表!$A:$C,3,FALSE)+SUM($F$10:F167),宠物升级表!C:D,2,TRUE)+1</f>
        <v>38</v>
      </c>
      <c r="H167" s="98"/>
      <c r="I167" s="98">
        <f>SUM($D$2:D167)</f>
        <v>1030590</v>
      </c>
      <c r="J167" s="51">
        <f>INDEX(人物升级经验表!A:A,MATCH(任务经验!I167,人物升级经验表!C:C,1)+1,1)</f>
        <v>31</v>
      </c>
      <c r="K167" s="51">
        <f>I167-INDEX(人物升级经验表!C:C,MATCH(任务经验!I167,人物升级经验表!C:C,1),1)</f>
        <v>71571</v>
      </c>
      <c r="L167" s="51"/>
      <c r="M167" s="98">
        <f>IF((--B167)=0,1,IF((--B167)=-1,0,2))</f>
        <v>1</v>
      </c>
      <c r="N167" s="98">
        <v>1</v>
      </c>
    </row>
    <row r="168" spans="1:14">
      <c r="A168" s="96">
        <v>181198</v>
      </c>
      <c r="B168" s="96">
        <f>(--INDEX(任务列表!A:B,MATCH(A168,任务列表!A:A,0),2))</f>
        <v>8523</v>
      </c>
      <c r="C168" s="97"/>
      <c r="D168" s="91">
        <f>IF((--B168)=0,$W$148,(IF((--B168)=-1,0,$X$148)))*N168</f>
        <v>29500</v>
      </c>
      <c r="E168" s="92">
        <f>IF((--B168)=0,$Y$148,(IF((--B168)=-1,0,$Y$148*2)))*N168</f>
        <v>10800</v>
      </c>
      <c r="F168" s="91">
        <f>IF((--B168)=0,$Z$148,(IF((--B168)=-1,0,$Z$148*2)))*N168</f>
        <v>24600</v>
      </c>
      <c r="G168" s="53">
        <f>VLOOKUP(VLOOKUP($J$10+4-1,宠物升级表!$A:$C,3,FALSE)+SUM($F$10:F168),宠物升级表!C:D,2,TRUE)+1</f>
        <v>38</v>
      </c>
      <c r="H168" s="98"/>
      <c r="I168" s="98">
        <f>SUM($D$2:D168)</f>
        <v>1060090</v>
      </c>
      <c r="J168" s="51">
        <f>INDEX(人物升级经验表!A:A,MATCH(任务经验!I168,人物升级经验表!C:C,1)+1,1)</f>
        <v>31</v>
      </c>
      <c r="K168" s="51">
        <f>I168-INDEX(人物升级经验表!C:C,MATCH(任务经验!I168,人物升级经验表!C:C,1),1)</f>
        <v>101071</v>
      </c>
      <c r="L168" s="51"/>
      <c r="M168" s="98">
        <f>IF((--B168)=0,1,IF((--B168)=-1,0,2))</f>
        <v>2</v>
      </c>
      <c r="N168" s="99">
        <v>1</v>
      </c>
    </row>
    <row r="169" spans="1:14">
      <c r="A169" s="96">
        <v>182130</v>
      </c>
      <c r="B169" s="96">
        <f>(--INDEX(任务列表!A:B,MATCH(A169,任务列表!A:A,0),2))</f>
        <v>0</v>
      </c>
      <c r="C169" s="97"/>
      <c r="D169" s="91">
        <f>IF((--B169)=0,$W$148,(IF((--B169)=-1,0,$X$148)))*N169</f>
        <v>14800</v>
      </c>
      <c r="E169" s="92">
        <f>IF((--B169)=0,$Y$148,(IF((--B169)=-1,0,$Y$148*2)))*N169</f>
        <v>5400</v>
      </c>
      <c r="F169" s="91">
        <f>IF((--B169)=0,$Z$148,(IF((--B169)=-1,0,$Z$148*2)))*N169</f>
        <v>12300</v>
      </c>
      <c r="G169" s="53">
        <f>VLOOKUP(VLOOKUP($J$10+4-1,宠物升级表!$A:$C,3,FALSE)+SUM($F$10:F169),宠物升级表!C:D,2,TRUE)+1</f>
        <v>39</v>
      </c>
      <c r="H169" s="98"/>
      <c r="I169" s="98">
        <f>SUM($D$2:D169)</f>
        <v>1074890</v>
      </c>
      <c r="J169" s="51">
        <f>INDEX(人物升级经验表!A:A,MATCH(任务经验!I169,人物升级经验表!C:C,1)+1,1)</f>
        <v>31</v>
      </c>
      <c r="K169" s="51">
        <f>I169-INDEX(人物升级经验表!C:C,MATCH(任务经验!I169,人物升级经验表!C:C,1),1)</f>
        <v>115871</v>
      </c>
      <c r="L169" s="51"/>
      <c r="M169" s="98">
        <f>IF((--B169)=0,1,IF((--B169)=-1,0,2))</f>
        <v>1</v>
      </c>
      <c r="N169" s="98">
        <v>1</v>
      </c>
    </row>
    <row r="170" spans="1:14">
      <c r="A170" s="96">
        <v>182131</v>
      </c>
      <c r="B170" s="96">
        <f>(--INDEX(任务列表!A:B,MATCH(A170,任务列表!A:A,0),2))</f>
        <v>0</v>
      </c>
      <c r="C170" s="97"/>
      <c r="D170" s="91">
        <f>IF((--B170)=0,$W$148,(IF((--B170)=-1,0,$X$148)))*N170</f>
        <v>14800</v>
      </c>
      <c r="E170" s="92">
        <f>IF((--B170)=0,$Y$148,(IF((--B170)=-1,0,$Y$148*2)))*N170</f>
        <v>5400</v>
      </c>
      <c r="F170" s="91">
        <f>IF((--B170)=0,$Z$148,(IF((--B170)=-1,0,$Z$148*2)))*N170</f>
        <v>12300</v>
      </c>
      <c r="G170" s="53">
        <f>VLOOKUP(VLOOKUP($J$10+4-1,宠物升级表!$A:$C,3,FALSE)+SUM($F$10:F170),宠物升级表!C:D,2,TRUE)+1</f>
        <v>39</v>
      </c>
      <c r="H170" s="98"/>
      <c r="I170" s="98">
        <f>SUM($D$2:D170)</f>
        <v>1089690</v>
      </c>
      <c r="J170" s="51">
        <f>INDEX(人物升级经验表!A:A,MATCH(任务经验!I170,人物升级经验表!C:C,1)+1,1)</f>
        <v>31</v>
      </c>
      <c r="K170" s="51">
        <f>I170-INDEX(人物升级经验表!C:C,MATCH(任务经验!I170,人物升级经验表!C:C,1),1)</f>
        <v>130671</v>
      </c>
      <c r="L170" s="51"/>
      <c r="M170" s="98">
        <f>IF((--B170)=0,1,IF((--B170)=-1,0,2))</f>
        <v>1</v>
      </c>
      <c r="N170" s="98">
        <v>1</v>
      </c>
    </row>
    <row r="171" spans="1:14">
      <c r="A171" s="96">
        <v>182132</v>
      </c>
      <c r="B171" s="96">
        <f>(--INDEX(任务列表!A:B,MATCH(A171,任务列表!A:A,0),2))</f>
        <v>8524</v>
      </c>
      <c r="C171" s="97"/>
      <c r="D171" s="91">
        <f>IF((--B171)=0,$W$148,(IF((--B171)=-1,0,$X$148)))*N171</f>
        <v>32450</v>
      </c>
      <c r="E171" s="92">
        <f>IF((--B171)=0,$Y$148,(IF((--B171)=-1,0,$Y$148*2)))*N171</f>
        <v>11880</v>
      </c>
      <c r="F171" s="91">
        <f>IF((--B171)=0,$Z$148,(IF((--B171)=-1,0,$Z$148*2)))*N171</f>
        <v>27060</v>
      </c>
      <c r="G171" s="53">
        <f>VLOOKUP(VLOOKUP($J$10+4-1,宠物升级表!$A:$C,3,FALSE)+SUM($F$10:F171),宠物升级表!C:D,2,TRUE)+1</f>
        <v>39</v>
      </c>
      <c r="H171" s="98"/>
      <c r="I171" s="98">
        <f>SUM($D$2:D171)</f>
        <v>1122140</v>
      </c>
      <c r="J171" s="51">
        <f>INDEX(人物升级经验表!A:A,MATCH(任务经验!I171,人物升级经验表!C:C,1)+1,1)</f>
        <v>31</v>
      </c>
      <c r="K171" s="51">
        <f>I171-INDEX(人物升级经验表!C:C,MATCH(任务经验!I171,人物升级经验表!C:C,1),1)</f>
        <v>163121</v>
      </c>
      <c r="L171" s="51"/>
      <c r="M171" s="98">
        <f>IF((--B171)=0,1,IF((--B171)=-1,0,2))</f>
        <v>2</v>
      </c>
      <c r="N171" s="99">
        <v>1.1</v>
      </c>
    </row>
    <row r="172" spans="1:14">
      <c r="A172" s="96">
        <v>182133</v>
      </c>
      <c r="B172" s="96">
        <f>(--INDEX(任务列表!A:B,MATCH(A172,任务列表!A:A,0),2))</f>
        <v>0</v>
      </c>
      <c r="C172" s="97"/>
      <c r="D172" s="91">
        <f>IF((--B172)=0,$W$148,(IF((--B172)=-1,0,$X$148)))*N172</f>
        <v>14800</v>
      </c>
      <c r="E172" s="92">
        <f>IF((--B172)=0,$Y$148,(IF((--B172)=-1,0,$Y$148*2)))*N172</f>
        <v>5400</v>
      </c>
      <c r="F172" s="91">
        <f>IF((--B172)=0,$Z$148,(IF((--B172)=-1,0,$Z$148*2)))*N172</f>
        <v>12300</v>
      </c>
      <c r="G172" s="53">
        <f>VLOOKUP(VLOOKUP($J$10+4-1,宠物升级表!$A:$C,3,FALSE)+SUM($F$10:F172),宠物升级表!C:D,2,TRUE)+1</f>
        <v>39</v>
      </c>
      <c r="H172" s="98"/>
      <c r="I172" s="98">
        <f>SUM($D$2:D172)</f>
        <v>1136940</v>
      </c>
      <c r="J172" s="51">
        <f>INDEX(人物升级经验表!A:A,MATCH(任务经验!I172,人物升级经验表!C:C,1)+1,1)</f>
        <v>31</v>
      </c>
      <c r="K172" s="51">
        <f>I172-INDEX(人物升级经验表!C:C,MATCH(任务经验!I172,人物升级经验表!C:C,1),1)</f>
        <v>177921</v>
      </c>
      <c r="L172" s="51"/>
      <c r="M172" s="98">
        <f>IF((--B171)=0,1,IF((--B171)=-1,0,2))</f>
        <v>2</v>
      </c>
      <c r="N172" s="98">
        <v>1</v>
      </c>
    </row>
    <row r="173" spans="1:14">
      <c r="A173" s="96">
        <v>182134</v>
      </c>
      <c r="B173" s="96">
        <f>(--INDEX(任务列表!A:B,MATCH(A173,任务列表!A:A,0),2))</f>
        <v>0</v>
      </c>
      <c r="C173" s="97"/>
      <c r="D173" s="91">
        <f>IF((--B173)=0,$W$148,(IF((--B173)=-1,0,$X$148)))*N173</f>
        <v>14800</v>
      </c>
      <c r="E173" s="92">
        <f>IF((--B173)=0,$Y$148,(IF((--B173)=-1,0,$Y$148*2)))*N173</f>
        <v>5400</v>
      </c>
      <c r="F173" s="91">
        <f>IF((--B173)=0,$Z$148,(IF((--B173)=-1,0,$Z$148*2)))*N173</f>
        <v>12300</v>
      </c>
      <c r="G173" s="53">
        <f>VLOOKUP(VLOOKUP($J$10+4-1,宠物升级表!$A:$C,3,FALSE)+SUM($F$10:F173),宠物升级表!C:D,2,TRUE)+1</f>
        <v>39</v>
      </c>
      <c r="H173" s="98"/>
      <c r="I173" s="98">
        <f>SUM($D$2:D173)</f>
        <v>1151740</v>
      </c>
      <c r="J173" s="51">
        <f>INDEX(人物升级经验表!A:A,MATCH(任务经验!I173,人物升级经验表!C:C,1)+1,1)</f>
        <v>31</v>
      </c>
      <c r="K173" s="51">
        <f>I173-INDEX(人物升级经验表!C:C,MATCH(任务经验!I173,人物升级经验表!C:C,1),1)</f>
        <v>192721</v>
      </c>
      <c r="L173" s="51"/>
      <c r="M173" s="98">
        <f t="shared" ref="M173:M181" si="40">IF((--B173)=0,1,IF((--B173)=-1,0,2))</f>
        <v>1</v>
      </c>
      <c r="N173" s="98">
        <v>1</v>
      </c>
    </row>
    <row r="174" spans="1:14">
      <c r="A174" s="96">
        <v>182135</v>
      </c>
      <c r="B174" s="96">
        <f>(--INDEX(任务列表!A:B,MATCH(A174,任务列表!A:A,0),2))</f>
        <v>0</v>
      </c>
      <c r="C174" s="97"/>
      <c r="D174" s="91">
        <f>IF((--B174)=0,$W$148,(IF((--B174)=-1,0,$X$148)))*N174</f>
        <v>14800</v>
      </c>
      <c r="E174" s="92">
        <f>IF((--B174)=0,$Y$148,(IF((--B174)=-1,0,$Y$148*2)))*N174</f>
        <v>5400</v>
      </c>
      <c r="F174" s="91">
        <f>IF((--B174)=0,$Z$148,(IF((--B174)=-1,0,$Z$148*2)))*N174</f>
        <v>12300</v>
      </c>
      <c r="G174" s="53">
        <f>VLOOKUP(VLOOKUP($J$10+4-1,宠物升级表!$A:$C,3,FALSE)+SUM($F$10:F174),宠物升级表!C:D,2,TRUE)+1</f>
        <v>40</v>
      </c>
      <c r="H174" s="98"/>
      <c r="I174" s="98">
        <f>SUM($D$2:D174)</f>
        <v>1166540</v>
      </c>
      <c r="J174" s="51">
        <f>INDEX(人物升级经验表!A:A,MATCH(任务经验!I174,人物升级经验表!C:C,1)+1,1)</f>
        <v>32</v>
      </c>
      <c r="K174" s="51">
        <f>I174-INDEX(人物升级经验表!C:C,MATCH(任务经验!I174,人物升级经验表!C:C,1),1)</f>
        <v>5648</v>
      </c>
      <c r="L174" s="51"/>
      <c r="M174" s="98">
        <f>IF((--B174)=0,1,IF((--B174)=-1,0,2))</f>
        <v>1</v>
      </c>
      <c r="N174" s="98">
        <v>1</v>
      </c>
    </row>
    <row r="175" spans="1:14">
      <c r="A175" s="96">
        <v>182136</v>
      </c>
      <c r="B175" s="96">
        <f>(--INDEX(任务列表!A:B,MATCH(A175,任务列表!A:A,0),2))</f>
        <v>0</v>
      </c>
      <c r="C175" s="97"/>
      <c r="D175" s="91">
        <f>IF((--B175)=0,$W$148,(IF((--B175)=-1,0,$X$148)))*N175</f>
        <v>14800</v>
      </c>
      <c r="E175" s="92">
        <f>IF((--B175)=0,$Y$148,(IF((--B175)=-1,0,$Y$148*2)))*N175</f>
        <v>5400</v>
      </c>
      <c r="F175" s="91">
        <f>IF((--B175)=0,$Z$148,(IF((--B175)=-1,0,$Z$148*2)))*N175</f>
        <v>12300</v>
      </c>
      <c r="G175" s="53">
        <f>VLOOKUP(VLOOKUP($J$10+4-1,宠物升级表!$A:$C,3,FALSE)+SUM($F$10:F175),宠物升级表!C:D,2,TRUE)+1</f>
        <v>40</v>
      </c>
      <c r="H175" s="98"/>
      <c r="I175" s="98">
        <f>SUM($D$2:D175)</f>
        <v>1181340</v>
      </c>
      <c r="J175" s="51">
        <f>INDEX(人物升级经验表!A:A,MATCH(任务经验!I175,人物升级经验表!C:C,1)+1,1)</f>
        <v>32</v>
      </c>
      <c r="K175" s="51">
        <f>I175-INDEX(人物升级经验表!C:C,MATCH(任务经验!I175,人物升级经验表!C:C,1),1)</f>
        <v>20448</v>
      </c>
      <c r="L175" s="51"/>
      <c r="M175" s="98">
        <f>IF((--B175)=0,1,IF((--B175)=-1,0,2))</f>
        <v>1</v>
      </c>
      <c r="N175" s="98">
        <v>1</v>
      </c>
    </row>
    <row r="176" spans="1:14">
      <c r="A176" s="96">
        <v>182137</v>
      </c>
      <c r="B176" s="96">
        <f>(--INDEX(任务列表!A:B,MATCH(A176,任务列表!A:A,0),2))</f>
        <v>0</v>
      </c>
      <c r="C176" s="97"/>
      <c r="D176" s="91">
        <f t="shared" ref="D176:D199" si="41">IF((--B176)=0,$W$148,(IF((--B176)=-1,0,$X$148)))*N176</f>
        <v>14800</v>
      </c>
      <c r="E176" s="92">
        <f t="shared" ref="E176:E199" si="42">IF((--B176)=0,$Y$148,(IF((--B176)=-1,0,$Y$148*2)))*N176</f>
        <v>5400</v>
      </c>
      <c r="F176" s="91">
        <f t="shared" ref="F176:F199" si="43">IF((--B176)=0,$Z$148,(IF((--B176)=-1,0,$Z$148*2)))*N176</f>
        <v>12300</v>
      </c>
      <c r="G176" s="53">
        <f>VLOOKUP(VLOOKUP($J$10+4-1,宠物升级表!$A:$C,3,FALSE)+SUM($F$10:F176),宠物升级表!C:D,2,TRUE)+1</f>
        <v>40</v>
      </c>
      <c r="H176" s="98"/>
      <c r="I176" s="98">
        <f>SUM($D$2:D176)</f>
        <v>1196140</v>
      </c>
      <c r="J176" s="51">
        <f>INDEX(人物升级经验表!A:A,MATCH(任务经验!I176,人物升级经验表!C:C,1)+1,1)</f>
        <v>32</v>
      </c>
      <c r="K176" s="51">
        <f>I176-INDEX(人物升级经验表!C:C,MATCH(任务经验!I176,人物升级经验表!C:C,1),1)</f>
        <v>35248</v>
      </c>
      <c r="L176" s="51"/>
      <c r="M176" s="98">
        <f>IF((--B176)=0,1,IF((--B176)=-1,0,2))</f>
        <v>1</v>
      </c>
      <c r="N176" s="98">
        <v>1</v>
      </c>
    </row>
    <row r="177" spans="1:14">
      <c r="A177" s="96">
        <v>182138</v>
      </c>
      <c r="B177" s="96">
        <f>(--INDEX(任务列表!A:B,MATCH(A177,任务列表!A:A,0),2))</f>
        <v>0</v>
      </c>
      <c r="C177" s="97"/>
      <c r="D177" s="91">
        <f>IF((--B177)=0,$W$148,(IF((--B177)=-1,0,$X$148)))*N177</f>
        <v>14800</v>
      </c>
      <c r="E177" s="92">
        <f>IF((--B177)=0,$Y$148,(IF((--B177)=-1,0,$Y$148*2)))*N177</f>
        <v>5400</v>
      </c>
      <c r="F177" s="91">
        <f>IF((--B177)=0,$Z$148,(IF((--B177)=-1,0,$Z$148*2)))*N177</f>
        <v>12300</v>
      </c>
      <c r="G177" s="53">
        <f>VLOOKUP(VLOOKUP($J$10+4-1,宠物升级表!$A:$C,3,FALSE)+SUM($F$10:F177),宠物升级表!C:D,2,TRUE)+1</f>
        <v>40</v>
      </c>
      <c r="H177" s="98"/>
      <c r="I177" s="98">
        <f>SUM($D$2:D177)</f>
        <v>1210940</v>
      </c>
      <c r="J177" s="51">
        <f>INDEX(人物升级经验表!A:A,MATCH(任务经验!I177,人物升级经验表!C:C,1)+1,1)</f>
        <v>32</v>
      </c>
      <c r="K177" s="51">
        <f>I177-INDEX(人物升级经验表!C:C,MATCH(任务经验!I177,人物升级经验表!C:C,1),1)</f>
        <v>50048</v>
      </c>
      <c r="L177" s="51"/>
      <c r="M177" s="98">
        <f>IF((--B177)=0,1,IF((--B177)=-1,0,2))</f>
        <v>1</v>
      </c>
      <c r="N177" s="98">
        <v>1</v>
      </c>
    </row>
    <row r="178" spans="1:14">
      <c r="A178" s="96">
        <v>182139</v>
      </c>
      <c r="B178" s="96">
        <f>(--INDEX(任务列表!A:B,MATCH(A178,任务列表!A:A,0),2))</f>
        <v>0</v>
      </c>
      <c r="C178" s="97"/>
      <c r="D178" s="91">
        <f>IF((--B178)=0,$W$148,(IF((--B178)=-1,0,$X$148)))*N178</f>
        <v>14800</v>
      </c>
      <c r="E178" s="92">
        <f>IF((--B178)=0,$Y$148,(IF((--B178)=-1,0,$Y$148*2)))*N178</f>
        <v>5400</v>
      </c>
      <c r="F178" s="91">
        <f>IF((--B178)=0,$Z$148,(IF((--B178)=-1,0,$Z$148*2)))*N178</f>
        <v>12300</v>
      </c>
      <c r="G178" s="53">
        <f>VLOOKUP(VLOOKUP($J$10+4-1,宠物升级表!$A:$C,3,FALSE)+SUM($F$10:F178),宠物升级表!C:D,2,TRUE)+1</f>
        <v>40</v>
      </c>
      <c r="H178" s="98"/>
      <c r="I178" s="98">
        <f>SUM($D$2:D178)</f>
        <v>1225740</v>
      </c>
      <c r="J178" s="51">
        <f>INDEX(人物升级经验表!A:A,MATCH(任务经验!I178,人物升级经验表!C:C,1)+1,1)</f>
        <v>32</v>
      </c>
      <c r="K178" s="51">
        <f>I178-INDEX(人物升级经验表!C:C,MATCH(任务经验!I178,人物升级经验表!C:C,1),1)</f>
        <v>64848</v>
      </c>
      <c r="L178" s="51"/>
      <c r="M178" s="98">
        <f>IF((--B178)=0,1,IF((--B178)=-1,0,2))</f>
        <v>1</v>
      </c>
      <c r="N178" s="98">
        <v>1</v>
      </c>
    </row>
    <row r="179" spans="1:14">
      <c r="A179" s="96">
        <v>182140</v>
      </c>
      <c r="B179" s="96">
        <f>(--INDEX(任务列表!A:B,MATCH(A179,任务列表!A:A,0),2))</f>
        <v>0</v>
      </c>
      <c r="C179" s="97"/>
      <c r="D179" s="91">
        <f>IF((--B179)=0,$W$148,(IF((--B179)=-1,0,$X$148)))*N179</f>
        <v>16280</v>
      </c>
      <c r="E179" s="92">
        <f>IF((--B179)=0,$Y$148,(IF((--B179)=-1,0,$Y$148*2)))*N179</f>
        <v>5940</v>
      </c>
      <c r="F179" s="91">
        <f>IF((--B179)=0,$Z$148,(IF((--B179)=-1,0,$Z$148*2)))*N179</f>
        <v>13530</v>
      </c>
      <c r="G179" s="53">
        <f>VLOOKUP(VLOOKUP($J$10+4-1,宠物升级表!$A:$C,3,FALSE)+SUM($F$10:F179),宠物升级表!C:D,2,TRUE)+1</f>
        <v>40</v>
      </c>
      <c r="H179" s="98"/>
      <c r="I179" s="98">
        <f>SUM($D$2:D179)</f>
        <v>1242020</v>
      </c>
      <c r="J179" s="51">
        <f>INDEX(人物升级经验表!A:A,MATCH(任务经验!I179,人物升级经验表!C:C,1)+1,1)</f>
        <v>32</v>
      </c>
      <c r="K179" s="51">
        <f>I179-INDEX(人物升级经验表!C:C,MATCH(任务经验!I179,人物升级经验表!C:C,1),1)</f>
        <v>81128</v>
      </c>
      <c r="L179" s="51"/>
      <c r="M179" s="98">
        <f>IF((--B179)=0,1,IF((--B179)=-1,0,2))</f>
        <v>1</v>
      </c>
      <c r="N179" s="98">
        <v>1.1</v>
      </c>
    </row>
    <row r="180" spans="1:14">
      <c r="A180" s="96">
        <v>182141</v>
      </c>
      <c r="B180" s="96">
        <f>(--INDEX(任务列表!A:B,MATCH(A180,任务列表!A:A,0),2))</f>
        <v>0</v>
      </c>
      <c r="C180" s="97"/>
      <c r="D180" s="91">
        <f>IF((--B180)=0,$W$148,(IF((--B180)=-1,0,$X$148)))*N180</f>
        <v>16280</v>
      </c>
      <c r="E180" s="92">
        <f>IF((--B180)=0,$Y$148,(IF((--B180)=-1,0,$Y$148*2)))*N180</f>
        <v>5940</v>
      </c>
      <c r="F180" s="91">
        <f>IF((--B180)=0,$Z$148,(IF((--B180)=-1,0,$Z$148*2)))*N180</f>
        <v>13530</v>
      </c>
      <c r="G180" s="53">
        <f>VLOOKUP(VLOOKUP($J$10+4-1,宠物升级表!$A:$C,3,FALSE)+SUM($F$10:F180),宠物升级表!C:D,2,TRUE)+1</f>
        <v>41</v>
      </c>
      <c r="H180" s="98"/>
      <c r="I180" s="98">
        <f>SUM($D$2:D180)</f>
        <v>1258300</v>
      </c>
      <c r="J180" s="51">
        <f>INDEX(人物升级经验表!A:A,MATCH(任务经验!I180,人物升级经验表!C:C,1)+1,1)</f>
        <v>32</v>
      </c>
      <c r="K180" s="51">
        <f>I180-INDEX(人物升级经验表!C:C,MATCH(任务经验!I180,人物升级经验表!C:C,1),1)</f>
        <v>97408</v>
      </c>
      <c r="L180" s="51"/>
      <c r="M180" s="98">
        <f>IF((--B180)=0,1,IF((--B180)=-1,0,2))</f>
        <v>1</v>
      </c>
      <c r="N180" s="98">
        <v>1.1</v>
      </c>
    </row>
    <row r="181" spans="1:14">
      <c r="A181" s="96">
        <v>182142</v>
      </c>
      <c r="B181" s="96">
        <f>(--INDEX(任务列表!A:B,MATCH(A181,任务列表!A:A,0),2))</f>
        <v>0</v>
      </c>
      <c r="C181" s="97"/>
      <c r="D181" s="91">
        <f>IF((--B181)=0,$W$148,(IF((--B181)=-1,0,$X$148)))*N181</f>
        <v>16280</v>
      </c>
      <c r="E181" s="92">
        <f>IF((--B181)=0,$Y$148,(IF((--B181)=-1,0,$Y$148*2)))*N181</f>
        <v>5940</v>
      </c>
      <c r="F181" s="91">
        <f>IF((--B181)=0,$Z$148,(IF((--B181)=-1,0,$Z$148*2)))*N181</f>
        <v>13530</v>
      </c>
      <c r="G181" s="53">
        <f>VLOOKUP(VLOOKUP($J$10+4-1,宠物升级表!$A:$C,3,FALSE)+SUM($F$10:F181),宠物升级表!C:D,2,TRUE)+1</f>
        <v>41</v>
      </c>
      <c r="H181" s="98"/>
      <c r="I181" s="98">
        <f>SUM($D$2:D181)</f>
        <v>1274580</v>
      </c>
      <c r="J181" s="51">
        <f>INDEX(人物升级经验表!A:A,MATCH(任务经验!I181,人物升级经验表!C:C,1)+1,1)</f>
        <v>32</v>
      </c>
      <c r="K181" s="51">
        <f>I181-INDEX(人物升级经验表!C:C,MATCH(任务经验!I181,人物升级经验表!C:C,1),1)</f>
        <v>113688</v>
      </c>
      <c r="L181" s="51"/>
      <c r="M181" s="98">
        <f>IF((--B181)=0,1,IF((--B181)=-1,0,2))</f>
        <v>1</v>
      </c>
      <c r="N181" s="98">
        <v>1.1</v>
      </c>
    </row>
    <row r="182" spans="1:14">
      <c r="A182" s="96">
        <v>182143</v>
      </c>
      <c r="B182" s="96">
        <f>(--INDEX(任务列表!A:B,MATCH(A182,任务列表!A:A,0),2))</f>
        <v>0</v>
      </c>
      <c r="C182" s="97"/>
      <c r="D182" s="91">
        <f>IF((--B182)=0,$W$148,(IF((--B182)=-1,0,$X$148)))*N182</f>
        <v>16280</v>
      </c>
      <c r="E182" s="92">
        <f>IF((--B182)=0,$Y$148,(IF((--B182)=-1,0,$Y$148*2)))*N182</f>
        <v>5940</v>
      </c>
      <c r="F182" s="91">
        <f>IF((--B182)=0,$Z$148,(IF((--B182)=-1,0,$Z$148*2)))*N182</f>
        <v>13530</v>
      </c>
      <c r="G182" s="53">
        <f>VLOOKUP(VLOOKUP($J$10+4-1,宠物升级表!$A:$C,3,FALSE)+SUM($F$10:F182),宠物升级表!C:D,2,TRUE)+1</f>
        <v>41</v>
      </c>
      <c r="H182" s="98"/>
      <c r="I182" s="98">
        <f>SUM($D$2:D182)</f>
        <v>1290860</v>
      </c>
      <c r="J182" s="51">
        <f>INDEX(人物升级经验表!A:A,MATCH(任务经验!I182,人物升级经验表!C:C,1)+1,1)</f>
        <v>32</v>
      </c>
      <c r="K182" s="51">
        <f>I182-INDEX(人物升级经验表!C:C,MATCH(任务经验!I182,人物升级经验表!C:C,1),1)</f>
        <v>129968</v>
      </c>
      <c r="L182" s="51"/>
      <c r="M182" s="98">
        <f>IF((--B181)=0,1,IF((--B181)=-1,0,2))</f>
        <v>1</v>
      </c>
      <c r="N182" s="98">
        <v>1.1</v>
      </c>
    </row>
    <row r="183" spans="1:14">
      <c r="A183" s="96">
        <v>182144</v>
      </c>
      <c r="B183" s="96">
        <f>(--INDEX(任务列表!A:B,MATCH(A183,任务列表!A:A,0),2))</f>
        <v>0</v>
      </c>
      <c r="C183" s="97"/>
      <c r="D183" s="91">
        <f>IF((--B183)=0,$W$148,(IF((--B183)=-1,0,$X$148)))*N183</f>
        <v>16280</v>
      </c>
      <c r="E183" s="92">
        <f>IF((--B183)=0,$Y$148,(IF((--B183)=-1,0,$Y$148*2)))*N183</f>
        <v>5940</v>
      </c>
      <c r="F183" s="91">
        <f>IF((--B183)=0,$Z$148,(IF((--B183)=-1,0,$Z$148*2)))*N183</f>
        <v>13530</v>
      </c>
      <c r="G183" s="53">
        <f>VLOOKUP(VLOOKUP($J$10+4-1,宠物升级表!$A:$C,3,FALSE)+SUM($F$10:F183),宠物升级表!C:D,2,TRUE)+1</f>
        <v>41</v>
      </c>
      <c r="H183" s="98"/>
      <c r="I183" s="98">
        <f>SUM($D$2:D183)</f>
        <v>1307140</v>
      </c>
      <c r="J183" s="51">
        <f>INDEX(人物升级经验表!A:A,MATCH(任务经验!I183,人物升级经验表!C:C,1)+1,1)</f>
        <v>32</v>
      </c>
      <c r="K183" s="51">
        <f>I183-INDEX(人物升级经验表!C:C,MATCH(任务经验!I183,人物升级经验表!C:C,1),1)</f>
        <v>146248</v>
      </c>
      <c r="L183" s="51"/>
      <c r="M183" s="98">
        <f t="shared" ref="M183:M191" si="44">IF((--B183)=0,1,IF((--B183)=-1,0,2))</f>
        <v>1</v>
      </c>
      <c r="N183" s="98">
        <v>1.1</v>
      </c>
    </row>
    <row r="184" spans="1:14">
      <c r="A184" s="96">
        <v>182145</v>
      </c>
      <c r="B184" s="96">
        <f>(--INDEX(任务列表!A:B,MATCH(A184,任务列表!A:A,0),2))</f>
        <v>0</v>
      </c>
      <c r="C184" s="97"/>
      <c r="D184" s="91">
        <f>IF((--B184)=0,$W$148,(IF((--B184)=-1,0,$X$148)))*N184</f>
        <v>16280</v>
      </c>
      <c r="E184" s="92">
        <f>IF((--B184)=0,$Y$148,(IF((--B184)=-1,0,$Y$148*2)))*N184</f>
        <v>5940</v>
      </c>
      <c r="F184" s="91">
        <f>IF((--B184)=0,$Z$148,(IF((--B184)=-1,0,$Z$148*2)))*N184</f>
        <v>13530</v>
      </c>
      <c r="G184" s="53">
        <f>VLOOKUP(VLOOKUP($J$10+4-1,宠物升级表!$A:$C,3,FALSE)+SUM($F$10:F184),宠物升级表!C:D,2,TRUE)+1</f>
        <v>41</v>
      </c>
      <c r="H184" s="98"/>
      <c r="I184" s="98">
        <f>SUM($D$2:D184)</f>
        <v>1323420</v>
      </c>
      <c r="J184" s="51">
        <f>INDEX(人物升级经验表!A:A,MATCH(任务经验!I184,人物升级经验表!C:C,1)+1,1)</f>
        <v>32</v>
      </c>
      <c r="K184" s="51">
        <f>I184-INDEX(人物升级经验表!C:C,MATCH(任务经验!I184,人物升级经验表!C:C,1),1)</f>
        <v>162528</v>
      </c>
      <c r="L184" s="51"/>
      <c r="M184" s="98">
        <f>IF((--B184)=0,1,IF((--B184)=-1,0,2))</f>
        <v>1</v>
      </c>
      <c r="N184" s="98">
        <v>1.1</v>
      </c>
    </row>
    <row r="185" spans="1:14">
      <c r="A185" s="96">
        <v>182146</v>
      </c>
      <c r="B185" s="96">
        <f>(--INDEX(任务列表!A:B,MATCH(A185,任务列表!A:A,0),2))</f>
        <v>0</v>
      </c>
      <c r="C185" s="97"/>
      <c r="D185" s="91">
        <f>IF((--B185)=0,$W$148,(IF((--B185)=-1,0,$X$148)))*N185</f>
        <v>16280</v>
      </c>
      <c r="E185" s="92">
        <f>IF((--B185)=0,$Y$148,(IF((--B185)=-1,0,$Y$148*2)))*N185</f>
        <v>5940</v>
      </c>
      <c r="F185" s="91">
        <f>IF((--B185)=0,$Z$148,(IF((--B185)=-1,0,$Z$148*2)))*N185</f>
        <v>13530</v>
      </c>
      <c r="G185" s="53">
        <f>VLOOKUP(VLOOKUP($J$10+4-1,宠物升级表!$A:$C,3,FALSE)+SUM($F$10:F185),宠物升级表!C:D,2,TRUE)+1</f>
        <v>41</v>
      </c>
      <c r="H185" s="98"/>
      <c r="I185" s="98">
        <f>SUM($D$2:D185)</f>
        <v>1339700</v>
      </c>
      <c r="J185" s="51">
        <f>INDEX(人物升级经验表!A:A,MATCH(任务经验!I185,人物升级经验表!C:C,1)+1,1)</f>
        <v>32</v>
      </c>
      <c r="K185" s="51">
        <f>I185-INDEX(人物升级经验表!C:C,MATCH(任务经验!I185,人物升级经验表!C:C,1),1)</f>
        <v>178808</v>
      </c>
      <c r="L185" s="51"/>
      <c r="M185" s="98">
        <f>IF((--B185)=0,1,IF((--B185)=-1,0,2))</f>
        <v>1</v>
      </c>
      <c r="N185" s="98">
        <v>1.1</v>
      </c>
    </row>
    <row r="186" spans="1:14">
      <c r="A186" s="96">
        <v>182147</v>
      </c>
      <c r="B186" s="96">
        <f>(--INDEX(任务列表!A:B,MATCH(A186,任务列表!A:A,0),2))</f>
        <v>8525</v>
      </c>
      <c r="C186" s="97"/>
      <c r="D186" s="91">
        <f>IF((--B186)=0,$W$148,(IF((--B186)=-1,0,$X$148)))*N186</f>
        <v>32450</v>
      </c>
      <c r="E186" s="92">
        <f>IF((--B186)=0,$Y$148,(IF((--B186)=-1,0,$Y$148*2)))*N186</f>
        <v>11880</v>
      </c>
      <c r="F186" s="91">
        <f>IF((--B186)=0,$Z$148,(IF((--B186)=-1,0,$Z$148*2)))*N186</f>
        <v>27060</v>
      </c>
      <c r="G186" s="53">
        <f>VLOOKUP(VLOOKUP($J$10+4-1,宠物升级表!$A:$C,3,FALSE)+SUM($F$10:F186),宠物升级表!C:D,2,TRUE)+1</f>
        <v>42</v>
      </c>
      <c r="H186" s="98"/>
      <c r="I186" s="98">
        <f>SUM($D$2:D186)</f>
        <v>1372150</v>
      </c>
      <c r="J186" s="51">
        <f>INDEX(人物升级经验表!A:A,MATCH(任务经验!I186,人物升级经验表!C:C,1)+1,1)</f>
        <v>32</v>
      </c>
      <c r="K186" s="51">
        <f>I186-INDEX(人物升级经验表!C:C,MATCH(任务经验!I186,人物升级经验表!C:C,1),1)</f>
        <v>211258</v>
      </c>
      <c r="L186" s="51"/>
      <c r="M186" s="98">
        <f>IF((--B186)=0,1,IF((--B186)=-1,0,2))</f>
        <v>2</v>
      </c>
      <c r="N186" s="99">
        <v>1.1</v>
      </c>
    </row>
    <row r="187" spans="1:14">
      <c r="A187" s="96">
        <v>182148</v>
      </c>
      <c r="B187" s="96">
        <f>(--INDEX(任务列表!A:B,MATCH(A187,任务列表!A:A,0),2))</f>
        <v>0</v>
      </c>
      <c r="C187" s="97"/>
      <c r="D187" s="91">
        <f>IF((--B187)=0,$W$148,(IF((--B187)=-1,0,$X$148)))*N187</f>
        <v>16280</v>
      </c>
      <c r="E187" s="92">
        <f>IF((--B187)=0,$Y$148,(IF((--B187)=-1,0,$Y$148*2)))*N187</f>
        <v>5940</v>
      </c>
      <c r="F187" s="91">
        <f>IF((--B187)=0,$Z$148,(IF((--B187)=-1,0,$Z$148*2)))*N187</f>
        <v>13530</v>
      </c>
      <c r="G187" s="53">
        <f>VLOOKUP(VLOOKUP($J$10+4-1,宠物升级表!$A:$C,3,FALSE)+SUM($F$10:F187),宠物升级表!C:D,2,TRUE)+1</f>
        <v>42</v>
      </c>
      <c r="H187" s="98"/>
      <c r="I187" s="98">
        <f>SUM($D$2:D187)</f>
        <v>1388430</v>
      </c>
      <c r="J187" s="51">
        <f>INDEX(人物升级经验表!A:A,MATCH(任务经验!I187,人物升级经验表!C:C,1)+1,1)</f>
        <v>33</v>
      </c>
      <c r="K187" s="51">
        <f>I187-INDEX(人物升级经验表!C:C,MATCH(任务经验!I187,人物升级经验表!C:C,1),1)</f>
        <v>2511</v>
      </c>
      <c r="L187" s="51"/>
      <c r="M187" s="98">
        <f>IF((--B187)=0,1,IF((--B187)=-1,0,2))</f>
        <v>1</v>
      </c>
      <c r="N187" s="98">
        <v>1.1</v>
      </c>
    </row>
    <row r="188" spans="1:14">
      <c r="A188" s="96">
        <v>182149</v>
      </c>
      <c r="B188" s="96">
        <f>(--INDEX(任务列表!A:B,MATCH(A188,任务列表!A:A,0),2))</f>
        <v>0</v>
      </c>
      <c r="C188" s="97"/>
      <c r="D188" s="91">
        <f>IF((--B188)=0,$W$148,(IF((--B188)=-1,0,$X$148)))*N188</f>
        <v>16280</v>
      </c>
      <c r="E188" s="92">
        <f>IF((--B188)=0,$Y$148,(IF((--B188)=-1,0,$Y$148*2)))*N188</f>
        <v>5940</v>
      </c>
      <c r="F188" s="91">
        <f>IF((--B188)=0,$Z$148,(IF((--B188)=-1,0,$Z$148*2)))*N188</f>
        <v>13530</v>
      </c>
      <c r="G188" s="53">
        <f>VLOOKUP(VLOOKUP($J$10+4-1,宠物升级表!$A:$C,3,FALSE)+SUM($F$10:F188),宠物升级表!C:D,2,TRUE)+1</f>
        <v>42</v>
      </c>
      <c r="H188" s="98"/>
      <c r="I188" s="98">
        <f>SUM($D$2:D188)</f>
        <v>1404710</v>
      </c>
      <c r="J188" s="51">
        <f>INDEX(人物升级经验表!A:A,MATCH(任务经验!I188,人物升级经验表!C:C,1)+1,1)</f>
        <v>33</v>
      </c>
      <c r="K188" s="51">
        <f>I188-INDEX(人物升级经验表!C:C,MATCH(任务经验!I188,人物升级经验表!C:C,1),1)</f>
        <v>18791</v>
      </c>
      <c r="L188" s="51"/>
      <c r="M188" s="98">
        <f>IF((--B188)=0,1,IF((--B188)=-1,0,2))</f>
        <v>1</v>
      </c>
      <c r="N188" s="98">
        <v>1.1</v>
      </c>
    </row>
    <row r="189" spans="1:14">
      <c r="A189" s="96">
        <v>182150</v>
      </c>
      <c r="B189" s="96">
        <f>(--INDEX(任务列表!A:B,MATCH(A189,任务列表!A:A,0),2))</f>
        <v>0</v>
      </c>
      <c r="C189" s="97"/>
      <c r="D189" s="91">
        <f>IF((--B189)=0,$W$148,(IF((--B189)=-1,0,$X$148)))*N189</f>
        <v>16280</v>
      </c>
      <c r="E189" s="92">
        <f>IF((--B189)=0,$Y$148,(IF((--B189)=-1,0,$Y$148*2)))*N189</f>
        <v>5940</v>
      </c>
      <c r="F189" s="91">
        <f>IF((--B189)=0,$Z$148,(IF((--B189)=-1,0,$Z$148*2)))*N189</f>
        <v>13530</v>
      </c>
      <c r="G189" s="53">
        <f>VLOOKUP(VLOOKUP($J$10+4-1,宠物升级表!$A:$C,3,FALSE)+SUM($F$10:F189),宠物升级表!C:D,2,TRUE)+1</f>
        <v>42</v>
      </c>
      <c r="H189" s="98"/>
      <c r="I189" s="98">
        <f>SUM($D$2:D189)</f>
        <v>1420990</v>
      </c>
      <c r="J189" s="51">
        <f>INDEX(人物升级经验表!A:A,MATCH(任务经验!I189,人物升级经验表!C:C,1)+1,1)</f>
        <v>33</v>
      </c>
      <c r="K189" s="51">
        <f>I189-INDEX(人物升级经验表!C:C,MATCH(任务经验!I189,人物升级经验表!C:C,1),1)</f>
        <v>35071</v>
      </c>
      <c r="L189" s="51"/>
      <c r="M189" s="98">
        <f>IF((--B189)=0,1,IF((--B189)=-1,0,2))</f>
        <v>1</v>
      </c>
      <c r="N189" s="98">
        <v>1.1</v>
      </c>
    </row>
    <row r="190" spans="1:14">
      <c r="A190" s="96">
        <v>182151</v>
      </c>
      <c r="B190" s="96">
        <f>(--INDEX(任务列表!A:B,MATCH(A190,任务列表!A:A,0),2))</f>
        <v>0</v>
      </c>
      <c r="C190" s="97"/>
      <c r="D190" s="91">
        <f>IF((--B190)=0,$W$148,(IF((--B190)=-1,0,$X$148)))*N190</f>
        <v>17760</v>
      </c>
      <c r="E190" s="92">
        <f>IF((--B190)=0,$Y$148,(IF((--B190)=-1,0,$Y$148*2)))*N190</f>
        <v>6480</v>
      </c>
      <c r="F190" s="91">
        <f>IF((--B190)=0,$Z$148,(IF((--B190)=-1,0,$Z$148*2)))*N190</f>
        <v>14760</v>
      </c>
      <c r="G190" s="53">
        <f>VLOOKUP(VLOOKUP($J$10+4-1,宠物升级表!$A:$C,3,FALSE)+SUM($F$10:F190),宠物升级表!C:D,2,TRUE)+1</f>
        <v>42</v>
      </c>
      <c r="H190" s="98"/>
      <c r="I190" s="98">
        <f>SUM($D$2:D190)</f>
        <v>1438750</v>
      </c>
      <c r="J190" s="51">
        <f>INDEX(人物升级经验表!A:A,MATCH(任务经验!I190,人物升级经验表!C:C,1)+1,1)</f>
        <v>33</v>
      </c>
      <c r="K190" s="51">
        <f>I190-INDEX(人物升级经验表!C:C,MATCH(任务经验!I190,人物升级经验表!C:C,1),1)</f>
        <v>52831</v>
      </c>
      <c r="L190" s="51"/>
      <c r="M190" s="98">
        <f>IF((--B190)=0,1,IF((--B190)=-1,0,2))</f>
        <v>1</v>
      </c>
      <c r="N190" s="98">
        <v>1.2</v>
      </c>
    </row>
    <row r="191" spans="1:14">
      <c r="A191" s="96">
        <v>182152</v>
      </c>
      <c r="B191" s="96">
        <f>(--INDEX(任务列表!A:B,MATCH(A191,任务列表!A:A,0),2))</f>
        <v>0</v>
      </c>
      <c r="C191" s="97"/>
      <c r="D191" s="91">
        <f>IF((--B191)=0,$W$148,(IF((--B191)=-1,0,$X$148)))*N191</f>
        <v>17760</v>
      </c>
      <c r="E191" s="92">
        <f>IF((--B191)=0,$Y$148,(IF((--B191)=-1,0,$Y$148*2)))*N191</f>
        <v>6480</v>
      </c>
      <c r="F191" s="91">
        <f>IF((--B191)=0,$Z$148,(IF((--B191)=-1,0,$Z$148*2)))*N191</f>
        <v>14760</v>
      </c>
      <c r="G191" s="53">
        <f>VLOOKUP(VLOOKUP($J$10+4-1,宠物升级表!$A:$C,3,FALSE)+SUM($F$10:F191),宠物升级表!C:D,2,TRUE)+1</f>
        <v>42</v>
      </c>
      <c r="H191" s="98"/>
      <c r="I191" s="98">
        <f>SUM($D$2:D191)</f>
        <v>1456510</v>
      </c>
      <c r="J191" s="51">
        <f>INDEX(人物升级经验表!A:A,MATCH(任务经验!I191,人物升级经验表!C:C,1)+1,1)</f>
        <v>33</v>
      </c>
      <c r="K191" s="51">
        <f>I191-INDEX(人物升级经验表!C:C,MATCH(任务经验!I191,人物升级经验表!C:C,1),1)</f>
        <v>70591</v>
      </c>
      <c r="L191" s="51"/>
      <c r="M191" s="98">
        <f>IF((--B191)=0,1,IF((--B191)=-1,0,2))</f>
        <v>1</v>
      </c>
      <c r="N191" s="98">
        <v>1.2</v>
      </c>
    </row>
    <row r="192" spans="1:14">
      <c r="A192" s="76">
        <v>600024</v>
      </c>
      <c r="B192" s="76">
        <f>(--INDEX(任务列表!A:B,MATCH(A192,任务列表!A:A,0),2))</f>
        <v>0</v>
      </c>
      <c r="C192" s="77"/>
      <c r="D192" s="91">
        <f>IF((--B192)=0,$W$148,(IF((--B192)=-1,0,$X$148)))*N192</f>
        <v>17760</v>
      </c>
      <c r="E192" s="92">
        <f>IF((--B192)=0,$Y$148,(IF((--B192)=-1,0,$Y$148*2)))*N192</f>
        <v>6480</v>
      </c>
      <c r="F192" s="91">
        <f>IF((--B192)=0,$Z$148,(IF((--B192)=-1,0,$Z$148*2)))*N192</f>
        <v>14760</v>
      </c>
      <c r="G192" s="53">
        <f>VLOOKUP(VLOOKUP($J$10+4-1,宠物升级表!$A:$C,3,FALSE)+SUM($F$10:F192),宠物升级表!C:D,2,TRUE)+1</f>
        <v>43</v>
      </c>
      <c r="H192" s="78"/>
      <c r="I192" s="78">
        <f>SUM($D$2:D192)</f>
        <v>1474270</v>
      </c>
      <c r="J192" s="51">
        <f>INDEX(人物升级经验表!A:A,MATCH(任务经验!I192,人物升级经验表!C:C,1)+1,1)</f>
        <v>33</v>
      </c>
      <c r="K192" s="51">
        <f>I192-INDEX(人物升级经验表!C:C,MATCH(任务经验!I192,人物升级经验表!C:C,1),1)</f>
        <v>88351</v>
      </c>
      <c r="L192" s="51"/>
      <c r="M192" s="78">
        <f>IF((--B191)=0,1,IF((--B191)=-1,0,2))</f>
        <v>1</v>
      </c>
      <c r="N192" s="98">
        <v>1.2</v>
      </c>
    </row>
    <row r="193" spans="1:14">
      <c r="A193" s="76">
        <v>600025</v>
      </c>
      <c r="B193" s="76">
        <f>(--INDEX(任务列表!A:B,MATCH(A193,任务列表!A:A,0),2))</f>
        <v>0</v>
      </c>
      <c r="C193" s="77"/>
      <c r="D193" s="91">
        <f>IF((--B193)=0,$W$148,(IF((--B193)=-1,0,$X$148)))*N193</f>
        <v>17760</v>
      </c>
      <c r="E193" s="92">
        <f>IF((--B193)=0,$Y$148,(IF((--B193)=-1,0,$Y$148*2)))*N193</f>
        <v>6480</v>
      </c>
      <c r="F193" s="91">
        <f>IF((--B193)=0,$Z$148,(IF((--B193)=-1,0,$Z$148*2)))*N193</f>
        <v>14760</v>
      </c>
      <c r="G193" s="53">
        <f>VLOOKUP(VLOOKUP($J$10+4-1,宠物升级表!$A:$C,3,FALSE)+SUM($F$10:F193),宠物升级表!C:D,2,TRUE)+1</f>
        <v>43</v>
      </c>
      <c r="H193" s="78"/>
      <c r="I193" s="78">
        <f>SUM($D$2:D193)</f>
        <v>1492030</v>
      </c>
      <c r="J193" s="51">
        <f>INDEX(人物升级经验表!A:A,MATCH(任务经验!I193,人物升级经验表!C:C,1)+1,1)</f>
        <v>33</v>
      </c>
      <c r="K193" s="51">
        <f>I193-INDEX(人物升级经验表!C:C,MATCH(任务经验!I193,人物升级经验表!C:C,1),1)</f>
        <v>106111</v>
      </c>
      <c r="L193" s="51"/>
      <c r="M193" s="78">
        <f t="shared" ref="M193:M201" si="45">IF((--B193)=0,1,IF((--B193)=-1,0,2))</f>
        <v>1</v>
      </c>
      <c r="N193" s="98">
        <v>1.2</v>
      </c>
    </row>
    <row r="194" spans="1:14">
      <c r="A194" s="76">
        <v>600026</v>
      </c>
      <c r="B194" s="76">
        <f>(--INDEX(任务列表!A:B,MATCH(A194,任务列表!A:A,0),2))</f>
        <v>0</v>
      </c>
      <c r="C194" s="77"/>
      <c r="D194" s="91">
        <f>IF((--B194)=0,$W$148,(IF((--B194)=-1,0,$X$148)))*N194</f>
        <v>17760</v>
      </c>
      <c r="E194" s="92">
        <f>IF((--B194)=0,$Y$148,(IF((--B194)=-1,0,$Y$148*2)))*N194</f>
        <v>6480</v>
      </c>
      <c r="F194" s="91">
        <f>IF((--B194)=0,$Z$148,(IF((--B194)=-1,0,$Z$148*2)))*N194</f>
        <v>14760</v>
      </c>
      <c r="G194" s="53">
        <f>VLOOKUP(VLOOKUP($J$10+4-1,宠物升级表!$A:$C,3,FALSE)+SUM($F$10:F194),宠物升级表!C:D,2,TRUE)+1</f>
        <v>43</v>
      </c>
      <c r="H194" s="78"/>
      <c r="I194" s="78">
        <f>SUM($D$2:D194)</f>
        <v>1509790</v>
      </c>
      <c r="J194" s="51">
        <f>INDEX(人物升级经验表!A:A,MATCH(任务经验!I194,人物升级经验表!C:C,1)+1,1)</f>
        <v>33</v>
      </c>
      <c r="K194" s="51">
        <f>I194-INDEX(人物升级经验表!C:C,MATCH(任务经验!I194,人物升级经验表!C:C,1),1)</f>
        <v>123871</v>
      </c>
      <c r="L194" s="51"/>
      <c r="M194" s="78">
        <f>IF((--B194)=0,1,IF((--B194)=-1,0,2))</f>
        <v>1</v>
      </c>
      <c r="N194" s="98">
        <v>1.2</v>
      </c>
    </row>
    <row r="195" spans="1:14">
      <c r="A195" s="76">
        <v>600027</v>
      </c>
      <c r="B195" s="76">
        <f>(--INDEX(任务列表!A:B,MATCH(A195,任务列表!A:A,0),2))</f>
        <v>8606</v>
      </c>
      <c r="C195" s="77"/>
      <c r="D195" s="91">
        <f>IF((--B195)=0,$W$148,(IF((--B195)=-1,0,$X$148)))*N195</f>
        <v>35400</v>
      </c>
      <c r="E195" s="92">
        <f>IF((--B195)=0,$Y$148,(IF((--B195)=-1,0,$Y$148*2)))*N195</f>
        <v>12960</v>
      </c>
      <c r="F195" s="91">
        <f>IF((--B195)=0,$Z$148,(IF((--B195)=-1,0,$Z$148*2)))*N195</f>
        <v>29520</v>
      </c>
      <c r="G195" s="53">
        <f>VLOOKUP(VLOOKUP($J$10+4-1,宠物升级表!$A:$C,3,FALSE)+SUM($F$10:F195),宠物升级表!C:D,2,TRUE)+1</f>
        <v>43</v>
      </c>
      <c r="H195" s="78"/>
      <c r="I195" s="78">
        <f>SUM($D$2:D195)</f>
        <v>1545190</v>
      </c>
      <c r="J195" s="51">
        <f>INDEX(人物升级经验表!A:A,MATCH(任务经验!I195,人物升级经验表!C:C,1)+1,1)</f>
        <v>33</v>
      </c>
      <c r="K195" s="51">
        <f>I195-INDEX(人物升级经验表!C:C,MATCH(任务经验!I195,人物升级经验表!C:C,1),1)</f>
        <v>159271</v>
      </c>
      <c r="L195" s="51"/>
      <c r="M195" s="78">
        <f>IF((--B195)=0,1,IF((--B195)=-1,0,2))</f>
        <v>2</v>
      </c>
      <c r="N195" s="99">
        <v>1.2</v>
      </c>
    </row>
    <row r="196" spans="1:14">
      <c r="A196" s="76">
        <v>600028</v>
      </c>
      <c r="B196" s="76">
        <f>(--INDEX(任务列表!A:B,MATCH(A196,任务列表!A:A,0),2))</f>
        <v>0</v>
      </c>
      <c r="C196" s="77"/>
      <c r="D196" s="91">
        <f>IF((--B196)=0,$W$148,(IF((--B196)=-1,0,$X$148)))*N196</f>
        <v>17760</v>
      </c>
      <c r="E196" s="92">
        <f>IF((--B196)=0,$Y$148,(IF((--B196)=-1,0,$Y$148*2)))*N196</f>
        <v>6480</v>
      </c>
      <c r="F196" s="91">
        <f>IF((--B196)=0,$Z$148,(IF((--B196)=-1,0,$Z$148*2)))*N196</f>
        <v>14760</v>
      </c>
      <c r="G196" s="53">
        <f>VLOOKUP(VLOOKUP($J$10+4-1,宠物升级表!$A:$C,3,FALSE)+SUM($F$10:F196),宠物升级表!C:D,2,TRUE)+1</f>
        <v>43</v>
      </c>
      <c r="H196" s="78"/>
      <c r="I196" s="78">
        <f>SUM($D$2:D196)</f>
        <v>1562950</v>
      </c>
      <c r="J196" s="51">
        <f>INDEX(人物升级经验表!A:A,MATCH(任务经验!I196,人物升级经验表!C:C,1)+1,1)</f>
        <v>33</v>
      </c>
      <c r="K196" s="51">
        <f>I196-INDEX(人物升级经验表!C:C,MATCH(任务经验!I196,人物升级经验表!C:C,1),1)</f>
        <v>177031</v>
      </c>
      <c r="L196" s="51"/>
      <c r="M196" s="78">
        <f>IF((--B196)=0,1,IF((--B196)=-1,0,2))</f>
        <v>1</v>
      </c>
      <c r="N196" s="98">
        <v>1.2</v>
      </c>
    </row>
    <row r="197" spans="1:14">
      <c r="A197" s="76">
        <v>600029</v>
      </c>
      <c r="B197" s="76">
        <f>(--INDEX(任务列表!A:B,MATCH(A197,任务列表!A:A,0),2))</f>
        <v>0</v>
      </c>
      <c r="C197" s="77"/>
      <c r="D197" s="91">
        <f>IF((--B197)=0,$W$148,(IF((--B197)=-1,0,$X$148)))*N197</f>
        <v>17760</v>
      </c>
      <c r="E197" s="92">
        <f>IF((--B197)=0,$Y$148,(IF((--B197)=-1,0,$Y$148*2)))*N197</f>
        <v>6480</v>
      </c>
      <c r="F197" s="91">
        <f>IF((--B197)=0,$Z$148,(IF((--B197)=-1,0,$Z$148*2)))*N197</f>
        <v>14760</v>
      </c>
      <c r="G197" s="53">
        <f>VLOOKUP(VLOOKUP($J$10+4-1,宠物升级表!$A:$C,3,FALSE)+SUM($F$10:F197),宠物升级表!C:D,2,TRUE)+1</f>
        <v>44</v>
      </c>
      <c r="H197" s="78"/>
      <c r="I197" s="78">
        <f>SUM($D$2:D197)</f>
        <v>1580710</v>
      </c>
      <c r="J197" s="51">
        <f>INDEX(人物升级经验表!A:A,MATCH(任务经验!I197,人物升级经验表!C:C,1)+1,1)</f>
        <v>33</v>
      </c>
      <c r="K197" s="51">
        <f>I197-INDEX(人物升级经验表!C:C,MATCH(任务经验!I197,人物升级经验表!C:C,1),1)</f>
        <v>194791</v>
      </c>
      <c r="L197" s="51"/>
      <c r="M197" s="78">
        <f>IF((--B197)=0,1,IF((--B197)=-1,0,2))</f>
        <v>1</v>
      </c>
      <c r="N197" s="98">
        <v>1.2</v>
      </c>
    </row>
    <row r="198" spans="1:14">
      <c r="A198" s="76">
        <v>600030</v>
      </c>
      <c r="B198" s="76">
        <f>(--INDEX(任务列表!A:B,MATCH(A198,任务列表!A:A,0),2))</f>
        <v>0</v>
      </c>
      <c r="C198" s="77"/>
      <c r="D198" s="91">
        <f>IF((--B198)=0,$W$148,(IF((--B198)=-1,0,$X$148)))*N198</f>
        <v>17760</v>
      </c>
      <c r="E198" s="92">
        <f>IF((--B198)=0,$Y$148,(IF((--B198)=-1,0,$Y$148*2)))*N198</f>
        <v>6480</v>
      </c>
      <c r="F198" s="91">
        <f>IF((--B198)=0,$Z$148,(IF((--B198)=-1,0,$Z$148*2)))*N198</f>
        <v>14760</v>
      </c>
      <c r="G198" s="53">
        <f>VLOOKUP(VLOOKUP($J$10+4-1,宠物升级表!$A:$C,3,FALSE)+SUM($F$10:F198),宠物升级表!C:D,2,TRUE)+1</f>
        <v>44</v>
      </c>
      <c r="H198" s="78"/>
      <c r="I198" s="78">
        <f>SUM($D$2:D198)</f>
        <v>1598470</v>
      </c>
      <c r="J198" s="51">
        <f>INDEX(人物升级经验表!A:A,MATCH(任务经验!I198,人物升级经验表!C:C,1)+1,1)</f>
        <v>33</v>
      </c>
      <c r="K198" s="51">
        <f>I198-INDEX(人物升级经验表!C:C,MATCH(任务经验!I198,人物升级经验表!C:C,1),1)</f>
        <v>212551</v>
      </c>
      <c r="L198" s="51"/>
      <c r="M198" s="78">
        <f>IF((--B198)=0,1,IF((--B198)=-1,0,2))</f>
        <v>1</v>
      </c>
      <c r="N198" s="98">
        <v>1.2</v>
      </c>
    </row>
    <row r="199" spans="1:14">
      <c r="A199" s="76">
        <v>600031</v>
      </c>
      <c r="B199" s="76">
        <f>(--INDEX(任务列表!A:B,MATCH(A199,任务列表!A:A,0),2))</f>
        <v>0</v>
      </c>
      <c r="C199" s="77"/>
      <c r="D199" s="91">
        <f>IF((--B199)=0,$W$148,(IF((--B199)=-1,0,$X$148)))*N199</f>
        <v>17760</v>
      </c>
      <c r="E199" s="92">
        <f>IF((--B199)=0,$Y$148,(IF((--B199)=-1,0,$Y$148*2)))*N199</f>
        <v>6480</v>
      </c>
      <c r="F199" s="91">
        <f>IF((--B199)=0,$Z$148,(IF((--B199)=-1,0,$Z$148*2)))*N199</f>
        <v>14760</v>
      </c>
      <c r="G199" s="53">
        <f>VLOOKUP(VLOOKUP($J$10+4-1,宠物升级表!$A:$C,3,FALSE)+SUM($F$10:F199),宠物升级表!C:D,2,TRUE)+1</f>
        <v>44</v>
      </c>
      <c r="H199" s="78"/>
      <c r="I199" s="78">
        <f>SUM($D$2:D199)</f>
        <v>1616230</v>
      </c>
      <c r="J199" s="51">
        <f>INDEX(人物升级经验表!A:A,MATCH(任务经验!I199,人物升级经验表!C:C,1)+1,1)</f>
        <v>33</v>
      </c>
      <c r="K199" s="51">
        <f>I199-INDEX(人物升级经验表!C:C,MATCH(任务经验!I199,人物升级经验表!C:C,1),1)</f>
        <v>230311</v>
      </c>
      <c r="L199" s="51"/>
      <c r="M199" s="78">
        <f>IF((--B199)=0,1,IF((--B199)=-1,0,2))</f>
        <v>1</v>
      </c>
      <c r="N199" s="98">
        <v>1.2</v>
      </c>
    </row>
    <row r="200" s="42" customFormat="1" spans="1:14">
      <c r="A200" s="106">
        <v>182153</v>
      </c>
      <c r="B200" s="106">
        <v>-1</v>
      </c>
      <c r="C200" s="81"/>
      <c r="D200" s="81"/>
      <c r="E200" s="81">
        <v>0</v>
      </c>
      <c r="F200" s="81">
        <v>0</v>
      </c>
      <c r="G200" s="53">
        <f>VLOOKUP(VLOOKUP($J$10+4-1,宠物升级表!$A:$C,3,FALSE)+SUM($F$10:F200),宠物升级表!C:D,2,TRUE)+1</f>
        <v>44</v>
      </c>
      <c r="H200" s="81" t="s">
        <v>56</v>
      </c>
      <c r="I200" s="81">
        <f>SUM($D$2:D200)</f>
        <v>1616230</v>
      </c>
      <c r="J200" s="51">
        <f>INDEX(人物升级经验表!A:A,MATCH(任务经验!I200,人物升级经验表!C:C,1)+1,1)</f>
        <v>33</v>
      </c>
      <c r="K200" s="51">
        <f>I200-INDEX(人物升级经验表!C:C,MATCH(任务经验!I200,人物升级经验表!C:C,1),1)</f>
        <v>230311</v>
      </c>
      <c r="L200" s="51"/>
      <c r="M200" s="81">
        <f>IF((--B200)=0,1,IF((--B200)=-1,0,2))</f>
        <v>0</v>
      </c>
      <c r="N200" s="81"/>
    </row>
    <row r="201" spans="1:14">
      <c r="A201" s="54">
        <v>182154</v>
      </c>
      <c r="B201" s="54">
        <f>(--INDEX(任务列表!A:B,MATCH(A201,任务列表!A:A,0),2))</f>
        <v>0</v>
      </c>
      <c r="C201" s="107"/>
      <c r="D201" s="107">
        <f t="shared" ref="D201:D232" si="46">IF((--B201)=0,$W$205,(IF((--B201)=-1,0,$X$205)))*N201</f>
        <v>28036</v>
      </c>
      <c r="E201" s="107">
        <f t="shared" ref="E201:E232" si="47">IF((--B201)=0,$Y$205,(IF((--B201)=-1,0,$Y$205*2)))*N201</f>
        <v>7998</v>
      </c>
      <c r="F201" s="107">
        <f t="shared" ref="F201:F232" si="48">IF((--B201)=0,$Z$205,(IF((--B201)=-1,0,$Z$205*2)))*N201</f>
        <v>15136</v>
      </c>
      <c r="G201" s="53">
        <f>VLOOKUP(VLOOKUP($J$10+4-1,宠物升级表!$A:$C,3,FALSE)+SUM($F$10:F201),宠物升级表!C:D,2,TRUE)+1</f>
        <v>44</v>
      </c>
      <c r="H201" s="108"/>
      <c r="I201" s="108">
        <f>SUM($D$2:D201)</f>
        <v>1644266</v>
      </c>
      <c r="J201" s="51">
        <f>INDEX(人物升级经验表!A:A,MATCH(任务经验!I201,人物升级经验表!C:C,1)+1,1)</f>
        <v>34</v>
      </c>
      <c r="K201" s="51">
        <f>I201-INDEX(人物升级经验表!C:C,MATCH(任务经验!I201,人物升级经验表!C:C,1),1)</f>
        <v>8922</v>
      </c>
      <c r="L201" s="51"/>
      <c r="M201" s="108">
        <f>IF((--B201)=0,1,IF((--B201)=-1,0,2))</f>
        <v>1</v>
      </c>
      <c r="N201" s="108">
        <v>0.86</v>
      </c>
    </row>
    <row r="202" spans="1:14">
      <c r="A202" s="54">
        <v>182155</v>
      </c>
      <c r="B202" s="54">
        <f>(--INDEX(任务列表!A:B,MATCH(A202,任务列表!A:A,0),2))</f>
        <v>0</v>
      </c>
      <c r="C202" s="107"/>
      <c r="D202" s="107">
        <f>IF((--B202)=0,$W$205,(IF((--B202)=-1,0,$X$205)))*N202</f>
        <v>28036</v>
      </c>
      <c r="E202" s="107">
        <f>IF((--B202)=0,$Y$205,(IF((--B202)=-1,0,$Y$205*2)))*N202</f>
        <v>7998</v>
      </c>
      <c r="F202" s="107">
        <f>IF((--B202)=0,$Z$205,(IF((--B202)=-1,0,$Z$205*2)))*N202</f>
        <v>15136</v>
      </c>
      <c r="G202" s="53">
        <f>VLOOKUP(VLOOKUP($J$10+4-1,宠物升级表!$A:$C,3,FALSE)+SUM($F$10:F202),宠物升级表!C:D,2,TRUE)+1</f>
        <v>44</v>
      </c>
      <c r="H202" s="108"/>
      <c r="I202" s="108">
        <f>SUM($D$2:D202)</f>
        <v>1672302</v>
      </c>
      <c r="J202" s="51">
        <f>INDEX(人物升级经验表!A:A,MATCH(任务经验!I202,人物升级经验表!C:C,1)+1,1)</f>
        <v>34</v>
      </c>
      <c r="K202" s="51">
        <f>I202-INDEX(人物升级经验表!C:C,MATCH(任务经验!I202,人物升级经验表!C:C,1),1)</f>
        <v>36958</v>
      </c>
      <c r="L202" s="51"/>
      <c r="M202" s="108">
        <f>IF((--B201)=0,1,IF((--B201)=-1,0,2))</f>
        <v>1</v>
      </c>
      <c r="N202" s="108">
        <v>0.86</v>
      </c>
    </row>
    <row r="203" spans="1:14">
      <c r="A203" s="54">
        <v>182156</v>
      </c>
      <c r="B203" s="54">
        <f>(--INDEX(任务列表!A:B,MATCH(A203,任务列表!A:A,0),2))</f>
        <v>8540</v>
      </c>
      <c r="C203" s="107"/>
      <c r="D203" s="107">
        <f>IF((--B203)=0,$W$205,(IF((--B203)=-1,0,$X$205)))*N203</f>
        <v>84022</v>
      </c>
      <c r="E203" s="107">
        <f>IF((--B203)=0,$Y$205,(IF((--B203)=-1,0,$Y$205*2)))*N203</f>
        <v>15996</v>
      </c>
      <c r="F203" s="107">
        <f>IF((--B203)=0,$Z$205,(IF((--B203)=-1,0,$Z$205*2)))*N203</f>
        <v>30272</v>
      </c>
      <c r="G203" s="53">
        <f>VLOOKUP(VLOOKUP($J$10+4-1,宠物升级表!$A:$C,3,FALSE)+SUM($F$10:F203),宠物升级表!C:D,2,TRUE)+1</f>
        <v>45</v>
      </c>
      <c r="H203" s="108"/>
      <c r="I203" s="108">
        <f>SUM($D$2:D203)</f>
        <v>1756324</v>
      </c>
      <c r="J203" s="51">
        <f>INDEX(人物升级经验表!A:A,MATCH(任务经验!I203,人物升级经验表!C:C,1)+1,1)</f>
        <v>34</v>
      </c>
      <c r="K203" s="51">
        <f>I203-INDEX(人物升级经验表!C:C,MATCH(任务经验!I203,人物升级经验表!C:C,1),1)</f>
        <v>120980</v>
      </c>
      <c r="L203" s="51"/>
      <c r="M203" s="108">
        <f t="shared" ref="M203:M211" si="49">IF((--B203)=0,1,IF((--B203)=-1,0,2))</f>
        <v>2</v>
      </c>
      <c r="N203" s="109">
        <v>0.86</v>
      </c>
    </row>
    <row r="204" spans="1:26">
      <c r="A204" s="54">
        <v>182157</v>
      </c>
      <c r="B204" s="54">
        <f>(--INDEX(任务列表!A:B,MATCH(A204,任务列表!A:A,0),2))</f>
        <v>0</v>
      </c>
      <c r="C204" s="107"/>
      <c r="D204" s="107">
        <f>IF((--B204)=0,$W$205,(IF((--B204)=-1,0,$X$205)))*N204</f>
        <v>28036</v>
      </c>
      <c r="E204" s="107">
        <f>IF((--B204)=0,$Y$205,(IF((--B204)=-1,0,$Y$205*2)))*N204</f>
        <v>7998</v>
      </c>
      <c r="F204" s="107">
        <f>IF((--B204)=0,$Z$205,(IF((--B204)=-1,0,$Z$205*2)))*N204</f>
        <v>15136</v>
      </c>
      <c r="G204" s="53">
        <f>VLOOKUP(VLOOKUP($J$10+4-1,宠物升级表!$A:$C,3,FALSE)+SUM($F$10:F204),宠物升级表!C:D,2,TRUE)+1</f>
        <v>45</v>
      </c>
      <c r="H204" s="108"/>
      <c r="I204" s="108">
        <f>SUM($D$2:D204)</f>
        <v>1784360</v>
      </c>
      <c r="J204" s="51">
        <f>INDEX(人物升级经验表!A:A,MATCH(任务经验!I204,人物升级经验表!C:C,1)+1,1)</f>
        <v>34</v>
      </c>
      <c r="K204" s="51">
        <f>I204-INDEX(人物升级经验表!C:C,MATCH(任务经验!I204,人物升级经验表!C:C,1),1)</f>
        <v>149016</v>
      </c>
      <c r="L204" s="51"/>
      <c r="M204" s="108">
        <f>IF((--B204)=0,1,IF((--B204)=-1,0,2))</f>
        <v>1</v>
      </c>
      <c r="N204" s="108">
        <v>0.86</v>
      </c>
      <c r="Q204" s="110" t="s">
        <v>48</v>
      </c>
      <c r="R204" s="110" t="s">
        <v>49</v>
      </c>
      <c r="S204" s="110" t="s">
        <v>50</v>
      </c>
      <c r="T204" s="110" t="s">
        <v>57</v>
      </c>
      <c r="U204" s="110" t="s">
        <v>18</v>
      </c>
      <c r="V204" s="110" t="s">
        <v>52</v>
      </c>
      <c r="W204" s="110" t="s">
        <v>31</v>
      </c>
      <c r="X204" s="110" t="s">
        <v>54</v>
      </c>
      <c r="Y204" s="110" t="s">
        <v>32</v>
      </c>
      <c r="Z204" s="110" t="s">
        <v>58</v>
      </c>
    </row>
    <row r="205" spans="1:26">
      <c r="A205" s="54">
        <v>182158</v>
      </c>
      <c r="B205" s="54">
        <f>(--INDEX(任务列表!A:B,MATCH(A205,任务列表!A:A,0),2))</f>
        <v>0</v>
      </c>
      <c r="C205" s="107"/>
      <c r="D205" s="107">
        <f>IF((--B205)=0,$W$205,(IF((--B205)=-1,0,$X$205)))*N205</f>
        <v>28036</v>
      </c>
      <c r="E205" s="107">
        <f>IF((--B205)=0,$Y$205,(IF((--B205)=-1,0,$Y$205*2)))*N205</f>
        <v>7998</v>
      </c>
      <c r="F205" s="107">
        <f>IF((--B205)=0,$Z$205,(IF((--B205)=-1,0,$Z$205*2)))*N205</f>
        <v>15136</v>
      </c>
      <c r="G205" s="53">
        <f>VLOOKUP(VLOOKUP($J$10+4-1,宠物升级表!$A:$C,3,FALSE)+SUM($F$10:F205),宠物升级表!C:D,2,TRUE)+1</f>
        <v>45</v>
      </c>
      <c r="H205" s="108"/>
      <c r="I205" s="108">
        <f>SUM($D$2:D205)</f>
        <v>1812396</v>
      </c>
      <c r="J205" s="51">
        <f>INDEX(人物升级经验表!A:A,MATCH(任务经验!I205,人物升级经验表!C:C,1)+1,1)</f>
        <v>34</v>
      </c>
      <c r="K205" s="51">
        <f>I205-INDEX(人物升级经验表!C:C,MATCH(任务经验!I205,人物升级经验表!C:C,1),1)</f>
        <v>177052</v>
      </c>
      <c r="L205" s="51"/>
      <c r="M205" s="108">
        <f>IF((--B205)=0,1,IF((--B205)=-1,0,2))</f>
        <v>1</v>
      </c>
      <c r="N205" s="108">
        <v>0.86</v>
      </c>
      <c r="Q205" s="110">
        <v>40</v>
      </c>
      <c r="R205" s="110">
        <v>2280400</v>
      </c>
      <c r="S205" s="110">
        <v>653500</v>
      </c>
      <c r="T205" s="110">
        <v>1229450</v>
      </c>
      <c r="U205" s="110">
        <f>COUNTA(A201:A258)</f>
        <v>58</v>
      </c>
      <c r="V205" s="110">
        <f>SUM(M201:M259)</f>
        <v>70</v>
      </c>
      <c r="W205" s="110">
        <f>ROUND(R205/V205,-2)</f>
        <v>32600</v>
      </c>
      <c r="X205" s="110">
        <f>ROUND(R205/V205*3,-2)</f>
        <v>97700</v>
      </c>
      <c r="Y205" s="110">
        <f>ROUND(S205/V205,-2)</f>
        <v>9300</v>
      </c>
      <c r="Z205" s="110">
        <f>ROUND(T205/V205,-2)</f>
        <v>17600</v>
      </c>
    </row>
    <row r="206" spans="1:22">
      <c r="A206" s="54">
        <v>182159</v>
      </c>
      <c r="B206" s="54">
        <f>(--INDEX(任务列表!A:B,MATCH(A206,任务列表!A:A,0),2))</f>
        <v>0</v>
      </c>
      <c r="C206" s="107"/>
      <c r="D206" s="107">
        <f>IF((--B206)=0,$W$205,(IF((--B206)=-1,0,$X$205)))*N206</f>
        <v>28036</v>
      </c>
      <c r="E206" s="107">
        <f>IF((--B206)=0,$Y$205,(IF((--B206)=-1,0,$Y$205*2)))*N206</f>
        <v>7998</v>
      </c>
      <c r="F206" s="107">
        <f>IF((--B206)=0,$Z$205,(IF((--B206)=-1,0,$Z$205*2)))*N206</f>
        <v>15136</v>
      </c>
      <c r="G206" s="53">
        <f>VLOOKUP(VLOOKUP($J$10+4-1,宠物升级表!$A:$C,3,FALSE)+SUM($F$10:F206),宠物升级表!C:D,2,TRUE)+1</f>
        <v>45</v>
      </c>
      <c r="H206" s="108"/>
      <c r="I206" s="108">
        <f>SUM($D$2:D206)</f>
        <v>1840432</v>
      </c>
      <c r="J206" s="51">
        <f>INDEX(人物升级经验表!A:A,MATCH(任务经验!I206,人物升级经验表!C:C,1)+1,1)</f>
        <v>34</v>
      </c>
      <c r="K206" s="51">
        <f>I206-INDEX(人物升级经验表!C:C,MATCH(任务经验!I206,人物升级经验表!C:C,1),1)</f>
        <v>205088</v>
      </c>
      <c r="L206" s="51"/>
      <c r="M206" s="108">
        <f>IF((--B206)=0,1,IF((--B206)=-1,0,2))</f>
        <v>1</v>
      </c>
      <c r="N206" s="108">
        <v>0.86</v>
      </c>
      <c r="U206" s="46">
        <f>U205-V206</f>
        <v>45</v>
      </c>
      <c r="V206" s="46">
        <f>COUNTIF(B201:B259,"&gt;0")</f>
        <v>13</v>
      </c>
    </row>
    <row r="207" spans="1:14">
      <c r="A207" s="54">
        <v>182160</v>
      </c>
      <c r="B207" s="54">
        <f>(--INDEX(任务列表!A:B,MATCH(A207,任务列表!A:A,0),2))</f>
        <v>0</v>
      </c>
      <c r="C207" s="107"/>
      <c r="D207" s="107">
        <f>IF((--B207)=0,$W$205,(IF((--B207)=-1,0,$X$205)))*N207</f>
        <v>28036</v>
      </c>
      <c r="E207" s="107">
        <f>IF((--B207)=0,$Y$205,(IF((--B207)=-1,0,$Y$205*2)))*N207</f>
        <v>7998</v>
      </c>
      <c r="F207" s="107">
        <f>IF((--B207)=0,$Z$205,(IF((--B207)=-1,0,$Z$205*2)))*N207</f>
        <v>15136</v>
      </c>
      <c r="G207" s="53">
        <f>VLOOKUP(VLOOKUP($J$10+4-1,宠物升级表!$A:$C,3,FALSE)+SUM($F$10:F207),宠物升级表!C:D,2,TRUE)+1</f>
        <v>45</v>
      </c>
      <c r="H207" s="108"/>
      <c r="I207" s="108">
        <f>SUM($D$2:D207)</f>
        <v>1868468</v>
      </c>
      <c r="J207" s="51">
        <f>INDEX(人物升级经验表!A:A,MATCH(任务经验!I207,人物升级经验表!C:C,1)+1,1)</f>
        <v>34</v>
      </c>
      <c r="K207" s="51">
        <f>I207-INDEX(人物升级经验表!C:C,MATCH(任务经验!I207,人物升级经验表!C:C,1),1)</f>
        <v>233124</v>
      </c>
      <c r="L207" s="51"/>
      <c r="M207" s="108">
        <f>IF((--B207)=0,1,IF((--B207)=-1,0,2))</f>
        <v>1</v>
      </c>
      <c r="N207" s="108">
        <v>0.86</v>
      </c>
    </row>
    <row r="208" spans="1:14">
      <c r="A208" s="54">
        <v>182161</v>
      </c>
      <c r="B208" s="54">
        <f>(--INDEX(任务列表!A:B,MATCH(A208,任务列表!A:A,0),2))</f>
        <v>8541</v>
      </c>
      <c r="C208" s="107"/>
      <c r="D208" s="107">
        <f>IF((--B208)=0,$W$205,(IF((--B208)=-1,0,$X$205)))*N208</f>
        <v>84022</v>
      </c>
      <c r="E208" s="107">
        <f>IF((--B208)=0,$Y$205,(IF((--B208)=-1,0,$Y$205*2)))*N208</f>
        <v>15996</v>
      </c>
      <c r="F208" s="107">
        <f>IF((--B208)=0,$Z$205,(IF((--B208)=-1,0,$Z$205*2)))*N208</f>
        <v>30272</v>
      </c>
      <c r="G208" s="53">
        <f>VLOOKUP(VLOOKUP($J$10+4-1,宠物升级表!$A:$C,3,FALSE)+SUM($F$10:F208),宠物升级表!C:D,2,TRUE)+1</f>
        <v>45</v>
      </c>
      <c r="H208" s="108"/>
      <c r="I208" s="108">
        <f>SUM($D$2:D208)</f>
        <v>1952490</v>
      </c>
      <c r="J208" s="51">
        <f>INDEX(人物升级经验表!A:A,MATCH(任务经验!I208,人物升级经验表!C:C,1)+1,1)</f>
        <v>35</v>
      </c>
      <c r="K208" s="51">
        <f>I208-INDEX(人物升级经验表!C:C,MATCH(任务经验!I208,人物升级经验表!C:C,1),1)</f>
        <v>23240</v>
      </c>
      <c r="L208" s="51"/>
      <c r="M208" s="108">
        <f>IF((--B208)=0,1,IF((--B208)=-1,0,2))</f>
        <v>2</v>
      </c>
      <c r="N208" s="109">
        <v>0.86</v>
      </c>
    </row>
    <row r="209" spans="1:19">
      <c r="A209" s="54">
        <v>182162</v>
      </c>
      <c r="B209" s="54">
        <f>(--INDEX(任务列表!A:B,MATCH(A209,任务列表!A:A,0),2))</f>
        <v>0</v>
      </c>
      <c r="C209" s="107"/>
      <c r="D209" s="107">
        <f>IF((--B209)=0,$W$205,(IF((--B209)=-1,0,$X$205)))*N209</f>
        <v>28036</v>
      </c>
      <c r="E209" s="107">
        <f>IF((--B209)=0,$Y$205,(IF((--B209)=-1,0,$Y$205*2)))*N209</f>
        <v>7998</v>
      </c>
      <c r="F209" s="107">
        <f>IF((--B209)=0,$Z$205,(IF((--B209)=-1,0,$Z$205*2)))*N209</f>
        <v>15136</v>
      </c>
      <c r="G209" s="53">
        <f>VLOOKUP(VLOOKUP($J$10+4-1,宠物升级表!$A:$C,3,FALSE)+SUM($F$10:F209),宠物升级表!C:D,2,TRUE)+1</f>
        <v>46</v>
      </c>
      <c r="H209" s="108"/>
      <c r="I209" s="108">
        <f>SUM($D$2:D209)</f>
        <v>1980526</v>
      </c>
      <c r="J209" s="51">
        <f>INDEX(人物升级经验表!A:A,MATCH(任务经验!I209,人物升级经验表!C:C,1)+1,1)</f>
        <v>35</v>
      </c>
      <c r="K209" s="51">
        <f>I209-INDEX(人物升级经验表!C:C,MATCH(任务经验!I209,人物升级经验表!C:C,1),1)</f>
        <v>51276</v>
      </c>
      <c r="L209" s="51"/>
      <c r="M209" s="108">
        <f>IF((--B209)=0,1,IF((--B209)=-1,0,2))</f>
        <v>1</v>
      </c>
      <c r="N209" s="108">
        <v>0.86</v>
      </c>
      <c r="Q209" s="46">
        <v>0.86</v>
      </c>
      <c r="R209" s="46">
        <v>9</v>
      </c>
      <c r="S209" s="104">
        <v>2</v>
      </c>
    </row>
    <row r="210" spans="1:19">
      <c r="A210" s="54">
        <v>182163</v>
      </c>
      <c r="B210" s="54">
        <f>(--INDEX(任务列表!A:B,MATCH(A210,任务列表!A:A,0),2))</f>
        <v>0</v>
      </c>
      <c r="C210" s="107"/>
      <c r="D210" s="107">
        <f>IF((--B210)=0,$W$205,(IF((--B210)=-1,0,$X$205)))*N210</f>
        <v>28036</v>
      </c>
      <c r="E210" s="107">
        <f>IF((--B210)=0,$Y$205,(IF((--B210)=-1,0,$Y$205*2)))*N210</f>
        <v>7998</v>
      </c>
      <c r="F210" s="107">
        <f>IF((--B210)=0,$Z$205,(IF((--B210)=-1,0,$Z$205*2)))*N210</f>
        <v>15136</v>
      </c>
      <c r="G210" s="53">
        <f>VLOOKUP(VLOOKUP($J$10+4-1,宠物升级表!$A:$C,3,FALSE)+SUM($F$10:F210),宠物升级表!C:D,2,TRUE)+1</f>
        <v>46</v>
      </c>
      <c r="H210" s="108"/>
      <c r="I210" s="108">
        <f>SUM($D$2:D210)</f>
        <v>2008562</v>
      </c>
      <c r="J210" s="51">
        <f>INDEX(人物升级经验表!A:A,MATCH(任务经验!I210,人物升级经验表!C:C,1)+1,1)</f>
        <v>35</v>
      </c>
      <c r="K210" s="51">
        <f>I210-INDEX(人物升级经验表!C:C,MATCH(任务经验!I210,人物升级经验表!C:C,1),1)</f>
        <v>79312</v>
      </c>
      <c r="L210" s="51"/>
      <c r="M210" s="108">
        <f>IF((--B210)=0,1,IF((--B210)=-1,0,2))</f>
        <v>1</v>
      </c>
      <c r="N210" s="108">
        <v>0.86</v>
      </c>
      <c r="Q210" s="46">
        <v>0.92</v>
      </c>
      <c r="R210" s="46">
        <v>9</v>
      </c>
      <c r="S210" s="104">
        <v>3</v>
      </c>
    </row>
    <row r="211" spans="1:19">
      <c r="A211" s="54">
        <v>182164</v>
      </c>
      <c r="B211" s="54">
        <f>(--INDEX(任务列表!A:B,MATCH(A211,任务列表!A:A,0),2))</f>
        <v>0</v>
      </c>
      <c r="C211" s="107"/>
      <c r="D211" s="107">
        <f>IF((--B211)=0,$W$205,(IF((--B211)=-1,0,$X$205)))*N211</f>
        <v>28036</v>
      </c>
      <c r="E211" s="107">
        <f>IF((--B211)=0,$Y$205,(IF((--B211)=-1,0,$Y$205*2)))*N211</f>
        <v>7998</v>
      </c>
      <c r="F211" s="107">
        <f>IF((--B211)=0,$Z$205,(IF((--B211)=-1,0,$Z$205*2)))*N211</f>
        <v>15136</v>
      </c>
      <c r="G211" s="53">
        <f>VLOOKUP(VLOOKUP($J$10+4-1,宠物升级表!$A:$C,3,FALSE)+SUM($F$10:F211),宠物升级表!C:D,2,TRUE)+1</f>
        <v>46</v>
      </c>
      <c r="H211" s="108"/>
      <c r="I211" s="108">
        <f>SUM($D$2:D211)</f>
        <v>2036598</v>
      </c>
      <c r="J211" s="51">
        <f>INDEX(人物升级经验表!A:A,MATCH(任务经验!I211,人物升级经验表!C:C,1)+1,1)</f>
        <v>35</v>
      </c>
      <c r="K211" s="51">
        <f>I211-INDEX(人物升级经验表!C:C,MATCH(任务经验!I211,人物升级经验表!C:C,1),1)</f>
        <v>107348</v>
      </c>
      <c r="L211" s="51"/>
      <c r="M211" s="108">
        <f>IF((--B211)=0,1,IF((--B211)=-1,0,2))</f>
        <v>1</v>
      </c>
      <c r="N211" s="108">
        <v>0.86</v>
      </c>
      <c r="Q211" s="105">
        <v>1</v>
      </c>
      <c r="R211" s="105">
        <v>9</v>
      </c>
      <c r="S211" s="46">
        <v>3</v>
      </c>
    </row>
    <row r="212" spans="1:19">
      <c r="A212" s="54">
        <v>182165</v>
      </c>
      <c r="B212" s="54">
        <f>(--INDEX(任务列表!A:B,MATCH(A212,任务列表!A:A,0),2))</f>
        <v>8542</v>
      </c>
      <c r="C212" s="107"/>
      <c r="D212" s="107">
        <f>IF((--B212)=0,$W$205,(IF((--B212)=-1,0,$X$205)))*N212</f>
        <v>89884</v>
      </c>
      <c r="E212" s="107">
        <f>IF((--B212)=0,$Y$205,(IF((--B212)=-1,0,$Y$205*2)))*N212</f>
        <v>17112</v>
      </c>
      <c r="F212" s="107">
        <f>IF((--B212)=0,$Z$205,(IF((--B212)=-1,0,$Z$205*2)))*N212</f>
        <v>32384</v>
      </c>
      <c r="G212" s="53">
        <f>VLOOKUP(VLOOKUP($J$10+4-1,宠物升级表!$A:$C,3,FALSE)+SUM($F$10:F212),宠物升级表!C:D,2,TRUE)+1</f>
        <v>46</v>
      </c>
      <c r="H212" s="108"/>
      <c r="I212" s="108">
        <f>SUM($D$2:D212)</f>
        <v>2126482</v>
      </c>
      <c r="J212" s="51">
        <f>INDEX(人物升级经验表!A:A,MATCH(任务经验!I212,人物升级经验表!C:C,1)+1,1)</f>
        <v>35</v>
      </c>
      <c r="K212" s="51">
        <f>I212-INDEX(人物升级经验表!C:C,MATCH(任务经验!I212,人物升级经验表!C:C,1),1)</f>
        <v>197232</v>
      </c>
      <c r="L212" s="51"/>
      <c r="M212" s="108">
        <f>IF((--B211)=0,1,IF((--B211)=-1,0,2))</f>
        <v>1</v>
      </c>
      <c r="N212" s="109">
        <v>0.92</v>
      </c>
      <c r="Q212" s="105">
        <v>1.08</v>
      </c>
      <c r="R212" s="105">
        <v>9</v>
      </c>
      <c r="S212" s="46">
        <v>3</v>
      </c>
    </row>
    <row r="213" spans="1:19">
      <c r="A213" s="54">
        <v>182166</v>
      </c>
      <c r="B213" s="54">
        <f>(--INDEX(任务列表!A:B,MATCH(A213,任务列表!A:A,0),2))</f>
        <v>0</v>
      </c>
      <c r="C213" s="107"/>
      <c r="D213" s="107">
        <f>IF((--B213)=0,$W$205,(IF((--B213)=-1,0,$X$205)))*N213</f>
        <v>29992</v>
      </c>
      <c r="E213" s="107">
        <f>IF((--B213)=0,$Y$205,(IF((--B213)=-1,0,$Y$205*2)))*N213</f>
        <v>8556</v>
      </c>
      <c r="F213" s="107">
        <f>IF((--B213)=0,$Z$205,(IF((--B213)=-1,0,$Z$205*2)))*N213</f>
        <v>16192</v>
      </c>
      <c r="G213" s="53">
        <f>VLOOKUP(VLOOKUP($J$10+4-1,宠物升级表!$A:$C,3,FALSE)+SUM($F$10:F213),宠物升级表!C:D,2,TRUE)+1</f>
        <v>46</v>
      </c>
      <c r="H213" s="108"/>
      <c r="I213" s="108">
        <f>SUM($D$2:D213)</f>
        <v>2156474</v>
      </c>
      <c r="J213" s="51">
        <f>INDEX(人物升级经验表!A:A,MATCH(任务经验!I213,人物升级经验表!C:C,1)+1,1)</f>
        <v>35</v>
      </c>
      <c r="K213" s="51">
        <f>I213-INDEX(人物升级经验表!C:C,MATCH(任务经验!I213,人物升级经验表!C:C,1),1)</f>
        <v>227224</v>
      </c>
      <c r="L213" s="51"/>
      <c r="M213" s="108">
        <f t="shared" ref="M213:M221" si="50">IF((--B213)=0,1,IF((--B213)=-1,0,2))</f>
        <v>1</v>
      </c>
      <c r="N213" s="108">
        <v>0.92</v>
      </c>
      <c r="Q213" s="105">
        <v>1.14</v>
      </c>
      <c r="R213" s="105">
        <v>9</v>
      </c>
      <c r="S213" s="46">
        <v>2</v>
      </c>
    </row>
    <row r="214" spans="1:14">
      <c r="A214" s="54">
        <v>182167</v>
      </c>
      <c r="B214" s="54">
        <f>(--INDEX(任务列表!A:B,MATCH(A214,任务列表!A:A,0),2))</f>
        <v>0</v>
      </c>
      <c r="C214" s="107"/>
      <c r="D214" s="107">
        <f>IF((--B214)=0,$W$205,(IF((--B214)=-1,0,$X$205)))*N214</f>
        <v>29992</v>
      </c>
      <c r="E214" s="107">
        <f>IF((--B214)=0,$Y$205,(IF((--B214)=-1,0,$Y$205*2)))*N214</f>
        <v>8556</v>
      </c>
      <c r="F214" s="107">
        <f>IF((--B214)=0,$Z$205,(IF((--B214)=-1,0,$Z$205*2)))*N214</f>
        <v>16192</v>
      </c>
      <c r="G214" s="53">
        <f>VLOOKUP(VLOOKUP($J$10+4-1,宠物升级表!$A:$C,3,FALSE)+SUM($F$10:F214),宠物升级表!C:D,2,TRUE)+1</f>
        <v>46</v>
      </c>
      <c r="H214" s="108"/>
      <c r="I214" s="108">
        <f>SUM($D$2:D214)</f>
        <v>2186466</v>
      </c>
      <c r="J214" s="51">
        <f>INDEX(人物升级经验表!A:A,MATCH(任务经验!I214,人物升级经验表!C:C,1)+1,1)</f>
        <v>35</v>
      </c>
      <c r="K214" s="51">
        <f>I214-INDEX(人物升级经验表!C:C,MATCH(任务经验!I214,人物升级经验表!C:C,1),1)</f>
        <v>257216</v>
      </c>
      <c r="L214" s="51"/>
      <c r="M214" s="108">
        <f>IF((--B214)=0,1,IF((--B214)=-1,0,2))</f>
        <v>1</v>
      </c>
      <c r="N214" s="108">
        <v>0.92</v>
      </c>
    </row>
    <row r="215" spans="1:18">
      <c r="A215" s="54">
        <v>182168</v>
      </c>
      <c r="B215" s="54">
        <f>(--INDEX(任务列表!A:B,MATCH(A215,任务列表!A:A,0),2))</f>
        <v>0</v>
      </c>
      <c r="C215" s="107"/>
      <c r="D215" s="107">
        <f>IF((--B215)=0,$W$205,(IF((--B215)=-1,0,$X$205)))*N215</f>
        <v>29992</v>
      </c>
      <c r="E215" s="107">
        <f>IF((--B215)=0,$Y$205,(IF((--B215)=-1,0,$Y$205*2)))*N215</f>
        <v>8556</v>
      </c>
      <c r="F215" s="107">
        <f>IF((--B215)=0,$Z$205,(IF((--B215)=-1,0,$Z$205*2)))*N215</f>
        <v>16192</v>
      </c>
      <c r="G215" s="53">
        <f>VLOOKUP(VLOOKUP($J$10+4-1,宠物升级表!$A:$C,3,FALSE)+SUM($F$10:F215),宠物升级表!C:D,2,TRUE)+1</f>
        <v>47</v>
      </c>
      <c r="H215" s="108"/>
      <c r="I215" s="108">
        <f>SUM($D$2:D215)</f>
        <v>2216458</v>
      </c>
      <c r="J215" s="51">
        <f>INDEX(人物升级经验表!A:A,MATCH(任务经验!I215,人物升级经验表!C:C,1)+1,1)</f>
        <v>35</v>
      </c>
      <c r="K215" s="51">
        <f>I215-INDEX(人物升级经验表!C:C,MATCH(任务经验!I215,人物升级经验表!C:C,1),1)</f>
        <v>287208</v>
      </c>
      <c r="L215" s="51"/>
      <c r="M215" s="108">
        <f>IF((--B215)=0,1,IF((--B215)=-1,0,2))</f>
        <v>1</v>
      </c>
      <c r="N215" s="108">
        <v>0.92</v>
      </c>
      <c r="R215" s="46">
        <f>D199/W205</f>
        <v>0.54478527607362</v>
      </c>
    </row>
    <row r="216" spans="1:14">
      <c r="A216" s="54">
        <v>182169</v>
      </c>
      <c r="B216" s="54">
        <f>(--INDEX(任务列表!A:B,MATCH(A216,任务列表!A:A,0),2))</f>
        <v>0</v>
      </c>
      <c r="C216" s="107"/>
      <c r="D216" s="107">
        <f>IF((--B216)=0,$W$205,(IF((--B216)=-1,0,$X$205)))*N216</f>
        <v>29992</v>
      </c>
      <c r="E216" s="107">
        <f>IF((--B216)=0,$Y$205,(IF((--B216)=-1,0,$Y$205*2)))*N216</f>
        <v>8556</v>
      </c>
      <c r="F216" s="107">
        <f>IF((--B216)=0,$Z$205,(IF((--B216)=-1,0,$Z$205*2)))*N216</f>
        <v>16192</v>
      </c>
      <c r="G216" s="53">
        <f>VLOOKUP(VLOOKUP($J$10+4-1,宠物升级表!$A:$C,3,FALSE)+SUM($F$10:F216),宠物升级表!C:D,2,TRUE)+1</f>
        <v>47</v>
      </c>
      <c r="H216" s="108"/>
      <c r="I216" s="108">
        <f>SUM($D$2:D216)</f>
        <v>2246450</v>
      </c>
      <c r="J216" s="51">
        <f>INDEX(人物升级经验表!A:A,MATCH(任务经验!I216,人物升级经验表!C:C,1)+1,1)</f>
        <v>35</v>
      </c>
      <c r="K216" s="51">
        <f>I216-INDEX(人物升级经验表!C:C,MATCH(任务经验!I216,人物升级经验表!C:C,1),1)</f>
        <v>317200</v>
      </c>
      <c r="L216" s="51"/>
      <c r="M216" s="108">
        <f>IF((--B216)=0,1,IF((--B216)=-1,0,2))</f>
        <v>1</v>
      </c>
      <c r="N216" s="108">
        <v>0.92</v>
      </c>
    </row>
    <row r="217" spans="1:14">
      <c r="A217" s="54">
        <v>182170</v>
      </c>
      <c r="B217" s="54">
        <f>(--INDEX(任务列表!A:B,MATCH(A217,任务列表!A:A,0),2))</f>
        <v>0</v>
      </c>
      <c r="C217" s="107"/>
      <c r="D217" s="107">
        <f>IF((--B217)=0,$W$205,(IF((--B217)=-1,0,$X$205)))*N217</f>
        <v>29992</v>
      </c>
      <c r="E217" s="107">
        <f>IF((--B217)=0,$Y$205,(IF((--B217)=-1,0,$Y$205*2)))*N217</f>
        <v>8556</v>
      </c>
      <c r="F217" s="107">
        <f>IF((--B217)=0,$Z$205,(IF((--B217)=-1,0,$Z$205*2)))*N217</f>
        <v>16192</v>
      </c>
      <c r="G217" s="53">
        <f>VLOOKUP(VLOOKUP($J$10+4-1,宠物升级表!$A:$C,3,FALSE)+SUM($F$10:F217),宠物升级表!C:D,2,TRUE)+1</f>
        <v>47</v>
      </c>
      <c r="H217" s="108"/>
      <c r="I217" s="108">
        <f>SUM($D$2:D217)</f>
        <v>2276442</v>
      </c>
      <c r="J217" s="51">
        <f>INDEX(人物升级经验表!A:A,MATCH(任务经验!I217,人物升级经验表!C:C,1)+1,1)</f>
        <v>36</v>
      </c>
      <c r="K217" s="51">
        <f>I217-INDEX(人物升级经验表!C:C,MATCH(任务经验!I217,人物升级经验表!C:C,1),1)</f>
        <v>6084</v>
      </c>
      <c r="L217" s="51"/>
      <c r="M217" s="108">
        <f>IF((--B217)=0,1,IF((--B217)=-1,0,2))</f>
        <v>1</v>
      </c>
      <c r="N217" s="108">
        <v>0.92</v>
      </c>
    </row>
    <row r="218" spans="1:14">
      <c r="A218" s="54">
        <v>182171</v>
      </c>
      <c r="B218" s="54">
        <f>(--INDEX(任务列表!A:B,MATCH(A218,任务列表!A:A,0),2))</f>
        <v>0</v>
      </c>
      <c r="C218" s="107"/>
      <c r="D218" s="107">
        <f>IF((--B218)=0,$W$205,(IF((--B218)=-1,0,$X$205)))*N218</f>
        <v>29992</v>
      </c>
      <c r="E218" s="107">
        <f>IF((--B218)=0,$Y$205,(IF((--B218)=-1,0,$Y$205*2)))*N218</f>
        <v>8556</v>
      </c>
      <c r="F218" s="107">
        <f>IF((--B218)=0,$Z$205,(IF((--B218)=-1,0,$Z$205*2)))*N218</f>
        <v>16192</v>
      </c>
      <c r="G218" s="53">
        <f>VLOOKUP(VLOOKUP($J$10+4-1,宠物升级表!$A:$C,3,FALSE)+SUM($F$10:F218),宠物升级表!C:D,2,TRUE)+1</f>
        <v>47</v>
      </c>
      <c r="H218" s="108"/>
      <c r="I218" s="108">
        <f>SUM($D$2:D218)</f>
        <v>2306434</v>
      </c>
      <c r="J218" s="51">
        <f>INDEX(人物升级经验表!A:A,MATCH(任务经验!I218,人物升级经验表!C:C,1)+1,1)</f>
        <v>36</v>
      </c>
      <c r="K218" s="51">
        <f>I218-INDEX(人物升级经验表!C:C,MATCH(任务经验!I218,人物升级经验表!C:C,1),1)</f>
        <v>36076</v>
      </c>
      <c r="L218" s="51"/>
      <c r="M218" s="108">
        <f>IF((--B218)=0,1,IF((--B218)=-1,0,2))</f>
        <v>1</v>
      </c>
      <c r="N218" s="108">
        <v>0.92</v>
      </c>
    </row>
    <row r="219" spans="1:14">
      <c r="A219" s="54">
        <v>182172</v>
      </c>
      <c r="B219" s="54">
        <f>(--INDEX(任务列表!A:B,MATCH(A219,任务列表!A:A,0),2))</f>
        <v>8543</v>
      </c>
      <c r="C219" s="107"/>
      <c r="D219" s="107">
        <f>IF((--B219)=0,$W$205,(IF((--B219)=-1,0,$X$205)))*N219</f>
        <v>89884</v>
      </c>
      <c r="E219" s="107">
        <f>IF((--B219)=0,$Y$205,(IF((--B219)=-1,0,$Y$205*2)))*N219</f>
        <v>17112</v>
      </c>
      <c r="F219" s="107">
        <f>IF((--B219)=0,$Z$205,(IF((--B219)=-1,0,$Z$205*2)))*N219</f>
        <v>32384</v>
      </c>
      <c r="G219" s="53">
        <f>VLOOKUP(VLOOKUP($J$10+4-1,宠物升级表!$A:$C,3,FALSE)+SUM($F$10:F219),宠物升级表!C:D,2,TRUE)+1</f>
        <v>47</v>
      </c>
      <c r="H219" s="108"/>
      <c r="I219" s="108">
        <f>SUM($D$2:D219)</f>
        <v>2396318</v>
      </c>
      <c r="J219" s="51">
        <f>INDEX(人物升级经验表!A:A,MATCH(任务经验!I219,人物升级经验表!C:C,1)+1,1)</f>
        <v>36</v>
      </c>
      <c r="K219" s="51">
        <f>I219-INDEX(人物升级经验表!C:C,MATCH(任务经验!I219,人物升级经验表!C:C,1),1)</f>
        <v>125960</v>
      </c>
      <c r="L219" s="51"/>
      <c r="M219" s="108">
        <f>IF((--B219)=0,1,IF((--B219)=-1,0,2))</f>
        <v>2</v>
      </c>
      <c r="N219" s="109">
        <v>0.92</v>
      </c>
    </row>
    <row r="220" spans="1:18">
      <c r="A220" s="54">
        <v>182173</v>
      </c>
      <c r="B220" s="54">
        <f>(--INDEX(任务列表!A:B,MATCH(A220,任务列表!A:A,0),2))</f>
        <v>0</v>
      </c>
      <c r="C220" s="107"/>
      <c r="D220" s="107">
        <f>IF((--B220)=0,$W$205,(IF((--B220)=-1,0,$X$205)))*N220</f>
        <v>29992</v>
      </c>
      <c r="E220" s="107">
        <f>IF((--B220)=0,$Y$205,(IF((--B220)=-1,0,$Y$205*2)))*N220</f>
        <v>8556</v>
      </c>
      <c r="F220" s="107">
        <f>IF((--B220)=0,$Z$205,(IF((--B220)=-1,0,$Z$205*2)))*N220</f>
        <v>16192</v>
      </c>
      <c r="G220" s="53">
        <f>VLOOKUP(VLOOKUP($J$10+4-1,宠物升级表!$A:$C,3,FALSE)+SUM($F$10:F220),宠物升级表!C:D,2,TRUE)+1</f>
        <v>47</v>
      </c>
      <c r="H220" s="108"/>
      <c r="I220" s="108">
        <f>SUM($D$2:D220)</f>
        <v>2426310</v>
      </c>
      <c r="J220" s="51">
        <f>INDEX(人物升级经验表!A:A,MATCH(任务经验!I220,人物升级经验表!C:C,1)+1,1)</f>
        <v>36</v>
      </c>
      <c r="K220" s="51">
        <f>I220-INDEX(人物升级经验表!C:C,MATCH(任务经验!I220,人物升级经验表!C:C,1),1)</f>
        <v>155952</v>
      </c>
      <c r="L220" s="51"/>
      <c r="M220" s="108">
        <f>IF((--B220)=0,1,IF((--B220)=-1,0,2))</f>
        <v>1</v>
      </c>
      <c r="N220" s="108">
        <v>0.92</v>
      </c>
      <c r="R220" s="46">
        <f>COUNTIF($N$201:$N$259,"=0.86")</f>
        <v>11</v>
      </c>
    </row>
    <row r="221" spans="1:18">
      <c r="A221" s="54">
        <v>182174</v>
      </c>
      <c r="B221" s="54">
        <f>(--INDEX(任务列表!A:B,MATCH(A221,任务列表!A:A,0),2))</f>
        <v>0</v>
      </c>
      <c r="C221" s="107"/>
      <c r="D221" s="107">
        <f>IF((--B221)=0,$W$205,(IF((--B221)=-1,0,$X$205)))*N221</f>
        <v>29992</v>
      </c>
      <c r="E221" s="107">
        <f>IF((--B221)=0,$Y$205,(IF((--B221)=-1,0,$Y$205*2)))*N221</f>
        <v>8556</v>
      </c>
      <c r="F221" s="107">
        <f>IF((--B221)=0,$Z$205,(IF((--B221)=-1,0,$Z$205*2)))*N221</f>
        <v>16192</v>
      </c>
      <c r="G221" s="53">
        <f>VLOOKUP(VLOOKUP($J$10+4-1,宠物升级表!$A:$C,3,FALSE)+SUM($F$10:F221),宠物升级表!C:D,2,TRUE)+1</f>
        <v>48</v>
      </c>
      <c r="H221" s="108"/>
      <c r="I221" s="108">
        <f>SUM($D$2:D221)</f>
        <v>2456302</v>
      </c>
      <c r="J221" s="51">
        <f>INDEX(人物升级经验表!A:A,MATCH(任务经验!I221,人物升级经验表!C:C,1)+1,1)</f>
        <v>36</v>
      </c>
      <c r="K221" s="51">
        <f>I221-INDEX(人物升级经验表!C:C,MATCH(任务经验!I221,人物升级经验表!C:C,1),1)</f>
        <v>185944</v>
      </c>
      <c r="L221" s="51"/>
      <c r="M221" s="108">
        <f>IF((--B221)=0,1,IF((--B221)=-1,0,2))</f>
        <v>1</v>
      </c>
      <c r="N221" s="108">
        <v>0.92</v>
      </c>
      <c r="R221" s="46">
        <f>COUNTIF($N$201:$N$259,"=0.92")</f>
        <v>12</v>
      </c>
    </row>
    <row r="222" spans="1:18">
      <c r="A222" s="54">
        <v>182175</v>
      </c>
      <c r="B222" s="54">
        <f>(--INDEX(任务列表!A:B,MATCH(A222,任务列表!A:A,0),2))</f>
        <v>8544</v>
      </c>
      <c r="C222" s="107"/>
      <c r="D222" s="107">
        <f>IF((--B222)=0,$W$205,(IF((--B222)=-1,0,$X$205)))*N222</f>
        <v>89884</v>
      </c>
      <c r="E222" s="107">
        <f>IF((--B222)=0,$Y$205,(IF((--B222)=-1,0,$Y$205*2)))*N222</f>
        <v>17112</v>
      </c>
      <c r="F222" s="107">
        <f>IF((--B222)=0,$Z$205,(IF((--B222)=-1,0,$Z$205*2)))*N222</f>
        <v>32384</v>
      </c>
      <c r="G222" s="53">
        <f>VLOOKUP(VLOOKUP($J$10+4-1,宠物升级表!$A:$C,3,FALSE)+SUM($F$10:F222),宠物升级表!C:D,2,TRUE)+1</f>
        <v>48</v>
      </c>
      <c r="H222" s="108"/>
      <c r="I222" s="108">
        <f>SUM($D$2:D222)</f>
        <v>2546186</v>
      </c>
      <c r="J222" s="51">
        <f>INDEX(人物升级经验表!A:A,MATCH(任务经验!I222,人物升级经验表!C:C,1)+1,1)</f>
        <v>36</v>
      </c>
      <c r="K222" s="51">
        <f>I222-INDEX(人物升级经验表!C:C,MATCH(任务经验!I222,人物升级经验表!C:C,1),1)</f>
        <v>275828</v>
      </c>
      <c r="L222" s="51"/>
      <c r="M222" s="108">
        <f>IF((--B221)=0,1,IF((--B221)=-1,0,2))</f>
        <v>1</v>
      </c>
      <c r="N222" s="109">
        <v>0.92</v>
      </c>
      <c r="R222" s="46">
        <f>COUNTIF($N$201:$N$259,"=1")</f>
        <v>12</v>
      </c>
    </row>
    <row r="223" spans="1:18">
      <c r="A223" s="54">
        <v>182176</v>
      </c>
      <c r="B223" s="54">
        <f>(--INDEX(任务列表!A:B,MATCH(A223,任务列表!A:A,0),2))</f>
        <v>0</v>
      </c>
      <c r="C223" s="107"/>
      <c r="D223" s="107">
        <f>IF((--B223)=0,$W$205,(IF((--B223)=-1,0,$X$205)))*N223</f>
        <v>29992</v>
      </c>
      <c r="E223" s="107">
        <f>IF((--B223)=0,$Y$205,(IF((--B223)=-1,0,$Y$205*2)))*N223</f>
        <v>8556</v>
      </c>
      <c r="F223" s="107">
        <f>IF((--B223)=0,$Z$205,(IF((--B223)=-1,0,$Z$205*2)))*N223</f>
        <v>16192</v>
      </c>
      <c r="G223" s="53">
        <f>VLOOKUP(VLOOKUP($J$10+4-1,宠物升级表!$A:$C,3,FALSE)+SUM($F$10:F223),宠物升级表!C:D,2,TRUE)+1</f>
        <v>48</v>
      </c>
      <c r="H223" s="108"/>
      <c r="I223" s="108">
        <f>SUM($D$2:D223)</f>
        <v>2576178</v>
      </c>
      <c r="J223" s="51">
        <f>INDEX(人物升级经验表!A:A,MATCH(任务经验!I223,人物升级经验表!C:C,1)+1,1)</f>
        <v>36</v>
      </c>
      <c r="K223" s="51">
        <f>I223-INDEX(人物升级经验表!C:C,MATCH(任务经验!I223,人物升级经验表!C:C,1),1)</f>
        <v>305820</v>
      </c>
      <c r="L223" s="51"/>
      <c r="M223" s="108">
        <f t="shared" ref="M223:M228" si="51">IF((--B223)=0,1,IF((--B223)=-1,0,2))</f>
        <v>1</v>
      </c>
      <c r="N223" s="108">
        <v>0.92</v>
      </c>
      <c r="R223" s="46">
        <f>COUNTIF($N$201:$N$259,"=1.08")</f>
        <v>12</v>
      </c>
    </row>
    <row r="224" spans="1:18">
      <c r="A224" s="54">
        <v>182177</v>
      </c>
      <c r="B224" s="54">
        <f>(--INDEX(任务列表!A:B,MATCH(A224,任务列表!A:A,0),2))</f>
        <v>8545</v>
      </c>
      <c r="C224" s="107"/>
      <c r="D224" s="107">
        <f>IF((--B224)=0,$W$205,(IF((--B224)=-1,0,$X$205)))*N224</f>
        <v>97700</v>
      </c>
      <c r="E224" s="107">
        <f>IF((--B224)=0,$Y$205,(IF((--B224)=-1,0,$Y$205*2)))*N224</f>
        <v>18600</v>
      </c>
      <c r="F224" s="107">
        <f>IF((--B224)=0,$Z$205,(IF((--B224)=-1,0,$Z$205*2)))*N224</f>
        <v>35200</v>
      </c>
      <c r="G224" s="53">
        <f>VLOOKUP(VLOOKUP($J$10+4-1,宠物升级表!$A:$C,3,FALSE)+SUM($F$10:F224),宠物升级表!C:D,2,TRUE)+1</f>
        <v>48</v>
      </c>
      <c r="H224" s="108"/>
      <c r="I224" s="108">
        <f>SUM($D$2:D224)</f>
        <v>2673878</v>
      </c>
      <c r="J224" s="51">
        <f>INDEX(人物升级经验表!A:A,MATCH(任务经验!I224,人物升级经验表!C:C,1)+1,1)</f>
        <v>37</v>
      </c>
      <c r="K224" s="51">
        <f>I224-INDEX(人物升级经验表!C:C,MATCH(任务经验!I224,人物升级经验表!C:C,1),1)</f>
        <v>30667</v>
      </c>
      <c r="L224" s="51"/>
      <c r="M224" s="108">
        <f>IF((--B224)=0,1,IF((--B224)=-1,0,2))</f>
        <v>2</v>
      </c>
      <c r="N224" s="109">
        <v>1</v>
      </c>
      <c r="R224" s="46">
        <f>COUNTIF($N$201:$N$259,"=1.14")</f>
        <v>12</v>
      </c>
    </row>
    <row r="225" spans="1:14">
      <c r="A225" s="54">
        <v>182178</v>
      </c>
      <c r="B225" s="54">
        <f>(--INDEX(任务列表!A:B,MATCH(A225,任务列表!A:A,0),2))</f>
        <v>0</v>
      </c>
      <c r="C225" s="107"/>
      <c r="D225" s="107">
        <f>IF((--B225)=0,$W$205,(IF((--B225)=-1,0,$X$205)))*N225</f>
        <v>32600</v>
      </c>
      <c r="E225" s="107">
        <f>IF((--B225)=0,$Y$205,(IF((--B225)=-1,0,$Y$205*2)))*N225</f>
        <v>9300</v>
      </c>
      <c r="F225" s="107">
        <f>IF((--B225)=0,$Z$205,(IF((--B225)=-1,0,$Z$205*2)))*N225</f>
        <v>17600</v>
      </c>
      <c r="G225" s="53">
        <f>VLOOKUP(VLOOKUP($J$10+4-1,宠物升级表!$A:$C,3,FALSE)+SUM($F$10:F225),宠物升级表!C:D,2,TRUE)+1</f>
        <v>49</v>
      </c>
      <c r="H225" s="108"/>
      <c r="I225" s="108">
        <f>SUM($D$2:D225)</f>
        <v>2706478</v>
      </c>
      <c r="J225" s="51">
        <f>INDEX(人物升级经验表!A:A,MATCH(任务经验!I225,人物升级经验表!C:C,1)+1,1)</f>
        <v>37</v>
      </c>
      <c r="K225" s="51">
        <f>I225-INDEX(人物升级经验表!C:C,MATCH(任务经验!I225,人物升级经验表!C:C,1),1)</f>
        <v>63267</v>
      </c>
      <c r="L225" s="51"/>
      <c r="M225" s="108">
        <f>IF((--B225)=0,1,IF((--B225)=-1,0,2))</f>
        <v>1</v>
      </c>
      <c r="N225" s="108">
        <v>1</v>
      </c>
    </row>
    <row r="226" spans="1:14">
      <c r="A226" s="54">
        <v>182179</v>
      </c>
      <c r="B226" s="54">
        <f>(--INDEX(任务列表!A:B,MATCH(A226,任务列表!A:A,0),2))</f>
        <v>0</v>
      </c>
      <c r="C226" s="107"/>
      <c r="D226" s="107">
        <f>IF((--B226)=0,$W$205,(IF((--B226)=-1,0,$X$205)))*N226</f>
        <v>32600</v>
      </c>
      <c r="E226" s="107">
        <f>IF((--B226)=0,$Y$205,(IF((--B226)=-1,0,$Y$205*2)))*N226</f>
        <v>9300</v>
      </c>
      <c r="F226" s="107">
        <f>IF((--B226)=0,$Z$205,(IF((--B226)=-1,0,$Z$205*2)))*N226</f>
        <v>17600</v>
      </c>
      <c r="G226" s="53">
        <f>VLOOKUP(VLOOKUP($J$10+4-1,宠物升级表!$A:$C,3,FALSE)+SUM($F$10:F226),宠物升级表!C:D,2,TRUE)+1</f>
        <v>49</v>
      </c>
      <c r="H226" s="108"/>
      <c r="I226" s="108">
        <f>SUM($D$2:D226)</f>
        <v>2739078</v>
      </c>
      <c r="J226" s="51">
        <f>INDEX(人物升级经验表!A:A,MATCH(任务经验!I226,人物升级经验表!C:C,1)+1,1)</f>
        <v>37</v>
      </c>
      <c r="K226" s="51">
        <f>I226-INDEX(人物升级经验表!C:C,MATCH(任务经验!I226,人物升级经验表!C:C,1),1)</f>
        <v>95867</v>
      </c>
      <c r="L226" s="51"/>
      <c r="M226" s="108">
        <f>IF((--B226)=0,1,IF((--B226)=-1,0,2))</f>
        <v>1</v>
      </c>
      <c r="N226" s="108">
        <v>1</v>
      </c>
    </row>
    <row r="227" spans="1:14">
      <c r="A227" s="54">
        <v>182180</v>
      </c>
      <c r="B227" s="54">
        <f>(--INDEX(任务列表!A:B,MATCH(A227,任务列表!A:A,0),2))</f>
        <v>0</v>
      </c>
      <c r="C227" s="107"/>
      <c r="D227" s="107">
        <f>IF((--B227)=0,$W$205,(IF((--B227)=-1,0,$X$205)))*N227</f>
        <v>32600</v>
      </c>
      <c r="E227" s="107">
        <f>IF((--B227)=0,$Y$205,(IF((--B227)=-1,0,$Y$205*2)))*N227</f>
        <v>9300</v>
      </c>
      <c r="F227" s="107">
        <f>IF((--B227)=0,$Z$205,(IF((--B227)=-1,0,$Z$205*2)))*N227</f>
        <v>17600</v>
      </c>
      <c r="G227" s="53">
        <f>VLOOKUP(VLOOKUP($J$10+4-1,宠物升级表!$A:$C,3,FALSE)+SUM($F$10:F227),宠物升级表!C:D,2,TRUE)+1</f>
        <v>49</v>
      </c>
      <c r="H227" s="108"/>
      <c r="I227" s="108">
        <f>SUM($D$2:D227)</f>
        <v>2771678</v>
      </c>
      <c r="J227" s="51">
        <f>INDEX(人物升级经验表!A:A,MATCH(任务经验!I227,人物升级经验表!C:C,1)+1,1)</f>
        <v>37</v>
      </c>
      <c r="K227" s="51">
        <f>I227-INDEX(人物升级经验表!C:C,MATCH(任务经验!I227,人物升级经验表!C:C,1),1)</f>
        <v>128467</v>
      </c>
      <c r="L227" s="51"/>
      <c r="M227" s="108">
        <f>IF((--B227)=0,1,IF((--B227)=-1,0,2))</f>
        <v>1</v>
      </c>
      <c r="N227" s="108">
        <v>1</v>
      </c>
    </row>
    <row r="228" spans="1:14">
      <c r="A228" s="54">
        <v>182181</v>
      </c>
      <c r="B228" s="54">
        <f>(--INDEX(任务列表!A:B,MATCH(A228,任务列表!A:A,0),2))</f>
        <v>8546</v>
      </c>
      <c r="C228" s="107"/>
      <c r="D228" s="107">
        <f>IF((--B228)=0,$W$205,(IF((--B228)=-1,0,$X$205)))*N228</f>
        <v>97700</v>
      </c>
      <c r="E228" s="107">
        <f>IF((--B228)=0,$Y$205,(IF((--B228)=-1,0,$Y$205*2)))*N228</f>
        <v>18600</v>
      </c>
      <c r="F228" s="107">
        <f>IF((--B228)=0,$Z$205,(IF((--B228)=-1,0,$Z$205*2)))*N228</f>
        <v>35200</v>
      </c>
      <c r="G228" s="53">
        <f>VLOOKUP(VLOOKUP($J$10+4-1,宠物升级表!$A:$C,3,FALSE)+SUM($F$10:F228),宠物升级表!C:D,2,TRUE)+1</f>
        <v>49</v>
      </c>
      <c r="H228" s="108"/>
      <c r="I228" s="108">
        <f>SUM($D$2:D228)</f>
        <v>2869378</v>
      </c>
      <c r="J228" s="51">
        <f>INDEX(人物升级经验表!A:A,MATCH(任务经验!I228,人物升级经验表!C:C,1)+1,1)</f>
        <v>37</v>
      </c>
      <c r="K228" s="51">
        <f>I228-INDEX(人物升级经验表!C:C,MATCH(任务经验!I228,人物升级经验表!C:C,1),1)</f>
        <v>226167</v>
      </c>
      <c r="L228" s="51"/>
      <c r="M228" s="108">
        <f>IF((--B228)=0,1,IF((--B228)=-1,0,2))</f>
        <v>2</v>
      </c>
      <c r="N228" s="109">
        <v>1</v>
      </c>
    </row>
    <row r="229" spans="1:14">
      <c r="A229" s="54">
        <v>182182</v>
      </c>
      <c r="B229" s="54">
        <f>(--INDEX(任务列表!A:B,MATCH(A229,任务列表!A:A,0),2))</f>
        <v>0</v>
      </c>
      <c r="C229" s="107"/>
      <c r="D229" s="107">
        <f>IF((--B229)=0,$W$205,(IF((--B229)=-1,0,$X$205)))*N229</f>
        <v>32600</v>
      </c>
      <c r="E229" s="107">
        <f>IF((--B229)=0,$Y$205,(IF((--B229)=-1,0,$Y$205*2)))*N229</f>
        <v>9300</v>
      </c>
      <c r="F229" s="107">
        <f>IF((--B229)=0,$Z$205,(IF((--B229)=-1,0,$Z$205*2)))*N229</f>
        <v>17600</v>
      </c>
      <c r="G229" s="53">
        <f>VLOOKUP(VLOOKUP($J$10+4-1,宠物升级表!$A:$C,3,FALSE)+SUM($F$10:F229),宠物升级表!C:D,2,TRUE)+1</f>
        <v>49</v>
      </c>
      <c r="H229" s="108"/>
      <c r="I229" s="108">
        <f>SUM($D$2:D229)</f>
        <v>2901978</v>
      </c>
      <c r="J229" s="51">
        <f>INDEX(人物升级经验表!A:A,MATCH(任务经验!I229,人物升级经验表!C:C,1)+1,1)</f>
        <v>37</v>
      </c>
      <c r="K229" s="51">
        <f>I229-INDEX(人物升级经验表!C:C,MATCH(任务经验!I229,人物升级经验表!C:C,1),1)</f>
        <v>258767</v>
      </c>
      <c r="L229" s="51"/>
      <c r="M229" s="108">
        <f t="shared" ref="M229:M231" si="52">IF((--B219)=0,1,IF((--B219)=-1,0,2))</f>
        <v>2</v>
      </c>
      <c r="N229" s="108">
        <v>1</v>
      </c>
    </row>
    <row r="230" spans="1:14">
      <c r="A230" s="54">
        <v>182183</v>
      </c>
      <c r="B230" s="54">
        <f>(--INDEX(任务列表!A:B,MATCH(A230,任务列表!A:A,0),2))</f>
        <v>0</v>
      </c>
      <c r="C230" s="107"/>
      <c r="D230" s="107">
        <f>IF((--B230)=0,$W$205,(IF((--B230)=-1,0,$X$205)))*N230</f>
        <v>32600</v>
      </c>
      <c r="E230" s="107">
        <f>IF((--B230)=0,$Y$205,(IF((--B230)=-1,0,$Y$205*2)))*N230</f>
        <v>9300</v>
      </c>
      <c r="F230" s="107">
        <f>IF((--B230)=0,$Z$205,(IF((--B230)=-1,0,$Z$205*2)))*N230</f>
        <v>17600</v>
      </c>
      <c r="G230" s="53">
        <f>VLOOKUP(VLOOKUP($J$10+4-1,宠物升级表!$A:$C,3,FALSE)+SUM($F$10:F230),宠物升级表!C:D,2,TRUE)+1</f>
        <v>49</v>
      </c>
      <c r="H230" s="108"/>
      <c r="I230" s="108">
        <f>SUM($D$2:D230)</f>
        <v>2934578</v>
      </c>
      <c r="J230" s="51">
        <f>INDEX(人物升级经验表!A:A,MATCH(任务经验!I230,人物升级经验表!C:C,1)+1,1)</f>
        <v>37</v>
      </c>
      <c r="K230" s="51">
        <f>I230-INDEX(人物升级经验表!C:C,MATCH(任务经验!I230,人物升级经验表!C:C,1),1)</f>
        <v>291367</v>
      </c>
      <c r="L230" s="51"/>
      <c r="M230" s="108">
        <f>IF((--B220)=0,1,IF((--B220)=-1,0,2))</f>
        <v>1</v>
      </c>
      <c r="N230" s="108">
        <v>1</v>
      </c>
    </row>
    <row r="231" spans="1:14">
      <c r="A231" s="54">
        <v>182184</v>
      </c>
      <c r="B231" s="54">
        <f>(--INDEX(任务列表!A:B,MATCH(A231,任务列表!A:A,0),2))</f>
        <v>0</v>
      </c>
      <c r="C231" s="107"/>
      <c r="D231" s="107">
        <f>IF((--B231)=0,$W$205,(IF((--B231)=-1,0,$X$205)))*N231</f>
        <v>32600</v>
      </c>
      <c r="E231" s="107">
        <f>IF((--B231)=0,$Y$205,(IF((--B231)=-1,0,$Y$205*2)))*N231</f>
        <v>9300</v>
      </c>
      <c r="F231" s="107">
        <f>IF((--B231)=0,$Z$205,(IF((--B231)=-1,0,$Z$205*2)))*N231</f>
        <v>17600</v>
      </c>
      <c r="G231" s="53">
        <f>VLOOKUP(VLOOKUP($J$10+4-1,宠物升级表!$A:$C,3,FALSE)+SUM($F$10:F231),宠物升级表!C:D,2,TRUE)+1</f>
        <v>50</v>
      </c>
      <c r="H231" s="108"/>
      <c r="I231" s="108">
        <f>SUM($D$2:D231)</f>
        <v>2967178</v>
      </c>
      <c r="J231" s="51">
        <f>INDEX(人物升级经验表!A:A,MATCH(任务经验!I231,人物升级经验表!C:C,1)+1,1)</f>
        <v>37</v>
      </c>
      <c r="K231" s="51">
        <f>I231-INDEX(人物升级经验表!C:C,MATCH(任务经验!I231,人物升级经验表!C:C,1),1)</f>
        <v>323967</v>
      </c>
      <c r="L231" s="51"/>
      <c r="M231" s="108">
        <f>IF((--B221)=0,1,IF((--B221)=-1,0,2))</f>
        <v>1</v>
      </c>
      <c r="N231" s="108">
        <v>1</v>
      </c>
    </row>
    <row r="232" spans="1:14">
      <c r="A232" s="54">
        <v>182185</v>
      </c>
      <c r="B232" s="54">
        <f>(--INDEX(任务列表!A:B,MATCH(A232,任务列表!A:A,0),2))</f>
        <v>0</v>
      </c>
      <c r="C232" s="107"/>
      <c r="D232" s="107">
        <f>IF((--B232)=0,$W$205,(IF((--B232)=-1,0,$X$205)))*N232</f>
        <v>32600</v>
      </c>
      <c r="E232" s="107">
        <f>IF((--B232)=0,$Y$205,(IF((--B232)=-1,0,$Y$205*2)))*N232</f>
        <v>9300</v>
      </c>
      <c r="F232" s="107">
        <f>IF((--B232)=0,$Z$205,(IF((--B232)=-1,0,$Z$205*2)))*N232</f>
        <v>17600</v>
      </c>
      <c r="G232" s="53">
        <f>VLOOKUP(VLOOKUP($J$10+4-1,宠物升级表!$A:$C,3,FALSE)+SUM($F$10:F232),宠物升级表!C:D,2,TRUE)+1</f>
        <v>50</v>
      </c>
      <c r="H232" s="108"/>
      <c r="I232" s="108">
        <f>SUM($D$2:D232)</f>
        <v>2999778</v>
      </c>
      <c r="J232" s="51">
        <f>INDEX(人物升级经验表!A:A,MATCH(任务经验!I232,人物升级经验表!C:C,1)+1,1)</f>
        <v>37</v>
      </c>
      <c r="K232" s="51">
        <f>I232-INDEX(人物升级经验表!C:C,MATCH(任务经验!I232,人物升级经验表!C:C,1),1)</f>
        <v>356567</v>
      </c>
      <c r="L232" s="51"/>
      <c r="M232" s="108">
        <f>IF((--B221)=0,1,IF((--B221)=-1,0,2))</f>
        <v>1</v>
      </c>
      <c r="N232" s="108">
        <v>1</v>
      </c>
    </row>
    <row r="233" spans="1:14">
      <c r="A233" s="54">
        <v>182186</v>
      </c>
      <c r="B233" s="54">
        <f>(--INDEX(任务列表!A:B,MATCH(A233,任务列表!A:A,0),2))</f>
        <v>8547</v>
      </c>
      <c r="C233" s="107"/>
      <c r="D233" s="107">
        <f t="shared" ref="D233:D259" si="53">IF((--B233)=0,$W$205,(IF((--B233)=-1,0,$X$205)))*N233</f>
        <v>97700</v>
      </c>
      <c r="E233" s="107">
        <f t="shared" ref="E233:E258" si="54">IF((--B233)=0,$Y$205,(IF((--B233)=-1,0,$Y$205*2)))*N233</f>
        <v>18600</v>
      </c>
      <c r="F233" s="107">
        <f t="shared" ref="F233:F259" si="55">IF((--B233)=0,$Z$205,(IF((--B233)=-1,0,$Z$205*2)))*N233</f>
        <v>35200</v>
      </c>
      <c r="G233" s="53">
        <f>VLOOKUP(VLOOKUP($J$10+4-1,宠物升级表!$A:$C,3,FALSE)+SUM($F$10:F233),宠物升级表!C:D,2,TRUE)+1</f>
        <v>50</v>
      </c>
      <c r="H233" s="108"/>
      <c r="I233" s="108">
        <f>SUM($D$2:D233)</f>
        <v>3097478</v>
      </c>
      <c r="J233" s="51">
        <f>INDEX(人物升级经验表!A:A,MATCH(任务经验!I233,人物升级经验表!C:C,1)+1,1)</f>
        <v>38</v>
      </c>
      <c r="K233" s="51">
        <f>I233-INDEX(人物升级经验表!C:C,MATCH(任务经验!I233,人物升级经验表!C:C,1),1)</f>
        <v>47936</v>
      </c>
      <c r="L233" s="51"/>
      <c r="M233" s="108">
        <f t="shared" ref="M233:M238" si="56">IF((--B223)=0,1,IF((--B223)=-1,0,2))</f>
        <v>1</v>
      </c>
      <c r="N233" s="109">
        <v>1</v>
      </c>
    </row>
    <row r="234" spans="1:14">
      <c r="A234" s="54">
        <v>182187</v>
      </c>
      <c r="B234" s="54">
        <f>(--INDEX(任务列表!A:B,MATCH(A234,任务列表!A:A,0),2))</f>
        <v>8548</v>
      </c>
      <c r="C234" s="107"/>
      <c r="D234" s="107">
        <f>IF((--B234)=0,$W$205,(IF((--B234)=-1,0,$X$205)))*N234</f>
        <v>105516</v>
      </c>
      <c r="E234" s="107">
        <f>IF((--B234)=0,$Y$205,(IF((--B234)=-1,0,$Y$205*2)))*N234</f>
        <v>20088</v>
      </c>
      <c r="F234" s="107">
        <f>IF((--B234)=0,$Z$205,(IF((--B234)=-1,0,$Z$205*2)))*N234</f>
        <v>38016</v>
      </c>
      <c r="G234" s="53">
        <f>VLOOKUP(VLOOKUP($J$10+4-1,宠物升级表!$A:$C,3,FALSE)+SUM($F$10:F234),宠物升级表!C:D,2,TRUE)+1</f>
        <v>50</v>
      </c>
      <c r="H234" s="108"/>
      <c r="I234" s="108">
        <f>SUM($D$2:D234)</f>
        <v>3202994</v>
      </c>
      <c r="J234" s="51">
        <f>INDEX(人物升级经验表!A:A,MATCH(任务经验!I234,人物升级经验表!C:C,1)+1,1)</f>
        <v>38</v>
      </c>
      <c r="K234" s="51">
        <f>I234-INDEX(人物升级经验表!C:C,MATCH(任务经验!I234,人物升级经验表!C:C,1),1)</f>
        <v>153452</v>
      </c>
      <c r="L234" s="51"/>
      <c r="M234" s="108">
        <f>IF((--B224)=0,1,IF((--B224)=-1,0,2))</f>
        <v>2</v>
      </c>
      <c r="N234" s="109">
        <v>1.08</v>
      </c>
    </row>
    <row r="235" spans="1:14">
      <c r="A235" s="54">
        <v>182188</v>
      </c>
      <c r="B235" s="54">
        <f>(--INDEX(任务列表!A:B,MATCH(A235,任务列表!A:A,0),2))</f>
        <v>0</v>
      </c>
      <c r="C235" s="107"/>
      <c r="D235" s="107">
        <f>IF((--B235)=0,$W$205,(IF((--B235)=-1,0,$X$205)))*N235</f>
        <v>32600</v>
      </c>
      <c r="E235" s="107">
        <f>IF((--B235)=0,$Y$205,(IF((--B235)=-1,0,$Y$205*2)))*N235</f>
        <v>9300</v>
      </c>
      <c r="F235" s="107">
        <f>IF((--B235)=0,$Z$205,(IF((--B235)=-1,0,$Z$205*2)))*N235</f>
        <v>17600</v>
      </c>
      <c r="G235" s="53">
        <f>VLOOKUP(VLOOKUP($J$10+4-1,宠物升级表!$A:$C,3,FALSE)+SUM($F$10:F235),宠物升级表!C:D,2,TRUE)+1</f>
        <v>50</v>
      </c>
      <c r="H235" s="108"/>
      <c r="I235" s="108">
        <f>SUM($D$2:D235)</f>
        <v>3235594</v>
      </c>
      <c r="J235" s="51">
        <f>INDEX(人物升级经验表!A:A,MATCH(任务经验!I235,人物升级经验表!C:C,1)+1,1)</f>
        <v>38</v>
      </c>
      <c r="K235" s="51">
        <f>I235-INDEX(人物升级经验表!C:C,MATCH(任务经验!I235,人物升级经验表!C:C,1),1)</f>
        <v>186052</v>
      </c>
      <c r="L235" s="51"/>
      <c r="M235" s="108">
        <f>IF((--B225)=0,1,IF((--B225)=-1,0,2))</f>
        <v>1</v>
      </c>
      <c r="N235" s="108">
        <v>1</v>
      </c>
    </row>
    <row r="236" spans="1:14">
      <c r="A236" s="54">
        <v>182189</v>
      </c>
      <c r="B236" s="54">
        <f>(--INDEX(任务列表!A:B,MATCH(A236,任务列表!A:A,0),2))</f>
        <v>0</v>
      </c>
      <c r="C236" s="107"/>
      <c r="D236" s="107">
        <f>IF((--B236)=0,$W$205,(IF((--B236)=-1,0,$X$205)))*N236</f>
        <v>32600</v>
      </c>
      <c r="E236" s="107">
        <f>IF((--B236)=0,$Y$205,(IF((--B236)=-1,0,$Y$205*2)))*N236</f>
        <v>9300</v>
      </c>
      <c r="F236" s="107">
        <f>IF((--B236)=0,$Z$205,(IF((--B236)=-1,0,$Z$205*2)))*N236</f>
        <v>17600</v>
      </c>
      <c r="G236" s="53">
        <f>VLOOKUP(VLOOKUP($J$10+4-1,宠物升级表!$A:$C,3,FALSE)+SUM($F$10:F236),宠物升级表!C:D,2,TRUE)+1</f>
        <v>51</v>
      </c>
      <c r="H236" s="108"/>
      <c r="I236" s="108">
        <f>SUM($D$2:D236)</f>
        <v>3268194</v>
      </c>
      <c r="J236" s="51">
        <f>INDEX(人物升级经验表!A:A,MATCH(任务经验!I236,人物升级经验表!C:C,1)+1,1)</f>
        <v>38</v>
      </c>
      <c r="K236" s="51">
        <f>I236-INDEX(人物升级经验表!C:C,MATCH(任务经验!I236,人物升级经验表!C:C,1),1)</f>
        <v>218652</v>
      </c>
      <c r="L236" s="51"/>
      <c r="M236" s="108">
        <f>IF((--B226)=0,1,IF((--B226)=-1,0,2))</f>
        <v>1</v>
      </c>
      <c r="N236" s="108">
        <v>1</v>
      </c>
    </row>
    <row r="237" spans="1:14">
      <c r="A237" s="54">
        <v>182190</v>
      </c>
      <c r="B237" s="54">
        <f>(--INDEX(任务列表!A:B,MATCH(A237,任务列表!A:A,0),2))</f>
        <v>0</v>
      </c>
      <c r="C237" s="107"/>
      <c r="D237" s="107">
        <f>IF((--B237)=0,$W$205,(IF((--B237)=-1,0,$X$205)))*N237</f>
        <v>35208</v>
      </c>
      <c r="E237" s="107">
        <f>IF((--B237)=0,$Y$205,(IF((--B237)=-1,0,$Y$205*2)))*N237</f>
        <v>10044</v>
      </c>
      <c r="F237" s="107">
        <f>IF((--B237)=0,$Z$205,(IF((--B237)=-1,0,$Z$205*2)))*N237</f>
        <v>19008</v>
      </c>
      <c r="G237" s="53">
        <f>VLOOKUP(VLOOKUP($J$10+4-1,宠物升级表!$A:$C,3,FALSE)+SUM($F$10:F237),宠物升级表!C:D,2,TRUE)+1</f>
        <v>51</v>
      </c>
      <c r="H237" s="108"/>
      <c r="I237" s="108">
        <f>SUM($D$2:D237)</f>
        <v>3303402</v>
      </c>
      <c r="J237" s="51">
        <f>INDEX(人物升级经验表!A:A,MATCH(任务经验!I237,人物升级经验表!C:C,1)+1,1)</f>
        <v>38</v>
      </c>
      <c r="K237" s="51">
        <f>I237-INDEX(人物升级经验表!C:C,MATCH(任务经验!I237,人物升级经验表!C:C,1),1)</f>
        <v>253860</v>
      </c>
      <c r="L237" s="51"/>
      <c r="M237" s="108">
        <f>IF((--B227)=0,1,IF((--B227)=-1,0,2))</f>
        <v>1</v>
      </c>
      <c r="N237" s="108">
        <v>1.08</v>
      </c>
    </row>
    <row r="238" spans="1:14">
      <c r="A238" s="54">
        <v>182191</v>
      </c>
      <c r="B238" s="54">
        <f>(--INDEX(任务列表!A:B,MATCH(A238,任务列表!A:A,0),2))</f>
        <v>0</v>
      </c>
      <c r="C238" s="107"/>
      <c r="D238" s="107">
        <f>IF((--B238)=0,$W$205,(IF((--B238)=-1,0,$X$205)))*N238</f>
        <v>35208</v>
      </c>
      <c r="E238" s="107">
        <f>IF((--B238)=0,$Y$205,(IF((--B238)=-1,0,$Y$205*2)))*N238</f>
        <v>10044</v>
      </c>
      <c r="F238" s="107">
        <f>IF((--B238)=0,$Z$205,(IF((--B238)=-1,0,$Z$205*2)))*N238</f>
        <v>19008</v>
      </c>
      <c r="G238" s="53">
        <f>VLOOKUP(VLOOKUP($J$10+4-1,宠物升级表!$A:$C,3,FALSE)+SUM($F$10:F238),宠物升级表!C:D,2,TRUE)+1</f>
        <v>51</v>
      </c>
      <c r="H238" s="108"/>
      <c r="I238" s="108">
        <f>SUM($D$2:D238)</f>
        <v>3338610</v>
      </c>
      <c r="J238" s="51">
        <f>INDEX(人物升级经验表!A:A,MATCH(任务经验!I238,人物升级经验表!C:C,1)+1,1)</f>
        <v>38</v>
      </c>
      <c r="K238" s="51">
        <f>I238-INDEX(人物升级经验表!C:C,MATCH(任务经验!I238,人物升级经验表!C:C,1),1)</f>
        <v>289068</v>
      </c>
      <c r="L238" s="51"/>
      <c r="M238" s="108">
        <f>IF((--B228)=0,1,IF((--B228)=-1,0,2))</f>
        <v>2</v>
      </c>
      <c r="N238" s="108">
        <v>1.08</v>
      </c>
    </row>
    <row r="239" spans="1:14">
      <c r="A239" s="54">
        <v>182192</v>
      </c>
      <c r="B239" s="54">
        <f>(--INDEX(任务列表!A:B,MATCH(A239,任务列表!A:A,0),2))</f>
        <v>0</v>
      </c>
      <c r="C239" s="107"/>
      <c r="D239" s="107">
        <f>IF((--B239)=0,$W$205,(IF((--B239)=-1,0,$X$205)))*N239</f>
        <v>35208</v>
      </c>
      <c r="E239" s="107">
        <f>IF((--B239)=0,$Y$205,(IF((--B239)=-1,0,$Y$205*2)))*N239</f>
        <v>10044</v>
      </c>
      <c r="F239" s="107">
        <f>IF((--B239)=0,$Z$205,(IF((--B239)=-1,0,$Z$205*2)))*N239</f>
        <v>19008</v>
      </c>
      <c r="G239" s="53">
        <f>VLOOKUP(VLOOKUP($J$10+4-1,宠物升级表!$A:$C,3,FALSE)+SUM($F$10:F239),宠物升级表!C:D,2,TRUE)+1</f>
        <v>51</v>
      </c>
      <c r="H239" s="108"/>
      <c r="I239" s="108">
        <f>SUM($D$2:D239)</f>
        <v>3373818</v>
      </c>
      <c r="J239" s="51">
        <f>INDEX(人物升级经验表!A:A,MATCH(任务经验!I239,人物升级经验表!C:C,1)+1,1)</f>
        <v>38</v>
      </c>
      <c r="K239" s="51">
        <f>I239-INDEX(人物升级经验表!C:C,MATCH(任务经验!I239,人物升级经验表!C:C,1),1)</f>
        <v>324276</v>
      </c>
      <c r="L239" s="51"/>
      <c r="M239" s="108">
        <f t="shared" ref="M239:M241" si="57">IF((--B239)=0,1,IF((--B239)=-1,0,2))</f>
        <v>1</v>
      </c>
      <c r="N239" s="108">
        <v>1.08</v>
      </c>
    </row>
    <row r="240" spans="1:14">
      <c r="A240" s="54">
        <v>182193</v>
      </c>
      <c r="B240" s="54">
        <f>(--INDEX(任务列表!A:B,MATCH(A240,任务列表!A:A,0),2))</f>
        <v>0</v>
      </c>
      <c r="C240" s="107"/>
      <c r="D240" s="107">
        <f>IF((--B240)=0,$W$205,(IF((--B240)=-1,0,$X$205)))*N240</f>
        <v>35208</v>
      </c>
      <c r="E240" s="107">
        <f>IF((--B240)=0,$Y$205,(IF((--B240)=-1,0,$Y$205*2)))*N240</f>
        <v>10044</v>
      </c>
      <c r="F240" s="107">
        <f>IF((--B240)=0,$Z$205,(IF((--B240)=-1,0,$Z$205*2)))*N240</f>
        <v>19008</v>
      </c>
      <c r="G240" s="53">
        <f>VLOOKUP(VLOOKUP($J$10+4-1,宠物升级表!$A:$C,3,FALSE)+SUM($F$10:F240),宠物升级表!C:D,2,TRUE)+1</f>
        <v>51</v>
      </c>
      <c r="H240" s="108"/>
      <c r="I240" s="108">
        <f>SUM($D$2:D240)</f>
        <v>3409026</v>
      </c>
      <c r="J240" s="51">
        <f>INDEX(人物升级经验表!A:A,MATCH(任务经验!I240,人物升级经验表!C:C,1)+1,1)</f>
        <v>38</v>
      </c>
      <c r="K240" s="51">
        <f>I240-INDEX(人物升级经验表!C:C,MATCH(任务经验!I240,人物升级经验表!C:C,1),1)</f>
        <v>359484</v>
      </c>
      <c r="L240" s="51"/>
      <c r="M240" s="108">
        <f>IF((--B240)=0,1,IF((--B240)=-1,0,2))</f>
        <v>1</v>
      </c>
      <c r="N240" s="108">
        <v>1.08</v>
      </c>
    </row>
    <row r="241" spans="1:14">
      <c r="A241" s="54">
        <v>182194</v>
      </c>
      <c r="B241" s="54">
        <f>(--INDEX(任务列表!A:B,MATCH(A241,任务列表!A:A,0),2))</f>
        <v>8549</v>
      </c>
      <c r="C241" s="107"/>
      <c r="D241" s="107">
        <f>IF((--B241)=0,$W$205,(IF((--B241)=-1,0,$X$205)))*N241</f>
        <v>105516</v>
      </c>
      <c r="E241" s="107">
        <f>IF((--B241)=0,$Y$205,(IF((--B241)=-1,0,$Y$205*2)))*N241</f>
        <v>20088</v>
      </c>
      <c r="F241" s="107">
        <f>IF((--B241)=0,$Z$205,(IF((--B241)=-1,0,$Z$205*2)))*N241</f>
        <v>38016</v>
      </c>
      <c r="G241" s="53">
        <f>VLOOKUP(VLOOKUP($J$10+4-1,宠物升级表!$A:$C,3,FALSE)+SUM($F$10:F241),宠物升级表!C:D,2,TRUE)+1</f>
        <v>51</v>
      </c>
      <c r="H241" s="108"/>
      <c r="I241" s="108">
        <f>SUM($D$2:D241)</f>
        <v>3514542</v>
      </c>
      <c r="J241" s="51">
        <f>INDEX(人物升级经验表!A:A,MATCH(任务经验!I241,人物升级经验表!C:C,1)+1,1)</f>
        <v>39</v>
      </c>
      <c r="K241" s="51">
        <f>I241-INDEX(人物升级经验表!C:C,MATCH(任务经验!I241,人物升级经验表!C:C,1),1)</f>
        <v>23628</v>
      </c>
      <c r="L241" s="51"/>
      <c r="M241" s="108">
        <f>IF((--B241)=0,1,IF((--B241)=-1,0,2))</f>
        <v>2</v>
      </c>
      <c r="N241" s="109">
        <v>1.08</v>
      </c>
    </row>
    <row r="242" spans="1:14">
      <c r="A242" s="54">
        <v>182195</v>
      </c>
      <c r="B242" s="54">
        <f>(--INDEX(任务列表!A:B,MATCH(A242,任务列表!A:A,0),2))</f>
        <v>8550</v>
      </c>
      <c r="C242" s="107"/>
      <c r="D242" s="107">
        <f>IF((--B242)=0,$W$205,(IF((--B242)=-1,0,$X$205)))*N242</f>
        <v>105516</v>
      </c>
      <c r="E242" s="107">
        <f>IF((--B242)=0,$Y$205,(IF((--B242)=-1,0,$Y$205*2)))*N242</f>
        <v>20088</v>
      </c>
      <c r="F242" s="107">
        <f>IF((--B242)=0,$Z$205,(IF((--B242)=-1,0,$Z$205*2)))*N242</f>
        <v>38016</v>
      </c>
      <c r="G242" s="53">
        <f>VLOOKUP(VLOOKUP($J$10+4-1,宠物升级表!$A:$C,3,FALSE)+SUM($F$10:F242),宠物升级表!C:D,2,TRUE)+1</f>
        <v>52</v>
      </c>
      <c r="H242" s="108"/>
      <c r="I242" s="108">
        <f>SUM($D$2:D242)</f>
        <v>3620058</v>
      </c>
      <c r="J242" s="51">
        <f>INDEX(人物升级经验表!A:A,MATCH(任务经验!I242,人物升级经验表!C:C,1)+1,1)</f>
        <v>39</v>
      </c>
      <c r="K242" s="51">
        <f>I242-INDEX(人物升级经验表!C:C,MATCH(任务经验!I242,人物升级经验表!C:C,1),1)</f>
        <v>129144</v>
      </c>
      <c r="L242" s="51"/>
      <c r="M242" s="108">
        <f>IF((--B241)=0,1,IF((--B241)=-1,0,2))</f>
        <v>2</v>
      </c>
      <c r="N242" s="109">
        <v>1.08</v>
      </c>
    </row>
    <row r="243" spans="1:14">
      <c r="A243" s="54">
        <v>182196</v>
      </c>
      <c r="B243" s="54">
        <f>(--INDEX(任务列表!A:B,MATCH(A243,任务列表!A:A,0),2))</f>
        <v>8551</v>
      </c>
      <c r="C243" s="107"/>
      <c r="D243" s="107">
        <f>IF((--B243)=0,$W$205,(IF((--B243)=-1,0,$X$205)))*N243</f>
        <v>111378</v>
      </c>
      <c r="E243" s="107">
        <f>IF((--B243)=0,$Y$205,(IF((--B243)=-1,0,$Y$205*2)))*N243</f>
        <v>21204</v>
      </c>
      <c r="F243" s="107">
        <f>IF((--B243)=0,$Z$205,(IF((--B243)=-1,0,$Z$205*2)))*N243</f>
        <v>40128</v>
      </c>
      <c r="G243" s="53">
        <f>VLOOKUP(VLOOKUP($J$10+4-1,宠物升级表!$A:$C,3,FALSE)+SUM($F$10:F243),宠物升级表!C:D,2,TRUE)+1</f>
        <v>52</v>
      </c>
      <c r="H243" s="108"/>
      <c r="I243" s="108">
        <f>SUM($D$2:D243)</f>
        <v>3731436</v>
      </c>
      <c r="J243" s="51">
        <f>INDEX(人物升级经验表!A:A,MATCH(任务经验!I243,人物升级经验表!C:C,1)+1,1)</f>
        <v>39</v>
      </c>
      <c r="K243" s="51">
        <f>I243-INDEX(人物升级经验表!C:C,MATCH(任务经验!I243,人物升级经验表!C:C,1),1)</f>
        <v>240522</v>
      </c>
      <c r="L243" s="51"/>
      <c r="M243" s="108">
        <f t="shared" ref="M243:M251" si="58">IF((--B243)=0,1,IF((--B243)=-1,0,2))</f>
        <v>2</v>
      </c>
      <c r="N243" s="109">
        <v>1.14</v>
      </c>
    </row>
    <row r="244" spans="1:14">
      <c r="A244" s="54">
        <v>182197</v>
      </c>
      <c r="B244" s="54">
        <f>(--INDEX(任务列表!A:B,MATCH(A244,任务列表!A:A,0),2))</f>
        <v>0</v>
      </c>
      <c r="C244" s="107"/>
      <c r="D244" s="107">
        <f>IF((--B244)=0,$W$205,(IF((--B244)=-1,0,$X$205)))*N244</f>
        <v>35208</v>
      </c>
      <c r="E244" s="107">
        <f>IF((--B244)=0,$Y$205,(IF((--B244)=-1,0,$Y$205*2)))*N244</f>
        <v>10044</v>
      </c>
      <c r="F244" s="107">
        <f>IF((--B244)=0,$Z$205,(IF((--B244)=-1,0,$Z$205*2)))*N244</f>
        <v>19008</v>
      </c>
      <c r="G244" s="53">
        <f>VLOOKUP(VLOOKUP($J$10+4-1,宠物升级表!$A:$C,3,FALSE)+SUM($F$10:F244),宠物升级表!C:D,2,TRUE)+1</f>
        <v>52</v>
      </c>
      <c r="H244" s="108"/>
      <c r="I244" s="108">
        <f>SUM($D$2:D244)</f>
        <v>3766644</v>
      </c>
      <c r="J244" s="51">
        <f>INDEX(人物升级经验表!A:A,MATCH(任务经验!I244,人物升级经验表!C:C,1)+1,1)</f>
        <v>39</v>
      </c>
      <c r="K244" s="51">
        <f>I244-INDEX(人物升级经验表!C:C,MATCH(任务经验!I244,人物升级经验表!C:C,1),1)</f>
        <v>275730</v>
      </c>
      <c r="L244" s="51"/>
      <c r="M244" s="108">
        <f>IF((--B244)=0,1,IF((--B244)=-1,0,2))</f>
        <v>1</v>
      </c>
      <c r="N244" s="108">
        <v>1.08</v>
      </c>
    </row>
    <row r="245" spans="1:14">
      <c r="A245" s="54">
        <v>182198</v>
      </c>
      <c r="B245" s="54">
        <f>(--INDEX(任务列表!A:B,MATCH(A245,任务列表!A:A,0),2))</f>
        <v>0</v>
      </c>
      <c r="C245" s="107"/>
      <c r="D245" s="107">
        <f>IF((--B245)=0,$W$205,(IF((--B245)=-1,0,$X$205)))*N245</f>
        <v>35208</v>
      </c>
      <c r="E245" s="107">
        <f>IF((--B245)=0,$Y$205,(IF((--B245)=-1,0,$Y$205*2)))*N245</f>
        <v>10044</v>
      </c>
      <c r="F245" s="107">
        <f>IF((--B245)=0,$Z$205,(IF((--B245)=-1,0,$Z$205*2)))*N245</f>
        <v>19008</v>
      </c>
      <c r="G245" s="53">
        <f>VLOOKUP(VLOOKUP($J$10+4-1,宠物升级表!$A:$C,3,FALSE)+SUM($F$10:F245),宠物升级表!C:D,2,TRUE)+1</f>
        <v>52</v>
      </c>
      <c r="H245" s="108"/>
      <c r="I245" s="108">
        <f>SUM($D$2:D245)</f>
        <v>3801852</v>
      </c>
      <c r="J245" s="51">
        <f>INDEX(人物升级经验表!A:A,MATCH(任务经验!I245,人物升级经验表!C:C,1)+1,1)</f>
        <v>39</v>
      </c>
      <c r="K245" s="51">
        <f>I245-INDEX(人物升级经验表!C:C,MATCH(任务经验!I245,人物升级经验表!C:C,1),1)</f>
        <v>310938</v>
      </c>
      <c r="L245" s="51"/>
      <c r="M245" s="108">
        <f>IF((--B245)=0,1,IF((--B245)=-1,0,2))</f>
        <v>1</v>
      </c>
      <c r="N245" s="108">
        <v>1.08</v>
      </c>
    </row>
    <row r="246" spans="1:14">
      <c r="A246" s="54">
        <v>183130</v>
      </c>
      <c r="B246" s="54">
        <f>(--INDEX(任务列表!A:B,MATCH(A246,任务列表!A:A,0),2))</f>
        <v>0</v>
      </c>
      <c r="C246" s="107"/>
      <c r="D246" s="107">
        <f>IF((--B246)=0,$W$205,(IF((--B246)=-1,0,$X$205)))*N246</f>
        <v>35208</v>
      </c>
      <c r="E246" s="107">
        <f>IF((--B246)=0,$Y$205,(IF((--B246)=-1,0,$Y$205*2)))*N246</f>
        <v>10044</v>
      </c>
      <c r="F246" s="107">
        <f>IF((--B246)=0,$Z$205,(IF((--B246)=-1,0,$Z$205*2)))*N246</f>
        <v>19008</v>
      </c>
      <c r="G246" s="53">
        <f>VLOOKUP(VLOOKUP($J$10+4-1,宠物升级表!$A:$C,3,FALSE)+SUM($F$10:F246),宠物升级表!C:D,2,TRUE)+1</f>
        <v>52</v>
      </c>
      <c r="H246" s="108"/>
      <c r="I246" s="108">
        <f>SUM($D$2:D246)</f>
        <v>3837060</v>
      </c>
      <c r="J246" s="51">
        <f>INDEX(人物升级经验表!A:A,MATCH(任务经验!I246,人物升级经验表!C:C,1)+1,1)</f>
        <v>39</v>
      </c>
      <c r="K246" s="51">
        <f>I246-INDEX(人物升级经验表!C:C,MATCH(任务经验!I246,人物升级经验表!C:C,1),1)</f>
        <v>346146</v>
      </c>
      <c r="L246" s="51"/>
      <c r="M246" s="108">
        <f>IF((--B246)=0,1,IF((--B246)=-1,0,2))</f>
        <v>1</v>
      </c>
      <c r="N246" s="108">
        <v>1.08</v>
      </c>
    </row>
    <row r="247" spans="1:14">
      <c r="A247" s="76">
        <v>600032</v>
      </c>
      <c r="B247" s="76">
        <f>(--INDEX(任务列表!A:B,MATCH(A247,任务列表!A:A,0),2))</f>
        <v>0</v>
      </c>
      <c r="C247" s="77"/>
      <c r="D247" s="107">
        <f>IF((--B247)=0,$W$205,(IF((--B247)=-1,0,$X$205)))*N247</f>
        <v>35208</v>
      </c>
      <c r="E247" s="107">
        <f>IF((--B247)=0,$Y$205,(IF((--B247)=-1,0,$Y$205*2)))*N247</f>
        <v>10044</v>
      </c>
      <c r="F247" s="107">
        <f>IF((--B247)=0,$Z$205,(IF((--B247)=-1,0,$Z$205*2)))*N247</f>
        <v>19008</v>
      </c>
      <c r="G247" s="53">
        <f>VLOOKUP(VLOOKUP($J$10+4-1,宠物升级表!$A:$C,3,FALSE)+SUM($F$10:F247),宠物升级表!C:D,2,TRUE)+1</f>
        <v>53</v>
      </c>
      <c r="H247" s="78"/>
      <c r="I247" s="78">
        <f>SUM($D$2:D247)</f>
        <v>3872268</v>
      </c>
      <c r="J247" s="51">
        <f>INDEX(人物升级经验表!A:A,MATCH(任务经验!I247,人物升级经验表!C:C,1)+1,1)</f>
        <v>39</v>
      </c>
      <c r="K247" s="51">
        <f>I247-INDEX(人物升级经验表!C:C,MATCH(任务经验!I247,人物升级经验表!C:C,1),1)</f>
        <v>381354</v>
      </c>
      <c r="L247" s="51"/>
      <c r="M247" s="78">
        <f>IF((--B247)=0,1,IF((--B247)=-1,0,2))</f>
        <v>1</v>
      </c>
      <c r="N247" s="108">
        <v>1.08</v>
      </c>
    </row>
    <row r="248" spans="1:14">
      <c r="A248" s="76">
        <v>600033</v>
      </c>
      <c r="B248" s="76">
        <f>(--INDEX(任务列表!A:B,MATCH(A248,任务列表!A:A,0),2))</f>
        <v>0</v>
      </c>
      <c r="C248" s="77"/>
      <c r="D248" s="107">
        <f>IF((--B248)=0,$W$205,(IF((--B248)=-1,0,$X$205)))*N248</f>
        <v>35208</v>
      </c>
      <c r="E248" s="107">
        <f>IF((--B248)=0,$Y$205,(IF((--B248)=-1,0,$Y$205*2)))*N248</f>
        <v>10044</v>
      </c>
      <c r="F248" s="107">
        <f>IF((--B248)=0,$Z$205,(IF((--B248)=-1,0,$Z$205*2)))*N248</f>
        <v>19008</v>
      </c>
      <c r="G248" s="53">
        <f>VLOOKUP(VLOOKUP($J$10+4-1,宠物升级表!$A:$C,3,FALSE)+SUM($F$10:F248),宠物升级表!C:D,2,TRUE)+1</f>
        <v>53</v>
      </c>
      <c r="H248" s="78"/>
      <c r="I248" s="78">
        <f>SUM($D$2:D248)</f>
        <v>3907476</v>
      </c>
      <c r="J248" s="51">
        <f>INDEX(人物升级经验表!A:A,MATCH(任务经验!I248,人物升级经验表!C:C,1)+1,1)</f>
        <v>39</v>
      </c>
      <c r="K248" s="51">
        <f>I248-INDEX(人物升级经验表!C:C,MATCH(任务经验!I248,人物升级经验表!C:C,1),1)</f>
        <v>416562</v>
      </c>
      <c r="L248" s="51"/>
      <c r="M248" s="78">
        <f>IF((--B248)=0,1,IF((--B248)=-1,0,2))</f>
        <v>1</v>
      </c>
      <c r="N248" s="78">
        <v>1.08</v>
      </c>
    </row>
    <row r="249" spans="1:14">
      <c r="A249" s="76">
        <v>600034</v>
      </c>
      <c r="B249" s="76">
        <f>(--INDEX(任务列表!A:B,MATCH(A249,任务列表!A:A,0),2))</f>
        <v>0</v>
      </c>
      <c r="C249" s="77"/>
      <c r="D249" s="107">
        <f>IF((--B249)=0,$W$205,(IF((--B249)=-1,0,$X$205)))*N249</f>
        <v>37164</v>
      </c>
      <c r="E249" s="107">
        <f>IF((--B249)=0,$Y$205,(IF((--B249)=-1,0,$Y$205*2)))*N249</f>
        <v>10602</v>
      </c>
      <c r="F249" s="107">
        <f>IF((--B249)=0,$Z$205,(IF((--B249)=-1,0,$Z$205*2)))*N249</f>
        <v>20064</v>
      </c>
      <c r="G249" s="53">
        <f>VLOOKUP(VLOOKUP($J$10+4-1,宠物升级表!$A:$C,3,FALSE)+SUM($F$10:F249),宠物升级表!C:D,2,TRUE)+1</f>
        <v>53</v>
      </c>
      <c r="H249" s="78"/>
      <c r="I249" s="78">
        <f>SUM($D$2:D249)</f>
        <v>3944640</v>
      </c>
      <c r="J249" s="51">
        <f>INDEX(人物升级经验表!A:A,MATCH(任务经验!I249,人物升级经验表!C:C,1)+1,1)</f>
        <v>39</v>
      </c>
      <c r="K249" s="51">
        <f>I249-INDEX(人物升级经验表!C:C,MATCH(任务经验!I249,人物升级经验表!C:C,1),1)</f>
        <v>453726</v>
      </c>
      <c r="L249" s="51"/>
      <c r="M249" s="78">
        <f>IF((--B249)=0,1,IF((--B249)=-1,0,2))</f>
        <v>1</v>
      </c>
      <c r="N249" s="78">
        <v>1.14</v>
      </c>
    </row>
    <row r="250" spans="1:14">
      <c r="A250" s="76">
        <v>600035</v>
      </c>
      <c r="B250" s="76">
        <f>(--INDEX(任务列表!A:B,MATCH(A250,任务列表!A:A,0),2))</f>
        <v>0</v>
      </c>
      <c r="C250" s="77"/>
      <c r="D250" s="107">
        <f>IF((--B250)=0,$W$205,(IF((--B250)=-1,0,$X$205)))*N250</f>
        <v>37164</v>
      </c>
      <c r="E250" s="107">
        <f>IF((--B250)=0,$Y$205,(IF((--B250)=-1,0,$Y$205*2)))*N250</f>
        <v>10602</v>
      </c>
      <c r="F250" s="107">
        <f>IF((--B250)=0,$Z$205,(IF((--B250)=-1,0,$Z$205*2)))*N250</f>
        <v>20064</v>
      </c>
      <c r="G250" s="53">
        <f>VLOOKUP(VLOOKUP($J$10+4-1,宠物升级表!$A:$C,3,FALSE)+SUM($F$10:F250),宠物升级表!C:D,2,TRUE)+1</f>
        <v>53</v>
      </c>
      <c r="H250" s="78"/>
      <c r="I250" s="78">
        <f>SUM($D$2:D250)</f>
        <v>3981804</v>
      </c>
      <c r="J250" s="51">
        <f>INDEX(人物升级经验表!A:A,MATCH(任务经验!I250,人物升级经验表!C:C,1)+1,1)</f>
        <v>39</v>
      </c>
      <c r="K250" s="51">
        <f>I250-INDEX(人物升级经验表!C:C,MATCH(任务经验!I250,人物升级经验表!C:C,1),1)</f>
        <v>490890</v>
      </c>
      <c r="L250" s="51"/>
      <c r="M250" s="78">
        <f>IF((--B250)=0,1,IF((--B250)=-1,0,2))</f>
        <v>1</v>
      </c>
      <c r="N250" s="78">
        <v>1.14</v>
      </c>
    </row>
    <row r="251" spans="1:19">
      <c r="A251" s="76">
        <v>600036</v>
      </c>
      <c r="B251" s="76">
        <f>(--INDEX(任务列表!A:B,MATCH(A251,任务列表!A:A,0),2))</f>
        <v>0</v>
      </c>
      <c r="C251" s="77"/>
      <c r="D251" s="107">
        <f>IF((--B251)=0,$W$205,(IF((--B251)=-1,0,$X$205)))*N251</f>
        <v>37164</v>
      </c>
      <c r="E251" s="107">
        <f>IF((--B251)=0,$Y$205,(IF((--B251)=-1,0,$Y$205*2)))*N251</f>
        <v>10602</v>
      </c>
      <c r="F251" s="107">
        <f>IF((--B251)=0,$Z$205,(IF((--B251)=-1,0,$Z$205*2)))*N251</f>
        <v>20064</v>
      </c>
      <c r="G251" s="53">
        <f>VLOOKUP(VLOOKUP($J$10+4-1,宠物升级表!$A:$C,3,FALSE)+SUM($F$10:F251),宠物升级表!C:D,2,TRUE)+1</f>
        <v>53</v>
      </c>
      <c r="H251" s="78"/>
      <c r="I251" s="78">
        <f>SUM($D$2:D251)</f>
        <v>4018968</v>
      </c>
      <c r="J251" s="51">
        <f>INDEX(人物升级经验表!A:A,MATCH(任务经验!I251,人物升级经验表!C:C,1)+1,1)</f>
        <v>40</v>
      </c>
      <c r="K251" s="51">
        <f>I251-INDEX(人物升级经验表!C:C,MATCH(任务经验!I251,人物升级经验表!C:C,1),1)</f>
        <v>19918</v>
      </c>
      <c r="L251" s="51"/>
      <c r="M251" s="78">
        <f>IF((--B251)=0,1,IF((--B251)=-1,0,2))</f>
        <v>1</v>
      </c>
      <c r="N251" s="78">
        <v>1.14</v>
      </c>
      <c r="S251" s="46">
        <f>F258/W263</f>
        <v>0.293762811127379</v>
      </c>
    </row>
    <row r="252" spans="1:14">
      <c r="A252" s="76">
        <v>600037</v>
      </c>
      <c r="B252" s="76">
        <f>(--INDEX(任务列表!A:B,MATCH(A252,任务列表!A:A,0),2))</f>
        <v>0</v>
      </c>
      <c r="C252" s="77"/>
      <c r="D252" s="107">
        <f>IF((--B252)=0,$W$205,(IF((--B252)=-1,0,$X$205)))*N252</f>
        <v>37164</v>
      </c>
      <c r="E252" s="107">
        <f>IF((--B252)=0,$Y$205,(IF((--B252)=-1,0,$Y$205*2)))*N252</f>
        <v>10602</v>
      </c>
      <c r="F252" s="107">
        <f>IF((--B252)=0,$Z$205,(IF((--B252)=-1,0,$Z$205*2)))*N252</f>
        <v>20064</v>
      </c>
      <c r="G252" s="53">
        <f>VLOOKUP(VLOOKUP($J$10+4-1,宠物升级表!$A:$C,3,FALSE)+SUM($F$10:F252),宠物升级表!C:D,2,TRUE)+1</f>
        <v>53</v>
      </c>
      <c r="H252" s="78"/>
      <c r="I252" s="78">
        <f>SUM($D$2:D252)</f>
        <v>4056132</v>
      </c>
      <c r="J252" s="51">
        <f>INDEX(人物升级经验表!A:A,MATCH(任务经验!I252,人物升级经验表!C:C,1)+1,1)</f>
        <v>40</v>
      </c>
      <c r="K252" s="51">
        <f>I252-INDEX(人物升级经验表!C:C,MATCH(任务经验!I252,人物升级经验表!C:C,1),1)</f>
        <v>57082</v>
      </c>
      <c r="L252" s="51"/>
      <c r="M252" s="78">
        <f>IF((--B251)=0,1,IF((--B251)=-1,0,2))</f>
        <v>1</v>
      </c>
      <c r="N252" s="78">
        <v>1.14</v>
      </c>
    </row>
    <row r="253" spans="1:14">
      <c r="A253" s="76">
        <v>600038</v>
      </c>
      <c r="B253" s="76">
        <f>(--INDEX(任务列表!A:B,MATCH(A253,任务列表!A:A,0),2))</f>
        <v>8607</v>
      </c>
      <c r="C253" s="77"/>
      <c r="D253" s="107">
        <f>IF((--B253)=0,$W$205,(IF((--B253)=-1,0,$X$205)))*N253</f>
        <v>111378</v>
      </c>
      <c r="E253" s="107">
        <f>IF((--B253)=0,$Y$205,(IF((--B253)=-1,0,$Y$205*2)))*N253</f>
        <v>21204</v>
      </c>
      <c r="F253" s="107">
        <f>IF((--B253)=0,$Z$205,(IF((--B253)=-1,0,$Z$205*2)))*N253</f>
        <v>40128</v>
      </c>
      <c r="G253" s="53">
        <f>VLOOKUP(VLOOKUP($J$10+4-1,宠物升级表!$A:$C,3,FALSE)+SUM($F$10:F253),宠物升级表!C:D,2,TRUE)+1</f>
        <v>54</v>
      </c>
      <c r="H253" s="78"/>
      <c r="I253" s="78">
        <f>SUM($D$2:D253)</f>
        <v>4167510</v>
      </c>
      <c r="J253" s="51">
        <f>INDEX(人物升级经验表!A:A,MATCH(任务经验!I253,人物升级经验表!C:C,1)+1,1)</f>
        <v>40</v>
      </c>
      <c r="K253" s="51">
        <f>I253-INDEX(人物升级经验表!C:C,MATCH(任务经验!I253,人物升级经验表!C:C,1),1)</f>
        <v>168460</v>
      </c>
      <c r="L253" s="51"/>
      <c r="M253" s="78">
        <f t="shared" ref="M253:M259" si="59">IF((--B253)=0,1,IF((--B253)=-1,0,2))</f>
        <v>2</v>
      </c>
      <c r="N253" s="109">
        <v>1.14</v>
      </c>
    </row>
    <row r="254" spans="1:14">
      <c r="A254" s="76">
        <v>600039</v>
      </c>
      <c r="B254" s="76">
        <f>(--INDEX(任务列表!A:B,MATCH(A254,任务列表!A:A,0),2))</f>
        <v>0</v>
      </c>
      <c r="C254" s="77"/>
      <c r="D254" s="107">
        <f>IF((--B254)=0,$W$205,(IF((--B254)=-1,0,$X$205)))*N254</f>
        <v>37164</v>
      </c>
      <c r="E254" s="107">
        <f>IF((--B254)=0,$Y$205,(IF((--B254)=-1,0,$Y$205*2)))*N254</f>
        <v>10602</v>
      </c>
      <c r="F254" s="107">
        <f>IF((--B254)=0,$Z$205,(IF((--B254)=-1,0,$Z$205*2)))*N254</f>
        <v>20064</v>
      </c>
      <c r="G254" s="53">
        <f>VLOOKUP(VLOOKUP($J$10+4-1,宠物升级表!$A:$C,3,FALSE)+SUM($F$10:F254),宠物升级表!C:D,2,TRUE)+1</f>
        <v>54</v>
      </c>
      <c r="H254" s="78"/>
      <c r="I254" s="78">
        <f>SUM($D$2:D254)</f>
        <v>4204674</v>
      </c>
      <c r="J254" s="51">
        <f>INDEX(人物升级经验表!A:A,MATCH(任务经验!I254,人物升级经验表!C:C,1)+1,1)</f>
        <v>40</v>
      </c>
      <c r="K254" s="51">
        <f>I254-INDEX(人物升级经验表!C:C,MATCH(任务经验!I254,人物升级经验表!C:C,1),1)</f>
        <v>205624</v>
      </c>
      <c r="L254" s="51"/>
      <c r="M254" s="78">
        <f>IF((--B254)=0,1,IF((--B254)=-1,0,2))</f>
        <v>1</v>
      </c>
      <c r="N254" s="78">
        <v>1.14</v>
      </c>
    </row>
    <row r="255" spans="1:14">
      <c r="A255" s="76">
        <v>600040</v>
      </c>
      <c r="B255" s="76">
        <f>(--INDEX(任务列表!A:B,MATCH(A255,任务列表!A:A,0),2))</f>
        <v>0</v>
      </c>
      <c r="C255" s="77"/>
      <c r="D255" s="107">
        <f>IF((--B255)=0,$W$205,(IF((--B255)=-1,0,$X$205)))*N255</f>
        <v>37164</v>
      </c>
      <c r="E255" s="107">
        <f>IF((--B255)=0,$Y$205,(IF((--B255)=-1,0,$Y$205*2)))*N255</f>
        <v>10602</v>
      </c>
      <c r="F255" s="107">
        <f>IF((--B255)=0,$Z$205,(IF((--B255)=-1,0,$Z$205*2)))*N255</f>
        <v>20064</v>
      </c>
      <c r="G255" s="53">
        <f>VLOOKUP(VLOOKUP($J$10+4-1,宠物升级表!$A:$C,3,FALSE)+SUM($F$10:F255),宠物升级表!C:D,2,TRUE)+1</f>
        <v>54</v>
      </c>
      <c r="H255" s="78"/>
      <c r="I255" s="78">
        <f>SUM($D$2:D255)</f>
        <v>4241838</v>
      </c>
      <c r="J255" s="51">
        <f>INDEX(人物升级经验表!A:A,MATCH(任务经验!I255,人物升级经验表!C:C,1)+1,1)</f>
        <v>40</v>
      </c>
      <c r="K255" s="51">
        <f>I255-INDEX(人物升级经验表!C:C,MATCH(任务经验!I255,人物升级经验表!C:C,1),1)</f>
        <v>242788</v>
      </c>
      <c r="L255" s="51"/>
      <c r="M255" s="78">
        <f>IF((--B255)=0,1,IF((--B255)=-1,0,2))</f>
        <v>1</v>
      </c>
      <c r="N255" s="78">
        <v>1.14</v>
      </c>
    </row>
    <row r="256" spans="1:14">
      <c r="A256" s="76">
        <v>600041</v>
      </c>
      <c r="B256" s="76">
        <f>(--INDEX(任务列表!A:B,MATCH(A256,任务列表!A:A,0),2))</f>
        <v>0</v>
      </c>
      <c r="C256" s="77"/>
      <c r="D256" s="107">
        <f>IF((--B256)=0,$W$205,(IF((--B256)=-1,0,$X$205)))*N256</f>
        <v>37164</v>
      </c>
      <c r="E256" s="107">
        <f>IF((--B256)=0,$Y$205,(IF((--B256)=-1,0,$Y$205*2)))*N256</f>
        <v>10602</v>
      </c>
      <c r="F256" s="107">
        <f>IF((--B256)=0,$Z$205,(IF((--B256)=-1,0,$Z$205*2)))*N256</f>
        <v>20064</v>
      </c>
      <c r="G256" s="53">
        <f>VLOOKUP(VLOOKUP($J$10+4-1,宠物升级表!$A:$C,3,FALSE)+SUM($F$10:F256),宠物升级表!C:D,2,TRUE)+1</f>
        <v>54</v>
      </c>
      <c r="H256" s="78"/>
      <c r="I256" s="78">
        <f>SUM($D$2:D256)</f>
        <v>4279002</v>
      </c>
      <c r="J256" s="51">
        <f>INDEX(人物升级经验表!A:A,MATCH(任务经验!I256,人物升级经验表!C:C,1)+1,1)</f>
        <v>40</v>
      </c>
      <c r="K256" s="51">
        <f>I256-INDEX(人物升级经验表!C:C,MATCH(任务经验!I256,人物升级经验表!C:C,1),1)</f>
        <v>279952</v>
      </c>
      <c r="L256" s="51"/>
      <c r="M256" s="78">
        <f>IF((--B256)=0,1,IF((--B256)=-1,0,2))</f>
        <v>1</v>
      </c>
      <c r="N256" s="78">
        <v>1.14</v>
      </c>
    </row>
    <row r="257" spans="1:14">
      <c r="A257" s="76">
        <v>600042</v>
      </c>
      <c r="B257" s="76">
        <f>(--INDEX(任务列表!A:B,MATCH(A257,任务列表!A:A,0),2))</f>
        <v>0</v>
      </c>
      <c r="C257" s="77"/>
      <c r="D257" s="107">
        <f>IF((--B257)=0,$W$205,(IF((--B257)=-1,0,$X$205)))*N257</f>
        <v>37164</v>
      </c>
      <c r="E257" s="107">
        <f>IF((--B257)=0,$Y$205,(IF((--B257)=-1,0,$Y$205*2)))*N257</f>
        <v>10602</v>
      </c>
      <c r="F257" s="107">
        <f>IF((--B257)=0,$Z$205,(IF((--B257)=-1,0,$Z$205*2)))*N257</f>
        <v>20064</v>
      </c>
      <c r="G257" s="53">
        <f>VLOOKUP(VLOOKUP($J$10+4-1,宠物升级表!$A:$C,3,FALSE)+SUM($F$10:F257),宠物升级表!C:D,2,TRUE)+1</f>
        <v>54</v>
      </c>
      <c r="H257" s="78"/>
      <c r="I257" s="78">
        <f>SUM($D$2:D257)</f>
        <v>4316166</v>
      </c>
      <c r="J257" s="51">
        <f>INDEX(人物升级经验表!A:A,MATCH(任务经验!I257,人物升级经验表!C:C,1)+1,1)</f>
        <v>40</v>
      </c>
      <c r="K257" s="51">
        <f>I257-INDEX(人物升级经验表!C:C,MATCH(任务经验!I257,人物升级经验表!C:C,1),1)</f>
        <v>317116</v>
      </c>
      <c r="L257" s="51"/>
      <c r="M257" s="78">
        <f>IF((--B257)=0,1,IF((--B257)=-1,0,2))</f>
        <v>1</v>
      </c>
      <c r="N257" s="78">
        <v>1.14</v>
      </c>
    </row>
    <row r="258" spans="1:14">
      <c r="A258" s="76">
        <v>600043</v>
      </c>
      <c r="B258" s="76">
        <v>0</v>
      </c>
      <c r="C258" s="77"/>
      <c r="D258" s="107">
        <f>IF((--B258)=0,$W$205,(IF((--B258)=-1,0,$X$205)))*N258</f>
        <v>37164</v>
      </c>
      <c r="E258" s="107">
        <f>IF((--B258)=0,$Y$205,(IF((--B258)=-1,0,$Y$205*2)))*N258</f>
        <v>10602</v>
      </c>
      <c r="F258" s="107">
        <f>IF((--B258)=0,$Z$205,(IF((--B258)=-1,0,$Z$205*2)))*N258</f>
        <v>20064</v>
      </c>
      <c r="G258" s="53">
        <f>VLOOKUP(VLOOKUP($J$10+4-1,宠物升级表!$A:$C,3,FALSE)+SUM($F$10:F258),宠物升级表!C:D,2,TRUE)+1</f>
        <v>54</v>
      </c>
      <c r="H258" s="78"/>
      <c r="I258" s="78">
        <f>SUM($D$2:D258)</f>
        <v>4353330</v>
      </c>
      <c r="J258" s="51">
        <f>INDEX(人物升级经验表!A:A,MATCH(任务经验!I258,人物升级经验表!C:C,1)+1,1)</f>
        <v>40</v>
      </c>
      <c r="K258" s="51">
        <f>I258-INDEX(人物升级经验表!C:C,MATCH(任务经验!I258,人物升级经验表!C:C,1),1)</f>
        <v>354280</v>
      </c>
      <c r="L258" s="51"/>
      <c r="M258" s="78">
        <v>1</v>
      </c>
      <c r="N258" s="78">
        <v>1.14</v>
      </c>
    </row>
    <row r="259" s="42" customFormat="1" spans="1:14">
      <c r="A259" s="61">
        <v>183131</v>
      </c>
      <c r="B259" s="61">
        <v>-1</v>
      </c>
      <c r="C259" s="111"/>
      <c r="D259" s="112">
        <f>IF((--B259)=0,$W$205,(IF((--B259)=-1,0,$X$205)))*N259</f>
        <v>0</v>
      </c>
      <c r="E259" s="112">
        <f t="shared" ref="E259" si="60">(--$Y$205)*M259*N259</f>
        <v>0</v>
      </c>
      <c r="F259" s="112">
        <f>IF((--B259)=0,$Z$205,(IF((--B259)=-1,0,$Z$205*2)))*N259</f>
        <v>0</v>
      </c>
      <c r="G259" s="53">
        <f>VLOOKUP(VLOOKUP($J$10+4-1,宠物升级表!$A:$C,3,FALSE)+SUM($F$10:F259),宠物升级表!C:D,2,TRUE)+1</f>
        <v>54</v>
      </c>
      <c r="H259" s="112" t="s">
        <v>59</v>
      </c>
      <c r="I259" s="112">
        <f>SUM($D$2:D259)</f>
        <v>4353330</v>
      </c>
      <c r="J259" s="51">
        <f>INDEX(人物升级经验表!A:A,MATCH(任务经验!I259,人物升级经验表!C:C,1)+1,1)</f>
        <v>40</v>
      </c>
      <c r="K259" s="51">
        <f>I259-INDEX(人物升级经验表!C:C,MATCH(任务经验!I259,人物升级经验表!C:C,1),1)</f>
        <v>354280</v>
      </c>
      <c r="L259" s="51"/>
      <c r="M259" s="112">
        <f>IF((--B259)=0,1,IF((--B259)=-1,0,2))</f>
        <v>0</v>
      </c>
      <c r="N259" s="78">
        <v>1.14</v>
      </c>
    </row>
    <row r="260" spans="1:14">
      <c r="A260" s="113">
        <v>183132</v>
      </c>
      <c r="B260" s="76">
        <f>(--INDEX(任务列表!A:B,MATCH(A260,任务列表!A:A,0),2))</f>
        <v>0</v>
      </c>
      <c r="D260" s="107">
        <f t="shared" ref="D260:D291" si="61">IF((--B260)=0,$W$263,(IF((--B260)=-1,0,$W$263*2)))*N260</f>
        <v>54640</v>
      </c>
      <c r="E260" s="107">
        <f t="shared" ref="E260:E291" si="62">IF((--B260)=0,$Y$263,(IF((--B260)=-1,0,$Y$263*2)))*N260</f>
        <v>17920</v>
      </c>
      <c r="F260" s="107">
        <f t="shared" ref="F260:F291" si="63">IF((--B260)=0,$Z$263,(IF((--B260)=-1,0,$Z$263*2)))*N260</f>
        <v>23680</v>
      </c>
      <c r="G260" s="53">
        <f>VLOOKUP(VLOOKUP($J$10+4-1,宠物升级表!$A:$C,3,FALSE)+SUM($F$10:F260),宠物升级表!C:D,2,TRUE)+1</f>
        <v>54</v>
      </c>
      <c r="H260" s="78"/>
      <c r="I260" s="78">
        <f>SUM($D$2:D260)</f>
        <v>4407970</v>
      </c>
      <c r="J260" s="51">
        <f>INDEX(人物升级经验表!A:A,MATCH(任务经验!I260,人物升级经验表!C:C,1)+1,1)</f>
        <v>40</v>
      </c>
      <c r="K260" s="51">
        <f>I260-INDEX(人物升级经验表!C:C,MATCH(任务经验!I260,人物升级经验表!C:C,1),1)</f>
        <v>408920</v>
      </c>
      <c r="L260" s="51"/>
      <c r="M260" s="78">
        <f>IF(B260=0,1,2)</f>
        <v>1</v>
      </c>
      <c r="N260" s="78">
        <v>0.8</v>
      </c>
    </row>
    <row r="261" spans="1:14">
      <c r="A261" s="113">
        <v>183133</v>
      </c>
      <c r="B261" s="76">
        <f>(--INDEX(任务列表!A:B,MATCH(A261,任务列表!A:A,0),2))</f>
        <v>0</v>
      </c>
      <c r="D261" s="107">
        <f>IF((--B261)=0,$W$263,(IF((--B261)=-1,0,$W$263*2)))*N261</f>
        <v>54640</v>
      </c>
      <c r="E261" s="107">
        <f>IF((--B261)=0,$Y$263,(IF((--B261)=-1,0,$Y$263*2)))*N261</f>
        <v>17920</v>
      </c>
      <c r="F261" s="107">
        <f>IF((--B261)=0,$Z$263,(IF((--B261)=-1,0,$Z$263*2)))*N261</f>
        <v>23680</v>
      </c>
      <c r="G261" s="53">
        <f>VLOOKUP(VLOOKUP($J$10+4-1,宠物升级表!$A:$C,3,FALSE)+SUM($F$10:F261),宠物升级表!C:D,2,TRUE)+1</f>
        <v>55</v>
      </c>
      <c r="H261" s="78"/>
      <c r="I261" s="78">
        <f>SUM($D$2:D261)</f>
        <v>4462610</v>
      </c>
      <c r="J261" s="51">
        <f>INDEX(人物升级经验表!A:A,MATCH(任务经验!I261,人物升级经验表!C:C,1)+1,1)</f>
        <v>40</v>
      </c>
      <c r="K261" s="51">
        <f>I261-INDEX(人物升级经验表!C:C,MATCH(任务经验!I261,人物升级经验表!C:C,1),1)</f>
        <v>463560</v>
      </c>
      <c r="L261" s="51"/>
      <c r="M261" s="78">
        <f t="shared" ref="M261:M309" si="64">IF(B261=0,1,2)</f>
        <v>1</v>
      </c>
      <c r="N261" s="78">
        <v>0.8</v>
      </c>
    </row>
    <row r="262" spans="1:26">
      <c r="A262" s="113">
        <v>183134</v>
      </c>
      <c r="B262" s="76">
        <f>(--INDEX(任务列表!A:B,MATCH(A262,任务列表!A:A,0),2))</f>
        <v>0</v>
      </c>
      <c r="D262" s="107">
        <f>IF((--B262)=0,$W$263,(IF((--B262)=-1,0,$W$263*2)))*N262</f>
        <v>54640</v>
      </c>
      <c r="E262" s="107">
        <f>IF((--B262)=0,$Y$263,(IF((--B262)=-1,0,$Y$263*2)))*N262</f>
        <v>17920</v>
      </c>
      <c r="F262" s="107">
        <f>IF((--B262)=0,$Z$263,(IF((--B262)=-1,0,$Z$263*2)))*N262</f>
        <v>23680</v>
      </c>
      <c r="G262" s="53">
        <f>VLOOKUP(VLOOKUP($J$10+4-1,宠物升级表!$A:$C,3,FALSE)+SUM($F$10:F262),宠物升级表!C:D,2,TRUE)+1</f>
        <v>55</v>
      </c>
      <c r="H262" s="78"/>
      <c r="I262" s="78">
        <f>SUM($D$2:D262)</f>
        <v>4517250</v>
      </c>
      <c r="J262" s="51">
        <f>INDEX(人物升级经验表!A:A,MATCH(任务经验!I262,人物升级经验表!C:C,1)+1,1)</f>
        <v>40</v>
      </c>
      <c r="K262" s="51">
        <f>I262-INDEX(人物升级经验表!C:C,MATCH(任务经验!I262,人物升级经验表!C:C,1),1)</f>
        <v>518200</v>
      </c>
      <c r="L262" s="51"/>
      <c r="M262" s="78">
        <f>IF(B262=0,1,2)</f>
        <v>1</v>
      </c>
      <c r="N262" s="78">
        <v>0.8</v>
      </c>
      <c r="Q262" s="110" t="s">
        <v>48</v>
      </c>
      <c r="R262" s="110" t="s">
        <v>49</v>
      </c>
      <c r="S262" s="110" t="s">
        <v>50</v>
      </c>
      <c r="T262" s="110" t="s">
        <v>57</v>
      </c>
      <c r="U262" s="110" t="s">
        <v>18</v>
      </c>
      <c r="V262" s="110" t="s">
        <v>52</v>
      </c>
      <c r="W262" s="110" t="s">
        <v>31</v>
      </c>
      <c r="X262" s="110" t="s">
        <v>54</v>
      </c>
      <c r="Y262" s="110" t="s">
        <v>32</v>
      </c>
      <c r="Z262" s="110" t="s">
        <v>58</v>
      </c>
    </row>
    <row r="263" spans="1:26">
      <c r="A263" s="113">
        <v>183135</v>
      </c>
      <c r="B263" s="76">
        <f>(--INDEX(任务列表!A:B,MATCH(A263,任务列表!A:A,0),2))</f>
        <v>0</v>
      </c>
      <c r="D263" s="107">
        <f>IF((--B263)=0,$W$263,(IF((--B263)=-1,0,$W$263*2)))*N263</f>
        <v>54640</v>
      </c>
      <c r="E263" s="107">
        <f>IF((--B263)=0,$Y$263,(IF((--B263)=-1,0,$Y$263*2)))*N263</f>
        <v>17920</v>
      </c>
      <c r="F263" s="107">
        <f>IF((--B263)=0,$Z$263,(IF((--B263)=-1,0,$Z$263*2)))*N263</f>
        <v>23680</v>
      </c>
      <c r="G263" s="53">
        <f>VLOOKUP(VLOOKUP($J$10+4-1,宠物升级表!$A:$C,3,FALSE)+SUM($F$10:F263),宠物升级表!C:D,2,TRUE)+1</f>
        <v>55</v>
      </c>
      <c r="H263" s="78"/>
      <c r="I263" s="78">
        <f>SUM($D$2:D263)</f>
        <v>4571890</v>
      </c>
      <c r="J263" s="51">
        <f>INDEX(人物升级经验表!A:A,MATCH(任务经验!I263,人物升级经验表!C:C,1)+1,1)</f>
        <v>40</v>
      </c>
      <c r="K263" s="51">
        <f>I263-INDEX(人物升级经验表!C:C,MATCH(任务经验!I263,人物升级经验表!C:C,1),1)</f>
        <v>572840</v>
      </c>
      <c r="L263" s="51"/>
      <c r="M263" s="78">
        <f>IF(B263=0,1,2)</f>
        <v>1</v>
      </c>
      <c r="N263" s="78">
        <v>0.8</v>
      </c>
      <c r="Q263" s="110">
        <v>50</v>
      </c>
      <c r="R263" s="110">
        <v>4096400</v>
      </c>
      <c r="S263" s="110">
        <v>1343500</v>
      </c>
      <c r="T263" s="110">
        <v>1774450</v>
      </c>
      <c r="U263" s="110">
        <v>50</v>
      </c>
      <c r="V263" s="110">
        <f>SUM(M260:M309)</f>
        <v>60</v>
      </c>
      <c r="W263" s="110">
        <f>ROUND(R263/V263,-2)</f>
        <v>68300</v>
      </c>
      <c r="X263" s="110">
        <f>ROUND(R263/V263*2,-2)</f>
        <v>136500</v>
      </c>
      <c r="Y263" s="110">
        <f>ROUND(S263/V263,-2)</f>
        <v>22400</v>
      </c>
      <c r="Z263" s="110">
        <f>ROUND(T263/V263,-2)</f>
        <v>29600</v>
      </c>
    </row>
    <row r="264" spans="1:22">
      <c r="A264" s="113">
        <v>183136</v>
      </c>
      <c r="B264" s="76">
        <f>(--INDEX(任务列表!A:B,MATCH(A264,任务列表!A:A,0),2))</f>
        <v>0</v>
      </c>
      <c r="D264" s="107">
        <f>IF((--B264)=0,$W$263,(IF((--B264)=-1,0,$W$263*2)))*N264</f>
        <v>54640</v>
      </c>
      <c r="E264" s="107">
        <f>IF((--B264)=0,$Y$263,(IF((--B264)=-1,0,$Y$263*2)))*N264</f>
        <v>17920</v>
      </c>
      <c r="F264" s="107">
        <f>IF((--B264)=0,$Z$263,(IF((--B264)=-1,0,$Z$263*2)))*N264</f>
        <v>23680</v>
      </c>
      <c r="G264" s="53">
        <f>VLOOKUP(VLOOKUP($J$10+4-1,宠物升级表!$A:$C,3,FALSE)+SUM($F$10:F264),宠物升级表!C:D,2,TRUE)+1</f>
        <v>55</v>
      </c>
      <c r="H264" s="78"/>
      <c r="I264" s="78">
        <f>SUM($D$2:D264)</f>
        <v>4626530</v>
      </c>
      <c r="J264" s="51">
        <f>INDEX(人物升级经验表!A:A,MATCH(任务经验!I264,人物升级经验表!C:C,1)+1,1)</f>
        <v>40</v>
      </c>
      <c r="K264" s="51">
        <f>I264-INDEX(人物升级经验表!C:C,MATCH(任务经验!I264,人物升级经验表!C:C,1),1)</f>
        <v>627480</v>
      </c>
      <c r="L264" s="51"/>
      <c r="M264" s="78">
        <f>IF(B264=0,1,2)</f>
        <v>1</v>
      </c>
      <c r="N264" s="78">
        <v>0.8</v>
      </c>
      <c r="U264" s="46">
        <f>U263-V264</f>
        <v>40</v>
      </c>
      <c r="V264" s="46">
        <v>10</v>
      </c>
    </row>
    <row r="265" spans="1:14">
      <c r="A265" s="113">
        <v>183137</v>
      </c>
      <c r="B265" s="76">
        <f>(--INDEX(任务列表!A:B,MATCH(A265,任务列表!A:A,0),2))</f>
        <v>8551</v>
      </c>
      <c r="D265" s="107">
        <f>IF((--B265)=0,$W$263,(IF((--B265)=-1,0,$W$263*2)))*N265</f>
        <v>109280</v>
      </c>
      <c r="E265" s="107">
        <f>IF((--B265)=0,$Y$263,(IF((--B265)=-1,0,$Y$263*2)))*N265</f>
        <v>35840</v>
      </c>
      <c r="F265" s="107">
        <f>IF((--B265)=0,$Z$263,(IF((--B265)=-1,0,$Z$263*2)))*N265</f>
        <v>47360</v>
      </c>
      <c r="G265" s="53">
        <f>VLOOKUP(VLOOKUP($J$10+4-1,宠物升级表!$A:$C,3,FALSE)+SUM($F$10:F265),宠物升级表!C:D,2,TRUE)+1</f>
        <v>55</v>
      </c>
      <c r="H265" s="78"/>
      <c r="I265" s="78">
        <f>SUM($D$2:D265)</f>
        <v>4735810</v>
      </c>
      <c r="J265" s="51">
        <f>INDEX(人物升级经验表!A:A,MATCH(任务经验!I265,人物升级经验表!C:C,1)+1,1)</f>
        <v>41</v>
      </c>
      <c r="K265" s="51">
        <f>I265-INDEX(人物升级经验表!C:C,MATCH(任务经验!I265,人物升级经验表!C:C,1),1)</f>
        <v>79082</v>
      </c>
      <c r="L265" s="51"/>
      <c r="M265" s="78">
        <f>IF(B265=0,1,2)</f>
        <v>2</v>
      </c>
      <c r="N265" s="78">
        <v>0.8</v>
      </c>
    </row>
    <row r="266" spans="1:14">
      <c r="A266" s="113">
        <v>183138</v>
      </c>
      <c r="B266" s="76">
        <f>(--INDEX(任务列表!A:B,MATCH(A266,任务列表!A:A,0),2))</f>
        <v>0</v>
      </c>
      <c r="D266" s="107">
        <f>IF((--B266)=0,$W$263,(IF((--B266)=-1,0,$W$263*2)))*N266</f>
        <v>54640</v>
      </c>
      <c r="E266" s="107">
        <f>IF((--B266)=0,$Y$263,(IF((--B266)=-1,0,$Y$263*2)))*N266</f>
        <v>17920</v>
      </c>
      <c r="F266" s="107">
        <f>IF((--B266)=0,$Z$263,(IF((--B266)=-1,0,$Z$263*2)))*N266</f>
        <v>23680</v>
      </c>
      <c r="G266" s="53">
        <f>VLOOKUP(VLOOKUP($J$10+4-1,宠物升级表!$A:$C,3,FALSE)+SUM($F$10:F266),宠物升级表!C:D,2,TRUE)+1</f>
        <v>55</v>
      </c>
      <c r="H266" s="78"/>
      <c r="I266" s="78">
        <f>SUM($D$2:D266)</f>
        <v>4790450</v>
      </c>
      <c r="J266" s="51">
        <f>INDEX(人物升级经验表!A:A,MATCH(任务经验!I266,人物升级经验表!C:C,1)+1,1)</f>
        <v>41</v>
      </c>
      <c r="K266" s="51">
        <f>I266-INDEX(人物升级经验表!C:C,MATCH(任务经验!I266,人物升级经验表!C:C,1),1)</f>
        <v>133722</v>
      </c>
      <c r="L266" s="51"/>
      <c r="M266" s="78">
        <f>IF(B266=0,1,2)</f>
        <v>1</v>
      </c>
      <c r="N266" s="78">
        <v>0.8</v>
      </c>
    </row>
    <row r="267" spans="1:18">
      <c r="A267" s="113">
        <v>183139</v>
      </c>
      <c r="B267" s="76">
        <f>(--INDEX(任务列表!A:B,MATCH(A267,任务列表!A:A,0),2))</f>
        <v>0</v>
      </c>
      <c r="D267" s="107">
        <f>IF((--B267)=0,$W$263,(IF((--B267)=-1,0,$W$263*2)))*N267</f>
        <v>54640</v>
      </c>
      <c r="E267" s="107">
        <f>IF((--B267)=0,$Y$263,(IF((--B267)=-1,0,$Y$263*2)))*N267</f>
        <v>17920</v>
      </c>
      <c r="F267" s="107">
        <f>IF((--B267)=0,$Z$263,(IF((--B267)=-1,0,$Z$263*2)))*N267</f>
        <v>23680</v>
      </c>
      <c r="G267" s="53">
        <f>VLOOKUP(VLOOKUP($J$10+4-1,宠物升级表!$A:$C,3,FALSE)+SUM($F$10:F267),宠物升级表!C:D,2,TRUE)+1</f>
        <v>56</v>
      </c>
      <c r="H267" s="78"/>
      <c r="I267" s="78">
        <f>SUM($D$2:D267)</f>
        <v>4845090</v>
      </c>
      <c r="J267" s="51">
        <f>INDEX(人物升级经验表!A:A,MATCH(任务经验!I267,人物升级经验表!C:C,1)+1,1)</f>
        <v>41</v>
      </c>
      <c r="K267" s="51">
        <f>I267-INDEX(人物升级经验表!C:C,MATCH(任务经验!I267,人物升级经验表!C:C,1),1)</f>
        <v>188362</v>
      </c>
      <c r="L267" s="51"/>
      <c r="M267" s="78">
        <f>IF(B267=0,1,2)</f>
        <v>1</v>
      </c>
      <c r="N267" s="78">
        <v>0.8</v>
      </c>
      <c r="R267" s="87" t="s">
        <v>60</v>
      </c>
    </row>
    <row r="268" spans="1:14">
      <c r="A268" s="113">
        <v>183140</v>
      </c>
      <c r="B268" s="76">
        <f>(--INDEX(任务列表!A:B,MATCH(A268,任务列表!A:A,0),2))</f>
        <v>0</v>
      </c>
      <c r="D268" s="107">
        <f>IF((--B268)=0,$W$263,(IF((--B268)=-1,0,$W$263*2)))*N268</f>
        <v>54640</v>
      </c>
      <c r="E268" s="107">
        <f>IF((--B268)=0,$Y$263,(IF((--B268)=-1,0,$Y$263*2)))*N268</f>
        <v>17920</v>
      </c>
      <c r="F268" s="107">
        <f>IF((--B268)=0,$Z$263,(IF((--B268)=-1,0,$Z$263*2)))*N268</f>
        <v>23680</v>
      </c>
      <c r="G268" s="53">
        <f>VLOOKUP(VLOOKUP($J$10+4-1,宠物升级表!$A:$C,3,FALSE)+SUM($F$10:F268),宠物升级表!C:D,2,TRUE)+1</f>
        <v>56</v>
      </c>
      <c r="H268" s="78"/>
      <c r="I268" s="78">
        <f>SUM($D$2:D268)</f>
        <v>4899730</v>
      </c>
      <c r="J268" s="51">
        <f>INDEX(人物升级经验表!A:A,MATCH(任务经验!I268,人物升级经验表!C:C,1)+1,1)</f>
        <v>41</v>
      </c>
      <c r="K268" s="51">
        <f>I268-INDEX(人物升级经验表!C:C,MATCH(任务经验!I268,人物升级经验表!C:C,1),1)</f>
        <v>243002</v>
      </c>
      <c r="L268" s="51"/>
      <c r="M268" s="78">
        <f>IF(B268=0,1,2)</f>
        <v>1</v>
      </c>
      <c r="N268" s="78">
        <v>0.8</v>
      </c>
    </row>
    <row r="269" spans="1:14">
      <c r="A269" s="113">
        <v>183141</v>
      </c>
      <c r="B269" s="76">
        <f>(--INDEX(任务列表!A:B,MATCH(A269,任务列表!A:A,0),2))</f>
        <v>0</v>
      </c>
      <c r="D269" s="107">
        <f>IF((--B269)=0,$W$263,(IF((--B269)=-1,0,$W$263*2)))*N269</f>
        <v>61470</v>
      </c>
      <c r="E269" s="107">
        <f>IF((--B269)=0,$Y$263,(IF((--B269)=-1,0,$Y$263*2)))*N269</f>
        <v>20160</v>
      </c>
      <c r="F269" s="107">
        <f>IF((--B269)=0,$Z$263,(IF((--B269)=-1,0,$Z$263*2)))*N269</f>
        <v>26640</v>
      </c>
      <c r="G269" s="53">
        <f>VLOOKUP(VLOOKUP($J$10+4-1,宠物升级表!$A:$C,3,FALSE)+SUM($F$10:F269),宠物升级表!C:D,2,TRUE)+1</f>
        <v>56</v>
      </c>
      <c r="H269" s="78"/>
      <c r="I269" s="78">
        <f>SUM($D$2:D269)</f>
        <v>4961200</v>
      </c>
      <c r="J269" s="51">
        <f>INDEX(人物升级经验表!A:A,MATCH(任务经验!I269,人物升级经验表!C:C,1)+1,1)</f>
        <v>41</v>
      </c>
      <c r="K269" s="51">
        <f>I269-INDEX(人物升级经验表!C:C,MATCH(任务经验!I269,人物升级经验表!C:C,1),1)</f>
        <v>304472</v>
      </c>
      <c r="L269" s="51"/>
      <c r="M269" s="78">
        <f>IF(B269=0,1,2)</f>
        <v>1</v>
      </c>
      <c r="N269" s="78">
        <v>0.9</v>
      </c>
    </row>
    <row r="270" spans="1:19">
      <c r="A270" s="113">
        <v>183142</v>
      </c>
      <c r="B270" s="76">
        <f>(--INDEX(任务列表!A:B,MATCH(A270,任务列表!A:A,0),2))</f>
        <v>0</v>
      </c>
      <c r="D270" s="107">
        <f>IF((--B270)=0,$W$263,(IF((--B270)=-1,0,$W$263*2)))*N270</f>
        <v>61470</v>
      </c>
      <c r="E270" s="107">
        <f>IF((--B270)=0,$Y$263,(IF((--B270)=-1,0,$Y$263*2)))*N270</f>
        <v>20160</v>
      </c>
      <c r="F270" s="107">
        <f>IF((--B270)=0,$Z$263,(IF((--B270)=-1,0,$Z$263*2)))*N270</f>
        <v>26640</v>
      </c>
      <c r="G270" s="53">
        <f>VLOOKUP(VLOOKUP($J$10+4-1,宠物升级表!$A:$C,3,FALSE)+SUM($F$10:F270),宠物升级表!C:D,2,TRUE)+1</f>
        <v>56</v>
      </c>
      <c r="H270" s="78"/>
      <c r="I270" s="78">
        <f>SUM($D$2:D270)</f>
        <v>5022670</v>
      </c>
      <c r="J270" s="51">
        <f>INDEX(人物升级经验表!A:A,MATCH(任务经验!I270,人物升级经验表!C:C,1)+1,1)</f>
        <v>41</v>
      </c>
      <c r="K270" s="51">
        <f>I270-INDEX(人物升级经验表!C:C,MATCH(任务经验!I270,人物升级经验表!C:C,1),1)</f>
        <v>365942</v>
      </c>
      <c r="L270" s="51"/>
      <c r="M270" s="78">
        <f>IF(B270=0,1,2)</f>
        <v>1</v>
      </c>
      <c r="N270" s="78">
        <v>0.9</v>
      </c>
      <c r="Q270" s="46">
        <v>0.8</v>
      </c>
      <c r="R270" s="46">
        <v>8</v>
      </c>
      <c r="S270" s="46">
        <v>2</v>
      </c>
    </row>
    <row r="271" spans="1:19">
      <c r="A271" s="113">
        <v>183143</v>
      </c>
      <c r="B271" s="76">
        <f>(--INDEX(任务列表!A:B,MATCH(A271,任务列表!A:A,0),2))</f>
        <v>0</v>
      </c>
      <c r="D271" s="107">
        <f>IF((--B271)=0,$W$263,(IF((--B271)=-1,0,$W$263*2)))*N271</f>
        <v>61470</v>
      </c>
      <c r="E271" s="107">
        <f>IF((--B271)=0,$Y$263,(IF((--B271)=-1,0,$Y$263*2)))*N271</f>
        <v>20160</v>
      </c>
      <c r="F271" s="107">
        <f>IF((--B271)=0,$Z$263,(IF((--B271)=-1,0,$Z$263*2)))*N271</f>
        <v>26640</v>
      </c>
      <c r="G271" s="53">
        <f>VLOOKUP(VLOOKUP($J$10+4-1,宠物升级表!$A:$C,3,FALSE)+SUM($F$10:F271),宠物升级表!C:D,2,TRUE)+1</f>
        <v>56</v>
      </c>
      <c r="H271" s="78"/>
      <c r="I271" s="78">
        <f>SUM($D$2:D271)</f>
        <v>5084140</v>
      </c>
      <c r="J271" s="51">
        <f>INDEX(人物升级经验表!A:A,MATCH(任务经验!I271,人物升级经验表!C:C,1)+1,1)</f>
        <v>41</v>
      </c>
      <c r="K271" s="51">
        <f>I271-INDEX(人物升级经验表!C:C,MATCH(任务经验!I271,人物升级经验表!C:C,1),1)</f>
        <v>427412</v>
      </c>
      <c r="L271" s="51"/>
      <c r="M271" s="78">
        <f>IF(B271=0,1,2)</f>
        <v>1</v>
      </c>
      <c r="N271" s="78">
        <v>0.9</v>
      </c>
      <c r="Q271" s="46">
        <v>0.9</v>
      </c>
      <c r="R271" s="46">
        <v>8</v>
      </c>
      <c r="S271" s="46">
        <v>2</v>
      </c>
    </row>
    <row r="272" spans="1:19">
      <c r="A272" s="113">
        <v>183144</v>
      </c>
      <c r="B272" s="76">
        <f>(--INDEX(任务列表!A:B,MATCH(A272,任务列表!A:A,0),2))</f>
        <v>8551</v>
      </c>
      <c r="D272" s="107">
        <f>IF((--B272)=0,$W$263,(IF((--B272)=-1,0,$W$263*2)))*N272</f>
        <v>109280</v>
      </c>
      <c r="E272" s="107">
        <f>IF((--B272)=0,$Y$263,(IF((--B272)=-1,0,$Y$263*2)))*N272</f>
        <v>35840</v>
      </c>
      <c r="F272" s="107">
        <f>IF((--B272)=0,$Z$263,(IF((--B272)=-1,0,$Z$263*2)))*N272</f>
        <v>47360</v>
      </c>
      <c r="G272" s="53">
        <f>VLOOKUP(VLOOKUP($J$10+4-1,宠物升级表!$A:$C,3,FALSE)+SUM($F$10:F272),宠物升级表!C:D,2,TRUE)+1</f>
        <v>57</v>
      </c>
      <c r="H272" s="78"/>
      <c r="I272" s="78">
        <f>SUM($D$2:D272)</f>
        <v>5193420</v>
      </c>
      <c r="J272" s="51">
        <f>INDEX(人物升级经验表!A:A,MATCH(任务经验!I272,人物升级经验表!C:C,1)+1,1)</f>
        <v>41</v>
      </c>
      <c r="K272" s="51">
        <f>I272-INDEX(人物升级经验表!C:C,MATCH(任务经验!I272,人物升级经验表!C:C,1),1)</f>
        <v>536692</v>
      </c>
      <c r="L272" s="51"/>
      <c r="M272" s="78">
        <f>IF(B272=0,1,2)</f>
        <v>2</v>
      </c>
      <c r="N272" s="78">
        <v>0.8</v>
      </c>
      <c r="Q272" s="105">
        <v>1</v>
      </c>
      <c r="R272" s="46">
        <v>8</v>
      </c>
      <c r="S272" s="46">
        <v>2</v>
      </c>
    </row>
    <row r="273" spans="1:19">
      <c r="A273" s="113">
        <v>183145</v>
      </c>
      <c r="B273" s="76">
        <f>(--INDEX(任务列表!A:B,MATCH(A273,任务列表!A:A,0),2))</f>
        <v>0</v>
      </c>
      <c r="D273" s="107">
        <f>IF((--B273)=0,$W$263,(IF((--B273)=-1,0,$W$263*2)))*N273</f>
        <v>61470</v>
      </c>
      <c r="E273" s="107">
        <f>IF((--B273)=0,$Y$263,(IF((--B273)=-1,0,$Y$263*2)))*N273</f>
        <v>20160</v>
      </c>
      <c r="F273" s="107">
        <f>IF((--B273)=0,$Z$263,(IF((--B273)=-1,0,$Z$263*2)))*N273</f>
        <v>26640</v>
      </c>
      <c r="G273" s="53">
        <f>VLOOKUP(VLOOKUP($J$10+4-1,宠物升级表!$A:$C,3,FALSE)+SUM($F$10:F273),宠物升级表!C:D,2,TRUE)+1</f>
        <v>57</v>
      </c>
      <c r="H273" s="78"/>
      <c r="I273" s="78">
        <f>SUM($D$2:D273)</f>
        <v>5254890</v>
      </c>
      <c r="J273" s="51">
        <f>INDEX(人物升级经验表!A:A,MATCH(任务经验!I273,人物升级经验表!C:C,1)+1,1)</f>
        <v>41</v>
      </c>
      <c r="K273" s="51">
        <f>I273-INDEX(人物升级经验表!C:C,MATCH(任务经验!I273,人物升级经验表!C:C,1),1)</f>
        <v>598162</v>
      </c>
      <c r="L273" s="51"/>
      <c r="M273" s="78">
        <f>IF(B273=0,1,2)</f>
        <v>1</v>
      </c>
      <c r="N273" s="78">
        <v>0.9</v>
      </c>
      <c r="Q273" s="105">
        <v>1.1</v>
      </c>
      <c r="R273" s="46">
        <v>8</v>
      </c>
      <c r="S273" s="46">
        <v>2</v>
      </c>
    </row>
    <row r="274" spans="1:19">
      <c r="A274" s="113">
        <v>183146</v>
      </c>
      <c r="B274" s="76">
        <f>(--INDEX(任务列表!A:B,MATCH(A274,任务列表!A:A,0),2))</f>
        <v>0</v>
      </c>
      <c r="D274" s="107">
        <f>IF((--B274)=0,$W$263,(IF((--B274)=-1,0,$W$263*2)))*N274</f>
        <v>61470</v>
      </c>
      <c r="E274" s="107">
        <f>IF((--B274)=0,$Y$263,(IF((--B274)=-1,0,$Y$263*2)))*N274</f>
        <v>20160</v>
      </c>
      <c r="F274" s="107">
        <f>IF((--B274)=0,$Z$263,(IF((--B274)=-1,0,$Z$263*2)))*N274</f>
        <v>26640</v>
      </c>
      <c r="G274" s="53">
        <f>VLOOKUP(VLOOKUP($J$10+4-1,宠物升级表!$A:$C,3,FALSE)+SUM($F$10:F274),宠物升级表!C:D,2,TRUE)+1</f>
        <v>57</v>
      </c>
      <c r="H274" s="78"/>
      <c r="I274" s="78">
        <f>SUM($D$2:D274)</f>
        <v>5316360</v>
      </c>
      <c r="J274" s="51">
        <f>INDEX(人物升级经验表!A:A,MATCH(任务经验!I274,人物升级经验表!C:C,1)+1,1)</f>
        <v>41</v>
      </c>
      <c r="K274" s="51">
        <f>I274-INDEX(人物升级经验表!C:C,MATCH(任务经验!I274,人物升级经验表!C:C,1),1)</f>
        <v>659632</v>
      </c>
      <c r="L274" s="51"/>
      <c r="M274" s="78">
        <f>IF(B274=0,1,2)</f>
        <v>1</v>
      </c>
      <c r="N274" s="78">
        <v>0.9</v>
      </c>
      <c r="Q274" s="105">
        <v>1.2</v>
      </c>
      <c r="R274" s="46">
        <v>8</v>
      </c>
      <c r="S274" s="46">
        <v>2</v>
      </c>
    </row>
    <row r="275" spans="1:14">
      <c r="A275" s="113">
        <v>183147</v>
      </c>
      <c r="B275" s="76">
        <f>(--INDEX(任务列表!A:B,MATCH(A275,任务列表!A:A,0),2))</f>
        <v>8551</v>
      </c>
      <c r="D275" s="107">
        <f>IF((--B275)=0,$W$263,(IF((--B275)=-1,0,$W$263*2)))*N275</f>
        <v>122940</v>
      </c>
      <c r="E275" s="107">
        <f>IF((--B275)=0,$Y$263,(IF((--B275)=-1,0,$Y$263*2)))*N275</f>
        <v>40320</v>
      </c>
      <c r="F275" s="107">
        <f>IF((--B275)=0,$Z$263,(IF((--B275)=-1,0,$Z$263*2)))*N275</f>
        <v>53280</v>
      </c>
      <c r="G275" s="53">
        <f>VLOOKUP(VLOOKUP($J$10+4-1,宠物升级表!$A:$C,3,FALSE)+SUM($F$10:F275),宠物升级表!C:D,2,TRUE)+1</f>
        <v>57</v>
      </c>
      <c r="H275" s="78"/>
      <c r="I275" s="78">
        <f>SUM($D$2:D275)</f>
        <v>5439300</v>
      </c>
      <c r="J275" s="51">
        <f>INDEX(人物升级经验表!A:A,MATCH(任务经验!I275,人物升级经验表!C:C,1)+1,1)</f>
        <v>42</v>
      </c>
      <c r="K275" s="51">
        <f>I275-INDEX(人物升级经验表!C:C,MATCH(任务经验!I275,人物升级经验表!C:C,1),1)</f>
        <v>74346</v>
      </c>
      <c r="L275" s="51"/>
      <c r="M275" s="78">
        <f>IF(B275=0,1,2)</f>
        <v>2</v>
      </c>
      <c r="N275" s="78">
        <v>0.9</v>
      </c>
    </row>
    <row r="276" spans="1:14">
      <c r="A276" s="113">
        <v>183148</v>
      </c>
      <c r="B276" s="76">
        <f>(--INDEX(任务列表!A:B,MATCH(A276,任务列表!A:A,0),2))</f>
        <v>0</v>
      </c>
      <c r="D276" s="107">
        <f>IF((--B276)=0,$W$263,(IF((--B276)=-1,0,$W$263*2)))*N276</f>
        <v>61470</v>
      </c>
      <c r="E276" s="107">
        <f>IF((--B276)=0,$Y$263,(IF((--B276)=-1,0,$Y$263*2)))*N276</f>
        <v>20160</v>
      </c>
      <c r="F276" s="107">
        <f>IF((--B276)=0,$Z$263,(IF((--B276)=-1,0,$Z$263*2)))*N276</f>
        <v>26640</v>
      </c>
      <c r="G276" s="53">
        <f>VLOOKUP(VLOOKUP($J$10+4-1,宠物升级表!$A:$C,3,FALSE)+SUM($F$10:F276),宠物升级表!C:D,2,TRUE)+1</f>
        <v>57</v>
      </c>
      <c r="H276" s="78"/>
      <c r="I276" s="78">
        <f>SUM($D$2:D276)</f>
        <v>5500770</v>
      </c>
      <c r="J276" s="51">
        <f>INDEX(人物升级经验表!A:A,MATCH(任务经验!I276,人物升级经验表!C:C,1)+1,1)</f>
        <v>42</v>
      </c>
      <c r="K276" s="51">
        <f>I276-INDEX(人物升级经验表!C:C,MATCH(任务经验!I276,人物升级经验表!C:C,1),1)</f>
        <v>135816</v>
      </c>
      <c r="L276" s="51"/>
      <c r="M276" s="78">
        <f>IF(B276=0,1,2)</f>
        <v>1</v>
      </c>
      <c r="N276" s="78">
        <v>0.9</v>
      </c>
    </row>
    <row r="277" spans="1:14">
      <c r="A277" s="113">
        <v>183149</v>
      </c>
      <c r="B277" s="76">
        <f>(--INDEX(任务列表!A:B,MATCH(A277,任务列表!A:A,0),2))</f>
        <v>0</v>
      </c>
      <c r="D277" s="107">
        <f>IF((--B277)=0,$W$263,(IF((--B277)=-1,0,$W$263*2)))*N277</f>
        <v>61470</v>
      </c>
      <c r="E277" s="107">
        <f>IF((--B277)=0,$Y$263,(IF((--B277)=-1,0,$Y$263*2)))*N277</f>
        <v>20160</v>
      </c>
      <c r="F277" s="107">
        <f>IF((--B277)=0,$Z$263,(IF((--B277)=-1,0,$Z$263*2)))*N277</f>
        <v>26640</v>
      </c>
      <c r="G277" s="53">
        <f>VLOOKUP(VLOOKUP($J$10+4-1,宠物升级表!$A:$C,3,FALSE)+SUM($F$10:F277),宠物升级表!C:D,2,TRUE)+1</f>
        <v>58</v>
      </c>
      <c r="H277" s="78"/>
      <c r="I277" s="78">
        <f>SUM($D$2:D277)</f>
        <v>5562240</v>
      </c>
      <c r="J277" s="51">
        <f>INDEX(人物升级经验表!A:A,MATCH(任务经验!I277,人物升级经验表!C:C,1)+1,1)</f>
        <v>42</v>
      </c>
      <c r="K277" s="51">
        <f>I277-INDEX(人物升级经验表!C:C,MATCH(任务经验!I277,人物升级经验表!C:C,1),1)</f>
        <v>197286</v>
      </c>
      <c r="L277" s="51"/>
      <c r="M277" s="78">
        <f>IF(B277=0,1,2)</f>
        <v>1</v>
      </c>
      <c r="N277" s="78">
        <v>0.9</v>
      </c>
    </row>
    <row r="278" spans="1:14">
      <c r="A278" s="113">
        <v>183150</v>
      </c>
      <c r="B278" s="76">
        <f>(--INDEX(任务列表!A:B,MATCH(A278,任务列表!A:A,0),2))</f>
        <v>0</v>
      </c>
      <c r="D278" s="107">
        <f>IF((--B278)=0,$W$263,(IF((--B278)=-1,0,$W$263*2)))*N278</f>
        <v>61470</v>
      </c>
      <c r="E278" s="107">
        <f>IF((--B278)=0,$Y$263,(IF((--B278)=-1,0,$Y$263*2)))*N278</f>
        <v>20160</v>
      </c>
      <c r="F278" s="107">
        <f>IF((--B278)=0,$Z$263,(IF((--B278)=-1,0,$Z$263*2)))*N278</f>
        <v>26640</v>
      </c>
      <c r="G278" s="53">
        <f>VLOOKUP(VLOOKUP($J$10+4-1,宠物升级表!$A:$C,3,FALSE)+SUM($F$10:F278),宠物升级表!C:D,2,TRUE)+1</f>
        <v>58</v>
      </c>
      <c r="H278" s="78"/>
      <c r="I278" s="78">
        <f>SUM($D$2:D278)</f>
        <v>5623710</v>
      </c>
      <c r="J278" s="51">
        <f>INDEX(人物升级经验表!A:A,MATCH(任务经验!I278,人物升级经验表!C:C,1)+1,1)</f>
        <v>42</v>
      </c>
      <c r="K278" s="51">
        <f>I278-INDEX(人物升级经验表!C:C,MATCH(任务经验!I278,人物升级经验表!C:C,1),1)</f>
        <v>258756</v>
      </c>
      <c r="L278" s="51"/>
      <c r="M278" s="78">
        <f>IF(B278=0,1,2)</f>
        <v>1</v>
      </c>
      <c r="N278" s="78">
        <v>0.9</v>
      </c>
    </row>
    <row r="279" spans="1:14">
      <c r="A279" s="113">
        <v>183151</v>
      </c>
      <c r="B279" s="76">
        <f>(--INDEX(任务列表!A:B,MATCH(A279,任务列表!A:A,0),2))</f>
        <v>0</v>
      </c>
      <c r="D279" s="107">
        <f>IF((--B279)=0,$W$263,(IF((--B279)=-1,0,$W$263*2)))*N279</f>
        <v>68300</v>
      </c>
      <c r="E279" s="107">
        <f>IF((--B279)=0,$Y$263,(IF((--B279)=-1,0,$Y$263*2)))*N279</f>
        <v>22400</v>
      </c>
      <c r="F279" s="107">
        <f>IF((--B279)=0,$Z$263,(IF((--B279)=-1,0,$Z$263*2)))*N279</f>
        <v>29600</v>
      </c>
      <c r="G279" s="53">
        <f>VLOOKUP(VLOOKUP($J$10+4-1,宠物升级表!$A:$C,3,FALSE)+SUM($F$10:F279),宠物升级表!C:D,2,TRUE)+1</f>
        <v>58</v>
      </c>
      <c r="H279" s="78"/>
      <c r="I279" s="78">
        <f>SUM($D$2:D279)</f>
        <v>5692010</v>
      </c>
      <c r="J279" s="51">
        <f>INDEX(人物升级经验表!A:A,MATCH(任务经验!I279,人物升级经验表!C:C,1)+1,1)</f>
        <v>42</v>
      </c>
      <c r="K279" s="51">
        <f>I279-INDEX(人物升级经验表!C:C,MATCH(任务经验!I279,人物升级经验表!C:C,1),1)</f>
        <v>327056</v>
      </c>
      <c r="L279" s="51"/>
      <c r="M279" s="78">
        <f>IF(B279=0,1,2)</f>
        <v>1</v>
      </c>
      <c r="N279" s="78">
        <v>1</v>
      </c>
    </row>
    <row r="280" spans="1:14">
      <c r="A280" s="113">
        <v>183152</v>
      </c>
      <c r="B280" s="76">
        <f>(--INDEX(任务列表!A:B,MATCH(A280,任务列表!A:A,0),2))</f>
        <v>0</v>
      </c>
      <c r="D280" s="107">
        <f>IF((--B280)=0,$W$263,(IF((--B280)=-1,0,$W$263*2)))*N280</f>
        <v>68300</v>
      </c>
      <c r="E280" s="107">
        <f>IF((--B280)=0,$Y$263,(IF((--B280)=-1,0,$Y$263*2)))*N280</f>
        <v>22400</v>
      </c>
      <c r="F280" s="107">
        <f>IF((--B280)=0,$Z$263,(IF((--B280)=-1,0,$Z$263*2)))*N280</f>
        <v>29600</v>
      </c>
      <c r="G280" s="53">
        <f>VLOOKUP(VLOOKUP($J$10+4-1,宠物升级表!$A:$C,3,FALSE)+SUM($F$10:F280),宠物升级表!C:D,2,TRUE)+1</f>
        <v>58</v>
      </c>
      <c r="H280" s="78"/>
      <c r="I280" s="78">
        <f>SUM($D$2:D280)</f>
        <v>5760310</v>
      </c>
      <c r="J280" s="51">
        <f>INDEX(人物升级经验表!A:A,MATCH(任务经验!I280,人物升级经验表!C:C,1)+1,1)</f>
        <v>42</v>
      </c>
      <c r="K280" s="51">
        <f>I280-INDEX(人物升级经验表!C:C,MATCH(任务经验!I280,人物升级经验表!C:C,1),1)</f>
        <v>395356</v>
      </c>
      <c r="L280" s="51"/>
      <c r="M280" s="78">
        <f>IF(B280=0,1,2)</f>
        <v>1</v>
      </c>
      <c r="N280" s="78">
        <v>1</v>
      </c>
    </row>
    <row r="281" spans="1:14">
      <c r="A281" s="113">
        <v>183153</v>
      </c>
      <c r="B281" s="76">
        <f>(--INDEX(任务列表!A:B,MATCH(A281,任务列表!A:A,0),2))</f>
        <v>0</v>
      </c>
      <c r="D281" s="107">
        <f>IF((--B281)=0,$W$263,(IF((--B281)=-1,0,$W$263*2)))*N281</f>
        <v>68300</v>
      </c>
      <c r="E281" s="107">
        <f>IF((--B281)=0,$Y$263,(IF((--B281)=-1,0,$Y$263*2)))*N281</f>
        <v>22400</v>
      </c>
      <c r="F281" s="107">
        <f>IF((--B281)=0,$Z$263,(IF((--B281)=-1,0,$Z$263*2)))*N281</f>
        <v>29600</v>
      </c>
      <c r="G281" s="53">
        <f>VLOOKUP(VLOOKUP($J$10+4-1,宠物升级表!$A:$C,3,FALSE)+SUM($F$10:F281),宠物升级表!C:D,2,TRUE)+1</f>
        <v>58</v>
      </c>
      <c r="H281" s="78"/>
      <c r="I281" s="78">
        <f>SUM($D$2:D281)</f>
        <v>5828610</v>
      </c>
      <c r="J281" s="51">
        <f>INDEX(人物升级经验表!A:A,MATCH(任务经验!I281,人物升级经验表!C:C,1)+1,1)</f>
        <v>42</v>
      </c>
      <c r="K281" s="51">
        <f>I281-INDEX(人物升级经验表!C:C,MATCH(任务经验!I281,人物升级经验表!C:C,1),1)</f>
        <v>463656</v>
      </c>
      <c r="L281" s="51"/>
      <c r="M281" s="78">
        <f>IF(B281=0,1,2)</f>
        <v>1</v>
      </c>
      <c r="N281" s="78">
        <v>1</v>
      </c>
    </row>
    <row r="282" spans="1:14">
      <c r="A282" s="113">
        <v>183154</v>
      </c>
      <c r="B282" s="76">
        <f>(--INDEX(任务列表!A:B,MATCH(A282,任务列表!A:A,0),2))</f>
        <v>0</v>
      </c>
      <c r="D282" s="107">
        <f>IF((--B282)=0,$W$263,(IF((--B282)=-1,0,$W$263*2)))*N282</f>
        <v>68300</v>
      </c>
      <c r="E282" s="107">
        <f>IF((--B282)=0,$Y$263,(IF((--B282)=-1,0,$Y$263*2)))*N282</f>
        <v>22400</v>
      </c>
      <c r="F282" s="107">
        <f>IF((--B282)=0,$Z$263,(IF((--B282)=-1,0,$Z$263*2)))*N282</f>
        <v>29600</v>
      </c>
      <c r="G282" s="53">
        <f>VLOOKUP(VLOOKUP($J$10+4-1,宠物升级表!$A:$C,3,FALSE)+SUM($F$10:F282),宠物升级表!C:D,2,TRUE)+1</f>
        <v>58</v>
      </c>
      <c r="H282" s="78"/>
      <c r="I282" s="78">
        <f>SUM($D$2:D282)</f>
        <v>5896910</v>
      </c>
      <c r="J282" s="51">
        <f>INDEX(人物升级经验表!A:A,MATCH(任务经验!I282,人物升级经验表!C:C,1)+1,1)</f>
        <v>42</v>
      </c>
      <c r="K282" s="51">
        <f>I282-INDEX(人物升级经验表!C:C,MATCH(任务经验!I282,人物升级经验表!C:C,1),1)</f>
        <v>531956</v>
      </c>
      <c r="L282" s="51"/>
      <c r="M282" s="78">
        <f>IF(B282=0,1,2)</f>
        <v>1</v>
      </c>
      <c r="N282" s="78">
        <v>1</v>
      </c>
    </row>
    <row r="283" spans="1:14">
      <c r="A283" s="113">
        <v>183155</v>
      </c>
      <c r="B283" s="76">
        <f>(--INDEX(任务列表!A:B,MATCH(A283,任务列表!A:A,0),2))</f>
        <v>0</v>
      </c>
      <c r="D283" s="107">
        <f>IF((--B283)=0,$W$263,(IF((--B283)=-1,0,$W$263*2)))*N283</f>
        <v>68300</v>
      </c>
      <c r="E283" s="107">
        <f>IF((--B283)=0,$Y$263,(IF((--B283)=-1,0,$Y$263*2)))*N283</f>
        <v>22400</v>
      </c>
      <c r="F283" s="107">
        <f>IF((--B283)=0,$Z$263,(IF((--B283)=-1,0,$Z$263*2)))*N283</f>
        <v>29600</v>
      </c>
      <c r="G283" s="53">
        <f>VLOOKUP(VLOOKUP($J$10+4-1,宠物升级表!$A:$C,3,FALSE)+SUM($F$10:F283),宠物升级表!C:D,2,TRUE)+1</f>
        <v>59</v>
      </c>
      <c r="H283" s="78"/>
      <c r="I283" s="78">
        <f>SUM($D$2:D283)</f>
        <v>5965210</v>
      </c>
      <c r="J283" s="51">
        <f>INDEX(人物升级经验表!A:A,MATCH(任务经验!I283,人物升级经验表!C:C,1)+1,1)</f>
        <v>42</v>
      </c>
      <c r="K283" s="51">
        <f>I283-INDEX(人物升级经验表!C:C,MATCH(任务经验!I283,人物升级经验表!C:C,1),1)</f>
        <v>600256</v>
      </c>
      <c r="L283" s="51"/>
      <c r="M283" s="78">
        <f>IF(B283=0,1,2)</f>
        <v>1</v>
      </c>
      <c r="N283" s="78">
        <v>1</v>
      </c>
    </row>
    <row r="284" spans="1:14">
      <c r="A284" s="113">
        <v>183156</v>
      </c>
      <c r="B284" s="76">
        <f>(--INDEX(任务列表!A:B,MATCH(A284,任务列表!A:A,0),2))</f>
        <v>8551</v>
      </c>
      <c r="D284" s="107">
        <f>IF((--B284)=0,$W$263,(IF((--B284)=-1,0,$W$263*2)))*N284</f>
        <v>122940</v>
      </c>
      <c r="E284" s="107">
        <f>IF((--B284)=0,$Y$263,(IF((--B284)=-1,0,$Y$263*2)))*N284</f>
        <v>40320</v>
      </c>
      <c r="F284" s="107">
        <f>IF((--B284)=0,$Z$263,(IF((--B284)=-1,0,$Z$263*2)))*N284</f>
        <v>53280</v>
      </c>
      <c r="G284" s="53">
        <f>VLOOKUP(VLOOKUP($J$10+4-1,宠物升级表!$A:$C,3,FALSE)+SUM($F$10:F284),宠物升级表!C:D,2,TRUE)+1</f>
        <v>59</v>
      </c>
      <c r="H284" s="78"/>
      <c r="I284" s="78">
        <f>SUM($D$2:D284)</f>
        <v>6088150</v>
      </c>
      <c r="J284" s="51">
        <f>INDEX(人物升级经验表!A:A,MATCH(任务经验!I284,人物升级经验表!C:C,1)+1,1)</f>
        <v>42</v>
      </c>
      <c r="K284" s="51">
        <f>I284-INDEX(人物升级经验表!C:C,MATCH(任务经验!I284,人物升级经验表!C:C,1),1)</f>
        <v>723196</v>
      </c>
      <c r="L284" s="51"/>
      <c r="M284" s="78">
        <f>IF(B284=0,1,2)</f>
        <v>2</v>
      </c>
      <c r="N284" s="78">
        <v>0.9</v>
      </c>
    </row>
    <row r="285" spans="1:14">
      <c r="A285" s="113">
        <v>183157</v>
      </c>
      <c r="B285" s="76">
        <f>(--INDEX(任务列表!A:B,MATCH(A285,任务列表!A:A,0),2))</f>
        <v>0</v>
      </c>
      <c r="D285" s="107">
        <f>IF((--B285)=0,$W$263,(IF((--B285)=-1,0,$W$263*2)))*N285</f>
        <v>68300</v>
      </c>
      <c r="E285" s="107">
        <f>IF((--B285)=0,$Y$263,(IF((--B285)=-1,0,$Y$263*2)))*N285</f>
        <v>22400</v>
      </c>
      <c r="F285" s="107">
        <f>IF((--B285)=0,$Z$263,(IF((--B285)=-1,0,$Z$263*2)))*N285</f>
        <v>29600</v>
      </c>
      <c r="G285" s="53">
        <f>VLOOKUP(VLOOKUP($J$10+4-1,宠物升级表!$A:$C,3,FALSE)+SUM($F$10:F285),宠物升级表!C:D,2,TRUE)+1</f>
        <v>59</v>
      </c>
      <c r="H285" s="78"/>
      <c r="I285" s="78">
        <f>SUM($D$2:D285)</f>
        <v>6156450</v>
      </c>
      <c r="J285" s="51">
        <f>INDEX(人物升级经验表!A:A,MATCH(任务经验!I285,人物升级经验表!C:C,1)+1,1)</f>
        <v>43</v>
      </c>
      <c r="K285" s="51">
        <f>I285-INDEX(人物升级经验表!C:C,MATCH(任务经验!I285,人物升级经验表!C:C,1),1)</f>
        <v>30322</v>
      </c>
      <c r="L285" s="51"/>
      <c r="M285" s="78">
        <f>IF(B285=0,1,2)</f>
        <v>1</v>
      </c>
      <c r="N285" s="78">
        <v>1</v>
      </c>
    </row>
    <row r="286" spans="1:14">
      <c r="A286" s="113">
        <v>183158</v>
      </c>
      <c r="B286" s="76">
        <f>(--INDEX(任务列表!A:B,MATCH(A286,任务列表!A:A,0),2))</f>
        <v>0</v>
      </c>
      <c r="D286" s="107">
        <f>IF((--B286)=0,$W$263,(IF((--B286)=-1,0,$W$263*2)))*N286</f>
        <v>68300</v>
      </c>
      <c r="E286" s="107">
        <f>IF((--B286)=0,$Y$263,(IF((--B286)=-1,0,$Y$263*2)))*N286</f>
        <v>22400</v>
      </c>
      <c r="F286" s="107">
        <f>IF((--B286)=0,$Z$263,(IF((--B286)=-1,0,$Z$263*2)))*N286</f>
        <v>29600</v>
      </c>
      <c r="G286" s="53">
        <f>VLOOKUP(VLOOKUP($J$10+4-1,宠物升级表!$A:$C,3,FALSE)+SUM($F$10:F286),宠物升级表!C:D,2,TRUE)+1</f>
        <v>59</v>
      </c>
      <c r="H286" s="78"/>
      <c r="I286" s="78">
        <f>SUM($D$2:D286)</f>
        <v>6224750</v>
      </c>
      <c r="J286" s="51">
        <f>INDEX(人物升级经验表!A:A,MATCH(任务经验!I286,人物升级经验表!C:C,1)+1,1)</f>
        <v>43</v>
      </c>
      <c r="K286" s="51">
        <f>I286-INDEX(人物升级经验表!C:C,MATCH(任务经验!I286,人物升级经验表!C:C,1),1)</f>
        <v>98622</v>
      </c>
      <c r="L286" s="51"/>
      <c r="M286" s="78">
        <f>IF(B286=0,1,2)</f>
        <v>1</v>
      </c>
      <c r="N286" s="78">
        <v>1</v>
      </c>
    </row>
    <row r="287" spans="1:14">
      <c r="A287" s="113">
        <v>183159</v>
      </c>
      <c r="B287" s="76">
        <f>(--INDEX(任务列表!A:B,MATCH(A287,任务列表!A:A,0),2))</f>
        <v>0</v>
      </c>
      <c r="D287" s="107">
        <f>IF((--B287)=0,$W$263,(IF((--B287)=-1,0,$W$263*2)))*N287</f>
        <v>68300</v>
      </c>
      <c r="E287" s="107">
        <f>IF((--B287)=0,$Y$263,(IF((--B287)=-1,0,$Y$263*2)))*N287</f>
        <v>22400</v>
      </c>
      <c r="F287" s="107">
        <f>IF((--B287)=0,$Z$263,(IF((--B287)=-1,0,$Z$263*2)))*N287</f>
        <v>29600</v>
      </c>
      <c r="G287" s="53">
        <f>VLOOKUP(VLOOKUP($J$10+4-1,宠物升级表!$A:$C,3,FALSE)+SUM($F$10:F287),宠物升级表!C:D,2,TRUE)+1</f>
        <v>59</v>
      </c>
      <c r="H287" s="78"/>
      <c r="I287" s="78">
        <f>SUM($D$2:D287)</f>
        <v>6293050</v>
      </c>
      <c r="J287" s="51">
        <f>INDEX(人物升级经验表!A:A,MATCH(任务经验!I287,人物升级经验表!C:C,1)+1,1)</f>
        <v>43</v>
      </c>
      <c r="K287" s="51">
        <f>I287-INDEX(人物升级经验表!C:C,MATCH(任务经验!I287,人物升级经验表!C:C,1),1)</f>
        <v>166922</v>
      </c>
      <c r="L287" s="51"/>
      <c r="M287" s="78">
        <f>IF(B287=0,1,2)</f>
        <v>1</v>
      </c>
      <c r="N287" s="78">
        <v>1</v>
      </c>
    </row>
    <row r="288" spans="1:14">
      <c r="A288" s="113">
        <v>183160</v>
      </c>
      <c r="B288" s="76">
        <f>(--INDEX(任务列表!A:B,MATCH(A288,任务列表!A:A,0),2))</f>
        <v>8551</v>
      </c>
      <c r="D288" s="107">
        <f>IF((--B288)=0,$W$263,(IF((--B288)=-1,0,$W$263*2)))*N288</f>
        <v>136600</v>
      </c>
      <c r="E288" s="107">
        <f>IF((--B288)=0,$Y$263,(IF((--B288)=-1,0,$Y$263*2)))*N288</f>
        <v>44800</v>
      </c>
      <c r="F288" s="107">
        <f>IF((--B288)=0,$Z$263,(IF((--B288)=-1,0,$Z$263*2)))*N288</f>
        <v>59200</v>
      </c>
      <c r="G288" s="53">
        <f>VLOOKUP(VLOOKUP($J$10+4-1,宠物升级表!$A:$C,3,FALSE)+SUM($F$10:F288),宠物升级表!C:D,2,TRUE)+1</f>
        <v>60</v>
      </c>
      <c r="H288" s="78"/>
      <c r="I288" s="78">
        <f>SUM($D$2:D288)</f>
        <v>6429650</v>
      </c>
      <c r="J288" s="51">
        <f>INDEX(人物升级经验表!A:A,MATCH(任务经验!I288,人物升级经验表!C:C,1)+1,1)</f>
        <v>43</v>
      </c>
      <c r="K288" s="51">
        <f>I288-INDEX(人物升级经验表!C:C,MATCH(任务经验!I288,人物升级经验表!C:C,1),1)</f>
        <v>303522</v>
      </c>
      <c r="L288" s="51"/>
      <c r="M288" s="78">
        <f>IF(B288=0,1,2)</f>
        <v>2</v>
      </c>
      <c r="N288" s="78">
        <v>1</v>
      </c>
    </row>
    <row r="289" spans="1:14">
      <c r="A289" s="113">
        <v>183161</v>
      </c>
      <c r="B289" s="76">
        <f>(--INDEX(任务列表!A:B,MATCH(A289,任务列表!A:A,0),2))</f>
        <v>0</v>
      </c>
      <c r="D289" s="107">
        <f>IF((--B289)=0,$W$263,(IF((--B289)=-1,0,$W$263*2)))*N289</f>
        <v>75130</v>
      </c>
      <c r="E289" s="107">
        <f>IF((--B289)=0,$Y$263,(IF((--B289)=-1,0,$Y$263*2)))*N289</f>
        <v>24640</v>
      </c>
      <c r="F289" s="107">
        <f>IF((--B289)=0,$Z$263,(IF((--B289)=-1,0,$Z$263*2)))*N289</f>
        <v>32560</v>
      </c>
      <c r="G289" s="53">
        <f>VLOOKUP(VLOOKUP($J$10+4-1,宠物升级表!$A:$C,3,FALSE)+SUM($F$10:F289),宠物升级表!C:D,2,TRUE)+1</f>
        <v>60</v>
      </c>
      <c r="H289" s="78"/>
      <c r="I289" s="78">
        <f>SUM($D$2:D289)</f>
        <v>6504780</v>
      </c>
      <c r="J289" s="51">
        <f>INDEX(人物升级经验表!A:A,MATCH(任务经验!I289,人物升级经验表!C:C,1)+1,1)</f>
        <v>43</v>
      </c>
      <c r="K289" s="51">
        <f>I289-INDEX(人物升级经验表!C:C,MATCH(任务经验!I289,人物升级经验表!C:C,1),1)</f>
        <v>378652</v>
      </c>
      <c r="L289" s="51"/>
      <c r="M289" s="78">
        <f>IF(B289=0,1,2)</f>
        <v>1</v>
      </c>
      <c r="N289" s="78">
        <v>1.1</v>
      </c>
    </row>
    <row r="290" spans="1:14">
      <c r="A290" s="113">
        <v>183162</v>
      </c>
      <c r="B290" s="76">
        <f>(--INDEX(任务列表!A:B,MATCH(A290,任务列表!A:A,0),2))</f>
        <v>0</v>
      </c>
      <c r="D290" s="107">
        <f>IF((--B290)=0,$W$263,(IF((--B290)=-1,0,$W$263*2)))*N290</f>
        <v>75130</v>
      </c>
      <c r="E290" s="107">
        <f>IF((--B290)=0,$Y$263,(IF((--B290)=-1,0,$Y$263*2)))*N290</f>
        <v>24640</v>
      </c>
      <c r="F290" s="107">
        <f>IF((--B290)=0,$Z$263,(IF((--B290)=-1,0,$Z$263*2)))*N290</f>
        <v>32560</v>
      </c>
      <c r="G290" s="53">
        <f>VLOOKUP(VLOOKUP($J$10+4-1,宠物升级表!$A:$C,3,FALSE)+SUM($F$10:F290),宠物升级表!C:D,2,TRUE)+1</f>
        <v>60</v>
      </c>
      <c r="H290" s="78"/>
      <c r="I290" s="78">
        <f>SUM($D$2:D290)</f>
        <v>6579910</v>
      </c>
      <c r="J290" s="51">
        <f>INDEX(人物升级经验表!A:A,MATCH(任务经验!I290,人物升级经验表!C:C,1)+1,1)</f>
        <v>43</v>
      </c>
      <c r="K290" s="51">
        <f>I290-INDEX(人物升级经验表!C:C,MATCH(任务经验!I290,人物升级经验表!C:C,1),1)</f>
        <v>453782</v>
      </c>
      <c r="L290" s="51"/>
      <c r="M290" s="78">
        <f>IF(B290=0,1,2)</f>
        <v>1</v>
      </c>
      <c r="N290" s="78">
        <v>1.1</v>
      </c>
    </row>
    <row r="291" spans="1:14">
      <c r="A291" s="113">
        <v>183163</v>
      </c>
      <c r="B291" s="76">
        <f>(--INDEX(任务列表!A:B,MATCH(A291,任务列表!A:A,0),2))</f>
        <v>0</v>
      </c>
      <c r="D291" s="107">
        <f>IF((--B291)=0,$W$263,(IF((--B291)=-1,0,$W$263*2)))*N291</f>
        <v>75130</v>
      </c>
      <c r="E291" s="107">
        <f>IF((--B291)=0,$Y$263,(IF((--B291)=-1,0,$Y$263*2)))*N291</f>
        <v>24640</v>
      </c>
      <c r="F291" s="107">
        <f>IF((--B291)=0,$Z$263,(IF((--B291)=-1,0,$Z$263*2)))*N291</f>
        <v>32560</v>
      </c>
      <c r="G291" s="53">
        <f>VLOOKUP(VLOOKUP($J$10+4-1,宠物升级表!$A:$C,3,FALSE)+SUM($F$10:F291),宠物升级表!C:D,2,TRUE)+1</f>
        <v>60</v>
      </c>
      <c r="H291" s="78"/>
      <c r="I291" s="78">
        <f>SUM($D$2:D291)</f>
        <v>6655040</v>
      </c>
      <c r="J291" s="51">
        <f>INDEX(人物升级经验表!A:A,MATCH(任务经验!I291,人物升级经验表!C:C,1)+1,1)</f>
        <v>43</v>
      </c>
      <c r="K291" s="51">
        <f>I291-INDEX(人物升级经验表!C:C,MATCH(任务经验!I291,人物升级经验表!C:C,1),1)</f>
        <v>528912</v>
      </c>
      <c r="L291" s="51"/>
      <c r="M291" s="78">
        <f>IF(B291=0,1,2)</f>
        <v>1</v>
      </c>
      <c r="N291" s="78">
        <v>1.1</v>
      </c>
    </row>
    <row r="292" spans="1:14">
      <c r="A292" s="113">
        <v>183164</v>
      </c>
      <c r="B292" s="76">
        <f>(--INDEX(任务列表!A:B,MATCH(A292,任务列表!A:A,0),2))</f>
        <v>8551</v>
      </c>
      <c r="D292" s="107">
        <f t="shared" ref="D292:D309" si="65">IF((--B292)=0,$W$263,(IF((--B292)=-1,0,$W$263*2)))*N292</f>
        <v>136600</v>
      </c>
      <c r="E292" s="107">
        <f t="shared" ref="E292:E309" si="66">IF((--B292)=0,$Y$263,(IF((--B292)=-1,0,$Y$263*2)))*N292</f>
        <v>44800</v>
      </c>
      <c r="F292" s="107">
        <f t="shared" ref="F292:F309" si="67">IF((--B292)=0,$Z$263,(IF((--B292)=-1,0,$Z$263*2)))*N292</f>
        <v>59200</v>
      </c>
      <c r="G292" s="53">
        <f>VLOOKUP(VLOOKUP($J$10+4-1,宠物升级表!$A:$C,3,FALSE)+SUM($F$10:F292),宠物升级表!C:D,2,TRUE)+1</f>
        <v>61</v>
      </c>
      <c r="H292" s="78"/>
      <c r="I292" s="78">
        <f>SUM($D$2:D292)</f>
        <v>6791640</v>
      </c>
      <c r="J292" s="51">
        <f>INDEX(人物升级经验表!A:A,MATCH(任务经验!I292,人物升级经验表!C:C,1)+1,1)</f>
        <v>43</v>
      </c>
      <c r="K292" s="51">
        <f>I292-INDEX(人物升级经验表!C:C,MATCH(任务经验!I292,人物升级经验表!C:C,1),1)</f>
        <v>665512</v>
      </c>
      <c r="L292" s="51"/>
      <c r="M292" s="78">
        <f>IF(B292=0,1,2)</f>
        <v>2</v>
      </c>
      <c r="N292" s="78">
        <v>1</v>
      </c>
    </row>
    <row r="293" spans="1:14">
      <c r="A293" s="113">
        <v>183165</v>
      </c>
      <c r="B293" s="76">
        <f>(--INDEX(任务列表!A:B,MATCH(A293,任务列表!A:A,0),2))</f>
        <v>0</v>
      </c>
      <c r="D293" s="107">
        <f>IF((--B293)=0,$W$263,(IF((--B293)=-1,0,$W$263*2)))*N293</f>
        <v>75130</v>
      </c>
      <c r="E293" s="107">
        <f>IF((--B293)=0,$Y$263,(IF((--B293)=-1,0,$Y$263*2)))*N293</f>
        <v>24640</v>
      </c>
      <c r="F293" s="107">
        <f>IF((--B293)=0,$Z$263,(IF((--B293)=-1,0,$Z$263*2)))*N293</f>
        <v>32560</v>
      </c>
      <c r="G293" s="53">
        <f>VLOOKUP(VLOOKUP($J$10+4-1,宠物升级表!$A:$C,3,FALSE)+SUM($F$10:F293),宠物升级表!C:D,2,TRUE)+1</f>
        <v>61</v>
      </c>
      <c r="H293" s="78"/>
      <c r="I293" s="78">
        <f>SUM($D$2:D293)</f>
        <v>6866770</v>
      </c>
      <c r="J293" s="51">
        <f>INDEX(人物升级经验表!A:A,MATCH(任务经验!I293,人物升级经验表!C:C,1)+1,1)</f>
        <v>43</v>
      </c>
      <c r="K293" s="51">
        <f>I293-INDEX(人物升级经验表!C:C,MATCH(任务经验!I293,人物升级经验表!C:C,1),1)</f>
        <v>740642</v>
      </c>
      <c r="L293" s="51"/>
      <c r="M293" s="78">
        <f>IF(B293=0,1,2)</f>
        <v>1</v>
      </c>
      <c r="N293" s="78">
        <v>1.1</v>
      </c>
    </row>
    <row r="294" spans="1:14">
      <c r="A294" s="113">
        <v>183166</v>
      </c>
      <c r="B294" s="76">
        <f>(--INDEX(任务列表!A:B,MATCH(A294,任务列表!A:A,0),2))</f>
        <v>0</v>
      </c>
      <c r="D294" s="107">
        <f>IF((--B294)=0,$W$263,(IF((--B294)=-1,0,$W$263*2)))*N294</f>
        <v>75130</v>
      </c>
      <c r="E294" s="107">
        <f>IF((--B294)=0,$Y$263,(IF((--B294)=-1,0,$Y$263*2)))*N294</f>
        <v>24640</v>
      </c>
      <c r="F294" s="107">
        <f>IF((--B294)=0,$Z$263,(IF((--B294)=-1,0,$Z$263*2)))*N294</f>
        <v>32560</v>
      </c>
      <c r="G294" s="53">
        <f>VLOOKUP(VLOOKUP($J$10+4-1,宠物升级表!$A:$C,3,FALSE)+SUM($F$10:F294),宠物升级表!C:D,2,TRUE)+1</f>
        <v>61</v>
      </c>
      <c r="H294" s="78"/>
      <c r="I294" s="78">
        <f>SUM($D$2:D294)</f>
        <v>6941900</v>
      </c>
      <c r="J294" s="51">
        <f>INDEX(人物升级经验表!A:A,MATCH(任务经验!I294,人物升级经验表!C:C,1)+1,1)</f>
        <v>43</v>
      </c>
      <c r="K294" s="51">
        <f>I294-INDEX(人物升级经验表!C:C,MATCH(任务经验!I294,人物升级经验表!C:C,1),1)</f>
        <v>815772</v>
      </c>
      <c r="L294" s="51"/>
      <c r="M294" s="78">
        <f>IF(B294=0,1,2)</f>
        <v>1</v>
      </c>
      <c r="N294" s="78">
        <v>1.1</v>
      </c>
    </row>
    <row r="295" spans="1:14">
      <c r="A295" s="113">
        <v>183167</v>
      </c>
      <c r="B295" s="76">
        <f>(--INDEX(任务列表!A:B,MATCH(A295,任务列表!A:A,0),2))</f>
        <v>0</v>
      </c>
      <c r="D295" s="107">
        <f>IF((--B295)=0,$W$263,(IF((--B295)=-1,0,$W$263*2)))*N295</f>
        <v>75130</v>
      </c>
      <c r="E295" s="107">
        <f>IF((--B295)=0,$Y$263,(IF((--B295)=-1,0,$Y$263*2)))*N295</f>
        <v>24640</v>
      </c>
      <c r="F295" s="107">
        <f>IF((--B295)=0,$Z$263,(IF((--B295)=-1,0,$Z$263*2)))*N295</f>
        <v>32560</v>
      </c>
      <c r="G295" s="53">
        <f>VLOOKUP(VLOOKUP($J$10+4-1,宠物升级表!$A:$C,3,FALSE)+SUM($F$10:F295),宠物升级表!C:D,2,TRUE)+1</f>
        <v>61</v>
      </c>
      <c r="H295" s="78"/>
      <c r="I295" s="78">
        <f>SUM($D$2:D295)</f>
        <v>7017030</v>
      </c>
      <c r="J295" s="51">
        <f>INDEX(人物升级经验表!A:A,MATCH(任务经验!I295,人物升级经验表!C:C,1)+1,1)</f>
        <v>44</v>
      </c>
      <c r="K295" s="51">
        <f>I295-INDEX(人物升级经验表!C:C,MATCH(任务经验!I295,人物升级经验表!C:C,1),1)</f>
        <v>74536</v>
      </c>
      <c r="L295" s="51"/>
      <c r="M295" s="78">
        <f>IF(B295=0,1,2)</f>
        <v>1</v>
      </c>
      <c r="N295" s="78">
        <v>1.1</v>
      </c>
    </row>
    <row r="296" spans="1:14">
      <c r="A296" s="113">
        <v>183168</v>
      </c>
      <c r="B296" s="76">
        <f>(--INDEX(任务列表!A:B,MATCH(A296,任务列表!A:A,0),2))</f>
        <v>8551</v>
      </c>
      <c r="D296" s="107">
        <f>IF((--B296)=0,$W$263,(IF((--B296)=-1,0,$W$263*2)))*N296</f>
        <v>150260</v>
      </c>
      <c r="E296" s="107">
        <f>IF((--B296)=0,$Y$263,(IF((--B296)=-1,0,$Y$263*2)))*N296</f>
        <v>49280</v>
      </c>
      <c r="F296" s="107">
        <f>IF((--B296)=0,$Z$263,(IF((--B296)=-1,0,$Z$263*2)))*N296</f>
        <v>65120</v>
      </c>
      <c r="G296" s="53">
        <f>VLOOKUP(VLOOKUP($J$10+4-1,宠物升级表!$A:$C,3,FALSE)+SUM($F$10:F296),宠物升级表!C:D,2,TRUE)+1</f>
        <v>62</v>
      </c>
      <c r="H296" s="78"/>
      <c r="I296" s="78">
        <f>SUM($D$2:D296)</f>
        <v>7167290</v>
      </c>
      <c r="J296" s="51">
        <f>INDEX(人物升级经验表!A:A,MATCH(任务经验!I296,人物升级经验表!C:C,1)+1,1)</f>
        <v>44</v>
      </c>
      <c r="K296" s="51">
        <f>I296-INDEX(人物升级经验表!C:C,MATCH(任务经验!I296,人物升级经验表!C:C,1),1)</f>
        <v>224796</v>
      </c>
      <c r="L296" s="51"/>
      <c r="M296" s="78">
        <f>IF(B296=0,1,2)</f>
        <v>2</v>
      </c>
      <c r="N296" s="78">
        <v>1.1</v>
      </c>
    </row>
    <row r="297" spans="1:14">
      <c r="A297" s="113">
        <v>183169</v>
      </c>
      <c r="B297" s="76">
        <f>(--INDEX(任务列表!A:B,MATCH(A297,任务列表!A:A,0),2))</f>
        <v>8551</v>
      </c>
      <c r="D297" s="107">
        <f>IF((--B297)=0,$W$263,(IF((--B297)=-1,0,$W$263*2)))*N297</f>
        <v>150260</v>
      </c>
      <c r="E297" s="107">
        <f>IF((--B297)=0,$Y$263,(IF((--B297)=-1,0,$Y$263*2)))*N297</f>
        <v>49280</v>
      </c>
      <c r="F297" s="107">
        <f>IF((--B297)=0,$Z$263,(IF((--B297)=-1,0,$Z$263*2)))*N297</f>
        <v>65120</v>
      </c>
      <c r="G297" s="53">
        <f>VLOOKUP(VLOOKUP($J$10+4-1,宠物升级表!$A:$C,3,FALSE)+SUM($F$10:F297),宠物升级表!C:D,2,TRUE)+1</f>
        <v>62</v>
      </c>
      <c r="H297" s="78"/>
      <c r="I297" s="78">
        <f>SUM($D$2:D297)</f>
        <v>7317550</v>
      </c>
      <c r="J297" s="51">
        <f>INDEX(人物升级经验表!A:A,MATCH(任务经验!I297,人物升级经验表!C:C,1)+1,1)</f>
        <v>44</v>
      </c>
      <c r="K297" s="51">
        <f>I297-INDEX(人物升级经验表!C:C,MATCH(任务经验!I297,人物升级经验表!C:C,1),1)</f>
        <v>375056</v>
      </c>
      <c r="L297" s="51"/>
      <c r="M297" s="78">
        <f>IF(B297=0,1,2)</f>
        <v>2</v>
      </c>
      <c r="N297" s="78">
        <v>1.1</v>
      </c>
    </row>
    <row r="298" spans="1:14">
      <c r="A298" s="113">
        <v>183170</v>
      </c>
      <c r="B298" s="76">
        <f>(--INDEX(任务列表!A:B,MATCH(A298,任务列表!A:A,0),2))</f>
        <v>0</v>
      </c>
      <c r="D298" s="107">
        <f>IF((--B298)=0,$W$263,(IF((--B298)=-1,0,$W$263*2)))*N298</f>
        <v>75130</v>
      </c>
      <c r="E298" s="107">
        <f>IF((--B298)=0,$Y$263,(IF((--B298)=-1,0,$Y$263*2)))*N298</f>
        <v>24640</v>
      </c>
      <c r="F298" s="107">
        <f>IF((--B298)=0,$Z$263,(IF((--B298)=-1,0,$Z$263*2)))*N298</f>
        <v>32560</v>
      </c>
      <c r="G298" s="53">
        <f>VLOOKUP(VLOOKUP($J$10+4-1,宠物升级表!$A:$C,3,FALSE)+SUM($F$10:F298),宠物升级表!C:D,2,TRUE)+1</f>
        <v>62</v>
      </c>
      <c r="H298" s="78"/>
      <c r="I298" s="78">
        <f>SUM($D$2:D298)</f>
        <v>7392680</v>
      </c>
      <c r="J298" s="51">
        <f>INDEX(人物升级经验表!A:A,MATCH(任务经验!I298,人物升级经验表!C:C,1)+1,1)</f>
        <v>44</v>
      </c>
      <c r="K298" s="51">
        <f>I298-INDEX(人物升级经验表!C:C,MATCH(任务经验!I298,人物升级经验表!C:C,1),1)</f>
        <v>450186</v>
      </c>
      <c r="L298" s="51"/>
      <c r="M298" s="78">
        <f>IF(B298=0,1,2)</f>
        <v>1</v>
      </c>
      <c r="N298" s="78">
        <v>1.1</v>
      </c>
    </row>
    <row r="299" spans="1:14">
      <c r="A299" s="113">
        <v>183171</v>
      </c>
      <c r="B299" s="76">
        <f>(--INDEX(任务列表!A:B,MATCH(A299,任务列表!A:A,0),2))</f>
        <v>0</v>
      </c>
      <c r="D299" s="107">
        <f>IF((--B299)=0,$W$263,(IF((--B299)=-1,0,$W$263*2)))*N299</f>
        <v>75130</v>
      </c>
      <c r="E299" s="107">
        <f>IF((--B299)=0,$Y$263,(IF((--B299)=-1,0,$Y$263*2)))*N299</f>
        <v>24640</v>
      </c>
      <c r="F299" s="107">
        <f>IF((--B299)=0,$Z$263,(IF((--B299)=-1,0,$Z$263*2)))*N299</f>
        <v>32560</v>
      </c>
      <c r="G299" s="53">
        <f>VLOOKUP(VLOOKUP($J$10+4-1,宠物升级表!$A:$C,3,FALSE)+SUM($F$10:F299),宠物升级表!C:D,2,TRUE)+1</f>
        <v>62</v>
      </c>
      <c r="H299" s="78"/>
      <c r="I299" s="78">
        <f>SUM($D$2:D299)</f>
        <v>7467810</v>
      </c>
      <c r="J299" s="51">
        <f>INDEX(人物升级经验表!A:A,MATCH(任务经验!I299,人物升级经验表!C:C,1)+1,1)</f>
        <v>44</v>
      </c>
      <c r="K299" s="51">
        <f>I299-INDEX(人物升级经验表!C:C,MATCH(任务经验!I299,人物升级经验表!C:C,1),1)</f>
        <v>525316</v>
      </c>
      <c r="L299" s="51"/>
      <c r="M299" s="78">
        <f>IF(B299=0,1,2)</f>
        <v>1</v>
      </c>
      <c r="N299" s="78">
        <v>1.1</v>
      </c>
    </row>
    <row r="300" spans="1:14">
      <c r="A300" s="113">
        <v>183172</v>
      </c>
      <c r="B300" s="76">
        <f>(--INDEX(任务列表!A:B,MATCH(A300,任务列表!A:A,0),2))</f>
        <v>0</v>
      </c>
      <c r="D300" s="107">
        <f>IF((--B300)=0,$W$263,(IF((--B300)=-1,0,$W$263*2)))*N300</f>
        <v>81960</v>
      </c>
      <c r="E300" s="107">
        <f>IF((--B300)=0,$Y$263,(IF((--B300)=-1,0,$Y$263*2)))*N300</f>
        <v>26880</v>
      </c>
      <c r="F300" s="107">
        <f>IF((--B300)=0,$Z$263,(IF((--B300)=-1,0,$Z$263*2)))*N300</f>
        <v>35520</v>
      </c>
      <c r="G300" s="53">
        <f>VLOOKUP(VLOOKUP($J$10+4-1,宠物升级表!$A:$C,3,FALSE)+SUM($F$10:F300),宠物升级表!C:D,2,TRUE)+1</f>
        <v>62</v>
      </c>
      <c r="H300" s="78"/>
      <c r="I300" s="78">
        <f>SUM($D$2:D300)</f>
        <v>7549770</v>
      </c>
      <c r="J300" s="51">
        <f>INDEX(人物升级经验表!A:A,MATCH(任务经验!I300,人物升级经验表!C:C,1)+1,1)</f>
        <v>44</v>
      </c>
      <c r="K300" s="51">
        <f>I300-INDEX(人物升级经验表!C:C,MATCH(任务经验!I300,人物升级经验表!C:C,1),1)</f>
        <v>607276</v>
      </c>
      <c r="L300" s="51"/>
      <c r="M300" s="78">
        <f>IF(B300=0,1,2)</f>
        <v>1</v>
      </c>
      <c r="N300" s="78">
        <v>1.2</v>
      </c>
    </row>
    <row r="301" spans="1:14">
      <c r="A301" s="113">
        <v>183173</v>
      </c>
      <c r="B301" s="76">
        <f>(--INDEX(任务列表!A:B,MATCH(A301,任务列表!A:A,0),2))</f>
        <v>0</v>
      </c>
      <c r="D301" s="107">
        <f>IF((--B301)=0,$W$263,(IF((--B301)=-1,0,$W$263*2)))*N301</f>
        <v>81960</v>
      </c>
      <c r="E301" s="107">
        <f>IF((--B301)=0,$Y$263,(IF((--B301)=-1,0,$Y$263*2)))*N301</f>
        <v>26880</v>
      </c>
      <c r="F301" s="107">
        <f>IF((--B301)=0,$Z$263,(IF((--B301)=-1,0,$Z$263*2)))*N301</f>
        <v>35520</v>
      </c>
      <c r="G301" s="53">
        <f>VLOOKUP(VLOOKUP($J$10+4-1,宠物升级表!$A:$C,3,FALSE)+SUM($F$10:F301),宠物升级表!C:D,2,TRUE)+1</f>
        <v>63</v>
      </c>
      <c r="H301" s="78"/>
      <c r="I301" s="78">
        <f>SUM($D$2:D301)</f>
        <v>7631730</v>
      </c>
      <c r="J301" s="51">
        <f>INDEX(人物升级经验表!A:A,MATCH(任务经验!I301,人物升级经验表!C:C,1)+1,1)</f>
        <v>44</v>
      </c>
      <c r="K301" s="51">
        <f>I301-INDEX(人物升级经验表!C:C,MATCH(任务经验!I301,人物升级经验表!C:C,1),1)</f>
        <v>689236</v>
      </c>
      <c r="L301" s="51"/>
      <c r="M301" s="78">
        <f>IF(B301=0,1,2)</f>
        <v>1</v>
      </c>
      <c r="N301" s="78">
        <v>1.2</v>
      </c>
    </row>
    <row r="302" spans="1:14">
      <c r="A302" s="113">
        <v>600044</v>
      </c>
      <c r="B302" s="76">
        <v>0</v>
      </c>
      <c r="D302" s="107">
        <f>IF((--B302)=0,$W$263,(IF((--B302)=-1,0,$W$263*2)))*N302</f>
        <v>81960</v>
      </c>
      <c r="E302" s="107">
        <f>IF((--B302)=0,$Y$263,(IF((--B302)=-1,0,$Y$263*2)))*N302</f>
        <v>26880</v>
      </c>
      <c r="F302" s="107">
        <f>IF((--B302)=0,$Z$263,(IF((--B302)=-1,0,$Z$263*2)))*N302</f>
        <v>35520</v>
      </c>
      <c r="G302" s="53">
        <f>VLOOKUP(VLOOKUP($J$10+4-1,宠物升级表!$A:$C,3,FALSE)+SUM($F$10:F302),宠物升级表!C:D,2,TRUE)+1</f>
        <v>63</v>
      </c>
      <c r="H302" s="78"/>
      <c r="I302" s="78">
        <f>SUM($D$2:D302)</f>
        <v>7713690</v>
      </c>
      <c r="J302" s="51">
        <f>INDEX(人物升级经验表!A:A,MATCH(任务经验!I302,人物升级经验表!C:C,1)+1,1)</f>
        <v>44</v>
      </c>
      <c r="K302" s="51">
        <f>I302-INDEX(人物升级经验表!C:C,MATCH(任务经验!I302,人物升级经验表!C:C,1),1)</f>
        <v>771196</v>
      </c>
      <c r="L302" s="51"/>
      <c r="M302" s="78">
        <f>IF(B302=0,1,2)</f>
        <v>1</v>
      </c>
      <c r="N302" s="78">
        <v>1.2</v>
      </c>
    </row>
    <row r="303" spans="1:14">
      <c r="A303" s="113">
        <v>600045</v>
      </c>
      <c r="B303" s="76">
        <v>0</v>
      </c>
      <c r="D303" s="107">
        <f>IF((--B303)=0,$W$263,(IF((--B303)=-1,0,$W$263*2)))*N303</f>
        <v>81960</v>
      </c>
      <c r="E303" s="107">
        <f>IF((--B303)=0,$Y$263,(IF((--B303)=-1,0,$Y$263*2)))*N303</f>
        <v>26880</v>
      </c>
      <c r="F303" s="107">
        <f>IF((--B303)=0,$Z$263,(IF((--B303)=-1,0,$Z$263*2)))*N303</f>
        <v>35520</v>
      </c>
      <c r="G303" s="53">
        <f>VLOOKUP(VLOOKUP($J$10+4-1,宠物升级表!$A:$C,3,FALSE)+SUM($F$10:F303),宠物升级表!C:D,2,TRUE)+1</f>
        <v>63</v>
      </c>
      <c r="H303" s="78"/>
      <c r="I303" s="78">
        <f>SUM($D$2:D303)</f>
        <v>7795650</v>
      </c>
      <c r="J303" s="51">
        <f>INDEX(人物升级经验表!A:A,MATCH(任务经验!I303,人物升级经验表!C:C,1)+1,1)</f>
        <v>44</v>
      </c>
      <c r="K303" s="51">
        <f>I303-INDEX(人物升级经验表!C:C,MATCH(任务经验!I303,人物升级经验表!C:C,1),1)</f>
        <v>853156</v>
      </c>
      <c r="L303" s="51"/>
      <c r="M303" s="78">
        <f>IF(B303=0,1,2)</f>
        <v>1</v>
      </c>
      <c r="N303" s="78">
        <v>1.2</v>
      </c>
    </row>
    <row r="304" spans="1:14">
      <c r="A304" s="113">
        <v>600046</v>
      </c>
      <c r="B304" s="76">
        <v>0</v>
      </c>
      <c r="D304" s="107">
        <f>IF((--B304)=0,$W$263,(IF((--B304)=-1,0,$W$263*2)))*N304</f>
        <v>81960</v>
      </c>
      <c r="E304" s="107">
        <f>IF((--B304)=0,$Y$263,(IF((--B304)=-1,0,$Y$263*2)))*N304</f>
        <v>26880</v>
      </c>
      <c r="F304" s="107">
        <f>IF((--B304)=0,$Z$263,(IF((--B304)=-1,0,$Z$263*2)))*N304</f>
        <v>35520</v>
      </c>
      <c r="G304" s="53">
        <f>VLOOKUP(VLOOKUP($J$10+4-1,宠物升级表!$A:$C,3,FALSE)+SUM($F$10:F304),宠物升级表!C:D,2,TRUE)+1</f>
        <v>63</v>
      </c>
      <c r="H304" s="78"/>
      <c r="I304" s="78">
        <f>SUM($D$2:D304)</f>
        <v>7877610</v>
      </c>
      <c r="J304" s="51">
        <f>INDEX(人物升级经验表!A:A,MATCH(任务经验!I304,人物升级经验表!C:C,1)+1,1)</f>
        <v>45</v>
      </c>
      <c r="K304" s="51">
        <f>I304-INDEX(人物升级经验表!C:C,MATCH(任务经验!I304,人物升级经验表!C:C,1),1)</f>
        <v>6632</v>
      </c>
      <c r="L304" s="51"/>
      <c r="M304" s="78">
        <f>IF(B304=0,1,2)</f>
        <v>1</v>
      </c>
      <c r="N304" s="78">
        <v>1.2</v>
      </c>
    </row>
    <row r="305" spans="1:14">
      <c r="A305" s="113">
        <v>600047</v>
      </c>
      <c r="B305" s="76">
        <v>8608</v>
      </c>
      <c r="D305" s="107">
        <f>IF((--B305)=0,$W$263,(IF((--B305)=-1,0,$W$263*2)))*N305</f>
        <v>163920</v>
      </c>
      <c r="E305" s="107">
        <f>IF((--B305)=0,$Y$263,(IF((--B305)=-1,0,$Y$263*2)))*N305</f>
        <v>53760</v>
      </c>
      <c r="F305" s="107">
        <f>IF((--B305)=0,$Z$263,(IF((--B305)=-1,0,$Z$263*2)))*N305</f>
        <v>71040</v>
      </c>
      <c r="G305" s="53">
        <f>VLOOKUP(VLOOKUP($J$10+4-1,宠物升级表!$A:$C,3,FALSE)+SUM($F$10:F305),宠物升级表!C:D,2,TRUE)+1</f>
        <v>63</v>
      </c>
      <c r="H305" s="78"/>
      <c r="I305" s="78">
        <f>SUM($D$2:D305)</f>
        <v>8041530</v>
      </c>
      <c r="J305" s="51">
        <f>INDEX(人物升级经验表!A:A,MATCH(任务经验!I305,人物升级经验表!C:C,1)+1,1)</f>
        <v>45</v>
      </c>
      <c r="K305" s="51">
        <f>I305-INDEX(人物升级经验表!C:C,MATCH(任务经验!I305,人物升级经验表!C:C,1),1)</f>
        <v>170552</v>
      </c>
      <c r="L305" s="51"/>
      <c r="M305" s="78">
        <f>IF(B305=0,1,2)</f>
        <v>2</v>
      </c>
      <c r="N305" s="78">
        <v>1.2</v>
      </c>
    </row>
    <row r="306" spans="1:14">
      <c r="A306" s="113">
        <v>600048</v>
      </c>
      <c r="B306" s="76">
        <v>0</v>
      </c>
      <c r="D306" s="107">
        <f>IF((--B306)=0,$W$263,(IF((--B306)=-1,0,$W$263*2)))*N306</f>
        <v>81960</v>
      </c>
      <c r="E306" s="107">
        <f>IF((--B306)=0,$Y$263,(IF((--B306)=-1,0,$Y$263*2)))*N306</f>
        <v>26880</v>
      </c>
      <c r="F306" s="107">
        <f>IF((--B306)=0,$Z$263,(IF((--B306)=-1,0,$Z$263*2)))*N306</f>
        <v>35520</v>
      </c>
      <c r="G306" s="53">
        <f>VLOOKUP(VLOOKUP($J$10+4-1,宠物升级表!$A:$C,3,FALSE)+SUM($F$10:F306),宠物升级表!C:D,2,TRUE)+1</f>
        <v>64</v>
      </c>
      <c r="H306" s="78"/>
      <c r="I306" s="78">
        <f>SUM($D$2:D306)</f>
        <v>8123490</v>
      </c>
      <c r="J306" s="51">
        <f>INDEX(人物升级经验表!A:A,MATCH(任务经验!I306,人物升级经验表!C:C,1)+1,1)</f>
        <v>45</v>
      </c>
      <c r="K306" s="51">
        <f>I306-INDEX(人物升级经验表!C:C,MATCH(任务经验!I306,人物升级经验表!C:C,1),1)</f>
        <v>252512</v>
      </c>
      <c r="L306" s="51"/>
      <c r="M306" s="78">
        <f>IF(B306=0,1,2)</f>
        <v>1</v>
      </c>
      <c r="N306" s="78">
        <v>1.2</v>
      </c>
    </row>
    <row r="307" spans="1:14">
      <c r="A307" s="113">
        <v>600049</v>
      </c>
      <c r="B307" s="76">
        <v>0</v>
      </c>
      <c r="D307" s="107">
        <f>IF((--B307)=0,$W$263,(IF((--B307)=-1,0,$W$263*2)))*N307</f>
        <v>81960</v>
      </c>
      <c r="E307" s="107">
        <f>IF((--B307)=0,$Y$263,(IF((--B307)=-1,0,$Y$263*2)))*N307</f>
        <v>26880</v>
      </c>
      <c r="F307" s="107">
        <f>IF((--B307)=0,$Z$263,(IF((--B307)=-1,0,$Z$263*2)))*N307</f>
        <v>35520</v>
      </c>
      <c r="G307" s="53">
        <f>VLOOKUP(VLOOKUP($J$10+4-1,宠物升级表!$A:$C,3,FALSE)+SUM($F$10:F307),宠物升级表!C:D,2,TRUE)+1</f>
        <v>64</v>
      </c>
      <c r="H307" s="78"/>
      <c r="I307" s="78">
        <f>SUM($D$2:D307)</f>
        <v>8205450</v>
      </c>
      <c r="J307" s="51">
        <f>INDEX(人物升级经验表!A:A,MATCH(任务经验!I307,人物升级经验表!C:C,1)+1,1)</f>
        <v>45</v>
      </c>
      <c r="K307" s="51">
        <f>I307-INDEX(人物升级经验表!C:C,MATCH(任务经验!I307,人物升级经验表!C:C,1),1)</f>
        <v>334472</v>
      </c>
      <c r="L307" s="51"/>
      <c r="M307" s="78">
        <f>IF(B307=0,1,2)</f>
        <v>1</v>
      </c>
      <c r="N307" s="78">
        <v>1.2</v>
      </c>
    </row>
    <row r="308" spans="1:14">
      <c r="A308" s="113">
        <v>600050</v>
      </c>
      <c r="B308" s="76">
        <v>8609</v>
      </c>
      <c r="D308" s="107">
        <f>IF((--B308)=0,$W$263,(IF((--B308)=-1,0,$W$263*2)))*N308</f>
        <v>163920</v>
      </c>
      <c r="E308" s="107">
        <f>IF((--B308)=0,$Y$263,(IF((--B308)=-1,0,$Y$263*2)))*N308</f>
        <v>53760</v>
      </c>
      <c r="F308" s="107">
        <f>IF((--B308)=0,$Z$263,(IF((--B308)=-1,0,$Z$263*2)))*N308</f>
        <v>71040</v>
      </c>
      <c r="G308" s="53">
        <f>VLOOKUP(VLOOKUP($J$10+4-1,宠物升级表!$A:$C,3,FALSE)+SUM($F$10:F308),宠物升级表!C:D,2,TRUE)+1</f>
        <v>64</v>
      </c>
      <c r="H308" s="78"/>
      <c r="I308" s="78">
        <f>SUM($D$2:D308)</f>
        <v>8369370</v>
      </c>
      <c r="J308" s="51">
        <f>INDEX(人物升级经验表!A:A,MATCH(任务经验!I308,人物升级经验表!C:C,1)+1,1)</f>
        <v>45</v>
      </c>
      <c r="K308" s="51">
        <f>I308-INDEX(人物升级经验表!C:C,MATCH(任务经验!I308,人物升级经验表!C:C,1),1)</f>
        <v>498392</v>
      </c>
      <c r="L308" s="51"/>
      <c r="M308" s="78">
        <f>IF(B308=0,1,2)</f>
        <v>2</v>
      </c>
      <c r="N308" s="78">
        <v>1.2</v>
      </c>
    </row>
    <row r="309" spans="1:14">
      <c r="A309" s="113">
        <v>600051</v>
      </c>
      <c r="B309" s="76">
        <v>0</v>
      </c>
      <c r="D309" s="107">
        <f>IF((--B309)=0,$W$263,(IF((--B309)=-1,0,$W$263*2)))*N309</f>
        <v>81960</v>
      </c>
      <c r="E309" s="107">
        <f>IF((--B309)=0,$Y$263,(IF((--B309)=-1,0,$Y$263*2)))*N309</f>
        <v>26880</v>
      </c>
      <c r="F309" s="107">
        <f>IF((--B309)=0,$Z$263,(IF((--B309)=-1,0,$Z$263*2)))*N309</f>
        <v>35520</v>
      </c>
      <c r="G309" s="53">
        <f>VLOOKUP(VLOOKUP($J$10+4-1,宠物升级表!$A:$C,3,FALSE)+SUM($F$10:F309),宠物升级表!C:D,2,TRUE)+1</f>
        <v>64</v>
      </c>
      <c r="H309" s="78"/>
      <c r="I309" s="78">
        <f>SUM($D$2:D309)</f>
        <v>8451330</v>
      </c>
      <c r="J309" s="51">
        <f>INDEX(人物升级经验表!A:A,MATCH(任务经验!I309,人物升级经验表!C:C,1)+1,1)</f>
        <v>45</v>
      </c>
      <c r="K309" s="51">
        <f>I309-INDEX(人物升级经验表!C:C,MATCH(任务经验!I309,人物升级经验表!C:C,1),1)</f>
        <v>580352</v>
      </c>
      <c r="L309" s="51"/>
      <c r="M309" s="78">
        <f>IF(B309=0,1,2)</f>
        <v>1</v>
      </c>
      <c r="N309" s="78">
        <v>1.2</v>
      </c>
    </row>
    <row r="310" s="42" customFormat="1" spans="1:14">
      <c r="A310" s="61">
        <v>183131</v>
      </c>
      <c r="B310" s="61">
        <v>-1</v>
      </c>
      <c r="C310" s="111"/>
      <c r="D310" s="112">
        <f>IF((--B310)=0,$W$205,(IF((--B310)=-1,0,$X$205)))*N310</f>
        <v>0</v>
      </c>
      <c r="E310" s="112">
        <f t="shared" ref="E310" si="68">(--$Y$205)*M310*N310</f>
        <v>0</v>
      </c>
      <c r="F310" s="112">
        <f>IF((--B310)=0,$Z$205,(IF((--B310)=-1,0,$Z$205*2)))*N310</f>
        <v>0</v>
      </c>
      <c r="G310" s="112">
        <f>VLOOKUP(VLOOKUP($J$10+4-1,宠物升级表!$A:$C,3,FALSE)+SUM($F$10:F310),宠物升级表!C:D,2,TRUE)+1</f>
        <v>64</v>
      </c>
      <c r="H310" s="112" t="s">
        <v>61</v>
      </c>
      <c r="I310" s="112">
        <f>SUM($D$2:D310)</f>
        <v>8451330</v>
      </c>
      <c r="J310" s="112">
        <f>INDEX(人物升级经验表!A:A,MATCH(任务经验!I310,人物升级经验表!C:C,1)+1,1)</f>
        <v>45</v>
      </c>
      <c r="K310" s="112">
        <f>I310-INDEX(人物升级经验表!C:C,MATCH(任务经验!I310,人物升级经验表!C:C,1),1)</f>
        <v>580352</v>
      </c>
      <c r="L310" s="112"/>
      <c r="M310" s="112">
        <f t="shared" ref="M310:M362" si="69">IF((--B310)=0,1,IF((--B310)=-1,0,2))</f>
        <v>0</v>
      </c>
      <c r="N310" s="112"/>
    </row>
    <row r="311" spans="1:14">
      <c r="A311" s="28">
        <v>183230</v>
      </c>
      <c r="B311" s="76">
        <f>(--INDEX(任务列表!A:B,MATCH(A311,任务列表!A:A,0),2))</f>
        <v>0</v>
      </c>
      <c r="D311" s="107">
        <f>IF((--B311)=0,$W$313,(IF((--B311)=-1,0,$W$313*2)))*N311</f>
        <v>122080</v>
      </c>
      <c r="E311" s="107">
        <f>IF((--B311)=0,$Y$313,(IF((--B311)=-1,0,$Y$313*2)))*N311</f>
        <v>26640</v>
      </c>
      <c r="F311" s="107">
        <f>IF((--B311)=0,$Z$313,(IF((--B311)=-1,0,$Z$313*2)))*N311</f>
        <v>28880</v>
      </c>
      <c r="G311" s="53">
        <f>VLOOKUP(VLOOKUP($J$10+4-1,宠物升级表!$A:$C,3,FALSE)+SUM($F$10:F311),宠物升级表!C:D,2,TRUE)+1</f>
        <v>64</v>
      </c>
      <c r="H311" s="78"/>
      <c r="I311" s="78">
        <f>SUM($D$2:D311)</f>
        <v>8573410</v>
      </c>
      <c r="J311" s="51">
        <f>INDEX(人物升级经验表!A:A,MATCH(任务经验!I311,人物升级经验表!C:C,1)+1,1)</f>
        <v>45</v>
      </c>
      <c r="K311" s="51">
        <f>I311-INDEX(人物升级经验表!C:C,MATCH(任务经验!I311,人物升级经验表!C:C,1),1)</f>
        <v>702432</v>
      </c>
      <c r="L311" s="51"/>
      <c r="M311" s="78">
        <f>IF((--B311)=0,1,IF((--B311)=-1,0,2))</f>
        <v>1</v>
      </c>
      <c r="N311" s="78">
        <v>0.8</v>
      </c>
    </row>
    <row r="312" spans="1:26">
      <c r="A312" s="28">
        <v>183231</v>
      </c>
      <c r="B312" s="76">
        <f>(--INDEX(任务列表!A:B,MATCH(A312,任务列表!A:A,0),2))</f>
        <v>0</v>
      </c>
      <c r="D312" s="107">
        <f t="shared" ref="D312:D361" si="70">IF((--B312)=0,$W$313,(IF((--B312)=-1,0,$W$313*2)))*N312</f>
        <v>122080</v>
      </c>
      <c r="E312" s="107">
        <f t="shared" ref="E312:E361" si="71">IF((--B312)=0,$Y$313,(IF((--B312)=-1,0,$Y$313*2)))*N312</f>
        <v>26640</v>
      </c>
      <c r="F312" s="107">
        <f t="shared" ref="F312:F361" si="72">IF((--B312)=0,$Z$313,(IF((--B312)=-1,0,$Z$313*2)))*N312</f>
        <v>28880</v>
      </c>
      <c r="G312" s="53">
        <f>VLOOKUP(VLOOKUP($J$10+4-1,宠物升级表!$A:$C,3,FALSE)+SUM($F$10:F312),宠物升级表!C:D,2,TRUE)+1</f>
        <v>65</v>
      </c>
      <c r="H312" s="78"/>
      <c r="I312" s="78">
        <f>SUM($D$2:D312)</f>
        <v>8695490</v>
      </c>
      <c r="J312" s="51">
        <f>INDEX(人物升级经验表!A:A,MATCH(任务经验!I312,人物升级经验表!C:C,1)+1,1)</f>
        <v>45</v>
      </c>
      <c r="K312" s="51">
        <f>I312-INDEX(人物升级经验表!C:C,MATCH(任务经验!I312,人物升级经验表!C:C,1),1)</f>
        <v>824512</v>
      </c>
      <c r="L312" s="51"/>
      <c r="M312" s="78">
        <f>IF((--B312)=0,1,IF((--B312)=-1,0,2))</f>
        <v>1</v>
      </c>
      <c r="N312" s="78">
        <v>0.8</v>
      </c>
      <c r="Q312" s="110" t="s">
        <v>48</v>
      </c>
      <c r="R312" s="110" t="s">
        <v>49</v>
      </c>
      <c r="S312" s="110" t="s">
        <v>50</v>
      </c>
      <c r="T312" s="110" t="s">
        <v>57</v>
      </c>
      <c r="U312" s="110" t="s">
        <v>18</v>
      </c>
      <c r="V312" s="110" t="s">
        <v>52</v>
      </c>
      <c r="W312" s="110" t="s">
        <v>31</v>
      </c>
      <c r="X312" s="110" t="s">
        <v>54</v>
      </c>
      <c r="Y312" s="110" t="s">
        <v>32</v>
      </c>
      <c r="Z312" s="110" t="s">
        <v>58</v>
      </c>
    </row>
    <row r="313" spans="1:26">
      <c r="A313" s="28">
        <v>183232</v>
      </c>
      <c r="B313" s="76">
        <f>(--INDEX(任务列表!A:B,MATCH(A313,任务列表!A:A,0),2))</f>
        <v>0</v>
      </c>
      <c r="D313" s="107">
        <f>IF((--B313)=0,$W$313,(IF((--B313)=-1,0,$W$313*2)))*N313</f>
        <v>122080</v>
      </c>
      <c r="E313" s="107">
        <f>IF((--B313)=0,$Y$313,(IF((--B313)=-1,0,$Y$313*2)))*N313</f>
        <v>26640</v>
      </c>
      <c r="F313" s="107">
        <f>IF((--B313)=0,$Z$313,(IF((--B313)=-1,0,$Z$313*2)))*N313</f>
        <v>28880</v>
      </c>
      <c r="G313" s="53">
        <f>VLOOKUP(VLOOKUP($J$10+4-1,宠物升级表!$A:$C,3,FALSE)+SUM($F$10:F313),宠物升级表!C:D,2,TRUE)+1</f>
        <v>65</v>
      </c>
      <c r="H313" s="78"/>
      <c r="I313" s="78">
        <f>SUM($D$2:D313)</f>
        <v>8817570</v>
      </c>
      <c r="J313" s="51">
        <f>INDEX(人物升级经验表!A:A,MATCH(任务经验!I313,人物升级经验表!C:C,1)+1,1)</f>
        <v>45</v>
      </c>
      <c r="K313" s="51">
        <f>I313-INDEX(人物升级经验表!C:C,MATCH(任务经验!I313,人物升级经验表!C:C,1),1)</f>
        <v>946592</v>
      </c>
      <c r="L313" s="51"/>
      <c r="M313" s="78">
        <f>IF((--B313)=0,1,IF((--B313)=-1,0,2))</f>
        <v>1</v>
      </c>
      <c r="N313" s="78">
        <v>0.8</v>
      </c>
      <c r="Q313" s="110">
        <v>60</v>
      </c>
      <c r="R313" s="110">
        <v>10224000</v>
      </c>
      <c r="S313" s="110">
        <v>2233500</v>
      </c>
      <c r="T313" s="110">
        <v>2419450</v>
      </c>
      <c r="U313" s="110">
        <f>COUNTA(A311:A361)</f>
        <v>51</v>
      </c>
      <c r="V313" s="110">
        <f>SUM(M310:M361)</f>
        <v>67</v>
      </c>
      <c r="W313" s="110">
        <f>ROUND(R313/V313,-2)</f>
        <v>152600</v>
      </c>
      <c r="X313" s="110">
        <f>ROUND(R313/V313*2,-2)</f>
        <v>305200</v>
      </c>
      <c r="Y313" s="110">
        <f>ROUND(S313/V313,-2)</f>
        <v>33300</v>
      </c>
      <c r="Z313" s="110">
        <f>ROUND(T313/V313,-2)</f>
        <v>36100</v>
      </c>
    </row>
    <row r="314" spans="1:22">
      <c r="A314" s="28">
        <v>183233</v>
      </c>
      <c r="B314" s="76">
        <f>(--INDEX(任务列表!A:B,MATCH(A314,任务列表!A:A,0),2))</f>
        <v>8560</v>
      </c>
      <c r="D314" s="107">
        <f>IF((--B314)=0,$W$313,(IF((--B314)=-1,0,$W$313*2)))*N314</f>
        <v>244160</v>
      </c>
      <c r="E314" s="107">
        <f>IF((--B314)=0,$Y$313,(IF((--B314)=-1,0,$Y$313*2)))*N314</f>
        <v>53280</v>
      </c>
      <c r="F314" s="107">
        <f>IF((--B314)=0,$Z$313,(IF((--B314)=-1,0,$Z$313*2)))*N314</f>
        <v>57760</v>
      </c>
      <c r="G314" s="53">
        <f>VLOOKUP(VLOOKUP($J$10+4-1,宠物升级表!$A:$C,3,FALSE)+SUM($F$10:F314),宠物升级表!C:D,2,TRUE)+1</f>
        <v>65</v>
      </c>
      <c r="H314" s="78"/>
      <c r="I314" s="78">
        <f>SUM($D$2:D314)</f>
        <v>9061730</v>
      </c>
      <c r="J314" s="51">
        <f>INDEX(人物升级经验表!A:A,MATCH(任务经验!I314,人物升级经验表!C:C,1)+1,1)</f>
        <v>46</v>
      </c>
      <c r="K314" s="51">
        <f>I314-INDEX(人物升级经验表!C:C,MATCH(任务经验!I314,人物升级经验表!C:C,1),1)</f>
        <v>198571</v>
      </c>
      <c r="L314" s="51"/>
      <c r="M314" s="78">
        <f>IF((--B314)=0,1,IF((--B314)=-1,0,2))</f>
        <v>2</v>
      </c>
      <c r="N314" s="78">
        <v>0.8</v>
      </c>
      <c r="T314" s="114"/>
      <c r="U314" s="46">
        <f>U313-V314</f>
        <v>35</v>
      </c>
      <c r="V314" s="46">
        <v>16</v>
      </c>
    </row>
    <row r="315" spans="1:14">
      <c r="A315" s="28">
        <v>183234</v>
      </c>
      <c r="B315" s="76">
        <f>(--INDEX(任务列表!A:B,MATCH(A315,任务列表!A:A,0),2))</f>
        <v>0</v>
      </c>
      <c r="D315" s="107">
        <f>IF((--B315)=0,$W$313,(IF((--B315)=-1,0,$W$313*2)))*N315</f>
        <v>122080</v>
      </c>
      <c r="E315" s="107">
        <f>IF((--B315)=0,$Y$313,(IF((--B315)=-1,0,$Y$313*2)))*N315</f>
        <v>26640</v>
      </c>
      <c r="F315" s="107">
        <f>IF((--B315)=0,$Z$313,(IF((--B315)=-1,0,$Z$313*2)))*N315</f>
        <v>28880</v>
      </c>
      <c r="G315" s="53">
        <f>VLOOKUP(VLOOKUP($J$10+4-1,宠物升级表!$A:$C,3,FALSE)+SUM($F$10:F315),宠物升级表!C:D,2,TRUE)+1</f>
        <v>65</v>
      </c>
      <c r="H315" s="78"/>
      <c r="I315" s="78">
        <f>SUM($D$2:D315)</f>
        <v>9183810</v>
      </c>
      <c r="J315" s="51">
        <f>INDEX(人物升级经验表!A:A,MATCH(任务经验!I315,人物升级经验表!C:C,1)+1,1)</f>
        <v>46</v>
      </c>
      <c r="K315" s="51">
        <f>I315-INDEX(人物升级经验表!C:C,MATCH(任务经验!I315,人物升级经验表!C:C,1),1)</f>
        <v>320651</v>
      </c>
      <c r="L315" s="51"/>
      <c r="M315" s="78">
        <f>IF((--B315)=0,1,IF((--B315)=-1,0,2))</f>
        <v>1</v>
      </c>
      <c r="N315" s="78">
        <v>0.8</v>
      </c>
    </row>
    <row r="316" spans="1:19">
      <c r="A316" s="28">
        <v>183235</v>
      </c>
      <c r="B316" s="76">
        <f>(--INDEX(任务列表!A:B,MATCH(A316,任务列表!A:A,0),2))</f>
        <v>0</v>
      </c>
      <c r="D316" s="107">
        <f>IF((--B316)=0,$W$313,(IF((--B316)=-1,0,$W$313*2)))*N316</f>
        <v>122080</v>
      </c>
      <c r="E316" s="107">
        <f>IF((--B316)=0,$Y$313,(IF((--B316)=-1,0,$Y$313*2)))*N316</f>
        <v>26640</v>
      </c>
      <c r="F316" s="107">
        <f>IF((--B316)=0,$Z$313,(IF((--B316)=-1,0,$Z$313*2)))*N316</f>
        <v>28880</v>
      </c>
      <c r="G316" s="53">
        <f>VLOOKUP(VLOOKUP($J$10+4-1,宠物升级表!$A:$C,3,FALSE)+SUM($F$10:F316),宠物升级表!C:D,2,TRUE)+1</f>
        <v>65</v>
      </c>
      <c r="H316" s="78"/>
      <c r="I316" s="78">
        <f>SUM($D$2:D316)</f>
        <v>9305890</v>
      </c>
      <c r="J316" s="51">
        <f>INDEX(人物升级经验表!A:A,MATCH(任务经验!I316,人物升级经验表!C:C,1)+1,1)</f>
        <v>46</v>
      </c>
      <c r="K316" s="51">
        <f>I316-INDEX(人物升级经验表!C:C,MATCH(任务经验!I316,人物升级经验表!C:C,1),1)</f>
        <v>442731</v>
      </c>
      <c r="L316" s="51"/>
      <c r="M316" s="78">
        <f>IF((--B316)=0,1,IF((--B316)=-1,0,2))</f>
        <v>1</v>
      </c>
      <c r="N316" s="78">
        <v>0.8</v>
      </c>
      <c r="S316" s="115"/>
    </row>
    <row r="317" spans="1:14">
      <c r="A317" s="28">
        <v>183236</v>
      </c>
      <c r="B317" s="76">
        <f>(--INDEX(任务列表!A:B,MATCH(A317,任务列表!A:A,0),2))</f>
        <v>8561</v>
      </c>
      <c r="D317" s="107">
        <f>IF((--B317)=0,$W$313,(IF((--B317)=-1,0,$W$313*2)))*N317</f>
        <v>244160</v>
      </c>
      <c r="E317" s="107">
        <f>IF((--B317)=0,$Y$313,(IF((--B317)=-1,0,$Y$313*2)))*N317</f>
        <v>53280</v>
      </c>
      <c r="F317" s="107">
        <f>IF((--B317)=0,$Z$313,(IF((--B317)=-1,0,$Z$313*2)))*N317</f>
        <v>57760</v>
      </c>
      <c r="G317" s="53">
        <f>VLOOKUP(VLOOKUP($J$10+4-1,宠物升级表!$A:$C,3,FALSE)+SUM($F$10:F317),宠物升级表!C:D,2,TRUE)+1</f>
        <v>66</v>
      </c>
      <c r="H317" s="78"/>
      <c r="I317" s="78">
        <f>SUM($D$2:D317)</f>
        <v>9550050</v>
      </c>
      <c r="J317" s="51">
        <f>INDEX(人物升级经验表!A:A,MATCH(任务经验!I317,人物升级经验表!C:C,1)+1,1)</f>
        <v>46</v>
      </c>
      <c r="K317" s="51">
        <f>I317-INDEX(人物升级经验表!C:C,MATCH(任务经验!I317,人物升级经验表!C:C,1),1)</f>
        <v>686891</v>
      </c>
      <c r="L317" s="51"/>
      <c r="M317" s="78">
        <f>IF((--B317)=0,1,IF((--B317)=-1,0,2))</f>
        <v>2</v>
      </c>
      <c r="N317" s="78">
        <v>0.8</v>
      </c>
    </row>
    <row r="318" spans="1:14">
      <c r="A318" s="28">
        <v>183237</v>
      </c>
      <c r="B318" s="76">
        <f>(--INDEX(任务列表!A:B,MATCH(A318,任务列表!A:A,0),2))</f>
        <v>0</v>
      </c>
      <c r="D318" s="107">
        <f>IF((--B318)=0,$W$313,(IF((--B318)=-1,0,$W$313*2)))*N318</f>
        <v>122080</v>
      </c>
      <c r="E318" s="107">
        <f>IF((--B318)=0,$Y$313,(IF((--B318)=-1,0,$Y$313*2)))*N318</f>
        <v>26640</v>
      </c>
      <c r="F318" s="107">
        <f>IF((--B318)=0,$Z$313,(IF((--B318)=-1,0,$Z$313*2)))*N318</f>
        <v>28880</v>
      </c>
      <c r="G318" s="53">
        <f>VLOOKUP(VLOOKUP($J$10+4-1,宠物升级表!$A:$C,3,FALSE)+SUM($F$10:F318),宠物升级表!C:D,2,TRUE)+1</f>
        <v>66</v>
      </c>
      <c r="H318" s="78"/>
      <c r="I318" s="78">
        <f>SUM($D$2:D318)</f>
        <v>9672130</v>
      </c>
      <c r="J318" s="51">
        <f>INDEX(人物升级经验表!A:A,MATCH(任务经验!I318,人物升级经验表!C:C,1)+1,1)</f>
        <v>46</v>
      </c>
      <c r="K318" s="51">
        <f>I318-INDEX(人物升级经验表!C:C,MATCH(任务经验!I318,人物升级经验表!C:C,1),1)</f>
        <v>808971</v>
      </c>
      <c r="L318" s="51"/>
      <c r="M318" s="78">
        <f>IF((--B318)=0,1,IF((--B318)=-1,0,2))</f>
        <v>1</v>
      </c>
      <c r="N318" s="78">
        <v>0.8</v>
      </c>
    </row>
    <row r="319" spans="1:14">
      <c r="A319" s="28">
        <v>183238</v>
      </c>
      <c r="B319" s="76">
        <f>(--INDEX(任务列表!A:B,MATCH(A319,任务列表!A:A,0),2))</f>
        <v>8562</v>
      </c>
      <c r="D319" s="107">
        <f>IF((--B319)=0,$W$313,(IF((--B319)=-1,0,$W$313*2)))*N319</f>
        <v>244160</v>
      </c>
      <c r="E319" s="107">
        <f>IF((--B319)=0,$Y$313,(IF((--B319)=-1,0,$Y$313*2)))*N319</f>
        <v>53280</v>
      </c>
      <c r="F319" s="107">
        <f>IF((--B319)=0,$Z$313,(IF((--B319)=-1,0,$Z$313*2)))*N319</f>
        <v>57760</v>
      </c>
      <c r="G319" s="53">
        <f>VLOOKUP(VLOOKUP($J$10+4-1,宠物升级表!$A:$C,3,FALSE)+SUM($F$10:F319),宠物升级表!C:D,2,TRUE)+1</f>
        <v>66</v>
      </c>
      <c r="H319" s="78"/>
      <c r="I319" s="78">
        <f>SUM($D$2:D319)</f>
        <v>9916290</v>
      </c>
      <c r="J319" s="51">
        <f>INDEX(人物升级经验表!A:A,MATCH(任务经验!I319,人物升级经验表!C:C,1)+1,1)</f>
        <v>46</v>
      </c>
      <c r="K319" s="51">
        <f>I319-INDEX(人物升级经验表!C:C,MATCH(任务经验!I319,人物升级经验表!C:C,1),1)</f>
        <v>1053131</v>
      </c>
      <c r="L319" s="51"/>
      <c r="M319" s="78">
        <f>IF((--B319)=0,1,IF((--B319)=-1,0,2))</f>
        <v>2</v>
      </c>
      <c r="N319" s="78">
        <v>0.8</v>
      </c>
    </row>
    <row r="320" spans="1:17">
      <c r="A320" s="28">
        <v>183239</v>
      </c>
      <c r="B320" s="76">
        <f>(--INDEX(任务列表!A:B,MATCH(A320,任务列表!A:A,0),2))</f>
        <v>0</v>
      </c>
      <c r="D320" s="107">
        <f>IF((--B320)=0,$W$313,(IF((--B320)=-1,0,$W$313*2)))*N320</f>
        <v>122080</v>
      </c>
      <c r="E320" s="107">
        <f>IF((--B320)=0,$Y$313,(IF((--B320)=-1,0,$Y$313*2)))*N320</f>
        <v>26640</v>
      </c>
      <c r="F320" s="107">
        <f>IF((--B320)=0,$Z$313,(IF((--B320)=-1,0,$Z$313*2)))*N320</f>
        <v>28880</v>
      </c>
      <c r="G320" s="53">
        <f>VLOOKUP(VLOOKUP($J$10+4-1,宠物升级表!$A:$C,3,FALSE)+SUM($F$10:F320),宠物升级表!C:D,2,TRUE)+1</f>
        <v>66</v>
      </c>
      <c r="H320" s="78"/>
      <c r="I320" s="78">
        <f>SUM($D$2:D320)</f>
        <v>10038370</v>
      </c>
      <c r="J320" s="51">
        <f>INDEX(人物升级经验表!A:A,MATCH(任务经验!I320,人物升级经验表!C:C,1)+1,1)</f>
        <v>47</v>
      </c>
      <c r="K320" s="51">
        <f>I320-INDEX(人物升级经验表!C:C,MATCH(任务经验!I320,人物升级经验表!C:C,1),1)</f>
        <v>116792</v>
      </c>
      <c r="L320" s="51"/>
      <c r="M320" s="78">
        <f>IF((--B320)=0,1,IF((--B320)=-1,0,2))</f>
        <v>1</v>
      </c>
      <c r="N320" s="78">
        <v>0.8</v>
      </c>
      <c r="Q320" s="116"/>
    </row>
    <row r="321" spans="1:14">
      <c r="A321" s="28">
        <v>183240</v>
      </c>
      <c r="B321" s="76">
        <f>(--INDEX(任务列表!A:B,MATCH(A321,任务列表!A:A,0),2))</f>
        <v>0</v>
      </c>
      <c r="D321" s="107">
        <f>IF((--B321)=0,$W$313,(IF((--B321)=-1,0,$W$313*2)))*N321</f>
        <v>137340</v>
      </c>
      <c r="E321" s="107">
        <f>IF((--B321)=0,$Y$313,(IF((--B321)=-1,0,$Y$313*2)))*N321</f>
        <v>29970</v>
      </c>
      <c r="F321" s="107">
        <f>IF((--B321)=0,$Z$313,(IF((--B321)=-1,0,$Z$313*2)))*N321</f>
        <v>32490</v>
      </c>
      <c r="G321" s="53">
        <f>VLOOKUP(VLOOKUP($J$10+4-1,宠物升级表!$A:$C,3,FALSE)+SUM($F$10:F321),宠物升级表!C:D,2,TRUE)+1</f>
        <v>66</v>
      </c>
      <c r="H321" s="78"/>
      <c r="I321" s="78">
        <f>SUM($D$2:D321)</f>
        <v>10175710</v>
      </c>
      <c r="J321" s="51">
        <f>INDEX(人物升级经验表!A:A,MATCH(任务经验!I321,人物升级经验表!C:C,1)+1,1)</f>
        <v>47</v>
      </c>
      <c r="K321" s="51">
        <f>I321-INDEX(人物升级经验表!C:C,MATCH(任务经验!I321,人物升级经验表!C:C,1),1)</f>
        <v>254132</v>
      </c>
      <c r="L321" s="51"/>
      <c r="M321" s="78">
        <f>IF((--B321)=0,1,IF((--B321)=-1,0,2))</f>
        <v>1</v>
      </c>
      <c r="N321" s="78">
        <v>0.9</v>
      </c>
    </row>
    <row r="322" spans="1:20">
      <c r="A322" s="28">
        <v>183241</v>
      </c>
      <c r="B322" s="76">
        <f>(--INDEX(任务列表!A:B,MATCH(A322,任务列表!A:A,0),2))</f>
        <v>8563</v>
      </c>
      <c r="D322" s="107">
        <f>IF((--B322)=0,$W$313,(IF((--B322)=-1,0,$W$313*2)))*N322</f>
        <v>274680</v>
      </c>
      <c r="E322" s="107">
        <f>IF((--B322)=0,$Y$313,(IF((--B322)=-1,0,$Y$313*2)))*N322</f>
        <v>59940</v>
      </c>
      <c r="F322" s="107">
        <f>IF((--B322)=0,$Z$313,(IF((--B322)=-1,0,$Z$313*2)))*N322</f>
        <v>64980</v>
      </c>
      <c r="G322" s="53">
        <f>VLOOKUP(VLOOKUP($J$10+4-1,宠物升级表!$A:$C,3,FALSE)+SUM($F$10:F322),宠物升级表!C:D,2,TRUE)+1</f>
        <v>67</v>
      </c>
      <c r="H322" s="78"/>
      <c r="I322" s="78">
        <f>SUM($D$2:D322)</f>
        <v>10450390</v>
      </c>
      <c r="J322" s="51">
        <f>INDEX(人物升级经验表!A:A,MATCH(任务经验!I322,人物升级经验表!C:C,1)+1,1)</f>
        <v>47</v>
      </c>
      <c r="K322" s="51">
        <f>I322-INDEX(人物升级经验表!C:C,MATCH(任务经验!I322,人物升级经验表!C:C,1),1)</f>
        <v>528812</v>
      </c>
      <c r="L322" s="51"/>
      <c r="M322" s="78">
        <f>IF((--B322)=0,1,IF((--B322)=-1,0,2))</f>
        <v>2</v>
      </c>
      <c r="N322" s="78">
        <v>0.9</v>
      </c>
      <c r="R322" s="46">
        <v>0.8</v>
      </c>
      <c r="S322" s="46">
        <v>7</v>
      </c>
      <c r="T322" s="46">
        <v>3</v>
      </c>
    </row>
    <row r="323" spans="1:20">
      <c r="A323" s="28">
        <v>183242</v>
      </c>
      <c r="B323" s="76">
        <f>(--INDEX(任务列表!A:B,MATCH(A323,任务列表!A:A,0),2))</f>
        <v>0</v>
      </c>
      <c r="D323" s="107">
        <f>IF((--B323)=0,$W$313,(IF((--B323)=-1,0,$W$313*2)))*N323</f>
        <v>137340</v>
      </c>
      <c r="E323" s="107">
        <f>IF((--B323)=0,$Y$313,(IF((--B323)=-1,0,$Y$313*2)))*N323</f>
        <v>29970</v>
      </c>
      <c r="F323" s="107">
        <f>IF((--B323)=0,$Z$313,(IF((--B323)=-1,0,$Z$313*2)))*N323</f>
        <v>32490</v>
      </c>
      <c r="G323" s="53">
        <f>VLOOKUP(VLOOKUP($J$10+4-1,宠物升级表!$A:$C,3,FALSE)+SUM($F$10:F323),宠物升级表!C:D,2,TRUE)+1</f>
        <v>67</v>
      </c>
      <c r="H323" s="78"/>
      <c r="I323" s="78">
        <f>SUM($D$2:D323)</f>
        <v>10587730</v>
      </c>
      <c r="J323" s="51">
        <f>INDEX(人物升级经验表!A:A,MATCH(任务经验!I323,人物升级经验表!C:C,1)+1,1)</f>
        <v>47</v>
      </c>
      <c r="K323" s="51">
        <f>I323-INDEX(人物升级经验表!C:C,MATCH(任务经验!I323,人物升级经验表!C:C,1),1)</f>
        <v>666152</v>
      </c>
      <c r="L323" s="51"/>
      <c r="M323" s="78">
        <f>IF((--B323)=0,1,IF((--B323)=-1,0,2))</f>
        <v>1</v>
      </c>
      <c r="N323" s="78">
        <v>0.9</v>
      </c>
      <c r="R323" s="46">
        <v>0.9</v>
      </c>
      <c r="S323" s="46">
        <v>7</v>
      </c>
      <c r="T323" s="46">
        <v>3</v>
      </c>
    </row>
    <row r="324" spans="1:20">
      <c r="A324" s="28">
        <v>183243</v>
      </c>
      <c r="B324" s="76">
        <f>(--INDEX(任务列表!A:B,MATCH(A324,任务列表!A:A,0),2))</f>
        <v>0</v>
      </c>
      <c r="D324" s="107">
        <f>IF((--B324)=0,$W$313,(IF((--B324)=-1,0,$W$313*2)))*N324</f>
        <v>137340</v>
      </c>
      <c r="E324" s="107">
        <f>IF((--B324)=0,$Y$313,(IF((--B324)=-1,0,$Y$313*2)))*N324</f>
        <v>29970</v>
      </c>
      <c r="F324" s="107">
        <f>IF((--B324)=0,$Z$313,(IF((--B324)=-1,0,$Z$313*2)))*N324</f>
        <v>32490</v>
      </c>
      <c r="G324" s="53">
        <f>VLOOKUP(VLOOKUP($J$10+4-1,宠物升级表!$A:$C,3,FALSE)+SUM($F$10:F324),宠物升级表!C:D,2,TRUE)+1</f>
        <v>67</v>
      </c>
      <c r="H324" s="78"/>
      <c r="I324" s="78">
        <f>SUM($D$2:D324)</f>
        <v>10725070</v>
      </c>
      <c r="J324" s="51">
        <f>INDEX(人物升级经验表!A:A,MATCH(任务经验!I324,人物升级经验表!C:C,1)+1,1)</f>
        <v>47</v>
      </c>
      <c r="K324" s="51">
        <f>I324-INDEX(人物升级经验表!C:C,MATCH(任务经验!I324,人物升级经验表!C:C,1),1)</f>
        <v>803492</v>
      </c>
      <c r="L324" s="51"/>
      <c r="M324" s="78">
        <f>IF((--B324)=0,1,IF((--B324)=-1,0,2))</f>
        <v>1</v>
      </c>
      <c r="N324" s="78">
        <v>0.9</v>
      </c>
      <c r="R324" s="105">
        <v>1</v>
      </c>
      <c r="S324" s="46">
        <v>7</v>
      </c>
      <c r="T324" s="46">
        <v>4</v>
      </c>
    </row>
    <row r="325" spans="1:20">
      <c r="A325" s="28">
        <v>183244</v>
      </c>
      <c r="B325" s="76">
        <f>(--INDEX(任务列表!A:B,MATCH(A325,任务列表!A:A,0),2))</f>
        <v>0</v>
      </c>
      <c r="D325" s="107">
        <f>IF((--B325)=0,$W$313,(IF((--B325)=-1,0,$W$313*2)))*N325</f>
        <v>137340</v>
      </c>
      <c r="E325" s="107">
        <f>IF((--B325)=0,$Y$313,(IF((--B325)=-1,0,$Y$313*2)))*N325</f>
        <v>29970</v>
      </c>
      <c r="F325" s="107">
        <f>IF((--B325)=0,$Z$313,(IF((--B325)=-1,0,$Z$313*2)))*N325</f>
        <v>32490</v>
      </c>
      <c r="G325" s="53">
        <f>VLOOKUP(VLOOKUP($J$10+4-1,宠物升级表!$A:$C,3,FALSE)+SUM($F$10:F325),宠物升级表!C:D,2,TRUE)+1</f>
        <v>67</v>
      </c>
      <c r="H325" s="78"/>
      <c r="I325" s="78">
        <f>SUM($D$2:D325)</f>
        <v>10862410</v>
      </c>
      <c r="J325" s="51">
        <f>INDEX(人物升级经验表!A:A,MATCH(任务经验!I325,人物升级经验表!C:C,1)+1,1)</f>
        <v>47</v>
      </c>
      <c r="K325" s="51">
        <f>I325-INDEX(人物升级经验表!C:C,MATCH(任务经验!I325,人物升级经验表!C:C,1),1)</f>
        <v>940832</v>
      </c>
      <c r="L325" s="51"/>
      <c r="M325" s="78">
        <f>IF((--B325)=0,1,IF((--B325)=-1,0,2))</f>
        <v>1</v>
      </c>
      <c r="N325" s="78">
        <v>0.9</v>
      </c>
      <c r="R325" s="105">
        <v>1.1</v>
      </c>
      <c r="S325" s="46">
        <v>7</v>
      </c>
      <c r="T325" s="46">
        <v>3</v>
      </c>
    </row>
    <row r="326" spans="1:20">
      <c r="A326" s="28">
        <v>183245</v>
      </c>
      <c r="B326" s="76">
        <f>(--INDEX(任务列表!A:B,MATCH(A326,任务列表!A:A,0),2))</f>
        <v>8564</v>
      </c>
      <c r="D326" s="107">
        <f>IF((--B326)=0,$W$313,(IF((--B326)=-1,0,$W$313*2)))*N326</f>
        <v>274680</v>
      </c>
      <c r="E326" s="107">
        <f>IF((--B326)=0,$Y$313,(IF((--B326)=-1,0,$Y$313*2)))*N326</f>
        <v>59940</v>
      </c>
      <c r="F326" s="107">
        <f>IF((--B326)=0,$Z$313,(IF((--B326)=-1,0,$Z$313*2)))*N326</f>
        <v>64980</v>
      </c>
      <c r="G326" s="53">
        <f>VLOOKUP(VLOOKUP($J$10+4-1,宠物升级表!$A:$C,3,FALSE)+SUM($F$10:F326),宠物升级表!C:D,2,TRUE)+1</f>
        <v>67</v>
      </c>
      <c r="H326" s="78"/>
      <c r="I326" s="78">
        <f>SUM($D$2:D326)</f>
        <v>11137090</v>
      </c>
      <c r="J326" s="51">
        <f>INDEX(人物升级经验表!A:A,MATCH(任务经验!I326,人物升级经验表!C:C,1)+1,1)</f>
        <v>48</v>
      </c>
      <c r="K326" s="51">
        <f>I326-INDEX(人物升级经验表!C:C,MATCH(任务经验!I326,人物升级经验表!C:C,1),1)</f>
        <v>88066</v>
      </c>
      <c r="L326" s="51"/>
      <c r="M326" s="78">
        <f>IF((--B326)=0,1,IF((--B326)=-1,0,2))</f>
        <v>2</v>
      </c>
      <c r="N326" s="78">
        <v>0.9</v>
      </c>
      <c r="R326" s="105">
        <v>1.2</v>
      </c>
      <c r="S326" s="46">
        <v>7</v>
      </c>
      <c r="T326" s="46">
        <v>3</v>
      </c>
    </row>
    <row r="327" spans="1:14">
      <c r="A327" s="28">
        <v>183246</v>
      </c>
      <c r="B327" s="76">
        <f>(--INDEX(任务列表!A:B,MATCH(A327,任务列表!A:A,0),2))</f>
        <v>0</v>
      </c>
      <c r="D327" s="107">
        <f>IF((--B327)=0,$W$313,(IF((--B327)=-1,0,$W$313*2)))*N327</f>
        <v>137340</v>
      </c>
      <c r="E327" s="107">
        <f>IF((--B327)=0,$Y$313,(IF((--B327)=-1,0,$Y$313*2)))*N327</f>
        <v>29970</v>
      </c>
      <c r="F327" s="107">
        <f>IF((--B327)=0,$Z$313,(IF((--B327)=-1,0,$Z$313*2)))*N327</f>
        <v>32490</v>
      </c>
      <c r="G327" s="53">
        <f>VLOOKUP(VLOOKUP($J$10+4-1,宠物升级表!$A:$C,3,FALSE)+SUM($F$10:F327),宠物升级表!C:D,2,TRUE)+1</f>
        <v>67</v>
      </c>
      <c r="H327" s="78"/>
      <c r="I327" s="78">
        <f>SUM($D$2:D327)</f>
        <v>11274430</v>
      </c>
      <c r="J327" s="51">
        <f>INDEX(人物升级经验表!A:A,MATCH(任务经验!I327,人物升级经验表!C:C,1)+1,1)</f>
        <v>48</v>
      </c>
      <c r="K327" s="51">
        <f>I327-INDEX(人物升级经验表!C:C,MATCH(任务经验!I327,人物升级经验表!C:C,1),1)</f>
        <v>225406</v>
      </c>
      <c r="L327" s="51"/>
      <c r="M327" s="78">
        <f>IF((--B327)=0,1,IF((--B327)=-1,0,2))</f>
        <v>1</v>
      </c>
      <c r="N327" s="78">
        <v>0.9</v>
      </c>
    </row>
    <row r="328" spans="1:14">
      <c r="A328" s="28">
        <v>183247</v>
      </c>
      <c r="B328" s="76">
        <f>(--INDEX(任务列表!A:B,MATCH(A328,任务列表!A:A,0),2))</f>
        <v>0</v>
      </c>
      <c r="D328" s="107">
        <f>IF((--B328)=0,$W$313,(IF((--B328)=-1,0,$W$313*2)))*N328</f>
        <v>137340</v>
      </c>
      <c r="E328" s="107">
        <f>IF((--B328)=0,$Y$313,(IF((--B328)=-1,0,$Y$313*2)))*N328</f>
        <v>29970</v>
      </c>
      <c r="F328" s="107">
        <f>IF((--B328)=0,$Z$313,(IF((--B328)=-1,0,$Z$313*2)))*N328</f>
        <v>32490</v>
      </c>
      <c r="G328" s="53">
        <f>VLOOKUP(VLOOKUP($J$10+4-1,宠物升级表!$A:$C,3,FALSE)+SUM($F$10:F328),宠物升级表!C:D,2,TRUE)+1</f>
        <v>68</v>
      </c>
      <c r="H328" s="78"/>
      <c r="I328" s="78">
        <f>SUM($D$2:D328)</f>
        <v>11411770</v>
      </c>
      <c r="J328" s="51">
        <f>INDEX(人物升级经验表!A:A,MATCH(任务经验!I328,人物升级经验表!C:C,1)+1,1)</f>
        <v>48</v>
      </c>
      <c r="K328" s="51">
        <f>I328-INDEX(人物升级经验表!C:C,MATCH(任务经验!I328,人物升级经验表!C:C,1),1)</f>
        <v>362746</v>
      </c>
      <c r="L328" s="51"/>
      <c r="M328" s="78">
        <f>IF((--B328)=0,1,IF((--B328)=-1,0,2))</f>
        <v>1</v>
      </c>
      <c r="N328" s="78">
        <v>0.9</v>
      </c>
    </row>
    <row r="329" spans="1:14">
      <c r="A329" s="28">
        <v>183248</v>
      </c>
      <c r="B329" s="76">
        <f>(--INDEX(任务列表!A:B,MATCH(A329,任务列表!A:A,0),2))</f>
        <v>0</v>
      </c>
      <c r="D329" s="107">
        <f>IF((--B329)=0,$W$313,(IF((--B329)=-1,0,$W$313*2)))*N329</f>
        <v>137340</v>
      </c>
      <c r="E329" s="107">
        <f>IF((--B329)=0,$Y$313,(IF((--B329)=-1,0,$Y$313*2)))*N329</f>
        <v>29970</v>
      </c>
      <c r="F329" s="107">
        <f>IF((--B329)=0,$Z$313,(IF((--B329)=-1,0,$Z$313*2)))*N329</f>
        <v>32490</v>
      </c>
      <c r="G329" s="53">
        <f>VLOOKUP(VLOOKUP($J$10+4-1,宠物升级表!$A:$C,3,FALSE)+SUM($F$10:F329),宠物升级表!C:D,2,TRUE)+1</f>
        <v>68</v>
      </c>
      <c r="H329" s="78"/>
      <c r="I329" s="78">
        <f>SUM($D$2:D329)</f>
        <v>11549110</v>
      </c>
      <c r="J329" s="51">
        <f>INDEX(人物升级经验表!A:A,MATCH(任务经验!I329,人物升级经验表!C:C,1)+1,1)</f>
        <v>48</v>
      </c>
      <c r="K329" s="51">
        <f>I329-INDEX(人物升级经验表!C:C,MATCH(任务经验!I329,人物升级经验表!C:C,1),1)</f>
        <v>500086</v>
      </c>
      <c r="L329" s="51"/>
      <c r="M329" s="78">
        <f>IF((--B329)=0,1,IF((--B329)=-1,0,2))</f>
        <v>1</v>
      </c>
      <c r="N329" s="78">
        <v>0.9</v>
      </c>
    </row>
    <row r="330" spans="1:14">
      <c r="A330" s="28">
        <v>183249</v>
      </c>
      <c r="B330" s="76">
        <f>(--INDEX(任务列表!A:B,MATCH(A330,任务列表!A:A,0),2))</f>
        <v>8565</v>
      </c>
      <c r="D330" s="107">
        <f>IF((--B330)=0,$W$313,(IF((--B330)=-1,0,$W$313*2)))*N330</f>
        <v>274680</v>
      </c>
      <c r="E330" s="107">
        <f>IF((--B330)=0,$Y$313,(IF((--B330)=-1,0,$Y$313*2)))*N330</f>
        <v>59940</v>
      </c>
      <c r="F330" s="107">
        <f>IF((--B330)=0,$Z$313,(IF((--B330)=-1,0,$Z$313*2)))*N330</f>
        <v>64980</v>
      </c>
      <c r="G330" s="53">
        <f>VLOOKUP(VLOOKUP($J$10+4-1,宠物升级表!$A:$C,3,FALSE)+SUM($F$10:F330),宠物升级表!C:D,2,TRUE)+1</f>
        <v>68</v>
      </c>
      <c r="H330" s="78"/>
      <c r="I330" s="78">
        <f>SUM($D$2:D330)</f>
        <v>11823790</v>
      </c>
      <c r="J330" s="51">
        <f>INDEX(人物升级经验表!A:A,MATCH(任务经验!I330,人物升级经验表!C:C,1)+1,1)</f>
        <v>48</v>
      </c>
      <c r="K330" s="51">
        <f>I330-INDEX(人物升级经验表!C:C,MATCH(任务经验!I330,人物升级经验表!C:C,1),1)</f>
        <v>774766</v>
      </c>
      <c r="L330" s="51"/>
      <c r="M330" s="78">
        <f>IF((--B330)=0,1,IF((--B330)=-1,0,2))</f>
        <v>2</v>
      </c>
      <c r="N330" s="78">
        <v>0.9</v>
      </c>
    </row>
    <row r="331" spans="1:14">
      <c r="A331" s="28">
        <v>183250</v>
      </c>
      <c r="B331" s="76">
        <f>(--INDEX(任务列表!A:B,MATCH(A331,任务列表!A:A,0),2))</f>
        <v>0</v>
      </c>
      <c r="D331" s="107">
        <f>IF((--B331)=0,$W$313,(IF((--B331)=-1,0,$W$313*2)))*N331</f>
        <v>152600</v>
      </c>
      <c r="E331" s="107">
        <f>IF((--B331)=0,$Y$313,(IF((--B331)=-1,0,$Y$313*2)))*N331</f>
        <v>33300</v>
      </c>
      <c r="F331" s="107">
        <f>IF((--B331)=0,$Z$313,(IF((--B331)=-1,0,$Z$313*2)))*N331</f>
        <v>36100</v>
      </c>
      <c r="G331" s="53">
        <f>VLOOKUP(VLOOKUP($J$10+4-1,宠物升级表!$A:$C,3,FALSE)+SUM($F$10:F331),宠物升级表!C:D,2,TRUE)+1</f>
        <v>68</v>
      </c>
      <c r="H331" s="78"/>
      <c r="I331" s="78">
        <f>SUM($D$2:D331)</f>
        <v>11976390</v>
      </c>
      <c r="J331" s="51">
        <f>INDEX(人物升级经验表!A:A,MATCH(任务经验!I331,人物升级经验表!C:C,1)+1,1)</f>
        <v>48</v>
      </c>
      <c r="K331" s="51">
        <f>I331-INDEX(人物升级经验表!C:C,MATCH(任务经验!I331,人物升级经验表!C:C,1),1)</f>
        <v>927366</v>
      </c>
      <c r="L331" s="51"/>
      <c r="M331" s="78">
        <f>IF((--B331)=0,1,IF((--B331)=-1,0,2))</f>
        <v>1</v>
      </c>
      <c r="N331" s="78">
        <v>1</v>
      </c>
    </row>
    <row r="332" spans="1:14">
      <c r="A332" s="28">
        <v>183251</v>
      </c>
      <c r="B332" s="76">
        <f>(--INDEX(任务列表!A:B,MATCH(A332,任务列表!A:A,0),2))</f>
        <v>8566</v>
      </c>
      <c r="D332" s="107">
        <f>IF((--B332)=0,$W$313,(IF((--B332)=-1,0,$W$313*2)))*N332</f>
        <v>305200</v>
      </c>
      <c r="E332" s="107">
        <f>IF((--B332)=0,$Y$313,(IF((--B332)=-1,0,$Y$313*2)))*N332</f>
        <v>66600</v>
      </c>
      <c r="F332" s="107">
        <f>IF((--B332)=0,$Z$313,(IF((--B332)=-1,0,$Z$313*2)))*N332</f>
        <v>72200</v>
      </c>
      <c r="G332" s="53">
        <f>VLOOKUP(VLOOKUP($J$10+4-1,宠物升级表!$A:$C,3,FALSE)+SUM($F$10:F332),宠物升级表!C:D,2,TRUE)+1</f>
        <v>68</v>
      </c>
      <c r="H332" s="78"/>
      <c r="I332" s="78">
        <f>SUM($D$2:D332)</f>
        <v>12281590</v>
      </c>
      <c r="J332" s="51">
        <f>INDEX(人物升级经验表!A:A,MATCH(任务经验!I332,人物升级经验表!C:C,1)+1,1)</f>
        <v>49</v>
      </c>
      <c r="K332" s="51">
        <f>I332-INDEX(人物升级经验表!C:C,MATCH(任务经验!I332,人物升级经验表!C:C,1),1)</f>
        <v>33458</v>
      </c>
      <c r="L332" s="51"/>
      <c r="M332" s="78">
        <f>IF((--B332)=0,1,IF((--B332)=-1,0,2))</f>
        <v>2</v>
      </c>
      <c r="N332" s="78">
        <v>1</v>
      </c>
    </row>
    <row r="333" spans="1:14">
      <c r="A333" s="28">
        <v>183252</v>
      </c>
      <c r="B333" s="76">
        <f>(--INDEX(任务列表!A:B,MATCH(A333,任务列表!A:A,0),2))</f>
        <v>0</v>
      </c>
      <c r="D333" s="107">
        <f>IF((--B333)=0,$W$313,(IF((--B333)=-1,0,$W$313*2)))*N333</f>
        <v>152600</v>
      </c>
      <c r="E333" s="107">
        <f>IF((--B333)=0,$Y$313,(IF((--B333)=-1,0,$Y$313*2)))*N333</f>
        <v>33300</v>
      </c>
      <c r="F333" s="107">
        <f>IF((--B333)=0,$Z$313,(IF((--B333)=-1,0,$Z$313*2)))*N333</f>
        <v>36100</v>
      </c>
      <c r="G333" s="53">
        <f>VLOOKUP(VLOOKUP($J$10+4-1,宠物升级表!$A:$C,3,FALSE)+SUM($F$10:F333),宠物升级表!C:D,2,TRUE)+1</f>
        <v>69</v>
      </c>
      <c r="H333" s="78"/>
      <c r="I333" s="78">
        <f>SUM($D$2:D333)</f>
        <v>12434190</v>
      </c>
      <c r="J333" s="51">
        <f>INDEX(人物升级经验表!A:A,MATCH(任务经验!I333,人物升级经验表!C:C,1)+1,1)</f>
        <v>49</v>
      </c>
      <c r="K333" s="51">
        <f>I333-INDEX(人物升级经验表!C:C,MATCH(任务经验!I333,人物升级经验表!C:C,1),1)</f>
        <v>186058</v>
      </c>
      <c r="L333" s="51"/>
      <c r="M333" s="78">
        <f>IF((--B333)=0,1,IF((--B333)=-1,0,2))</f>
        <v>1</v>
      </c>
      <c r="N333" s="78">
        <v>1</v>
      </c>
    </row>
    <row r="334" spans="1:14">
      <c r="A334" s="28">
        <v>183253</v>
      </c>
      <c r="B334" s="76">
        <f>(--INDEX(任务列表!A:B,MATCH(A334,任务列表!A:A,0),2))</f>
        <v>0</v>
      </c>
      <c r="D334" s="107">
        <f>IF((--B334)=0,$W$313,(IF((--B334)=-1,0,$W$313*2)))*N334</f>
        <v>152600</v>
      </c>
      <c r="E334" s="107">
        <f>IF((--B334)=0,$Y$313,(IF((--B334)=-1,0,$Y$313*2)))*N334</f>
        <v>33300</v>
      </c>
      <c r="F334" s="107">
        <f>IF((--B334)=0,$Z$313,(IF((--B334)=-1,0,$Z$313*2)))*N334</f>
        <v>36100</v>
      </c>
      <c r="G334" s="53">
        <f>VLOOKUP(VLOOKUP($J$10+4-1,宠物升级表!$A:$C,3,FALSE)+SUM($F$10:F334),宠物升级表!C:D,2,TRUE)+1</f>
        <v>69</v>
      </c>
      <c r="H334" s="78"/>
      <c r="I334" s="78">
        <f>SUM($D$2:D334)</f>
        <v>12586790</v>
      </c>
      <c r="J334" s="51">
        <f>INDEX(人物升级经验表!A:A,MATCH(任务经验!I334,人物升级经验表!C:C,1)+1,1)</f>
        <v>49</v>
      </c>
      <c r="K334" s="51">
        <f>I334-INDEX(人物升级经验表!C:C,MATCH(任务经验!I334,人物升级经验表!C:C,1),1)</f>
        <v>338658</v>
      </c>
      <c r="L334" s="51"/>
      <c r="M334" s="78">
        <f>IF((--B334)=0,1,IF((--B334)=-1,0,2))</f>
        <v>1</v>
      </c>
      <c r="N334" s="78">
        <v>1</v>
      </c>
    </row>
    <row r="335" spans="1:14">
      <c r="A335" s="28">
        <v>183254</v>
      </c>
      <c r="B335" s="76">
        <f>(--INDEX(任务列表!A:B,MATCH(A335,任务列表!A:A,0),2))</f>
        <v>0</v>
      </c>
      <c r="D335" s="107">
        <f>IF((--B335)=0,$W$313,(IF((--B335)=-1,0,$W$313*2)))*N335</f>
        <v>152600</v>
      </c>
      <c r="E335" s="107">
        <f>IF((--B335)=0,$Y$313,(IF((--B335)=-1,0,$Y$313*2)))*N335</f>
        <v>33300</v>
      </c>
      <c r="F335" s="107">
        <f>IF((--B335)=0,$Z$313,(IF((--B335)=-1,0,$Z$313*2)))*N335</f>
        <v>36100</v>
      </c>
      <c r="G335" s="53">
        <f>VLOOKUP(VLOOKUP($J$10+4-1,宠物升级表!$A:$C,3,FALSE)+SUM($F$10:F335),宠物升级表!C:D,2,TRUE)+1</f>
        <v>69</v>
      </c>
      <c r="H335" s="78"/>
      <c r="I335" s="78">
        <f>SUM($D$2:D335)</f>
        <v>12739390</v>
      </c>
      <c r="J335" s="51">
        <f>INDEX(人物升级经验表!A:A,MATCH(任务经验!I335,人物升级经验表!C:C,1)+1,1)</f>
        <v>49</v>
      </c>
      <c r="K335" s="51">
        <f>I335-INDEX(人物升级经验表!C:C,MATCH(任务经验!I335,人物升级经验表!C:C,1),1)</f>
        <v>491258</v>
      </c>
      <c r="L335" s="51"/>
      <c r="M335" s="78">
        <f>IF((--B335)=0,1,IF((--B335)=-1,0,2))</f>
        <v>1</v>
      </c>
      <c r="N335" s="78">
        <v>1</v>
      </c>
    </row>
    <row r="336" spans="1:14">
      <c r="A336" s="28">
        <v>183255</v>
      </c>
      <c r="B336" s="76">
        <f>(--INDEX(任务列表!A:B,MATCH(A336,任务列表!A:A,0),2))</f>
        <v>8567</v>
      </c>
      <c r="D336" s="107">
        <f>IF((--B336)=0,$W$313,(IF((--B336)=-1,0,$W$313*2)))*N336</f>
        <v>305200</v>
      </c>
      <c r="E336" s="107">
        <f>IF((--B336)=0,$Y$313,(IF((--B336)=-1,0,$Y$313*2)))*N336</f>
        <v>66600</v>
      </c>
      <c r="F336" s="107">
        <f>IF((--B336)=0,$Z$313,(IF((--B336)=-1,0,$Z$313*2)))*N336</f>
        <v>72200</v>
      </c>
      <c r="G336" s="53">
        <f>VLOOKUP(VLOOKUP($J$10+4-1,宠物升级表!$A:$C,3,FALSE)+SUM($F$10:F336),宠物升级表!C:D,2,TRUE)+1</f>
        <v>69</v>
      </c>
      <c r="H336" s="78"/>
      <c r="I336" s="78">
        <f>SUM($D$2:D336)</f>
        <v>13044590</v>
      </c>
      <c r="J336" s="51">
        <f>INDEX(人物升级经验表!A:A,MATCH(任务经验!I336,人物升级经验表!C:C,1)+1,1)</f>
        <v>49</v>
      </c>
      <c r="K336" s="51">
        <f>I336-INDEX(人物升级经验表!C:C,MATCH(任务经验!I336,人物升级经验表!C:C,1),1)</f>
        <v>796458</v>
      </c>
      <c r="L336" s="51"/>
      <c r="M336" s="78">
        <f>IF((--B336)=0,1,IF((--B336)=-1,0,2))</f>
        <v>2</v>
      </c>
      <c r="N336" s="78">
        <v>1</v>
      </c>
    </row>
    <row r="337" spans="1:14">
      <c r="A337" s="28">
        <v>183256</v>
      </c>
      <c r="B337" s="76">
        <f>(--INDEX(任务列表!A:B,MATCH(A337,任务列表!A:A,0),2))</f>
        <v>0</v>
      </c>
      <c r="D337" s="107">
        <f>IF((--B337)=0,$W$313,(IF((--B337)=-1,0,$W$313*2)))*N337</f>
        <v>152600</v>
      </c>
      <c r="E337" s="107">
        <f>IF((--B337)=0,$Y$313,(IF((--B337)=-1,0,$Y$313*2)))*N337</f>
        <v>33300</v>
      </c>
      <c r="F337" s="107">
        <f>IF((--B337)=0,$Z$313,(IF((--B337)=-1,0,$Z$313*2)))*N337</f>
        <v>36100</v>
      </c>
      <c r="G337" s="53">
        <f>VLOOKUP(VLOOKUP($J$10+4-1,宠物升级表!$A:$C,3,FALSE)+SUM($F$10:F337),宠物升级表!C:D,2,TRUE)+1</f>
        <v>69</v>
      </c>
      <c r="H337" s="78"/>
      <c r="I337" s="78">
        <f>SUM($D$2:D337)</f>
        <v>13197190</v>
      </c>
      <c r="J337" s="51">
        <f>INDEX(人物升级经验表!A:A,MATCH(任务经验!I337,人物升级经验表!C:C,1)+1,1)</f>
        <v>49</v>
      </c>
      <c r="K337" s="51">
        <f>I337-INDEX(人物升级经验表!C:C,MATCH(任务经验!I337,人物升级经验表!C:C,1),1)</f>
        <v>949058</v>
      </c>
      <c r="L337" s="51"/>
      <c r="M337" s="78">
        <f>IF((--B337)=0,1,IF((--B337)=-1,0,2))</f>
        <v>1</v>
      </c>
      <c r="N337" s="78">
        <v>1</v>
      </c>
    </row>
    <row r="338" spans="1:14">
      <c r="A338" s="28">
        <v>183257</v>
      </c>
      <c r="B338" s="76">
        <f>(--INDEX(任务列表!A:B,MATCH(A338,任务列表!A:A,0),2))</f>
        <v>0</v>
      </c>
      <c r="D338" s="107">
        <f>IF((--B338)=0,$W$313,(IF((--B338)=-1,0,$W$313*2)))*N338</f>
        <v>152600</v>
      </c>
      <c r="E338" s="107">
        <f>IF((--B338)=0,$Y$313,(IF((--B338)=-1,0,$Y$313*2)))*N338</f>
        <v>33300</v>
      </c>
      <c r="F338" s="107">
        <f>IF((--B338)=0,$Z$313,(IF((--B338)=-1,0,$Z$313*2)))*N338</f>
        <v>36100</v>
      </c>
      <c r="G338" s="53">
        <f>VLOOKUP(VLOOKUP($J$10+4-1,宠物升级表!$A:$C,3,FALSE)+SUM($F$10:F338),宠物升级表!C:D,2,TRUE)+1</f>
        <v>69</v>
      </c>
      <c r="H338" s="78"/>
      <c r="I338" s="78">
        <f>SUM($D$2:D338)</f>
        <v>13349790</v>
      </c>
      <c r="J338" s="51">
        <f>INDEX(人物升级经验表!A:A,MATCH(任务经验!I338,人物升级经验表!C:C,1)+1,1)</f>
        <v>49</v>
      </c>
      <c r="K338" s="51">
        <f>I338-INDEX(人物升级经验表!C:C,MATCH(任务经验!I338,人物升级经验表!C:C,1),1)</f>
        <v>1101658</v>
      </c>
      <c r="L338" s="51"/>
      <c r="M338" s="78">
        <f>IF((--B338)=0,1,IF((--B338)=-1,0,2))</f>
        <v>1</v>
      </c>
      <c r="N338" s="78">
        <v>1</v>
      </c>
    </row>
    <row r="339" spans="1:14">
      <c r="A339" s="28">
        <v>183258</v>
      </c>
      <c r="B339" s="76">
        <f>(--INDEX(任务列表!A:B,MATCH(A339,任务列表!A:A,0),2))</f>
        <v>8568</v>
      </c>
      <c r="D339" s="107">
        <f>IF((--B339)=0,$W$313,(IF((--B339)=-1,0,$W$313*2)))*N339</f>
        <v>305200</v>
      </c>
      <c r="E339" s="107">
        <f>IF((--B339)=0,$Y$313,(IF((--B339)=-1,0,$Y$313*2)))*N339</f>
        <v>66600</v>
      </c>
      <c r="F339" s="107">
        <f>IF((--B339)=0,$Z$313,(IF((--B339)=-1,0,$Z$313*2)))*N339</f>
        <v>72200</v>
      </c>
      <c r="G339" s="53">
        <f>VLOOKUP(VLOOKUP($J$10+4-1,宠物升级表!$A:$C,3,FALSE)+SUM($F$10:F339),宠物升级表!C:D,2,TRUE)+1</f>
        <v>70</v>
      </c>
      <c r="H339" s="78"/>
      <c r="I339" s="78">
        <f>SUM($D$2:D339)</f>
        <v>13654990</v>
      </c>
      <c r="J339" s="51">
        <f>INDEX(人物升级经验表!A:A,MATCH(任务经验!I339,人物升级经验表!C:C,1)+1,1)</f>
        <v>49</v>
      </c>
      <c r="K339" s="51">
        <f>I339-INDEX(人物升级经验表!C:C,MATCH(任务经验!I339,人物升级经验表!C:C,1),1)</f>
        <v>1406858</v>
      </c>
      <c r="L339" s="51"/>
      <c r="M339" s="78">
        <f>IF((--B339)=0,1,IF((--B339)=-1,0,2))</f>
        <v>2</v>
      </c>
      <c r="N339" s="78">
        <v>1</v>
      </c>
    </row>
    <row r="340" spans="1:14">
      <c r="A340" s="28">
        <v>183259</v>
      </c>
      <c r="B340" s="76">
        <f>(--INDEX(任务列表!A:B,MATCH(A340,任务列表!A:A,0),2))</f>
        <v>0</v>
      </c>
      <c r="D340" s="107">
        <f>IF((--B340)=0,$W$313,(IF((--B340)=-1,0,$W$313*2)))*N340</f>
        <v>152600</v>
      </c>
      <c r="E340" s="107">
        <f>IF((--B340)=0,$Y$313,(IF((--B340)=-1,0,$Y$313*2)))*N340</f>
        <v>33300</v>
      </c>
      <c r="F340" s="107">
        <f>IF((--B340)=0,$Z$313,(IF((--B340)=-1,0,$Z$313*2)))*N340</f>
        <v>36100</v>
      </c>
      <c r="G340" s="53">
        <f>VLOOKUP(VLOOKUP($J$10+4-1,宠物升级表!$A:$C,3,FALSE)+SUM($F$10:F340),宠物升级表!C:D,2,TRUE)+1</f>
        <v>70</v>
      </c>
      <c r="H340" s="78"/>
      <c r="I340" s="78">
        <f>SUM($D$2:D340)</f>
        <v>13807590</v>
      </c>
      <c r="J340" s="51">
        <f>INDEX(人物升级经验表!A:A,MATCH(任务经验!I340,人物升级经验表!C:C,1)+1,1)</f>
        <v>50</v>
      </c>
      <c r="K340" s="51">
        <f>I340-INDEX(人物升级经验表!C:C,MATCH(任务经验!I340,人物升级经验表!C:C,1),1)</f>
        <v>61776</v>
      </c>
      <c r="L340" s="51"/>
      <c r="M340" s="78">
        <f>IF((--B340)=0,1,IF((--B340)=-1,0,2))</f>
        <v>1</v>
      </c>
      <c r="N340" s="78">
        <v>1</v>
      </c>
    </row>
    <row r="341" spans="1:14">
      <c r="A341" s="28">
        <v>183260</v>
      </c>
      <c r="B341" s="76">
        <f>(--INDEX(任务列表!A:B,MATCH(A341,任务列表!A:A,0),2))</f>
        <v>8569</v>
      </c>
      <c r="D341" s="107">
        <f>IF((--B341)=0,$W$313,(IF((--B341)=-1,0,$W$313*2)))*N341</f>
        <v>305200</v>
      </c>
      <c r="E341" s="107">
        <f>IF((--B341)=0,$Y$313,(IF((--B341)=-1,0,$Y$313*2)))*N341</f>
        <v>66600</v>
      </c>
      <c r="F341" s="107">
        <f>IF((--B341)=0,$Z$313,(IF((--B341)=-1,0,$Z$313*2)))*N341</f>
        <v>72200</v>
      </c>
      <c r="G341" s="53">
        <f>VLOOKUP(VLOOKUP($J$10+4-1,宠物升级表!$A:$C,3,FALSE)+SUM($F$10:F341),宠物升级表!C:D,2,TRUE)+1</f>
        <v>70</v>
      </c>
      <c r="H341" s="78"/>
      <c r="I341" s="78">
        <f>SUM($D$2:D341)</f>
        <v>14112790</v>
      </c>
      <c r="J341" s="51">
        <f>INDEX(人物升级经验表!A:A,MATCH(任务经验!I341,人物升级经验表!C:C,1)+1,1)</f>
        <v>50</v>
      </c>
      <c r="K341" s="51">
        <f>I341-INDEX(人物升级经验表!C:C,MATCH(任务经验!I341,人物升级经验表!C:C,1),1)</f>
        <v>366976</v>
      </c>
      <c r="L341" s="51"/>
      <c r="M341" s="78">
        <f>IF((--B341)=0,1,IF((--B341)=-1,0,2))</f>
        <v>2</v>
      </c>
      <c r="N341" s="78">
        <v>1</v>
      </c>
    </row>
    <row r="342" spans="1:14">
      <c r="A342" s="28">
        <v>183261</v>
      </c>
      <c r="B342" s="76">
        <f>(--INDEX(任务列表!A:B,MATCH(A342,任务列表!A:A,0),2))</f>
        <v>8570</v>
      </c>
      <c r="D342" s="107">
        <f>IF((--B342)=0,$W$313,(IF((--B342)=-1,0,$W$313*2)))*N342</f>
        <v>335720</v>
      </c>
      <c r="E342" s="107">
        <f>IF((--B342)=0,$Y$313,(IF((--B342)=-1,0,$Y$313*2)))*N342</f>
        <v>73260</v>
      </c>
      <c r="F342" s="107">
        <f>IF((--B342)=0,$Z$313,(IF((--B342)=-1,0,$Z$313*2)))*N342</f>
        <v>79420</v>
      </c>
      <c r="G342" s="53">
        <f>VLOOKUP(VLOOKUP($J$10+4-1,宠物升级表!$A:$C,3,FALSE)+SUM($F$10:F342),宠物升级表!C:D,2,TRUE)+1</f>
        <v>71</v>
      </c>
      <c r="H342" s="78"/>
      <c r="I342" s="78">
        <f>SUM($D$2:D342)</f>
        <v>14448510</v>
      </c>
      <c r="J342" s="51">
        <f>INDEX(人物升级经验表!A:A,MATCH(任务经验!I342,人物升级经验表!C:C,1)+1,1)</f>
        <v>50</v>
      </c>
      <c r="K342" s="51">
        <f>I342-INDEX(人物升级经验表!C:C,MATCH(任务经验!I342,人物升级经验表!C:C,1),1)</f>
        <v>702696</v>
      </c>
      <c r="L342" s="51"/>
      <c r="M342" s="78">
        <f>IF((--B342)=0,1,IF((--B342)=-1,0,2))</f>
        <v>2</v>
      </c>
      <c r="N342" s="78">
        <v>1.1</v>
      </c>
    </row>
    <row r="343" spans="1:14">
      <c r="A343" s="28">
        <v>183262</v>
      </c>
      <c r="B343" s="76">
        <f>(--INDEX(任务列表!A:B,MATCH(A343,任务列表!A:A,0),2))</f>
        <v>0</v>
      </c>
      <c r="D343" s="107">
        <f>IF((--B343)=0,$W$313,(IF((--B343)=-1,0,$W$313*2)))*N343</f>
        <v>167860</v>
      </c>
      <c r="E343" s="107">
        <f>IF((--B343)=0,$Y$313,(IF((--B343)=-1,0,$Y$313*2)))*N343</f>
        <v>36630</v>
      </c>
      <c r="F343" s="107">
        <f>IF((--B343)=0,$Z$313,(IF((--B343)=-1,0,$Z$313*2)))*N343</f>
        <v>39710</v>
      </c>
      <c r="G343" s="53">
        <f>VLOOKUP(VLOOKUP($J$10+4-1,宠物升级表!$A:$C,3,FALSE)+SUM($F$10:F343),宠物升级表!C:D,2,TRUE)+1</f>
        <v>71</v>
      </c>
      <c r="H343" s="78"/>
      <c r="I343" s="78">
        <f>SUM($D$2:D343)</f>
        <v>14616370</v>
      </c>
      <c r="J343" s="51">
        <f>INDEX(人物升级经验表!A:A,MATCH(任务经验!I343,人物升级经验表!C:C,1)+1,1)</f>
        <v>50</v>
      </c>
      <c r="K343" s="51">
        <f>I343-INDEX(人物升级经验表!C:C,MATCH(任务经验!I343,人物升级经验表!C:C,1),1)</f>
        <v>870556</v>
      </c>
      <c r="L343" s="51"/>
      <c r="M343" s="78">
        <f>IF((--B343)=0,1,IF((--B343)=-1,0,2))</f>
        <v>1</v>
      </c>
      <c r="N343" s="78">
        <v>1.1</v>
      </c>
    </row>
    <row r="344" spans="1:14">
      <c r="A344" s="28">
        <v>183263</v>
      </c>
      <c r="B344" s="76">
        <f>(--INDEX(任务列表!A:B,MATCH(A344,任务列表!A:A,0),2))</f>
        <v>0</v>
      </c>
      <c r="D344" s="107">
        <f>IF((--B344)=0,$W$313,(IF((--B344)=-1,0,$W$313*2)))*N344</f>
        <v>167860</v>
      </c>
      <c r="E344" s="107">
        <f>IF((--B344)=0,$Y$313,(IF((--B344)=-1,0,$Y$313*2)))*N344</f>
        <v>36630</v>
      </c>
      <c r="F344" s="107">
        <f>IF((--B344)=0,$Z$313,(IF((--B344)=-1,0,$Z$313*2)))*N344</f>
        <v>39710</v>
      </c>
      <c r="G344" s="53">
        <f>VLOOKUP(VLOOKUP($J$10+4-1,宠物升级表!$A:$C,3,FALSE)+SUM($F$10:F344),宠物升级表!C:D,2,TRUE)+1</f>
        <v>71</v>
      </c>
      <c r="H344" s="78"/>
      <c r="I344" s="78">
        <f>SUM($D$2:D344)</f>
        <v>14784230</v>
      </c>
      <c r="J344" s="51">
        <f>INDEX(人物升级经验表!A:A,MATCH(任务经验!I344,人物升级经验表!C:C,1)+1,1)</f>
        <v>50</v>
      </c>
      <c r="K344" s="51">
        <f>I344-INDEX(人物升级经验表!C:C,MATCH(任务经验!I344,人物升级经验表!C:C,1),1)</f>
        <v>1038416</v>
      </c>
      <c r="L344" s="51"/>
      <c r="M344" s="78">
        <f>IF((--B344)=0,1,IF((--B344)=-1,0,2))</f>
        <v>1</v>
      </c>
      <c r="N344" s="78">
        <v>1.1</v>
      </c>
    </row>
    <row r="345" spans="1:14">
      <c r="A345" s="28">
        <v>183264</v>
      </c>
      <c r="B345" s="76">
        <f>(--INDEX(任务列表!A:B,MATCH(A345,任务列表!A:A,0),2))</f>
        <v>0</v>
      </c>
      <c r="D345" s="107">
        <f>IF((--B345)=0,$W$313,(IF((--B345)=-1,0,$W$313*2)))*N345</f>
        <v>167860</v>
      </c>
      <c r="E345" s="107">
        <f>IF((--B345)=0,$Y$313,(IF((--B345)=-1,0,$Y$313*2)))*N345</f>
        <v>36630</v>
      </c>
      <c r="F345" s="107">
        <f>IF((--B345)=0,$Z$313,(IF((--B345)=-1,0,$Z$313*2)))*N345</f>
        <v>39710</v>
      </c>
      <c r="G345" s="53">
        <f>VLOOKUP(VLOOKUP($J$10+4-1,宠物升级表!$A:$C,3,FALSE)+SUM($F$10:F345),宠物升级表!C:D,2,TRUE)+1</f>
        <v>71</v>
      </c>
      <c r="H345" s="78"/>
      <c r="I345" s="78">
        <f>SUM($D$2:D345)</f>
        <v>14952090</v>
      </c>
      <c r="J345" s="51">
        <f>INDEX(人物升级经验表!A:A,MATCH(任务经验!I345,人物升级经验表!C:C,1)+1,1)</f>
        <v>50</v>
      </c>
      <c r="K345" s="51">
        <f>I345-INDEX(人物升级经验表!C:C,MATCH(任务经验!I345,人物升级经验表!C:C,1),1)</f>
        <v>1206276</v>
      </c>
      <c r="L345" s="51"/>
      <c r="M345" s="78">
        <f>IF((--B345)=0,1,IF((--B345)=-1,0,2))</f>
        <v>1</v>
      </c>
      <c r="N345" s="78">
        <v>1.1</v>
      </c>
    </row>
    <row r="346" spans="1:14">
      <c r="A346" s="28">
        <v>183265</v>
      </c>
      <c r="B346" s="76">
        <f>(--INDEX(任务列表!A:B,MATCH(A346,任务列表!A:A,0),2))</f>
        <v>0</v>
      </c>
      <c r="D346" s="107">
        <f>IF((--B346)=0,$W$313,(IF((--B346)=-1,0,$W$313*2)))*N346</f>
        <v>167860</v>
      </c>
      <c r="E346" s="107">
        <f>IF((--B346)=0,$Y$313,(IF((--B346)=-1,0,$Y$313*2)))*N346</f>
        <v>36630</v>
      </c>
      <c r="F346" s="107">
        <f>IF((--B346)=0,$Z$313,(IF((--B346)=-1,0,$Z$313*2)))*N346</f>
        <v>39710</v>
      </c>
      <c r="G346" s="53">
        <f>VLOOKUP(VLOOKUP($J$10+4-1,宠物升级表!$A:$C,3,FALSE)+SUM($F$10:F346),宠物升级表!C:D,2,TRUE)+1</f>
        <v>71</v>
      </c>
      <c r="H346" s="78"/>
      <c r="I346" s="78">
        <f>SUM($D$2:D346)</f>
        <v>15119950</v>
      </c>
      <c r="J346" s="51">
        <f>INDEX(人物升级经验表!A:A,MATCH(任务经验!I346,人物升级经验表!C:C,1)+1,1)</f>
        <v>50</v>
      </c>
      <c r="K346" s="51">
        <f>I346-INDEX(人物升级经验表!C:C,MATCH(任务经验!I346,人物升级经验表!C:C,1),1)</f>
        <v>1374136</v>
      </c>
      <c r="L346" s="51"/>
      <c r="M346" s="78">
        <f>IF((--B346)=0,1,IF((--B346)=-1,0,2))</f>
        <v>1</v>
      </c>
      <c r="N346" s="78">
        <v>1.1</v>
      </c>
    </row>
    <row r="347" spans="1:14">
      <c r="A347" s="28">
        <v>183266</v>
      </c>
      <c r="B347" s="76">
        <f>(--INDEX(任务列表!A:B,MATCH(A347,任务列表!A:A,0),2))</f>
        <v>8571</v>
      </c>
      <c r="D347" s="107">
        <f>IF((--B347)=0,$W$313,(IF((--B347)=-1,0,$W$313*2)))*N347</f>
        <v>335720</v>
      </c>
      <c r="E347" s="107">
        <f>IF((--B347)=0,$Y$313,(IF((--B347)=-1,0,$Y$313*2)))*N347</f>
        <v>73260</v>
      </c>
      <c r="F347" s="107">
        <f>IF((--B347)=0,$Z$313,(IF((--B347)=-1,0,$Z$313*2)))*N347</f>
        <v>79420</v>
      </c>
      <c r="G347" s="53">
        <f>VLOOKUP(VLOOKUP($J$10+4-1,宠物升级表!$A:$C,3,FALSE)+SUM($F$10:F347),宠物升级表!C:D,2,TRUE)+1</f>
        <v>71</v>
      </c>
      <c r="H347" s="78"/>
      <c r="I347" s="78">
        <f>SUM($D$2:D347)</f>
        <v>15455670</v>
      </c>
      <c r="J347" s="51">
        <f>INDEX(人物升级经验表!A:A,MATCH(任务经验!I347,人物升级经验表!C:C,1)+1,1)</f>
        <v>50</v>
      </c>
      <c r="K347" s="51">
        <f>I347-INDEX(人物升级经验表!C:C,MATCH(任务经验!I347,人物升级经验表!C:C,1),1)</f>
        <v>1709856</v>
      </c>
      <c r="L347" s="51"/>
      <c r="M347" s="78">
        <f>IF((--B347)=0,1,IF((--B347)=-1,0,2))</f>
        <v>2</v>
      </c>
      <c r="N347" s="78">
        <v>1.1</v>
      </c>
    </row>
    <row r="348" spans="1:14">
      <c r="A348" s="28">
        <v>183267</v>
      </c>
      <c r="B348" s="76">
        <f>(--INDEX(任务列表!A:B,MATCH(A348,任务列表!A:A,0),2))</f>
        <v>0</v>
      </c>
      <c r="D348" s="107">
        <f>IF((--B348)=0,$W$313,(IF((--B348)=-1,0,$W$313*2)))*N348</f>
        <v>167860</v>
      </c>
      <c r="E348" s="107">
        <f>IF((--B348)=0,$Y$313,(IF((--B348)=-1,0,$Y$313*2)))*N348</f>
        <v>36630</v>
      </c>
      <c r="F348" s="107">
        <f>IF((--B348)=0,$Z$313,(IF((--B348)=-1,0,$Z$313*2)))*N348</f>
        <v>39710</v>
      </c>
      <c r="G348" s="53">
        <f>VLOOKUP(VLOOKUP($J$10+4-1,宠物升级表!$A:$C,3,FALSE)+SUM($F$10:F348),宠物升级表!C:D,2,TRUE)+1</f>
        <v>72</v>
      </c>
      <c r="H348" s="78"/>
      <c r="I348" s="78">
        <f>SUM($D$2:D348)</f>
        <v>15623530</v>
      </c>
      <c r="J348" s="51">
        <f>INDEX(人物升级经验表!A:A,MATCH(任务经验!I348,人物升级经验表!C:C,1)+1,1)</f>
        <v>51</v>
      </c>
      <c r="K348" s="51">
        <f>I348-INDEX(人物升级经验表!C:C,MATCH(任务经验!I348,人物升级经验表!C:C,1),1)</f>
        <v>167791</v>
      </c>
      <c r="L348" s="51"/>
      <c r="M348" s="78">
        <f>IF((--B348)=0,1,IF((--B348)=-1,0,2))</f>
        <v>1</v>
      </c>
      <c r="N348" s="78">
        <v>1.1</v>
      </c>
    </row>
    <row r="349" spans="1:14">
      <c r="A349" s="28">
        <v>183268</v>
      </c>
      <c r="B349" s="76">
        <f>(--INDEX(任务列表!A:B,MATCH(A349,任务列表!A:A,0),2))</f>
        <v>8572</v>
      </c>
      <c r="D349" s="107">
        <f>IF((--B349)=0,$W$313,(IF((--B349)=-1,0,$W$313*2)))*N349</f>
        <v>335720</v>
      </c>
      <c r="E349" s="107">
        <f>IF((--B349)=0,$Y$313,(IF((--B349)=-1,0,$Y$313*2)))*N349</f>
        <v>73260</v>
      </c>
      <c r="F349" s="107">
        <f>IF((--B349)=0,$Z$313,(IF((--B349)=-1,0,$Z$313*2)))*N349</f>
        <v>79420</v>
      </c>
      <c r="G349" s="53">
        <f>VLOOKUP(VLOOKUP($J$10+4-1,宠物升级表!$A:$C,3,FALSE)+SUM($F$10:F349),宠物升级表!C:D,2,TRUE)+1</f>
        <v>72</v>
      </c>
      <c r="H349" s="78"/>
      <c r="I349" s="78">
        <f>SUM($D$2:D349)</f>
        <v>15959250</v>
      </c>
      <c r="J349" s="51">
        <f>INDEX(人物升级经验表!A:A,MATCH(任务经验!I349,人物升级经验表!C:C,1)+1,1)</f>
        <v>51</v>
      </c>
      <c r="K349" s="51">
        <f>I349-INDEX(人物升级经验表!C:C,MATCH(任务经验!I349,人物升级经验表!C:C,1),1)</f>
        <v>503511</v>
      </c>
      <c r="L349" s="51"/>
      <c r="M349" s="78">
        <f>IF((--B349)=0,1,IF((--B349)=-1,0,2))</f>
        <v>2</v>
      </c>
      <c r="N349" s="78">
        <v>1.1</v>
      </c>
    </row>
    <row r="350" spans="1:14">
      <c r="A350" s="28">
        <v>183269</v>
      </c>
      <c r="B350" s="76">
        <f>(--INDEX(任务列表!A:B,MATCH(A350,任务列表!A:A,0),2))</f>
        <v>0</v>
      </c>
      <c r="D350" s="107">
        <f>IF((--B350)=0,$W$313,(IF((--B350)=-1,0,$W$313*2)))*N350</f>
        <v>167860</v>
      </c>
      <c r="E350" s="107">
        <f>IF((--B350)=0,$Y$313,(IF((--B350)=-1,0,$Y$313*2)))*N350</f>
        <v>36630</v>
      </c>
      <c r="F350" s="107">
        <f>IF((--B350)=0,$Z$313,(IF((--B350)=-1,0,$Z$313*2)))*N350</f>
        <v>39710</v>
      </c>
      <c r="G350" s="53">
        <f>VLOOKUP(VLOOKUP($J$10+4-1,宠物升级表!$A:$C,3,FALSE)+SUM($F$10:F350),宠物升级表!C:D,2,TRUE)+1</f>
        <v>72</v>
      </c>
      <c r="H350" s="78"/>
      <c r="I350" s="78">
        <f>SUM($D$2:D350)</f>
        <v>16127110</v>
      </c>
      <c r="J350" s="51">
        <f>INDEX(人物升级经验表!A:A,MATCH(任务经验!I350,人物升级经验表!C:C,1)+1,1)</f>
        <v>51</v>
      </c>
      <c r="K350" s="51">
        <f>I350-INDEX(人物升级经验表!C:C,MATCH(任务经验!I350,人物升级经验表!C:C,1),1)</f>
        <v>671371</v>
      </c>
      <c r="L350" s="51"/>
      <c r="M350" s="78">
        <f>IF((--B350)=0,1,IF((--B350)=-1,0,2))</f>
        <v>1</v>
      </c>
      <c r="N350" s="78">
        <v>1.1</v>
      </c>
    </row>
    <row r="351" spans="1:14">
      <c r="A351" s="28">
        <v>183270</v>
      </c>
      <c r="B351" s="76">
        <f>(--INDEX(任务列表!A:B,MATCH(A351,任务列表!A:A,0),2))</f>
        <v>8573</v>
      </c>
      <c r="D351" s="107">
        <f>IF((--B351)=0,$W$313,(IF((--B351)=-1,0,$W$313*2)))*N351</f>
        <v>366240</v>
      </c>
      <c r="E351" s="107">
        <f>IF((--B351)=0,$Y$313,(IF((--B351)=-1,0,$Y$313*2)))*N351</f>
        <v>79920</v>
      </c>
      <c r="F351" s="107">
        <f>IF((--B351)=0,$Z$313,(IF((--B351)=-1,0,$Z$313*2)))*N351</f>
        <v>86640</v>
      </c>
      <c r="G351" s="53">
        <f>VLOOKUP(VLOOKUP($J$10+4-1,宠物升级表!$A:$C,3,FALSE)+SUM($F$10:F351),宠物升级表!C:D,2,TRUE)+1</f>
        <v>72</v>
      </c>
      <c r="H351" s="78"/>
      <c r="I351" s="78">
        <f>SUM($D$2:D351)</f>
        <v>16493350</v>
      </c>
      <c r="J351" s="51">
        <f>INDEX(人物升级经验表!A:A,MATCH(任务经验!I351,人物升级经验表!C:C,1)+1,1)</f>
        <v>51</v>
      </c>
      <c r="K351" s="51">
        <f>I351-INDEX(人物升级经验表!C:C,MATCH(任务经验!I351,人物升级经验表!C:C,1),1)</f>
        <v>1037611</v>
      </c>
      <c r="L351" s="51"/>
      <c r="M351" s="78">
        <f>IF((--B351)=0,1,IF((--B351)=-1,0,2))</f>
        <v>2</v>
      </c>
      <c r="N351" s="78">
        <v>1.2</v>
      </c>
    </row>
    <row r="352" spans="1:14">
      <c r="A352" s="28">
        <v>183271</v>
      </c>
      <c r="B352" s="76">
        <f>(--INDEX(任务列表!A:B,MATCH(A352,任务列表!A:A,0),2))</f>
        <v>0</v>
      </c>
      <c r="D352" s="107">
        <f>IF((--B352)=0,$W$313,(IF((--B352)=-1,0,$W$313*2)))*N352</f>
        <v>167860</v>
      </c>
      <c r="E352" s="107">
        <f>IF((--B352)=0,$Y$313,(IF((--B352)=-1,0,$Y$313*2)))*N352</f>
        <v>36630</v>
      </c>
      <c r="F352" s="107">
        <f>IF((--B352)=0,$Z$313,(IF((--B352)=-1,0,$Z$313*2)))*N352</f>
        <v>39710</v>
      </c>
      <c r="G352" s="53">
        <f>VLOOKUP(VLOOKUP($J$10+4-1,宠物升级表!$A:$C,3,FALSE)+SUM($F$10:F352),宠物升级表!C:D,2,TRUE)+1</f>
        <v>73</v>
      </c>
      <c r="H352" s="78"/>
      <c r="I352" s="78">
        <f>SUM($D$2:D352)</f>
        <v>16661210</v>
      </c>
      <c r="J352" s="51">
        <f>INDEX(人物升级经验表!A:A,MATCH(任务经验!I352,人物升级经验表!C:C,1)+1,1)</f>
        <v>51</v>
      </c>
      <c r="K352" s="51">
        <f>I352-INDEX(人物升级经验表!C:C,MATCH(任务经验!I352,人物升级经验表!C:C,1),1)</f>
        <v>1205471</v>
      </c>
      <c r="L352" s="51"/>
      <c r="M352" s="78">
        <f>IF((--B352)=0,1,IF((--B352)=-1,0,2))</f>
        <v>1</v>
      </c>
      <c r="N352" s="78">
        <v>1.1</v>
      </c>
    </row>
    <row r="353" spans="1:14">
      <c r="A353" s="28">
        <v>183272</v>
      </c>
      <c r="B353" s="76">
        <f>(--INDEX(任务列表!A:B,MATCH(A353,任务列表!A:A,0),2))</f>
        <v>0</v>
      </c>
      <c r="D353" s="107">
        <f>IF((--B353)=0,$W$313,(IF((--B353)=-1,0,$W$313*2)))*N353</f>
        <v>183120</v>
      </c>
      <c r="E353" s="107">
        <f>IF((--B353)=0,$Y$313,(IF((--B353)=-1,0,$Y$313*2)))*N353</f>
        <v>39960</v>
      </c>
      <c r="F353" s="107">
        <f>IF((--B353)=0,$Z$313,(IF((--B353)=-1,0,$Z$313*2)))*N353</f>
        <v>43320</v>
      </c>
      <c r="G353" s="53">
        <f>VLOOKUP(VLOOKUP($J$10+4-1,宠物升级表!$A:$C,3,FALSE)+SUM($F$10:F353),宠物升级表!C:D,2,TRUE)+1</f>
        <v>73</v>
      </c>
      <c r="H353" s="78"/>
      <c r="I353" s="78">
        <f>SUM($D$2:D353)</f>
        <v>16844330</v>
      </c>
      <c r="J353" s="51">
        <f>INDEX(人物升级经验表!A:A,MATCH(任务经验!I353,人物升级经验表!C:C,1)+1,1)</f>
        <v>51</v>
      </c>
      <c r="K353" s="51">
        <f>I353-INDEX(人物升级经验表!C:C,MATCH(任务经验!I353,人物升级经验表!C:C,1),1)</f>
        <v>1388591</v>
      </c>
      <c r="L353" s="51"/>
      <c r="M353" s="78">
        <f>IF((--B353)=0,1,IF((--B353)=-1,0,2))</f>
        <v>1</v>
      </c>
      <c r="N353" s="78">
        <v>1.2</v>
      </c>
    </row>
    <row r="354" spans="1:14">
      <c r="A354" s="117" t="s">
        <v>62</v>
      </c>
      <c r="B354" s="76">
        <v>0</v>
      </c>
      <c r="D354" s="107">
        <f>IF((--B354)=0,$W$313,(IF((--B354)=-1,0,$W$313*2)))*N354</f>
        <v>183120</v>
      </c>
      <c r="E354" s="107">
        <f>IF((--B354)=0,$Y$313,(IF((--B354)=-1,0,$Y$313*2)))*N354</f>
        <v>39960</v>
      </c>
      <c r="F354" s="107">
        <f>IF((--B354)=0,$Z$313,(IF((--B354)=-1,0,$Z$313*2)))*N354</f>
        <v>43320</v>
      </c>
      <c r="G354" s="53">
        <f>VLOOKUP(VLOOKUP($J$10+4-1,宠物升级表!$A:$C,3,FALSE)+SUM($F$10:F354),宠物升级表!C:D,2,TRUE)+1</f>
        <v>73</v>
      </c>
      <c r="H354" s="78"/>
      <c r="I354" s="78">
        <f>SUM($D$2:D354)</f>
        <v>17027450</v>
      </c>
      <c r="J354" s="51">
        <f>INDEX(人物升级经验表!A:A,MATCH(任务经验!I354,人物升级经验表!C:C,1)+1,1)</f>
        <v>51</v>
      </c>
      <c r="K354" s="51">
        <f>I354-INDEX(人物升级经验表!C:C,MATCH(任务经验!I354,人物升级经验表!C:C,1),1)</f>
        <v>1571711</v>
      </c>
      <c r="L354" s="51"/>
      <c r="M354" s="78">
        <f t="shared" ref="M354:M365" si="73">IF((--B354)=0,1,IF((--B354)=-1,0,2))</f>
        <v>1</v>
      </c>
      <c r="N354" s="78">
        <v>1.2</v>
      </c>
    </row>
    <row r="355" spans="1:14">
      <c r="A355" s="117" t="s">
        <v>62</v>
      </c>
      <c r="B355" s="76">
        <v>0</v>
      </c>
      <c r="D355" s="107">
        <f>IF((--B355)=0,$W$313,(IF((--B355)=-1,0,$W$313*2)))*N355</f>
        <v>183120</v>
      </c>
      <c r="E355" s="107">
        <f>IF((--B355)=0,$Y$313,(IF((--B355)=-1,0,$Y$313*2)))*N355</f>
        <v>39960</v>
      </c>
      <c r="F355" s="107">
        <f>IF((--B355)=0,$Z$313,(IF((--B355)=-1,0,$Z$313*2)))*N355</f>
        <v>43320</v>
      </c>
      <c r="G355" s="53">
        <f>VLOOKUP(VLOOKUP($J$10+4-1,宠物升级表!$A:$C,3,FALSE)+SUM($F$10:F355),宠物升级表!C:D,2,TRUE)+1</f>
        <v>73</v>
      </c>
      <c r="H355" s="78"/>
      <c r="I355" s="78">
        <f>SUM($D$2:D355)</f>
        <v>17210570</v>
      </c>
      <c r="J355" s="51">
        <f>INDEX(人物升级经验表!A:A,MATCH(任务经验!I355,人物升级经验表!C:C,1)+1,1)</f>
        <v>51</v>
      </c>
      <c r="K355" s="51">
        <f>I355-INDEX(人物升级经验表!C:C,MATCH(任务经验!I355,人物升级经验表!C:C,1),1)</f>
        <v>1754831</v>
      </c>
      <c r="L355" s="51"/>
      <c r="M355" s="78">
        <f>IF((--B355)=0,1,IF((--B355)=-1,0,2))</f>
        <v>1</v>
      </c>
      <c r="N355" s="78">
        <v>1.2</v>
      </c>
    </row>
    <row r="356" spans="1:14">
      <c r="A356" s="117" t="s">
        <v>62</v>
      </c>
      <c r="B356" s="76">
        <v>0</v>
      </c>
      <c r="D356" s="107">
        <f>IF((--B356)=0,$W$313,(IF((--B356)=-1,0,$W$313*2)))*N356</f>
        <v>183120</v>
      </c>
      <c r="E356" s="107">
        <f>IF((--B356)=0,$Y$313,(IF((--B356)=-1,0,$Y$313*2)))*N356</f>
        <v>39960</v>
      </c>
      <c r="F356" s="107">
        <f>IF((--B356)=0,$Z$313,(IF((--B356)=-1,0,$Z$313*2)))*N356</f>
        <v>43320</v>
      </c>
      <c r="G356" s="53">
        <f>VLOOKUP(VLOOKUP($J$10+4-1,宠物升级表!$A:$C,3,FALSE)+SUM($F$10:F356),宠物升级表!C:D,2,TRUE)+1</f>
        <v>73</v>
      </c>
      <c r="H356" s="78"/>
      <c r="I356" s="78">
        <f>SUM($D$2:D356)</f>
        <v>17393690</v>
      </c>
      <c r="J356" s="51">
        <f>INDEX(人物升级经验表!A:A,MATCH(任务经验!I356,人物升级经验表!C:C,1)+1,1)</f>
        <v>52</v>
      </c>
      <c r="K356" s="51">
        <f>I356-INDEX(人物升级经验表!C:C,MATCH(任务经验!I356,人物升级经验表!C:C,1),1)</f>
        <v>126555</v>
      </c>
      <c r="L356" s="51"/>
      <c r="M356" s="78">
        <f>IF((--B356)=0,1,IF((--B356)=-1,0,2))</f>
        <v>1</v>
      </c>
      <c r="N356" s="78">
        <v>1.2</v>
      </c>
    </row>
    <row r="357" spans="1:14">
      <c r="A357" s="117" t="s">
        <v>62</v>
      </c>
      <c r="B357" s="76">
        <v>8888</v>
      </c>
      <c r="D357" s="107">
        <f>IF((--B357)=0,$W$313,(IF((--B357)=-1,0,$W$313*2)))*N357</f>
        <v>366240</v>
      </c>
      <c r="E357" s="107">
        <f>IF((--B357)=0,$Y$313,(IF((--B357)=-1,0,$Y$313*2)))*N357</f>
        <v>79920</v>
      </c>
      <c r="F357" s="107">
        <f>IF((--B357)=0,$Z$313,(IF((--B357)=-1,0,$Z$313*2)))*N357</f>
        <v>86640</v>
      </c>
      <c r="G357" s="53">
        <f>VLOOKUP(VLOOKUP($J$10+4-1,宠物升级表!$A:$C,3,FALSE)+SUM($F$10:F357),宠物升级表!C:D,2,TRUE)+1</f>
        <v>74</v>
      </c>
      <c r="H357" s="78"/>
      <c r="I357" s="78">
        <f>SUM($D$2:D357)</f>
        <v>17759930</v>
      </c>
      <c r="J357" s="51">
        <f>INDEX(人物升级经验表!A:A,MATCH(任务经验!I357,人物升级经验表!C:C,1)+1,1)</f>
        <v>52</v>
      </c>
      <c r="K357" s="51">
        <f>I357-INDEX(人物升级经验表!C:C,MATCH(任务经验!I357,人物升级经验表!C:C,1),1)</f>
        <v>492795</v>
      </c>
      <c r="L357" s="51"/>
      <c r="M357" s="78">
        <f>IF((--B357)=0,1,IF((--B357)=-1,0,2))</f>
        <v>2</v>
      </c>
      <c r="N357" s="78">
        <v>1.2</v>
      </c>
    </row>
    <row r="358" spans="1:14">
      <c r="A358" s="117" t="s">
        <v>62</v>
      </c>
      <c r="B358" s="76">
        <v>0</v>
      </c>
      <c r="D358" s="107">
        <f>IF((--B358)=0,$W$313,(IF((--B358)=-1,0,$W$313*2)))*N358</f>
        <v>183120</v>
      </c>
      <c r="E358" s="107">
        <f>IF((--B358)=0,$Y$313,(IF((--B358)=-1,0,$Y$313*2)))*N358</f>
        <v>39960</v>
      </c>
      <c r="F358" s="107">
        <f>IF((--B358)=0,$Z$313,(IF((--B358)=-1,0,$Z$313*2)))*N358</f>
        <v>43320</v>
      </c>
      <c r="G358" s="53">
        <f>VLOOKUP(VLOOKUP($J$10+4-1,宠物升级表!$A:$C,3,FALSE)+SUM($F$10:F358),宠物升级表!C:D,2,TRUE)+1</f>
        <v>74</v>
      </c>
      <c r="H358" s="78"/>
      <c r="I358" s="78">
        <f>SUM($D$2:D358)</f>
        <v>17943050</v>
      </c>
      <c r="J358" s="51">
        <f>INDEX(人物升级经验表!A:A,MATCH(任务经验!I358,人物升级经验表!C:C,1)+1,1)</f>
        <v>52</v>
      </c>
      <c r="K358" s="51">
        <f>I358-INDEX(人物升级经验表!C:C,MATCH(任务经验!I358,人物升级经验表!C:C,1),1)</f>
        <v>675915</v>
      </c>
      <c r="L358" s="51"/>
      <c r="M358" s="78">
        <f>IF((--B358)=0,1,IF((--B358)=-1,0,2))</f>
        <v>1</v>
      </c>
      <c r="N358" s="78">
        <v>1.2</v>
      </c>
    </row>
    <row r="359" spans="1:14">
      <c r="A359" s="117" t="s">
        <v>62</v>
      </c>
      <c r="B359" s="76">
        <v>0</v>
      </c>
      <c r="D359" s="107">
        <f>IF((--B359)=0,$W$313,(IF((--B359)=-1,0,$W$313*2)))*N359</f>
        <v>183120</v>
      </c>
      <c r="E359" s="107">
        <f>IF((--B359)=0,$Y$313,(IF((--B359)=-1,0,$Y$313*2)))*N359</f>
        <v>39960</v>
      </c>
      <c r="F359" s="107">
        <f>IF((--B359)=0,$Z$313,(IF((--B359)=-1,0,$Z$313*2)))*N359</f>
        <v>43320</v>
      </c>
      <c r="G359" s="53">
        <f>VLOOKUP(VLOOKUP($J$10+4-1,宠物升级表!$A:$C,3,FALSE)+SUM($F$10:F359),宠物升级表!C:D,2,TRUE)+1</f>
        <v>74</v>
      </c>
      <c r="H359" s="78"/>
      <c r="I359" s="78">
        <f>SUM($D$2:D359)</f>
        <v>18126170</v>
      </c>
      <c r="J359" s="51">
        <f>INDEX(人物升级经验表!A:A,MATCH(任务经验!I359,人物升级经验表!C:C,1)+1,1)</f>
        <v>52</v>
      </c>
      <c r="K359" s="51">
        <f>I359-INDEX(人物升级经验表!C:C,MATCH(任务经验!I359,人物升级经验表!C:C,1),1)</f>
        <v>859035</v>
      </c>
      <c r="L359" s="51"/>
      <c r="M359" s="78">
        <f>IF((--B359)=0,1,IF((--B359)=-1,0,2))</f>
        <v>1</v>
      </c>
      <c r="N359" s="78">
        <v>1.2</v>
      </c>
    </row>
    <row r="360" spans="1:14">
      <c r="A360" s="117" t="s">
        <v>62</v>
      </c>
      <c r="B360" s="76">
        <v>8888</v>
      </c>
      <c r="D360" s="107">
        <f>IF((--B360)=0,$W$313,(IF((--B360)=-1,0,$W$313*2)))*N360</f>
        <v>366240</v>
      </c>
      <c r="E360" s="107">
        <f>IF((--B360)=0,$Y$313,(IF((--B360)=-1,0,$Y$313*2)))*N360</f>
        <v>79920</v>
      </c>
      <c r="F360" s="107">
        <f>IF((--B360)=0,$Z$313,(IF((--B360)=-1,0,$Z$313*2)))*N360</f>
        <v>86640</v>
      </c>
      <c r="G360" s="53">
        <f>VLOOKUP(VLOOKUP($J$10+4-1,宠物升级表!$A:$C,3,FALSE)+SUM($F$10:F360),宠物升级表!C:D,2,TRUE)+1</f>
        <v>74</v>
      </c>
      <c r="H360" s="78"/>
      <c r="I360" s="78">
        <f>SUM($D$2:D360)</f>
        <v>18492410</v>
      </c>
      <c r="J360" s="51">
        <f>INDEX(人物升级经验表!A:A,MATCH(任务经验!I360,人物升级经验表!C:C,1)+1,1)</f>
        <v>52</v>
      </c>
      <c r="K360" s="51">
        <f>I360-INDEX(人物升级经验表!C:C,MATCH(任务经验!I360,人物升级经验表!C:C,1),1)</f>
        <v>1225275</v>
      </c>
      <c r="L360" s="51"/>
      <c r="M360" s="78">
        <f>IF((--B360)=0,1,IF((--B360)=-1,0,2))</f>
        <v>2</v>
      </c>
      <c r="N360" s="78">
        <v>1.2</v>
      </c>
    </row>
    <row r="361" spans="1:14">
      <c r="A361" s="117" t="s">
        <v>62</v>
      </c>
      <c r="B361" s="76">
        <v>0</v>
      </c>
      <c r="D361" s="107">
        <f>IF((--B361)=0,$W$313,(IF((--B361)=-1,0,$W$313*2)))*N361</f>
        <v>183120</v>
      </c>
      <c r="E361" s="107">
        <f>IF((--B361)=0,$Y$313,(IF((--B361)=-1,0,$Y$313*2)))*N361</f>
        <v>39960</v>
      </c>
      <c r="F361" s="107">
        <f>IF((--B361)=0,$Z$313,(IF((--B361)=-1,0,$Z$313*2)))*N361</f>
        <v>43320</v>
      </c>
      <c r="G361" s="53">
        <f>VLOOKUP(VLOOKUP($J$10+4-1,宠物升级表!$A:$C,3,FALSE)+SUM($F$10:F361),宠物升级表!C:D,2,TRUE)+1</f>
        <v>74</v>
      </c>
      <c r="H361" s="78"/>
      <c r="I361" s="78">
        <f>SUM($D$2:D361)</f>
        <v>18675530</v>
      </c>
      <c r="J361" s="51">
        <f>INDEX(人物升级经验表!A:A,MATCH(任务经验!I361,人物升级经验表!C:C,1)+1,1)</f>
        <v>52</v>
      </c>
      <c r="K361" s="51">
        <f>I361-INDEX(人物升级经验表!C:C,MATCH(任务经验!I361,人物升级经验表!C:C,1),1)</f>
        <v>1408395</v>
      </c>
      <c r="L361" s="51"/>
      <c r="M361" s="78">
        <f>IF((--B361)=0,1,IF((--B361)=-1,0,2))</f>
        <v>1</v>
      </c>
      <c r="N361" s="78">
        <v>1.2</v>
      </c>
    </row>
    <row r="362" s="42" customFormat="1" spans="1:14">
      <c r="A362" s="118">
        <v>183273</v>
      </c>
      <c r="B362" s="61">
        <v>-1</v>
      </c>
      <c r="C362" s="119"/>
      <c r="D362" s="111">
        <f t="shared" ref="D312:D362" si="74">IF((--B362)=0,$W$263,(IF((--B362)=-1,0,$W$263*2)))*N362</f>
        <v>0</v>
      </c>
      <c r="E362" s="111">
        <f t="shared" ref="E312:E362" si="75">IF((--B362)=0,$Y$263,(IF((--B362)=-1,0,$Y$263*2)))*N362</f>
        <v>0</v>
      </c>
      <c r="F362" s="111">
        <f t="shared" ref="F312:F362" si="76">IF((--B362)=0,$Z$263,(IF((--B362)=-1,0,$Z$263*2)))*N362</f>
        <v>0</v>
      </c>
      <c r="G362" s="65">
        <f>VLOOKUP(VLOOKUP($J$10+4-1,宠物升级表!$A:$C,3,FALSE)+SUM($F$10:F362),宠物升级表!C:D,2,TRUE)+1</f>
        <v>74</v>
      </c>
      <c r="H362" s="120" t="s">
        <v>63</v>
      </c>
      <c r="I362" s="120">
        <f>SUM($D$2:D362)</f>
        <v>18675530</v>
      </c>
      <c r="J362" s="65">
        <f>INDEX(人物升级经验表!A:A,MATCH(任务经验!I362,人物升级经验表!C:C,1)+1,1)</f>
        <v>52</v>
      </c>
      <c r="K362" s="65">
        <f>I362-INDEX(人物升级经验表!C:C,MATCH(任务经验!I362,人物升级经验表!C:C,1),1)</f>
        <v>1408395</v>
      </c>
      <c r="L362" s="65"/>
      <c r="M362" s="120">
        <f>IF((--B362)=0,1,IF((--B362)=-1,0,2))</f>
        <v>0</v>
      </c>
      <c r="N362" s="120"/>
    </row>
    <row r="363" spans="1:14">
      <c r="A363" s="121">
        <v>183274</v>
      </c>
      <c r="B363" s="76" t="s">
        <v>25</v>
      </c>
      <c r="D363" s="107">
        <f>IF((--B363)=0,$W$365,(IF((--B363)=-1,0,$W$365*2)))*N363</f>
        <v>182320</v>
      </c>
      <c r="E363" s="107">
        <f>IF((--B363)=0,$Y$365,(IF((--B363)=-1,0,$Y$365*2)))*N363</f>
        <v>36960</v>
      </c>
      <c r="F363" s="107">
        <f>IF((--B363)=0,$Z$365,(IF((--B363)=-1,0,$Z$365*2)))*N363</f>
        <v>35200</v>
      </c>
      <c r="G363" s="53">
        <f>VLOOKUP(VLOOKUP($J$10+4-1,宠物升级表!$A:$C,3,FALSE)+SUM($F$10:F363),宠物升级表!C:D,2,TRUE)+1</f>
        <v>74</v>
      </c>
      <c r="I363" s="78">
        <f>SUM($D$2:D363)</f>
        <v>18857850</v>
      </c>
      <c r="J363" s="51">
        <f>INDEX(人物升级经验表!A:A,MATCH(任务经验!I363,人物升级经验表!C:C,1)+1,1)</f>
        <v>52</v>
      </c>
      <c r="K363" s="51">
        <f>I363-INDEX(人物升级经验表!C:C,MATCH(任务经验!I363,人物升级经验表!C:C,1),1)</f>
        <v>1590715</v>
      </c>
      <c r="M363" s="78">
        <f>IF((--B363)=0,1,IF((--B363)=-1,0,2))</f>
        <v>1</v>
      </c>
      <c r="N363" s="78">
        <v>0.8</v>
      </c>
    </row>
    <row r="364" spans="1:26">
      <c r="A364" s="121">
        <v>183275</v>
      </c>
      <c r="B364" s="76" t="s">
        <v>25</v>
      </c>
      <c r="D364" s="107">
        <f t="shared" ref="D364:D395" si="77">IF((--B364)=0,$W$365,(IF((--B364)=-1,0,$W$313*2)))*N364</f>
        <v>182320</v>
      </c>
      <c r="E364" s="107">
        <f t="shared" ref="E364:E395" si="78">IF((--B364)=0,$Y$365,(IF((--B364)=-1,0,$Y$365*2)))*N364</f>
        <v>36960</v>
      </c>
      <c r="F364" s="107">
        <f t="shared" ref="F364:F395" si="79">IF((--B364)=0,$Z$365,(IF((--B364)=-1,0,$Z$365*2)))*N364</f>
        <v>35200</v>
      </c>
      <c r="G364" s="53">
        <f>VLOOKUP(VLOOKUP($J$10+4-1,宠物升级表!$A:$C,3,FALSE)+SUM($F$10:F364),宠物升级表!C:D,2,TRUE)+1</f>
        <v>75</v>
      </c>
      <c r="I364" s="78">
        <f>SUM($D$2:D364)</f>
        <v>19040170</v>
      </c>
      <c r="J364" s="51">
        <f>INDEX(人物升级经验表!A:A,MATCH(任务经验!I364,人物升级经验表!C:C,1)+1,1)</f>
        <v>52</v>
      </c>
      <c r="K364" s="51">
        <f>I364-INDEX(人物升级经验表!C:C,MATCH(任务经验!I364,人物升级经验表!C:C,1),1)</f>
        <v>1773035</v>
      </c>
      <c r="M364" s="78">
        <f>IF((--B364)=0,1,IF((--B364)=-1,0,2))</f>
        <v>1</v>
      </c>
      <c r="N364" s="78">
        <v>0.8</v>
      </c>
      <c r="Q364" s="110" t="s">
        <v>48</v>
      </c>
      <c r="R364" s="110" t="s">
        <v>49</v>
      </c>
      <c r="S364" s="110" t="s">
        <v>50</v>
      </c>
      <c r="T364" s="110" t="s">
        <v>57</v>
      </c>
      <c r="U364" s="110" t="s">
        <v>18</v>
      </c>
      <c r="V364" s="110" t="s">
        <v>52</v>
      </c>
      <c r="W364" s="110" t="s">
        <v>31</v>
      </c>
      <c r="X364" s="110" t="s">
        <v>54</v>
      </c>
      <c r="Y364" s="110" t="s">
        <v>32</v>
      </c>
      <c r="Z364" s="110" t="s">
        <v>58</v>
      </c>
    </row>
    <row r="365" spans="1:26">
      <c r="A365" s="121">
        <v>183276</v>
      </c>
      <c r="B365" s="76" t="s">
        <v>64</v>
      </c>
      <c r="D365" s="107">
        <f>IF((--B365)=0,$W$365,(IF((--B365)=-1,0,$W$313*2)))*N365</f>
        <v>244160</v>
      </c>
      <c r="E365" s="107">
        <f>IF((--B365)=0,$Y$365,(IF((--B365)=-1,0,$Y$365*2)))*N365</f>
        <v>73920</v>
      </c>
      <c r="F365" s="107">
        <f>IF((--B365)=0,$Z$365,(IF((--B365)=-1,0,$Z$365*2)))*N365</f>
        <v>70400</v>
      </c>
      <c r="G365" s="53">
        <f>VLOOKUP(VLOOKUP($J$10+4-1,宠物升级表!$A:$C,3,FALSE)+SUM($F$10:F365),宠物升级表!C:D,2,TRUE)+1</f>
        <v>75</v>
      </c>
      <c r="I365" s="78">
        <f>SUM($D$2:D365)</f>
        <v>19284330</v>
      </c>
      <c r="J365" s="51">
        <f>INDEX(人物升级经验表!A:A,MATCH(任务经验!I365,人物升级经验表!C:C,1)+1,1)</f>
        <v>53</v>
      </c>
      <c r="K365" s="51">
        <f>I365-INDEX(人物升级经验表!C:C,MATCH(任务经验!I365,人物升级经验表!C:C,1),1)</f>
        <v>100455</v>
      </c>
      <c r="M365" s="78">
        <f>IF((--B365)=0,1,IF((--B365)=-1,0,2))</f>
        <v>2</v>
      </c>
      <c r="N365" s="78">
        <v>0.8</v>
      </c>
      <c r="Q365" s="110">
        <v>70</v>
      </c>
      <c r="R365" s="110">
        <v>16411400</v>
      </c>
      <c r="S365" s="110">
        <v>3323500</v>
      </c>
      <c r="T365" s="110">
        <v>3164450</v>
      </c>
      <c r="U365" s="110">
        <f>COUNTA(A363:A419)</f>
        <v>57</v>
      </c>
      <c r="V365" s="44">
        <f>SUM(M363:M419)</f>
        <v>72</v>
      </c>
      <c r="W365" s="110">
        <f>ROUND(R365/V365,-2)</f>
        <v>227900</v>
      </c>
      <c r="X365" s="110">
        <f>ROUND(R365/V365*2,-2)</f>
        <v>455900</v>
      </c>
      <c r="Y365" s="110">
        <f>ROUND(S365/V365,-2)</f>
        <v>46200</v>
      </c>
      <c r="Z365" s="110">
        <f>ROUND(T365/V365,-2)</f>
        <v>44000</v>
      </c>
    </row>
    <row r="366" spans="1:22">
      <c r="A366" s="121">
        <v>183277</v>
      </c>
      <c r="B366" s="76" t="s">
        <v>25</v>
      </c>
      <c r="D366" s="107">
        <f>IF((--B366)=0,$W$365,(IF((--B366)=-1,0,$W$313*2)))*N366</f>
        <v>182320</v>
      </c>
      <c r="E366" s="107">
        <f>IF((--B366)=0,$Y$365,(IF((--B366)=-1,0,$Y$365*2)))*N366</f>
        <v>36960</v>
      </c>
      <c r="F366" s="107">
        <f>IF((--B366)=0,$Z$365,(IF((--B366)=-1,0,$Z$365*2)))*N366</f>
        <v>35200</v>
      </c>
      <c r="G366" s="53">
        <f>VLOOKUP(VLOOKUP($J$10+4-1,宠物升级表!$A:$C,3,FALSE)+SUM($F$10:F366),宠物升级表!C:D,2,TRUE)+1</f>
        <v>75</v>
      </c>
      <c r="I366" s="78">
        <f>SUM($D$2:D366)</f>
        <v>19466650</v>
      </c>
      <c r="J366" s="51">
        <f>INDEX(人物升级经验表!A:A,MATCH(任务经验!I366,人物升级经验表!C:C,1)+1,1)</f>
        <v>53</v>
      </c>
      <c r="K366" s="51">
        <f>I366-INDEX(人物升级经验表!C:C,MATCH(任务经验!I366,人物升级经验表!C:C,1),1)</f>
        <v>282775</v>
      </c>
      <c r="M366" s="78">
        <f t="shared" ref="M366:M397" si="80">IF((--B366)=0,1,IF((--B366)=-1,0,2))</f>
        <v>1</v>
      </c>
      <c r="N366" s="78">
        <v>0.8</v>
      </c>
      <c r="U366" s="46">
        <f>U365-V366</f>
        <v>42</v>
      </c>
      <c r="V366" s="46">
        <v>15</v>
      </c>
    </row>
    <row r="367" spans="1:14">
      <c r="A367" s="121">
        <v>183278</v>
      </c>
      <c r="B367" s="76" t="s">
        <v>25</v>
      </c>
      <c r="D367" s="107">
        <f>IF((--B367)=0,$W$365,(IF((--B367)=-1,0,$W$313*2)))*N367</f>
        <v>182320</v>
      </c>
      <c r="E367" s="107">
        <f>IF((--B367)=0,$Y$365,(IF((--B367)=-1,0,$Y$365*2)))*N367</f>
        <v>36960</v>
      </c>
      <c r="F367" s="107">
        <f>IF((--B367)=0,$Z$365,(IF((--B367)=-1,0,$Z$365*2)))*N367</f>
        <v>35200</v>
      </c>
      <c r="G367" s="53">
        <f>VLOOKUP(VLOOKUP($J$10+4-1,宠物升级表!$A:$C,3,FALSE)+SUM($F$10:F367),宠物升级表!C:D,2,TRUE)+1</f>
        <v>75</v>
      </c>
      <c r="I367" s="78">
        <f>SUM($D$2:D367)</f>
        <v>19648970</v>
      </c>
      <c r="J367" s="51">
        <f>INDEX(人物升级经验表!A:A,MATCH(任务经验!I367,人物升级经验表!C:C,1)+1,1)</f>
        <v>53</v>
      </c>
      <c r="K367" s="51">
        <f>I367-INDEX(人物升级经验表!C:C,MATCH(任务经验!I367,人物升级经验表!C:C,1),1)</f>
        <v>465095</v>
      </c>
      <c r="M367" s="78">
        <f>IF((--B367)=0,1,IF((--B367)=-1,0,2))</f>
        <v>1</v>
      </c>
      <c r="N367" s="78">
        <v>0.8</v>
      </c>
    </row>
    <row r="368" spans="1:14">
      <c r="A368" s="121">
        <v>183279</v>
      </c>
      <c r="B368" s="76" t="s">
        <v>25</v>
      </c>
      <c r="D368" s="107">
        <f>IF((--B368)=0,$W$365,(IF((--B368)=-1,0,$W$313*2)))*N368</f>
        <v>182320</v>
      </c>
      <c r="E368" s="107">
        <f>IF((--B368)=0,$Y$365,(IF((--B368)=-1,0,$Y$365*2)))*N368</f>
        <v>36960</v>
      </c>
      <c r="F368" s="107">
        <f>IF((--B368)=0,$Z$365,(IF((--B368)=-1,0,$Z$365*2)))*N368</f>
        <v>35200</v>
      </c>
      <c r="G368" s="53">
        <f>VLOOKUP(VLOOKUP($J$10+4-1,宠物升级表!$A:$C,3,FALSE)+SUM($F$10:F368),宠物升级表!C:D,2,TRUE)+1</f>
        <v>75</v>
      </c>
      <c r="I368" s="78">
        <f>SUM($D$2:D368)</f>
        <v>19831290</v>
      </c>
      <c r="J368" s="51">
        <f>INDEX(人物升级经验表!A:A,MATCH(任务经验!I368,人物升级经验表!C:C,1)+1,1)</f>
        <v>53</v>
      </c>
      <c r="K368" s="51">
        <f>I368-INDEX(人物升级经验表!C:C,MATCH(任务经验!I368,人物升级经验表!C:C,1),1)</f>
        <v>647415</v>
      </c>
      <c r="M368" s="78">
        <f>IF((--B368)=0,1,IF((--B368)=-1,0,2))</f>
        <v>1</v>
      </c>
      <c r="N368" s="78">
        <v>0.8</v>
      </c>
    </row>
    <row r="369" spans="1:14">
      <c r="A369" s="121">
        <v>183280</v>
      </c>
      <c r="B369" s="76" t="s">
        <v>64</v>
      </c>
      <c r="D369" s="107">
        <f>IF((--B369)=0,$W$365,(IF((--B369)=-1,0,$W$313*2)))*N369</f>
        <v>244160</v>
      </c>
      <c r="E369" s="107">
        <f>IF((--B369)=0,$Y$365,(IF((--B369)=-1,0,$Y$365*2)))*N369</f>
        <v>73920</v>
      </c>
      <c r="F369" s="107">
        <f>IF((--B369)=0,$Z$365,(IF((--B369)=-1,0,$Z$365*2)))*N369</f>
        <v>70400</v>
      </c>
      <c r="G369" s="53">
        <f>VLOOKUP(VLOOKUP($J$10+4-1,宠物升级表!$A:$C,3,FALSE)+SUM($F$10:F369),宠物升级表!C:D,2,TRUE)+1</f>
        <v>75</v>
      </c>
      <c r="I369" s="78">
        <f>SUM($D$2:D369)</f>
        <v>20075450</v>
      </c>
      <c r="J369" s="51">
        <f>INDEX(人物升级经验表!A:A,MATCH(任务经验!I369,人物升级经验表!C:C,1)+1,1)</f>
        <v>53</v>
      </c>
      <c r="K369" s="51">
        <f>I369-INDEX(人物升级经验表!C:C,MATCH(任务经验!I369,人物升级经验表!C:C,1),1)</f>
        <v>891575</v>
      </c>
      <c r="M369" s="78">
        <f>IF((--B369)=0,1,IF((--B369)=-1,0,2))</f>
        <v>2</v>
      </c>
      <c r="N369" s="78">
        <v>0.8</v>
      </c>
    </row>
    <row r="370" spans="1:20">
      <c r="A370" s="121">
        <v>183281</v>
      </c>
      <c r="B370" s="76" t="s">
        <v>25</v>
      </c>
      <c r="D370" s="107">
        <f>IF((--B370)=0,$W$365,(IF((--B370)=-1,0,$W$313*2)))*N370</f>
        <v>182320</v>
      </c>
      <c r="E370" s="107">
        <f>IF((--B370)=0,$Y$365,(IF((--B370)=-1,0,$Y$365*2)))*N370</f>
        <v>36960</v>
      </c>
      <c r="F370" s="107">
        <f>IF((--B370)=0,$Z$365,(IF((--B370)=-1,0,$Z$365*2)))*N370</f>
        <v>35200</v>
      </c>
      <c r="G370" s="53">
        <f>VLOOKUP(VLOOKUP($J$10+4-1,宠物升级表!$A:$C,3,FALSE)+SUM($F$10:F370),宠物升级表!C:D,2,TRUE)+1</f>
        <v>76</v>
      </c>
      <c r="I370" s="78">
        <f>SUM($D$2:D370)</f>
        <v>20257770</v>
      </c>
      <c r="J370" s="51">
        <f>INDEX(人物升级经验表!A:A,MATCH(任务经验!I370,人物升级经验表!C:C,1)+1,1)</f>
        <v>53</v>
      </c>
      <c r="K370" s="51">
        <f>I370-INDEX(人物升级经验表!C:C,MATCH(任务经验!I370,人物升级经验表!C:C,1),1)</f>
        <v>1073895</v>
      </c>
      <c r="M370" s="78">
        <f>IF((--B370)=0,1,IF((--B370)=-1,0,2))</f>
        <v>1</v>
      </c>
      <c r="N370" s="78">
        <v>0.8</v>
      </c>
      <c r="R370" s="46">
        <v>0.8</v>
      </c>
      <c r="S370" s="46">
        <v>8</v>
      </c>
      <c r="T370" s="122">
        <v>3</v>
      </c>
    </row>
    <row r="371" spans="1:20">
      <c r="A371" s="121">
        <v>183282</v>
      </c>
      <c r="B371" s="76" t="s">
        <v>25</v>
      </c>
      <c r="D371" s="107">
        <f>IF((--B371)=0,$W$365,(IF((--B371)=-1,0,$W$313*2)))*N371</f>
        <v>182320</v>
      </c>
      <c r="E371" s="107">
        <f>IF((--B371)=0,$Y$365,(IF((--B371)=-1,0,$Y$365*2)))*N371</f>
        <v>36960</v>
      </c>
      <c r="F371" s="107">
        <f>IF((--B371)=0,$Z$365,(IF((--B371)=-1,0,$Z$365*2)))*N371</f>
        <v>35200</v>
      </c>
      <c r="G371" s="53">
        <f>VLOOKUP(VLOOKUP($J$10+4-1,宠物升级表!$A:$C,3,FALSE)+SUM($F$10:F371),宠物升级表!C:D,2,TRUE)+1</f>
        <v>76</v>
      </c>
      <c r="I371" s="78">
        <f>SUM($D$2:D371)</f>
        <v>20440090</v>
      </c>
      <c r="J371" s="51">
        <f>INDEX(人物升级经验表!A:A,MATCH(任务经验!I371,人物升级经验表!C:C,1)+1,1)</f>
        <v>53</v>
      </c>
      <c r="K371" s="51">
        <f>I371-INDEX(人物升级经验表!C:C,MATCH(任务经验!I371,人物升级经验表!C:C,1),1)</f>
        <v>1256215</v>
      </c>
      <c r="M371" s="78">
        <f>IF((--B371)=0,1,IF((--B371)=-1,0,2))</f>
        <v>1</v>
      </c>
      <c r="N371" s="78">
        <v>0.8</v>
      </c>
      <c r="R371" s="46">
        <v>0.9</v>
      </c>
      <c r="S371" s="46">
        <v>8</v>
      </c>
      <c r="T371" s="122">
        <v>3</v>
      </c>
    </row>
    <row r="372" spans="1:20">
      <c r="A372" s="121">
        <v>183283</v>
      </c>
      <c r="B372" s="76" t="s">
        <v>64</v>
      </c>
      <c r="D372" s="107">
        <f>IF((--B372)=0,$W$365,(IF((--B372)=-1,0,$W$313*2)))*N372</f>
        <v>244160</v>
      </c>
      <c r="E372" s="107">
        <f>IF((--B372)=0,$Y$365,(IF((--B372)=-1,0,$Y$365*2)))*N372</f>
        <v>73920</v>
      </c>
      <c r="F372" s="107">
        <f>IF((--B372)=0,$Z$365,(IF((--B372)=-1,0,$Z$365*2)))*N372</f>
        <v>70400</v>
      </c>
      <c r="G372" s="53">
        <f>VLOOKUP(VLOOKUP($J$10+4-1,宠物升级表!$A:$C,3,FALSE)+SUM($F$10:F372),宠物升级表!C:D,2,TRUE)+1</f>
        <v>76</v>
      </c>
      <c r="I372" s="78">
        <f>SUM($D$2:D372)</f>
        <v>20684250</v>
      </c>
      <c r="J372" s="51">
        <f>INDEX(人物升级经验表!A:A,MATCH(任务经验!I372,人物升级经验表!C:C,1)+1,1)</f>
        <v>53</v>
      </c>
      <c r="K372" s="51">
        <f>I372-INDEX(人物升级经验表!C:C,MATCH(任务经验!I372,人物升级经验表!C:C,1),1)</f>
        <v>1500375</v>
      </c>
      <c r="M372" s="78">
        <f>IF((--B372)=0,1,IF((--B372)=-1,0,2))</f>
        <v>2</v>
      </c>
      <c r="N372" s="78">
        <v>0.8</v>
      </c>
      <c r="R372" s="46">
        <v>1</v>
      </c>
      <c r="S372" s="46">
        <v>8</v>
      </c>
      <c r="T372" s="122">
        <v>3</v>
      </c>
    </row>
    <row r="373" spans="1:20">
      <c r="A373" s="121">
        <v>183284</v>
      </c>
      <c r="B373" s="76" t="s">
        <v>25</v>
      </c>
      <c r="D373" s="107">
        <f>IF((--B373)=0,$W$365,(IF((--B373)=-1,0,$W$313*2)))*N373</f>
        <v>182320</v>
      </c>
      <c r="E373" s="107">
        <f>IF((--B373)=0,$Y$365,(IF((--B373)=-1,0,$Y$365*2)))*N373</f>
        <v>36960</v>
      </c>
      <c r="F373" s="107">
        <f>IF((--B373)=0,$Z$365,(IF((--B373)=-1,0,$Z$365*2)))*N373</f>
        <v>35200</v>
      </c>
      <c r="G373" s="53">
        <f>VLOOKUP(VLOOKUP($J$10+4-1,宠物升级表!$A:$C,3,FALSE)+SUM($F$10:F373),宠物升级表!C:D,2,TRUE)+1</f>
        <v>76</v>
      </c>
      <c r="I373" s="78">
        <f>SUM($D$2:D373)</f>
        <v>20866570</v>
      </c>
      <c r="J373" s="51">
        <f>INDEX(人物升级经验表!A:A,MATCH(任务经验!I373,人物升级经验表!C:C,1)+1,1)</f>
        <v>53</v>
      </c>
      <c r="K373" s="51">
        <f>I373-INDEX(人物升级经验表!C:C,MATCH(任务经验!I373,人物升级经验表!C:C,1),1)</f>
        <v>1682695</v>
      </c>
      <c r="M373" s="78">
        <f>IF((--B373)=0,1,IF((--B373)=-1,0,2))</f>
        <v>1</v>
      </c>
      <c r="N373" s="78">
        <v>0.8</v>
      </c>
      <c r="R373" s="46">
        <v>1.1</v>
      </c>
      <c r="S373" s="46">
        <v>9</v>
      </c>
      <c r="T373" s="122">
        <v>3</v>
      </c>
    </row>
    <row r="374" spans="1:20">
      <c r="A374" s="121">
        <v>183285</v>
      </c>
      <c r="B374" s="76" t="s">
        <v>25</v>
      </c>
      <c r="D374" s="107">
        <f>IF((--B374)=0,$W$365,(IF((--B374)=-1,0,$W$313*2)))*N374</f>
        <v>205110</v>
      </c>
      <c r="E374" s="107">
        <f>IF((--B374)=0,$Y$365,(IF((--B374)=-1,0,$Y$365*2)))*N374</f>
        <v>41580</v>
      </c>
      <c r="F374" s="107">
        <f>IF((--B374)=0,$Z$365,(IF((--B374)=-1,0,$Z$365*2)))*N374</f>
        <v>39600</v>
      </c>
      <c r="G374" s="53">
        <f>VLOOKUP(VLOOKUP($J$10+4-1,宠物升级表!$A:$C,3,FALSE)+SUM($F$10:F374),宠物升级表!C:D,2,TRUE)+1</f>
        <v>76</v>
      </c>
      <c r="I374" s="78">
        <f>SUM($D$2:D374)</f>
        <v>21071680</v>
      </c>
      <c r="J374" s="51">
        <f>INDEX(人物升级经验表!A:A,MATCH(任务经验!I374,人物升级经验表!C:C,1)+1,1)</f>
        <v>53</v>
      </c>
      <c r="K374" s="51">
        <f>I374-INDEX(人物升级经验表!C:C,MATCH(任务经验!I374,人物升级经验表!C:C,1),1)</f>
        <v>1887805</v>
      </c>
      <c r="M374" s="78">
        <f>IF((--B374)=0,1,IF((--B374)=-1,0,2))</f>
        <v>1</v>
      </c>
      <c r="N374" s="78">
        <v>0.9</v>
      </c>
      <c r="R374" s="46">
        <v>1.2</v>
      </c>
      <c r="S374" s="46">
        <v>9</v>
      </c>
      <c r="T374" s="122">
        <v>3</v>
      </c>
    </row>
    <row r="375" spans="1:20">
      <c r="A375" s="121">
        <v>183286</v>
      </c>
      <c r="B375" s="76" t="s">
        <v>64</v>
      </c>
      <c r="D375" s="107">
        <f>IF((--B375)=0,$W$365,(IF((--B375)=-1,0,$W$313*2)))*N375</f>
        <v>274680</v>
      </c>
      <c r="E375" s="107">
        <f>IF((--B375)=0,$Y$365,(IF((--B375)=-1,0,$Y$365*2)))*N375</f>
        <v>83160</v>
      </c>
      <c r="F375" s="107">
        <f>IF((--B375)=0,$Z$365,(IF((--B375)=-1,0,$Z$365*2)))*N375</f>
        <v>79200</v>
      </c>
      <c r="G375" s="53">
        <f>VLOOKUP(VLOOKUP($J$10+4-1,宠物升级表!$A:$C,3,FALSE)+SUM($F$10:F375),宠物升级表!C:D,2,TRUE)+1</f>
        <v>77</v>
      </c>
      <c r="I375" s="78">
        <f>SUM($D$2:D375)</f>
        <v>21346360</v>
      </c>
      <c r="J375" s="51">
        <f>INDEX(人物升级经验表!A:A,MATCH(任务经验!I375,人物升级经验表!C:C,1)+1,1)</f>
        <v>54</v>
      </c>
      <c r="K375" s="51">
        <f>I375-INDEX(人物升级经验表!C:C,MATCH(任务经验!I375,人物升级经验表!C:C,1),1)</f>
        <v>136666</v>
      </c>
      <c r="M375" s="78">
        <f>IF((--B375)=0,1,IF((--B375)=-1,0,2))</f>
        <v>2</v>
      </c>
      <c r="N375" s="78">
        <v>0.9</v>
      </c>
      <c r="T375" s="122"/>
    </row>
    <row r="376" spans="1:20">
      <c r="A376" s="121">
        <v>183287</v>
      </c>
      <c r="B376" s="76" t="s">
        <v>25</v>
      </c>
      <c r="D376" s="107">
        <f>IF((--B376)=0,$W$365,(IF((--B376)=-1,0,$W$313*2)))*N376</f>
        <v>205110</v>
      </c>
      <c r="E376" s="107">
        <f>IF((--B376)=0,$Y$365,(IF((--B376)=-1,0,$Y$365*2)))*N376</f>
        <v>41580</v>
      </c>
      <c r="F376" s="107">
        <f>IF((--B376)=0,$Z$365,(IF((--B376)=-1,0,$Z$365*2)))*N376</f>
        <v>39600</v>
      </c>
      <c r="G376" s="53">
        <f>VLOOKUP(VLOOKUP($J$10+4-1,宠物升级表!$A:$C,3,FALSE)+SUM($F$10:F376),宠物升级表!C:D,2,TRUE)+1</f>
        <v>77</v>
      </c>
      <c r="I376" s="78">
        <f>SUM($D$2:D376)</f>
        <v>21551470</v>
      </c>
      <c r="J376" s="51">
        <f>INDEX(人物升级经验表!A:A,MATCH(任务经验!I376,人物升级经验表!C:C,1)+1,1)</f>
        <v>54</v>
      </c>
      <c r="K376" s="51">
        <f>I376-INDEX(人物升级经验表!C:C,MATCH(任务经验!I376,人物升级经验表!C:C,1),1)</f>
        <v>341776</v>
      </c>
      <c r="M376" s="78">
        <f>IF((--B376)=0,1,IF((--B376)=-1,0,2))</f>
        <v>1</v>
      </c>
      <c r="N376" s="78">
        <v>0.9</v>
      </c>
      <c r="T376" s="122"/>
    </row>
    <row r="377" spans="1:20">
      <c r="A377" s="121">
        <v>183288</v>
      </c>
      <c r="B377" s="76" t="s">
        <v>64</v>
      </c>
      <c r="D377" s="107">
        <f>IF((--B377)=0,$W$365,(IF((--B377)=-1,0,$W$313*2)))*N377</f>
        <v>274680</v>
      </c>
      <c r="E377" s="107">
        <f>IF((--B377)=0,$Y$365,(IF((--B377)=-1,0,$Y$365*2)))*N377</f>
        <v>83160</v>
      </c>
      <c r="F377" s="107">
        <f>IF((--B377)=0,$Z$365,(IF((--B377)=-1,0,$Z$365*2)))*N377</f>
        <v>79200</v>
      </c>
      <c r="G377" s="53">
        <f>VLOOKUP(VLOOKUP($J$10+4-1,宠物升级表!$A:$C,3,FALSE)+SUM($F$10:F377),宠物升级表!C:D,2,TRUE)+1</f>
        <v>77</v>
      </c>
      <c r="I377" s="78">
        <f>SUM($D$2:D377)</f>
        <v>21826150</v>
      </c>
      <c r="J377" s="51">
        <f>INDEX(人物升级经验表!A:A,MATCH(任务经验!I377,人物升级经验表!C:C,1)+1,1)</f>
        <v>54</v>
      </c>
      <c r="K377" s="51">
        <f>I377-INDEX(人物升级经验表!C:C,MATCH(任务经验!I377,人物升级经验表!C:C,1),1)</f>
        <v>616456</v>
      </c>
      <c r="M377" s="78">
        <f>IF((--B377)=0,1,IF((--B377)=-1,0,2))</f>
        <v>2</v>
      </c>
      <c r="N377" s="78">
        <v>0.9</v>
      </c>
      <c r="T377" s="122"/>
    </row>
    <row r="378" spans="1:20">
      <c r="A378" s="121">
        <v>183289</v>
      </c>
      <c r="B378" s="76" t="s">
        <v>25</v>
      </c>
      <c r="D378" s="107">
        <f>IF((--B378)=0,$W$365,(IF((--B378)=-1,0,$W$313*2)))*N378</f>
        <v>205110</v>
      </c>
      <c r="E378" s="107">
        <f>IF((--B378)=0,$Y$365,(IF((--B378)=-1,0,$Y$365*2)))*N378</f>
        <v>41580</v>
      </c>
      <c r="F378" s="107">
        <f>IF((--B378)=0,$Z$365,(IF((--B378)=-1,0,$Z$365*2)))*N378</f>
        <v>39600</v>
      </c>
      <c r="G378" s="53">
        <f>VLOOKUP(VLOOKUP($J$10+4-1,宠物升级表!$A:$C,3,FALSE)+SUM($F$10:F378),宠物升级表!C:D,2,TRUE)+1</f>
        <v>77</v>
      </c>
      <c r="I378" s="78">
        <f>SUM($D$2:D378)</f>
        <v>22031260</v>
      </c>
      <c r="J378" s="51">
        <f>INDEX(人物升级经验表!A:A,MATCH(任务经验!I378,人物升级经验表!C:C,1)+1,1)</f>
        <v>54</v>
      </c>
      <c r="K378" s="51">
        <f>I378-INDEX(人物升级经验表!C:C,MATCH(任务经验!I378,人物升级经验表!C:C,1),1)</f>
        <v>821566</v>
      </c>
      <c r="M378" s="78">
        <f>IF((--B378)=0,1,IF((--B378)=-1,0,2))</f>
        <v>1</v>
      </c>
      <c r="N378" s="78">
        <v>0.9</v>
      </c>
      <c r="T378" s="122"/>
    </row>
    <row r="379" spans="1:20">
      <c r="A379" s="121">
        <v>183290</v>
      </c>
      <c r="B379" s="76" t="s">
        <v>25</v>
      </c>
      <c r="D379" s="107">
        <f>IF((--B379)=0,$W$365,(IF((--B379)=-1,0,$W$313*2)))*N379</f>
        <v>205110</v>
      </c>
      <c r="E379" s="107">
        <f>IF((--B379)=0,$Y$365,(IF((--B379)=-1,0,$Y$365*2)))*N379</f>
        <v>41580</v>
      </c>
      <c r="F379" s="107">
        <f>IF((--B379)=0,$Z$365,(IF((--B379)=-1,0,$Z$365*2)))*N379</f>
        <v>39600</v>
      </c>
      <c r="G379" s="53">
        <f>VLOOKUP(VLOOKUP($J$10+4-1,宠物升级表!$A:$C,3,FALSE)+SUM($F$10:F379),宠物升级表!C:D,2,TRUE)+1</f>
        <v>77</v>
      </c>
      <c r="I379" s="78">
        <f>SUM($D$2:D379)</f>
        <v>22236370</v>
      </c>
      <c r="J379" s="51">
        <f>INDEX(人物升级经验表!A:A,MATCH(任务经验!I379,人物升级经验表!C:C,1)+1,1)</f>
        <v>54</v>
      </c>
      <c r="K379" s="51">
        <f>I379-INDEX(人物升级经验表!C:C,MATCH(任务经验!I379,人物升级经验表!C:C,1),1)</f>
        <v>1026676</v>
      </c>
      <c r="M379" s="78">
        <f>IF((--B379)=0,1,IF((--B379)=-1,0,2))</f>
        <v>1</v>
      </c>
      <c r="N379" s="78">
        <v>0.9</v>
      </c>
      <c r="T379" s="122"/>
    </row>
    <row r="380" spans="1:14">
      <c r="A380" s="121">
        <v>183291</v>
      </c>
      <c r="B380" s="76" t="s">
        <v>64</v>
      </c>
      <c r="D380" s="107">
        <f>IF((--B380)=0,$W$365,(IF((--B380)=-1,0,$W$313*2)))*N380</f>
        <v>274680</v>
      </c>
      <c r="E380" s="107">
        <f>IF((--B380)=0,$Y$365,(IF((--B380)=-1,0,$Y$365*2)))*N380</f>
        <v>83160</v>
      </c>
      <c r="F380" s="107">
        <f>IF((--B380)=0,$Z$365,(IF((--B380)=-1,0,$Z$365*2)))*N380</f>
        <v>79200</v>
      </c>
      <c r="G380" s="53">
        <f>VLOOKUP(VLOOKUP($J$10+4-1,宠物升级表!$A:$C,3,FALSE)+SUM($F$10:F380),宠物升级表!C:D,2,TRUE)+1</f>
        <v>77</v>
      </c>
      <c r="I380" s="78">
        <f>SUM($D$2:D380)</f>
        <v>22511050</v>
      </c>
      <c r="J380" s="51">
        <f>INDEX(人物升级经验表!A:A,MATCH(任务经验!I380,人物升级经验表!C:C,1)+1,1)</f>
        <v>54</v>
      </c>
      <c r="K380" s="51">
        <f>I380-INDEX(人物升级经验表!C:C,MATCH(任务经验!I380,人物升级经验表!C:C,1),1)</f>
        <v>1301356</v>
      </c>
      <c r="M380" s="78">
        <f>IF((--B380)=0,1,IF((--B380)=-1,0,2))</f>
        <v>2</v>
      </c>
      <c r="N380" s="78">
        <v>0.9</v>
      </c>
    </row>
    <row r="381" spans="1:14">
      <c r="A381" s="121">
        <v>183292</v>
      </c>
      <c r="B381" s="76" t="s">
        <v>25</v>
      </c>
      <c r="D381" s="107">
        <f>IF((--B381)=0,$W$365,(IF((--B381)=-1,0,$W$313*2)))*N381</f>
        <v>205110</v>
      </c>
      <c r="E381" s="107">
        <f>IF((--B381)=0,$Y$365,(IF((--B381)=-1,0,$Y$365*2)))*N381</f>
        <v>41580</v>
      </c>
      <c r="F381" s="107">
        <f>IF((--B381)=0,$Z$365,(IF((--B381)=-1,0,$Z$365*2)))*N381</f>
        <v>39600</v>
      </c>
      <c r="G381" s="53">
        <f>VLOOKUP(VLOOKUP($J$10+4-1,宠物升级表!$A:$C,3,FALSE)+SUM($F$10:F381),宠物升级表!C:D,2,TRUE)+1</f>
        <v>78</v>
      </c>
      <c r="I381" s="78">
        <f>SUM($D$2:D381)</f>
        <v>22716160</v>
      </c>
      <c r="J381" s="51">
        <f>INDEX(人物升级经验表!A:A,MATCH(任务经验!I381,人物升级经验表!C:C,1)+1,1)</f>
        <v>54</v>
      </c>
      <c r="K381" s="51">
        <f>I381-INDEX(人物升级经验表!C:C,MATCH(任务经验!I381,人物升级经验表!C:C,1),1)</f>
        <v>1506466</v>
      </c>
      <c r="M381" s="78">
        <f>IF((--B381)=0,1,IF((--B381)=-1,0,2))</f>
        <v>1</v>
      </c>
      <c r="N381" s="78">
        <v>0.9</v>
      </c>
    </row>
    <row r="382" spans="1:14">
      <c r="A382" s="121">
        <v>183293</v>
      </c>
      <c r="B382" s="76" t="s">
        <v>25</v>
      </c>
      <c r="D382" s="107">
        <f>IF((--B382)=0,$W$365,(IF((--B382)=-1,0,$W$313*2)))*N382</f>
        <v>205110</v>
      </c>
      <c r="E382" s="107">
        <f>IF((--B382)=0,$Y$365,(IF((--B382)=-1,0,$Y$365*2)))*N382</f>
        <v>41580</v>
      </c>
      <c r="F382" s="107">
        <f>IF((--B382)=0,$Z$365,(IF((--B382)=-1,0,$Z$365*2)))*N382</f>
        <v>39600</v>
      </c>
      <c r="G382" s="53">
        <f>VLOOKUP(VLOOKUP($J$10+4-1,宠物升级表!$A:$C,3,FALSE)+SUM($F$10:F382),宠物升级表!C:D,2,TRUE)+1</f>
        <v>78</v>
      </c>
      <c r="I382" s="78">
        <f>SUM($D$2:D382)</f>
        <v>22921270</v>
      </c>
      <c r="J382" s="51">
        <f>INDEX(人物升级经验表!A:A,MATCH(任务经验!I382,人物升级经验表!C:C,1)+1,1)</f>
        <v>54</v>
      </c>
      <c r="K382" s="51">
        <f>I382-INDEX(人物升级经验表!C:C,MATCH(任务经验!I382,人物升级经验表!C:C,1),1)</f>
        <v>1711576</v>
      </c>
      <c r="M382" s="78">
        <f>IF((--B382)=0,1,IF((--B382)=-1,0,2))</f>
        <v>1</v>
      </c>
      <c r="N382" s="78">
        <v>0.9</v>
      </c>
    </row>
    <row r="383" spans="1:14">
      <c r="A383" s="121">
        <v>183294</v>
      </c>
      <c r="B383" s="76" t="s">
        <v>25</v>
      </c>
      <c r="D383" s="107">
        <f>IF((--B383)=0,$W$365,(IF((--B383)=-1,0,$W$313*2)))*N383</f>
        <v>205110</v>
      </c>
      <c r="E383" s="107">
        <f>IF((--B383)=0,$Y$365,(IF((--B383)=-1,0,$Y$365*2)))*N383</f>
        <v>41580</v>
      </c>
      <c r="F383" s="107">
        <f>IF((--B383)=0,$Z$365,(IF((--B383)=-1,0,$Z$365*2)))*N383</f>
        <v>39600</v>
      </c>
      <c r="G383" s="53">
        <f>VLOOKUP(VLOOKUP($J$10+4-1,宠物升级表!$A:$C,3,FALSE)+SUM($F$10:F383),宠物升级表!C:D,2,TRUE)+1</f>
        <v>78</v>
      </c>
      <c r="I383" s="78">
        <f>SUM($D$2:D383)</f>
        <v>23126380</v>
      </c>
      <c r="J383" s="51">
        <f>INDEX(人物升级经验表!A:A,MATCH(任务经验!I383,人物升级经验表!C:C,1)+1,1)</f>
        <v>54</v>
      </c>
      <c r="K383" s="51">
        <f>I383-INDEX(人物升级经验表!C:C,MATCH(任务经验!I383,人物升级经验表!C:C,1),1)</f>
        <v>1916686</v>
      </c>
      <c r="M383" s="78">
        <f>IF((--B383)=0,1,IF((--B383)=-1,0,2))</f>
        <v>1</v>
      </c>
      <c r="N383" s="78">
        <v>0.9</v>
      </c>
    </row>
    <row r="384" spans="1:14">
      <c r="A384" s="121">
        <v>183295</v>
      </c>
      <c r="B384" s="76" t="s">
        <v>25</v>
      </c>
      <c r="D384" s="107">
        <f>IF((--B384)=0,$W$365,(IF((--B384)=-1,0,$W$313*2)))*N384</f>
        <v>205110</v>
      </c>
      <c r="E384" s="107">
        <f>IF((--B384)=0,$Y$365,(IF((--B384)=-1,0,$Y$365*2)))*N384</f>
        <v>41580</v>
      </c>
      <c r="F384" s="107">
        <f>IF((--B384)=0,$Z$365,(IF((--B384)=-1,0,$Z$365*2)))*N384</f>
        <v>39600</v>
      </c>
      <c r="G384" s="53">
        <f>VLOOKUP(VLOOKUP($J$10+4-1,宠物升级表!$A:$C,3,FALSE)+SUM($F$10:F384),宠物升级表!C:D,2,TRUE)+1</f>
        <v>78</v>
      </c>
      <c r="I384" s="78">
        <f>SUM($D$2:D384)</f>
        <v>23331490</v>
      </c>
      <c r="J384" s="51">
        <f>INDEX(人物升级经验表!A:A,MATCH(任务经验!I384,人物升级经验表!C:C,1)+1,1)</f>
        <v>54</v>
      </c>
      <c r="K384" s="51">
        <f>I384-INDEX(人物升级经验表!C:C,MATCH(任务经验!I384,人物升级经验表!C:C,1),1)</f>
        <v>2121796</v>
      </c>
      <c r="M384" s="78">
        <f>IF((--B384)=0,1,IF((--B384)=-1,0,2))</f>
        <v>1</v>
      </c>
      <c r="N384" s="78">
        <v>0.9</v>
      </c>
    </row>
    <row r="385" spans="1:14">
      <c r="A385" s="121">
        <v>183296</v>
      </c>
      <c r="B385" s="76" t="s">
        <v>25</v>
      </c>
      <c r="D385" s="107">
        <f>IF((--B385)=0,$W$365,(IF((--B385)=-1,0,$W$313*2)))*N385</f>
        <v>227900</v>
      </c>
      <c r="E385" s="107">
        <f>IF((--B385)=0,$Y$365,(IF((--B385)=-1,0,$Y$365*2)))*N385</f>
        <v>46200</v>
      </c>
      <c r="F385" s="107">
        <f>IF((--B385)=0,$Z$365,(IF((--B385)=-1,0,$Z$365*2)))*N385</f>
        <v>44000</v>
      </c>
      <c r="G385" s="53">
        <f>VLOOKUP(VLOOKUP($J$10+4-1,宠物升级表!$A:$C,3,FALSE)+SUM($F$10:F385),宠物升级表!C:D,2,TRUE)+1</f>
        <v>78</v>
      </c>
      <c r="I385" s="78">
        <f>SUM($D$2:D385)</f>
        <v>23559390</v>
      </c>
      <c r="J385" s="51">
        <f>INDEX(人物升级经验表!A:A,MATCH(任务经验!I385,人物升级经验表!C:C,1)+1,1)</f>
        <v>54</v>
      </c>
      <c r="K385" s="51">
        <f>I385-INDEX(人物升级经验表!C:C,MATCH(任务经验!I385,人物升级经验表!C:C,1),1)</f>
        <v>2349696</v>
      </c>
      <c r="M385" s="78">
        <f>IF((--B385)=0,1,IF((--B385)=-1,0,2))</f>
        <v>1</v>
      </c>
      <c r="N385" s="78">
        <v>1</v>
      </c>
    </row>
    <row r="386" spans="1:14">
      <c r="A386" s="121">
        <v>183297</v>
      </c>
      <c r="B386" s="76" t="s">
        <v>64</v>
      </c>
      <c r="D386" s="107">
        <f>IF((--B386)=0,$W$365,(IF((--B386)=-1,0,$W$313*2)))*N386</f>
        <v>305200</v>
      </c>
      <c r="E386" s="107">
        <f>IF((--B386)=0,$Y$365,(IF((--B386)=-1,0,$Y$365*2)))*N386</f>
        <v>92400</v>
      </c>
      <c r="F386" s="107">
        <f>IF((--B386)=0,$Z$365,(IF((--B386)=-1,0,$Z$365*2)))*N386</f>
        <v>88000</v>
      </c>
      <c r="G386" s="53">
        <f>VLOOKUP(VLOOKUP($J$10+4-1,宠物升级表!$A:$C,3,FALSE)+SUM($F$10:F386),宠物升级表!C:D,2,TRUE)+1</f>
        <v>78</v>
      </c>
      <c r="I386" s="78">
        <f>SUM($D$2:D386)</f>
        <v>23864590</v>
      </c>
      <c r="J386" s="51">
        <f>INDEX(人物升级经验表!A:A,MATCH(任务经验!I386,人物升级经验表!C:C,1)+1,1)</f>
        <v>55</v>
      </c>
      <c r="K386" s="51">
        <f>I386-INDEX(人物升级经验表!C:C,MATCH(任务经验!I386,人物升级经验表!C:C,1),1)</f>
        <v>80873</v>
      </c>
      <c r="M386" s="78">
        <f>IF((--B386)=0,1,IF((--B386)=-1,0,2))</f>
        <v>2</v>
      </c>
      <c r="N386" s="78">
        <v>1</v>
      </c>
    </row>
    <row r="387" spans="1:14">
      <c r="A387" s="121">
        <v>183298</v>
      </c>
      <c r="B387" s="76" t="s">
        <v>25</v>
      </c>
      <c r="D387" s="107">
        <f>IF((--B387)=0,$W$365,(IF((--B387)=-1,0,$W$313*2)))*N387</f>
        <v>227900</v>
      </c>
      <c r="E387" s="107">
        <f>IF((--B387)=0,$Y$365,(IF((--B387)=-1,0,$Y$365*2)))*N387</f>
        <v>46200</v>
      </c>
      <c r="F387" s="107">
        <f>IF((--B387)=0,$Z$365,(IF((--B387)=-1,0,$Z$365*2)))*N387</f>
        <v>44000</v>
      </c>
      <c r="G387" s="53">
        <f>VLOOKUP(VLOOKUP($J$10+4-1,宠物升级表!$A:$C,3,FALSE)+SUM($F$10:F387),宠物升级表!C:D,2,TRUE)+1</f>
        <v>79</v>
      </c>
      <c r="I387" s="78">
        <f>SUM($D$2:D387)</f>
        <v>24092490</v>
      </c>
      <c r="J387" s="51">
        <f>INDEX(人物升级经验表!A:A,MATCH(任务经验!I387,人物升级经验表!C:C,1)+1,1)</f>
        <v>55</v>
      </c>
      <c r="K387" s="51">
        <f>I387-INDEX(人物升级经验表!C:C,MATCH(任务经验!I387,人物升级经验表!C:C,1),1)</f>
        <v>308773</v>
      </c>
      <c r="M387" s="78">
        <f>IF((--B387)=0,1,IF((--B387)=-1,0,2))</f>
        <v>1</v>
      </c>
      <c r="N387" s="78">
        <v>1</v>
      </c>
    </row>
    <row r="388" spans="1:14">
      <c r="A388" s="121">
        <v>183330</v>
      </c>
      <c r="B388" s="76" t="s">
        <v>25</v>
      </c>
      <c r="D388" s="107">
        <f>IF((--B388)=0,$W$365,(IF((--B388)=-1,0,$W$313*2)))*N388</f>
        <v>227900</v>
      </c>
      <c r="E388" s="107">
        <f>IF((--B388)=0,$Y$365,(IF((--B388)=-1,0,$Y$365*2)))*N388</f>
        <v>46200</v>
      </c>
      <c r="F388" s="107">
        <f>IF((--B388)=0,$Z$365,(IF((--B388)=-1,0,$Z$365*2)))*N388</f>
        <v>44000</v>
      </c>
      <c r="G388" s="53">
        <f>VLOOKUP(VLOOKUP($J$10+4-1,宠物升级表!$A:$C,3,FALSE)+SUM($F$10:F388),宠物升级表!C:D,2,TRUE)+1</f>
        <v>79</v>
      </c>
      <c r="I388" s="78">
        <f>SUM($D$2:D388)</f>
        <v>24320390</v>
      </c>
      <c r="J388" s="51">
        <f>INDEX(人物升级经验表!A:A,MATCH(任务经验!I388,人物升级经验表!C:C,1)+1,1)</f>
        <v>55</v>
      </c>
      <c r="K388" s="51">
        <f>I388-INDEX(人物升级经验表!C:C,MATCH(任务经验!I388,人物升级经验表!C:C,1),1)</f>
        <v>536673</v>
      </c>
      <c r="M388" s="78">
        <f>IF((--B388)=0,1,IF((--B388)=-1,0,2))</f>
        <v>1</v>
      </c>
      <c r="N388" s="78">
        <v>1</v>
      </c>
    </row>
    <row r="389" spans="1:14">
      <c r="A389" s="121">
        <v>183331</v>
      </c>
      <c r="B389" s="76" t="s">
        <v>25</v>
      </c>
      <c r="D389" s="107">
        <f>IF((--B389)=0,$W$365,(IF((--B389)=-1,0,$W$313*2)))*N389</f>
        <v>227900</v>
      </c>
      <c r="E389" s="107">
        <f>IF((--B389)=0,$Y$365,(IF((--B389)=-1,0,$Y$365*2)))*N389</f>
        <v>46200</v>
      </c>
      <c r="F389" s="107">
        <f>IF((--B389)=0,$Z$365,(IF((--B389)=-1,0,$Z$365*2)))*N389</f>
        <v>44000</v>
      </c>
      <c r="G389" s="53">
        <f>VLOOKUP(VLOOKUP($J$10+4-1,宠物升级表!$A:$C,3,FALSE)+SUM($F$10:F389),宠物升级表!C:D,2,TRUE)+1</f>
        <v>79</v>
      </c>
      <c r="I389" s="78">
        <f>SUM($D$2:D389)</f>
        <v>24548290</v>
      </c>
      <c r="J389" s="51">
        <f>INDEX(人物升级经验表!A:A,MATCH(任务经验!I389,人物升级经验表!C:C,1)+1,1)</f>
        <v>55</v>
      </c>
      <c r="K389" s="51">
        <f>I389-INDEX(人物升级经验表!C:C,MATCH(任务经验!I389,人物升级经验表!C:C,1),1)</f>
        <v>764573</v>
      </c>
      <c r="M389" s="78">
        <f>IF((--B389)=0,1,IF((--B389)=-1,0,2))</f>
        <v>1</v>
      </c>
      <c r="N389" s="78">
        <v>1</v>
      </c>
    </row>
    <row r="390" spans="1:14">
      <c r="A390" s="121">
        <v>183332</v>
      </c>
      <c r="B390" s="76" t="s">
        <v>25</v>
      </c>
      <c r="D390" s="107">
        <f>IF((--B390)=0,$W$365,(IF((--B390)=-1,0,$W$313*2)))*N390</f>
        <v>227900</v>
      </c>
      <c r="E390" s="107">
        <f>IF((--B390)=0,$Y$365,(IF((--B390)=-1,0,$Y$365*2)))*N390</f>
        <v>46200</v>
      </c>
      <c r="F390" s="107">
        <f>IF((--B390)=0,$Z$365,(IF((--B390)=-1,0,$Z$365*2)))*N390</f>
        <v>44000</v>
      </c>
      <c r="G390" s="53">
        <f>VLOOKUP(VLOOKUP($J$10+4-1,宠物升级表!$A:$C,3,FALSE)+SUM($F$10:F390),宠物升级表!C:D,2,TRUE)+1</f>
        <v>79</v>
      </c>
      <c r="I390" s="78">
        <f>SUM($D$2:D390)</f>
        <v>24776190</v>
      </c>
      <c r="J390" s="51">
        <f>INDEX(人物升级经验表!A:A,MATCH(任务经验!I390,人物升级经验表!C:C,1)+1,1)</f>
        <v>55</v>
      </c>
      <c r="K390" s="51">
        <f>I390-INDEX(人物升级经验表!C:C,MATCH(任务经验!I390,人物升级经验表!C:C,1),1)</f>
        <v>992473</v>
      </c>
      <c r="M390" s="78">
        <f>IF((--B390)=0,1,IF((--B390)=-1,0,2))</f>
        <v>1</v>
      </c>
      <c r="N390" s="78">
        <v>1</v>
      </c>
    </row>
    <row r="391" spans="1:14">
      <c r="A391" s="121">
        <v>183333</v>
      </c>
      <c r="B391" s="76" t="s">
        <v>25</v>
      </c>
      <c r="D391" s="107">
        <f>IF((--B391)=0,$W$365,(IF((--B391)=-1,0,$W$313*2)))*N391</f>
        <v>227900</v>
      </c>
      <c r="E391" s="107">
        <f>IF((--B391)=0,$Y$365,(IF((--B391)=-1,0,$Y$365*2)))*N391</f>
        <v>46200</v>
      </c>
      <c r="F391" s="107">
        <f>IF((--B391)=0,$Z$365,(IF((--B391)=-1,0,$Z$365*2)))*N391</f>
        <v>44000</v>
      </c>
      <c r="G391" s="53">
        <f>VLOOKUP(VLOOKUP($J$10+4-1,宠物升级表!$A:$C,3,FALSE)+SUM($F$10:F391),宠物升级表!C:D,2,TRUE)+1</f>
        <v>79</v>
      </c>
      <c r="I391" s="78">
        <f>SUM($D$2:D391)</f>
        <v>25004090</v>
      </c>
      <c r="J391" s="51">
        <f>INDEX(人物升级经验表!A:A,MATCH(任务经验!I391,人物升级经验表!C:C,1)+1,1)</f>
        <v>55</v>
      </c>
      <c r="K391" s="51">
        <f>I391-INDEX(人物升级经验表!C:C,MATCH(任务经验!I391,人物升级经验表!C:C,1),1)</f>
        <v>1220373</v>
      </c>
      <c r="M391" s="78">
        <f>IF((--B391)=0,1,IF((--B391)=-1,0,2))</f>
        <v>1</v>
      </c>
      <c r="N391" s="78">
        <v>1</v>
      </c>
    </row>
    <row r="392" spans="1:14">
      <c r="A392" s="121">
        <v>183334</v>
      </c>
      <c r="B392" s="76" t="s">
        <v>64</v>
      </c>
      <c r="D392" s="107">
        <f>IF((--B392)=0,$W$365,(IF((--B392)=-1,0,$W$313*2)))*N392</f>
        <v>305200</v>
      </c>
      <c r="E392" s="107">
        <f>IF((--B392)=0,$Y$365,(IF((--B392)=-1,0,$Y$365*2)))*N392</f>
        <v>92400</v>
      </c>
      <c r="F392" s="107">
        <f>IF((--B392)=0,$Z$365,(IF((--B392)=-1,0,$Z$365*2)))*N392</f>
        <v>88000</v>
      </c>
      <c r="G392" s="53">
        <f>VLOOKUP(VLOOKUP($J$10+4-1,宠物升级表!$A:$C,3,FALSE)+SUM($F$10:F392),宠物升级表!C:D,2,TRUE)+1</f>
        <v>79</v>
      </c>
      <c r="I392" s="78">
        <f>SUM($D$2:D392)</f>
        <v>25309290</v>
      </c>
      <c r="J392" s="51">
        <f>INDEX(人物升级经验表!A:A,MATCH(任务经验!I392,人物升级经验表!C:C,1)+1,1)</f>
        <v>55</v>
      </c>
      <c r="K392" s="51">
        <f>I392-INDEX(人物升级经验表!C:C,MATCH(任务经验!I392,人物升级经验表!C:C,1),1)</f>
        <v>1525573</v>
      </c>
      <c r="M392" s="78">
        <f>IF((--B392)=0,1,IF((--B392)=-1,0,2))</f>
        <v>2</v>
      </c>
      <c r="N392" s="78">
        <v>1</v>
      </c>
    </row>
    <row r="393" spans="1:14">
      <c r="A393" s="121">
        <v>183335</v>
      </c>
      <c r="B393" s="76" t="s">
        <v>25</v>
      </c>
      <c r="D393" s="107">
        <f>IF((--B393)=0,$W$365,(IF((--B393)=-1,0,$W$313*2)))*N393</f>
        <v>227900</v>
      </c>
      <c r="E393" s="107">
        <f>IF((--B393)=0,$Y$365,(IF((--B393)=-1,0,$Y$365*2)))*N393</f>
        <v>46200</v>
      </c>
      <c r="F393" s="107">
        <f>IF((--B393)=0,$Z$365,(IF((--B393)=-1,0,$Z$365*2)))*N393</f>
        <v>44000</v>
      </c>
      <c r="G393" s="53">
        <f>VLOOKUP(VLOOKUP($J$10+4-1,宠物升级表!$A:$C,3,FALSE)+SUM($F$10:F393),宠物升级表!C:D,2,TRUE)+1</f>
        <v>80</v>
      </c>
      <c r="I393" s="78">
        <f>SUM($D$2:D393)</f>
        <v>25537190</v>
      </c>
      <c r="J393" s="51">
        <f>INDEX(人物升级经验表!A:A,MATCH(任务经验!I393,人物升级经验表!C:C,1)+1,1)</f>
        <v>55</v>
      </c>
      <c r="K393" s="51">
        <f>I393-INDEX(人物升级经验表!C:C,MATCH(任务经验!I393,人物升级经验表!C:C,1),1)</f>
        <v>1753473</v>
      </c>
      <c r="M393" s="78">
        <f>IF((--B393)=0,1,IF((--B393)=-1,0,2))</f>
        <v>1</v>
      </c>
      <c r="N393" s="78">
        <v>1</v>
      </c>
    </row>
    <row r="394" spans="1:14">
      <c r="A394" s="121">
        <v>183336</v>
      </c>
      <c r="B394" s="76" t="s">
        <v>64</v>
      </c>
      <c r="D394" s="107">
        <f>IF((--B394)=0,$W$365,(IF((--B394)=-1,0,$W$313*2)))*N394</f>
        <v>305200</v>
      </c>
      <c r="E394" s="107">
        <f>IF((--B394)=0,$Y$365,(IF((--B394)=-1,0,$Y$365*2)))*N394</f>
        <v>92400</v>
      </c>
      <c r="F394" s="107">
        <f>IF((--B394)=0,$Z$365,(IF((--B394)=-1,0,$Z$365*2)))*N394</f>
        <v>88000</v>
      </c>
      <c r="G394" s="53">
        <f>VLOOKUP(VLOOKUP($J$10+4-1,宠物升级表!$A:$C,3,FALSE)+SUM($F$10:F394),宠物升级表!C:D,2,TRUE)+1</f>
        <v>80</v>
      </c>
      <c r="I394" s="78">
        <f>SUM($D$2:D394)</f>
        <v>25842390</v>
      </c>
      <c r="J394" s="51">
        <f>INDEX(人物升级经验表!A:A,MATCH(任务经验!I394,人物升级经验表!C:C,1)+1,1)</f>
        <v>55</v>
      </c>
      <c r="K394" s="51">
        <f>I394-INDEX(人物升级经验表!C:C,MATCH(任务经验!I394,人物升级经验表!C:C,1),1)</f>
        <v>2058673</v>
      </c>
      <c r="M394" s="78">
        <f>IF((--B394)=0,1,IF((--B394)=-1,0,2))</f>
        <v>2</v>
      </c>
      <c r="N394" s="78">
        <v>1</v>
      </c>
    </row>
    <row r="395" spans="1:14">
      <c r="A395" s="121">
        <v>183337</v>
      </c>
      <c r="B395" s="76" t="s">
        <v>25</v>
      </c>
      <c r="D395" s="107">
        <f>IF((--B395)=0,$W$365,(IF((--B395)=-1,0,$W$313*2)))*N395</f>
        <v>227900</v>
      </c>
      <c r="E395" s="107">
        <f>IF((--B395)=0,$Y$365,(IF((--B395)=-1,0,$Y$365*2)))*N395</f>
        <v>46200</v>
      </c>
      <c r="F395" s="107">
        <f>IF((--B395)=0,$Z$365,(IF((--B395)=-1,0,$Z$365*2)))*N395</f>
        <v>44000</v>
      </c>
      <c r="G395" s="53">
        <f>VLOOKUP(VLOOKUP($J$10+4-1,宠物升级表!$A:$C,3,FALSE)+SUM($F$10:F395),宠物升级表!C:D,2,TRUE)+1</f>
        <v>80</v>
      </c>
      <c r="I395" s="78">
        <f>SUM($D$2:D395)</f>
        <v>26070290</v>
      </c>
      <c r="J395" s="51">
        <f>INDEX(人物升级经验表!A:A,MATCH(任务经验!I395,人物升级经验表!C:C,1)+1,1)</f>
        <v>55</v>
      </c>
      <c r="K395" s="51">
        <f>I395-INDEX(人物升级经验表!C:C,MATCH(任务经验!I395,人物升级经验表!C:C,1),1)</f>
        <v>2286573</v>
      </c>
      <c r="M395" s="78">
        <f>IF((--B395)=0,1,IF((--B395)=-1,0,2))</f>
        <v>1</v>
      </c>
      <c r="N395" s="78">
        <v>1</v>
      </c>
    </row>
    <row r="396" spans="1:14">
      <c r="A396" s="121">
        <v>183338</v>
      </c>
      <c r="B396" s="76" t="s">
        <v>25</v>
      </c>
      <c r="D396" s="107">
        <f t="shared" ref="D396:D420" si="81">IF((--B396)=0,$W$365,(IF((--B396)=-1,0,$W$313*2)))*N396</f>
        <v>250690</v>
      </c>
      <c r="E396" s="107">
        <f t="shared" ref="E396:E420" si="82">IF((--B396)=0,$Y$365,(IF((--B396)=-1,0,$Y$365*2)))*N396</f>
        <v>50820</v>
      </c>
      <c r="F396" s="107">
        <f t="shared" ref="F396:F420" si="83">IF((--B396)=0,$Z$365,(IF((--B396)=-1,0,$Z$365*2)))*N396</f>
        <v>48400</v>
      </c>
      <c r="G396" s="53">
        <f>VLOOKUP(VLOOKUP($J$10+4-1,宠物升级表!$A:$C,3,FALSE)+SUM($F$10:F396),宠物升级表!C:D,2,TRUE)+1</f>
        <v>80</v>
      </c>
      <c r="I396" s="78">
        <f>SUM($D$2:D396)</f>
        <v>26320980</v>
      </c>
      <c r="J396" s="51">
        <f>INDEX(人物升级经验表!A:A,MATCH(任务经验!I396,人物升级经验表!C:C,1)+1,1)</f>
        <v>55</v>
      </c>
      <c r="K396" s="51">
        <f>I396-INDEX(人物升级经验表!C:C,MATCH(任务经验!I396,人物升级经验表!C:C,1),1)</f>
        <v>2537263</v>
      </c>
      <c r="M396" s="78">
        <f>IF((--B396)=0,1,IF((--B396)=-1,0,2))</f>
        <v>1</v>
      </c>
      <c r="N396" s="78">
        <v>1.1</v>
      </c>
    </row>
    <row r="397" spans="1:14">
      <c r="A397" s="121">
        <v>183339</v>
      </c>
      <c r="B397" s="76" t="s">
        <v>64</v>
      </c>
      <c r="D397" s="107">
        <f>IF((--B397)=0,$W$365,(IF((--B397)=-1,0,$W$313*2)))*N397</f>
        <v>335720</v>
      </c>
      <c r="E397" s="107">
        <f>IF((--B397)=0,$Y$365,(IF((--B397)=-1,0,$Y$365*2)))*N397</f>
        <v>101640</v>
      </c>
      <c r="F397" s="107">
        <f>IF((--B397)=0,$Z$365,(IF((--B397)=-1,0,$Z$365*2)))*N397</f>
        <v>96800</v>
      </c>
      <c r="G397" s="53">
        <f>VLOOKUP(VLOOKUP($J$10+4-1,宠物升级表!$A:$C,3,FALSE)+SUM($F$10:F397),宠物升级表!C:D,2,TRUE)+1</f>
        <v>80</v>
      </c>
      <c r="I397" s="78">
        <f>SUM($D$2:D397)</f>
        <v>26656700</v>
      </c>
      <c r="J397" s="51">
        <f>INDEX(人物升级经验表!A:A,MATCH(任务经验!I397,人物升级经验表!C:C,1)+1,1)</f>
        <v>56</v>
      </c>
      <c r="K397" s="51">
        <f>I397-INDEX(人物升级经验表!C:C,MATCH(任务经验!I397,人物升级经验表!C:C,1),1)</f>
        <v>157931</v>
      </c>
      <c r="M397" s="78">
        <f>IF((--B397)=0,1,IF((--B397)=-1,0,2))</f>
        <v>2</v>
      </c>
      <c r="N397" s="78">
        <v>1.1</v>
      </c>
    </row>
    <row r="398" spans="1:14">
      <c r="A398" s="121">
        <v>183340</v>
      </c>
      <c r="B398" s="76" t="s">
        <v>25</v>
      </c>
      <c r="D398" s="107">
        <f>IF((--B398)=0,$W$365,(IF((--B398)=-1,0,$W$313*2)))*N398</f>
        <v>250690</v>
      </c>
      <c r="E398" s="107">
        <f>IF((--B398)=0,$Y$365,(IF((--B398)=-1,0,$Y$365*2)))*N398</f>
        <v>50820</v>
      </c>
      <c r="F398" s="107">
        <f>IF((--B398)=0,$Z$365,(IF((--B398)=-1,0,$Z$365*2)))*N398</f>
        <v>48400</v>
      </c>
      <c r="G398" s="53">
        <f>VLOOKUP(VLOOKUP($J$10+4-1,宠物升级表!$A:$C,3,FALSE)+SUM($F$10:F398),宠物升级表!C:D,2,TRUE)+1</f>
        <v>81</v>
      </c>
      <c r="I398" s="78">
        <f>SUM($D$2:D398)</f>
        <v>26907390</v>
      </c>
      <c r="J398" s="51">
        <f>INDEX(人物升级经验表!A:A,MATCH(任务经验!I398,人物升级经验表!C:C,1)+1,1)</f>
        <v>56</v>
      </c>
      <c r="K398" s="51">
        <f>I398-INDEX(人物升级经验表!C:C,MATCH(任务经验!I398,人物升级经验表!C:C,1),1)</f>
        <v>408621</v>
      </c>
      <c r="M398" s="78">
        <f t="shared" ref="M398:M420" si="84">IF((--B398)=0,1,IF((--B398)=-1,0,2))</f>
        <v>1</v>
      </c>
      <c r="N398" s="78">
        <v>1.1</v>
      </c>
    </row>
    <row r="399" spans="1:14">
      <c r="A399" s="121">
        <v>183341</v>
      </c>
      <c r="B399" s="76" t="s">
        <v>25</v>
      </c>
      <c r="D399" s="107">
        <f>IF((--B399)=0,$W$365,(IF((--B399)=-1,0,$W$313*2)))*N399</f>
        <v>250690</v>
      </c>
      <c r="E399" s="107">
        <f>IF((--B399)=0,$Y$365,(IF((--B399)=-1,0,$Y$365*2)))*N399</f>
        <v>50820</v>
      </c>
      <c r="F399" s="107">
        <f>IF((--B399)=0,$Z$365,(IF((--B399)=-1,0,$Z$365*2)))*N399</f>
        <v>48400</v>
      </c>
      <c r="G399" s="53">
        <f>VLOOKUP(VLOOKUP($J$10+4-1,宠物升级表!$A:$C,3,FALSE)+SUM($F$10:F399),宠物升级表!C:D,2,TRUE)+1</f>
        <v>81</v>
      </c>
      <c r="I399" s="78">
        <f>SUM($D$2:D399)</f>
        <v>27158080</v>
      </c>
      <c r="J399" s="51">
        <f>INDEX(人物升级经验表!A:A,MATCH(任务经验!I399,人物升级经验表!C:C,1)+1,1)</f>
        <v>56</v>
      </c>
      <c r="K399" s="51">
        <f>I399-INDEX(人物升级经验表!C:C,MATCH(任务经验!I399,人物升级经验表!C:C,1),1)</f>
        <v>659311</v>
      </c>
      <c r="M399" s="78">
        <f>IF((--B399)=0,1,IF((--B399)=-1,0,2))</f>
        <v>1</v>
      </c>
      <c r="N399" s="78">
        <v>1.1</v>
      </c>
    </row>
    <row r="400" spans="1:14">
      <c r="A400" s="121">
        <v>183342</v>
      </c>
      <c r="B400" s="76" t="s">
        <v>25</v>
      </c>
      <c r="D400" s="107">
        <f>IF((--B400)=0,$W$365,(IF((--B400)=-1,0,$W$313*2)))*N400</f>
        <v>250690</v>
      </c>
      <c r="E400" s="107">
        <f>IF((--B400)=0,$Y$365,(IF((--B400)=-1,0,$Y$365*2)))*N400</f>
        <v>50820</v>
      </c>
      <c r="F400" s="107">
        <f>IF((--B400)=0,$Z$365,(IF((--B400)=-1,0,$Z$365*2)))*N400</f>
        <v>48400</v>
      </c>
      <c r="G400" s="53">
        <f>VLOOKUP(VLOOKUP($J$10+4-1,宠物升级表!$A:$C,3,FALSE)+SUM($F$10:F400),宠物升级表!C:D,2,TRUE)+1</f>
        <v>81</v>
      </c>
      <c r="I400" s="78">
        <f>SUM($D$2:D400)</f>
        <v>27408770</v>
      </c>
      <c r="J400" s="51">
        <f>INDEX(人物升级经验表!A:A,MATCH(任务经验!I400,人物升级经验表!C:C,1)+1,1)</f>
        <v>56</v>
      </c>
      <c r="K400" s="51">
        <f>I400-INDEX(人物升级经验表!C:C,MATCH(任务经验!I400,人物升级经验表!C:C,1),1)</f>
        <v>910001</v>
      </c>
      <c r="M400" s="78">
        <f>IF((--B400)=0,1,IF((--B400)=-1,0,2))</f>
        <v>1</v>
      </c>
      <c r="N400" s="78">
        <v>1.1</v>
      </c>
    </row>
    <row r="401" spans="1:14">
      <c r="A401" s="121">
        <v>183343</v>
      </c>
      <c r="B401" s="76" t="s">
        <v>64</v>
      </c>
      <c r="D401" s="107">
        <f>IF((--B401)=0,$W$365,(IF((--B401)=-1,0,$W$313*2)))*N401</f>
        <v>335720</v>
      </c>
      <c r="E401" s="107">
        <f>IF((--B401)=0,$Y$365,(IF((--B401)=-1,0,$Y$365*2)))*N401</f>
        <v>101640</v>
      </c>
      <c r="F401" s="107">
        <f>IF((--B401)=0,$Z$365,(IF((--B401)=-1,0,$Z$365*2)))*N401</f>
        <v>96800</v>
      </c>
      <c r="G401" s="53">
        <f>VLOOKUP(VLOOKUP($J$10+4-1,宠物升级表!$A:$C,3,FALSE)+SUM($F$10:F401),宠物升级表!C:D,2,TRUE)+1</f>
        <v>81</v>
      </c>
      <c r="I401" s="78">
        <f>SUM($D$2:D401)</f>
        <v>27744490</v>
      </c>
      <c r="J401" s="51">
        <f>INDEX(人物升级经验表!A:A,MATCH(任务经验!I401,人物升级经验表!C:C,1)+1,1)</f>
        <v>56</v>
      </c>
      <c r="K401" s="51">
        <f>I401-INDEX(人物升级经验表!C:C,MATCH(任务经验!I401,人物升级经验表!C:C,1),1)</f>
        <v>1245721</v>
      </c>
      <c r="M401" s="78">
        <f>IF((--B401)=0,1,IF((--B401)=-1,0,2))</f>
        <v>2</v>
      </c>
      <c r="N401" s="78">
        <v>1.1</v>
      </c>
    </row>
    <row r="402" spans="1:14">
      <c r="A402" s="121">
        <v>183344</v>
      </c>
      <c r="B402" s="76" t="s">
        <v>25</v>
      </c>
      <c r="D402" s="107">
        <f>IF((--B402)=0,$W$365,(IF((--B402)=-1,0,$W$313*2)))*N402</f>
        <v>250690</v>
      </c>
      <c r="E402" s="107">
        <f>IF((--B402)=0,$Y$365,(IF((--B402)=-1,0,$Y$365*2)))*N402</f>
        <v>50820</v>
      </c>
      <c r="F402" s="107">
        <f>IF((--B402)=0,$Z$365,(IF((--B402)=-1,0,$Z$365*2)))*N402</f>
        <v>48400</v>
      </c>
      <c r="G402" s="53">
        <f>VLOOKUP(VLOOKUP($J$10+4-1,宠物升级表!$A:$C,3,FALSE)+SUM($F$10:F402),宠物升级表!C:D,2,TRUE)+1</f>
        <v>81</v>
      </c>
      <c r="I402" s="78">
        <f>SUM($D$2:D402)</f>
        <v>27995180</v>
      </c>
      <c r="J402" s="51">
        <f>INDEX(人物升级经验表!A:A,MATCH(任务经验!I402,人物升级经验表!C:C,1)+1,1)</f>
        <v>56</v>
      </c>
      <c r="K402" s="51">
        <f>I402-INDEX(人物升级经验表!C:C,MATCH(任务经验!I402,人物升级经验表!C:C,1),1)</f>
        <v>1496411</v>
      </c>
      <c r="M402" s="78">
        <f>IF((--B402)=0,1,IF((--B402)=-1,0,2))</f>
        <v>1</v>
      </c>
      <c r="N402" s="78">
        <v>1.1</v>
      </c>
    </row>
    <row r="403" spans="1:14">
      <c r="A403" s="121">
        <v>183345</v>
      </c>
      <c r="B403" s="76" t="s">
        <v>64</v>
      </c>
      <c r="D403" s="107">
        <f>IF((--B403)=0,$W$365,(IF((--B403)=-1,0,$W$313*2)))*N403</f>
        <v>335720</v>
      </c>
      <c r="E403" s="107">
        <f>IF((--B403)=0,$Y$365,(IF((--B403)=-1,0,$Y$365*2)))*N403</f>
        <v>101640</v>
      </c>
      <c r="F403" s="107">
        <f>IF((--B403)=0,$Z$365,(IF((--B403)=-1,0,$Z$365*2)))*N403</f>
        <v>96800</v>
      </c>
      <c r="G403" s="53">
        <f>VLOOKUP(VLOOKUP($J$10+4-1,宠物升级表!$A:$C,3,FALSE)+SUM($F$10:F403),宠物升级表!C:D,2,TRUE)+1</f>
        <v>82</v>
      </c>
      <c r="I403" s="78">
        <f>SUM($D$2:D403)</f>
        <v>28330900</v>
      </c>
      <c r="J403" s="51">
        <f>INDEX(人物升级经验表!A:A,MATCH(任务经验!I403,人物升级经验表!C:C,1)+1,1)</f>
        <v>56</v>
      </c>
      <c r="K403" s="51">
        <f>I403-INDEX(人物升级经验表!C:C,MATCH(任务经验!I403,人物升级经验表!C:C,1),1)</f>
        <v>1832131</v>
      </c>
      <c r="M403" s="78">
        <f>IF((--B403)=0,1,IF((--B403)=-1,0,2))</f>
        <v>2</v>
      </c>
      <c r="N403" s="78">
        <v>1.1</v>
      </c>
    </row>
    <row r="404" spans="1:14">
      <c r="A404" s="121">
        <v>183346</v>
      </c>
      <c r="B404" s="76" t="s">
        <v>25</v>
      </c>
      <c r="D404" s="107">
        <f>IF((--B404)=0,$W$365,(IF((--B404)=-1,0,$W$313*2)))*N404</f>
        <v>250690</v>
      </c>
      <c r="E404" s="107">
        <f>IF((--B404)=0,$Y$365,(IF((--B404)=-1,0,$Y$365*2)))*N404</f>
        <v>50820</v>
      </c>
      <c r="F404" s="107">
        <f>IF((--B404)=0,$Z$365,(IF((--B404)=-1,0,$Z$365*2)))*N404</f>
        <v>48400</v>
      </c>
      <c r="G404" s="53">
        <f>VLOOKUP(VLOOKUP($J$10+4-1,宠物升级表!$A:$C,3,FALSE)+SUM($F$10:F404),宠物升级表!C:D,2,TRUE)+1</f>
        <v>82</v>
      </c>
      <c r="I404" s="78">
        <f>SUM($D$2:D404)</f>
        <v>28581590</v>
      </c>
      <c r="J404" s="51">
        <f>INDEX(人物升级经验表!A:A,MATCH(任务经验!I404,人物升级经验表!C:C,1)+1,1)</f>
        <v>56</v>
      </c>
      <c r="K404" s="51">
        <f>I404-INDEX(人物升级经验表!C:C,MATCH(任务经验!I404,人物升级经验表!C:C,1),1)</f>
        <v>2082821</v>
      </c>
      <c r="M404" s="78">
        <f>IF((--B404)=0,1,IF((--B404)=-1,0,2))</f>
        <v>1</v>
      </c>
      <c r="N404" s="78">
        <v>1.1</v>
      </c>
    </row>
    <row r="405" spans="1:14">
      <c r="A405" s="121">
        <v>183347</v>
      </c>
      <c r="B405" s="76" t="s">
        <v>25</v>
      </c>
      <c r="D405" s="107">
        <f>IF((--B405)=0,$W$365,(IF((--B405)=-1,0,$W$313*2)))*N405</f>
        <v>250690</v>
      </c>
      <c r="E405" s="107">
        <f>IF((--B405)=0,$Y$365,(IF((--B405)=-1,0,$Y$365*2)))*N405</f>
        <v>50820</v>
      </c>
      <c r="F405" s="107">
        <f>IF((--B405)=0,$Z$365,(IF((--B405)=-1,0,$Z$365*2)))*N405</f>
        <v>48400</v>
      </c>
      <c r="G405" s="53">
        <f>VLOOKUP(VLOOKUP($J$10+4-1,宠物升级表!$A:$C,3,FALSE)+SUM($F$10:F405),宠物升级表!C:D,2,TRUE)+1</f>
        <v>82</v>
      </c>
      <c r="I405" s="78">
        <f>SUM($D$2:D405)</f>
        <v>28832280</v>
      </c>
      <c r="J405" s="51">
        <f>INDEX(人物升级经验表!A:A,MATCH(任务经验!I405,人物升级经验表!C:C,1)+1,1)</f>
        <v>56</v>
      </c>
      <c r="K405" s="51">
        <f>I405-INDEX(人物升级经验表!C:C,MATCH(任务经验!I405,人物升级经验表!C:C,1),1)</f>
        <v>2333511</v>
      </c>
      <c r="M405" s="78">
        <f>IF((--B405)=0,1,IF((--B405)=-1,0,2))</f>
        <v>1</v>
      </c>
      <c r="N405" s="78">
        <v>1.1</v>
      </c>
    </row>
    <row r="406" spans="1:14">
      <c r="A406" s="121">
        <v>183348</v>
      </c>
      <c r="B406" s="76" t="s">
        <v>25</v>
      </c>
      <c r="D406" s="107">
        <f>IF((--B406)=0,$W$365,(IF((--B406)=-1,0,$W$313*2)))*N406</f>
        <v>250690</v>
      </c>
      <c r="E406" s="107">
        <f>IF((--B406)=0,$Y$365,(IF((--B406)=-1,0,$Y$365*2)))*N406</f>
        <v>50820</v>
      </c>
      <c r="F406" s="107">
        <f>IF((--B406)=0,$Z$365,(IF((--B406)=-1,0,$Z$365*2)))*N406</f>
        <v>48400</v>
      </c>
      <c r="G406" s="53">
        <f>VLOOKUP(VLOOKUP($J$10+4-1,宠物升级表!$A:$C,3,FALSE)+SUM($F$10:F406),宠物升级表!C:D,2,TRUE)+1</f>
        <v>82</v>
      </c>
      <c r="I406" s="78">
        <f>SUM($D$2:D406)</f>
        <v>29082970</v>
      </c>
      <c r="J406" s="51">
        <f>INDEX(人物升级经验表!A:A,MATCH(任务经验!I406,人物升级经验表!C:C,1)+1,1)</f>
        <v>56</v>
      </c>
      <c r="K406" s="51">
        <f>I406-INDEX(人物升级经验表!C:C,MATCH(任务经验!I406,人物升级经验表!C:C,1),1)</f>
        <v>2584201</v>
      </c>
      <c r="M406" s="78">
        <f>IF((--B406)=0,1,IF((--B406)=-1,0,2))</f>
        <v>1</v>
      </c>
      <c r="N406" s="78">
        <v>1.1</v>
      </c>
    </row>
    <row r="407" spans="1:14">
      <c r="A407" s="121">
        <v>183349</v>
      </c>
      <c r="B407" s="76" t="s">
        <v>64</v>
      </c>
      <c r="D407" s="107">
        <f>IF((--B407)=0,$W$365,(IF((--B407)=-1,0,$W$313*2)))*N407</f>
        <v>335720</v>
      </c>
      <c r="E407" s="107">
        <f>IF((--B407)=0,$Y$365,(IF((--B407)=-1,0,$Y$365*2)))*N407</f>
        <v>101640</v>
      </c>
      <c r="F407" s="107">
        <f>IF((--B407)=0,$Z$365,(IF((--B407)=-1,0,$Z$365*2)))*N407</f>
        <v>96800</v>
      </c>
      <c r="G407" s="53">
        <f>VLOOKUP(VLOOKUP($J$10+4-1,宠物升级表!$A:$C,3,FALSE)+SUM($F$10:F407),宠物升级表!C:D,2,TRUE)+1</f>
        <v>82</v>
      </c>
      <c r="I407" s="78">
        <f>SUM($D$2:D407)</f>
        <v>29418690</v>
      </c>
      <c r="J407" s="51">
        <f>INDEX(人物升级经验表!A:A,MATCH(任务经验!I407,人物升级经验表!C:C,1)+1,1)</f>
        <v>57</v>
      </c>
      <c r="K407" s="51">
        <f>I407-INDEX(人物升级经验表!C:C,MATCH(任务经验!I407,人物升级经验表!C:C,1),1)</f>
        <v>59030</v>
      </c>
      <c r="M407" s="78">
        <f>IF((--B407)=0,1,IF((--B407)=-1,0,2))</f>
        <v>2</v>
      </c>
      <c r="N407" s="78">
        <v>1.1</v>
      </c>
    </row>
    <row r="408" spans="1:14">
      <c r="A408" s="121">
        <v>183350</v>
      </c>
      <c r="B408" s="76" t="s">
        <v>25</v>
      </c>
      <c r="D408" s="107">
        <f>IF((--B408)=0,$W$365,(IF((--B408)=-1,0,$W$313*2)))*N408</f>
        <v>273480</v>
      </c>
      <c r="E408" s="107">
        <f>IF((--B408)=0,$Y$365,(IF((--B408)=-1,0,$Y$365*2)))*N408</f>
        <v>55440</v>
      </c>
      <c r="F408" s="107">
        <f>IF((--B408)=0,$Z$365,(IF((--B408)=-1,0,$Z$365*2)))*N408</f>
        <v>52800</v>
      </c>
      <c r="G408" s="53">
        <f>VLOOKUP(VLOOKUP($J$10+4-1,宠物升级表!$A:$C,3,FALSE)+SUM($F$10:F408),宠物升级表!C:D,2,TRUE)+1</f>
        <v>82</v>
      </c>
      <c r="I408" s="78">
        <f>SUM($D$2:D408)</f>
        <v>29692170</v>
      </c>
      <c r="J408" s="51">
        <f>INDEX(人物升级经验表!A:A,MATCH(任务经验!I408,人物升级经验表!C:C,1)+1,1)</f>
        <v>57</v>
      </c>
      <c r="K408" s="51">
        <f>I408-INDEX(人物升级经验表!C:C,MATCH(任务经验!I408,人物升级经验表!C:C,1),1)</f>
        <v>332510</v>
      </c>
      <c r="M408" s="78">
        <f>IF((--B408)=0,1,IF((--B408)=-1,0,2))</f>
        <v>1</v>
      </c>
      <c r="N408" s="78">
        <v>1.2</v>
      </c>
    </row>
    <row r="409" spans="1:14">
      <c r="A409" s="121">
        <v>183351</v>
      </c>
      <c r="B409" s="76" t="s">
        <v>25</v>
      </c>
      <c r="D409" s="107">
        <f>IF((--B409)=0,$W$365,(IF((--B409)=-1,0,$W$313*2)))*N409</f>
        <v>273480</v>
      </c>
      <c r="E409" s="107">
        <f>IF((--B409)=0,$Y$365,(IF((--B409)=-1,0,$Y$365*2)))*N409</f>
        <v>55440</v>
      </c>
      <c r="F409" s="107">
        <f>IF((--B409)=0,$Z$365,(IF((--B409)=-1,0,$Z$365*2)))*N409</f>
        <v>52800</v>
      </c>
      <c r="G409" s="53">
        <f>VLOOKUP(VLOOKUP($J$10+4-1,宠物升级表!$A:$C,3,FALSE)+SUM($F$10:F409),宠物升级表!C:D,2,TRUE)+1</f>
        <v>83</v>
      </c>
      <c r="I409" s="78">
        <f>SUM($D$2:D409)</f>
        <v>29965650</v>
      </c>
      <c r="J409" s="51">
        <f>INDEX(人物升级经验表!A:A,MATCH(任务经验!I409,人物升级经验表!C:C,1)+1,1)</f>
        <v>57</v>
      </c>
      <c r="K409" s="51">
        <f>I409-INDEX(人物升级经验表!C:C,MATCH(任务经验!I409,人物升级经验表!C:C,1),1)</f>
        <v>605990</v>
      </c>
      <c r="M409" s="78">
        <f>IF((--B409)=0,1,IF((--B409)=-1,0,2))</f>
        <v>1</v>
      </c>
      <c r="N409" s="78">
        <v>1.2</v>
      </c>
    </row>
    <row r="410" spans="1:14">
      <c r="A410" s="121">
        <v>183352</v>
      </c>
      <c r="B410" s="76" t="s">
        <v>25</v>
      </c>
      <c r="D410" s="107">
        <f>IF((--B410)=0,$W$365,(IF((--B410)=-1,0,$W$313*2)))*N410</f>
        <v>273480</v>
      </c>
      <c r="E410" s="107">
        <f>IF((--B410)=0,$Y$365,(IF((--B410)=-1,0,$Y$365*2)))*N410</f>
        <v>55440</v>
      </c>
      <c r="F410" s="107">
        <f>IF((--B410)=0,$Z$365,(IF((--B410)=-1,0,$Z$365*2)))*N410</f>
        <v>52800</v>
      </c>
      <c r="G410" s="53">
        <f>VLOOKUP(VLOOKUP($J$10+4-1,宠物升级表!$A:$C,3,FALSE)+SUM($F$10:F410),宠物升级表!C:D,2,TRUE)+1</f>
        <v>83</v>
      </c>
      <c r="I410" s="78">
        <f>SUM($D$2:D410)</f>
        <v>30239130</v>
      </c>
      <c r="J410" s="51">
        <f>INDEX(人物升级经验表!A:A,MATCH(任务经验!I410,人物升级经验表!C:C,1)+1,1)</f>
        <v>57</v>
      </c>
      <c r="K410" s="51">
        <f>I410-INDEX(人物升级经验表!C:C,MATCH(任务经验!I410,人物升级经验表!C:C,1),1)</f>
        <v>879470</v>
      </c>
      <c r="M410" s="78">
        <f>IF((--B410)=0,1,IF((--B410)=-1,0,2))</f>
        <v>1</v>
      </c>
      <c r="N410" s="78">
        <v>1.2</v>
      </c>
    </row>
    <row r="411" spans="1:14">
      <c r="A411" s="121" t="s">
        <v>62</v>
      </c>
      <c r="B411" s="76">
        <v>0</v>
      </c>
      <c r="D411" s="107">
        <f>IF((--B411)=0,$W$365,(IF((--B411)=-1,0,$W$313*2)))*N411</f>
        <v>273480</v>
      </c>
      <c r="E411" s="107">
        <f>IF((--B411)=0,$Y$365,(IF((--B411)=-1,0,$Y$365*2)))*N411</f>
        <v>55440</v>
      </c>
      <c r="F411" s="107">
        <f>IF((--B411)=0,$Z$365,(IF((--B411)=-1,0,$Z$365*2)))*N411</f>
        <v>52800</v>
      </c>
      <c r="G411" s="53">
        <f>VLOOKUP(VLOOKUP($J$10+4-1,宠物升级表!$A:$C,3,FALSE)+SUM($F$10:F411),宠物升级表!C:D,2,TRUE)+1</f>
        <v>83</v>
      </c>
      <c r="I411" s="78">
        <f>SUM($D$2:D411)</f>
        <v>30512610</v>
      </c>
      <c r="J411" s="51">
        <f>INDEX(人物升级经验表!A:A,MATCH(任务经验!I411,人物升级经验表!C:C,1)+1,1)</f>
        <v>57</v>
      </c>
      <c r="K411" s="51">
        <f>I411-INDEX(人物升级经验表!C:C,MATCH(任务经验!I411,人物升级经验表!C:C,1),1)</f>
        <v>1152950</v>
      </c>
      <c r="M411" s="78">
        <f>IF((--B411)=0,1,IF((--B411)=-1,0,2))</f>
        <v>1</v>
      </c>
      <c r="N411" s="78">
        <v>1.2</v>
      </c>
    </row>
    <row r="412" spans="1:14">
      <c r="A412" s="121" t="s">
        <v>62</v>
      </c>
      <c r="B412" s="76">
        <v>0</v>
      </c>
      <c r="D412" s="107">
        <f>IF((--B412)=0,$W$365,(IF((--B412)=-1,0,$W$313*2)))*N412</f>
        <v>273480</v>
      </c>
      <c r="E412" s="107">
        <f>IF((--B412)=0,$Y$365,(IF((--B412)=-1,0,$Y$365*2)))*N412</f>
        <v>55440</v>
      </c>
      <c r="F412" s="107">
        <f>IF((--B412)=0,$Z$365,(IF((--B412)=-1,0,$Z$365*2)))*N412</f>
        <v>52800</v>
      </c>
      <c r="G412" s="53">
        <f>VLOOKUP(VLOOKUP($J$10+4-1,宠物升级表!$A:$C,3,FALSE)+SUM($F$10:F412),宠物升级表!C:D,2,TRUE)+1</f>
        <v>83</v>
      </c>
      <c r="I412" s="78">
        <f>SUM($D$2:D412)</f>
        <v>30786090</v>
      </c>
      <c r="J412" s="51">
        <f>INDEX(人物升级经验表!A:A,MATCH(任务经验!I412,人物升级经验表!C:C,1)+1,1)</f>
        <v>57</v>
      </c>
      <c r="K412" s="51">
        <f>I412-INDEX(人物升级经验表!C:C,MATCH(任务经验!I412,人物升级经验表!C:C,1),1)</f>
        <v>1426430</v>
      </c>
      <c r="M412" s="78">
        <f>IF((--B412)=0,1,IF((--B412)=-1,0,2))</f>
        <v>1</v>
      </c>
      <c r="N412" s="78">
        <v>1.2</v>
      </c>
    </row>
    <row r="413" spans="1:14">
      <c r="A413" s="121" t="s">
        <v>62</v>
      </c>
      <c r="B413" s="76">
        <v>0</v>
      </c>
      <c r="D413" s="107">
        <f>IF((--B413)=0,$W$365,(IF((--B413)=-1,0,$W$313*2)))*N413</f>
        <v>273480</v>
      </c>
      <c r="E413" s="107">
        <f>IF((--B413)=0,$Y$365,(IF((--B413)=-1,0,$Y$365*2)))*N413</f>
        <v>55440</v>
      </c>
      <c r="F413" s="107">
        <f>IF((--B413)=0,$Z$365,(IF((--B413)=-1,0,$Z$365*2)))*N413</f>
        <v>52800</v>
      </c>
      <c r="G413" s="53">
        <f>VLOOKUP(VLOOKUP($J$10+4-1,宠物升级表!$A:$C,3,FALSE)+SUM($F$10:F413),宠物升级表!C:D,2,TRUE)+1</f>
        <v>83</v>
      </c>
      <c r="I413" s="78">
        <f>SUM($D$2:D413)</f>
        <v>31059570</v>
      </c>
      <c r="J413" s="51">
        <f>INDEX(人物升级经验表!A:A,MATCH(任务经验!I413,人物升级经验表!C:C,1)+1,1)</f>
        <v>57</v>
      </c>
      <c r="K413" s="51">
        <f>I413-INDEX(人物升级经验表!C:C,MATCH(任务经验!I413,人物升级经验表!C:C,1),1)</f>
        <v>1699910</v>
      </c>
      <c r="M413" s="78">
        <f>IF((--B413)=0,1,IF((--B413)=-1,0,2))</f>
        <v>1</v>
      </c>
      <c r="N413" s="78">
        <v>1.2</v>
      </c>
    </row>
    <row r="414" spans="1:14">
      <c r="A414" s="121" t="s">
        <v>62</v>
      </c>
      <c r="B414" s="76">
        <v>0</v>
      </c>
      <c r="D414" s="107">
        <f>IF((--B414)=0,$W$365,(IF((--B414)=-1,0,$W$313*2)))*N414</f>
        <v>273480</v>
      </c>
      <c r="E414" s="107">
        <f>IF((--B414)=0,$Y$365,(IF((--B414)=-1,0,$Y$365*2)))*N414</f>
        <v>55440</v>
      </c>
      <c r="F414" s="107">
        <f>IF((--B414)=0,$Z$365,(IF((--B414)=-1,0,$Z$365*2)))*N414</f>
        <v>52800</v>
      </c>
      <c r="G414" s="53">
        <f>VLOOKUP(VLOOKUP($J$10+4-1,宠物升级表!$A:$C,3,FALSE)+SUM($F$10:F414),宠物升级表!C:D,2,TRUE)+1</f>
        <v>83</v>
      </c>
      <c r="I414" s="78">
        <f>SUM($D$2:D414)</f>
        <v>31333050</v>
      </c>
      <c r="J414" s="51">
        <f>INDEX(人物升级经验表!A:A,MATCH(任务经验!I414,人物升级经验表!C:C,1)+1,1)</f>
        <v>57</v>
      </c>
      <c r="K414" s="51">
        <f>I414-INDEX(人物升级经验表!C:C,MATCH(任务经验!I414,人物升级经验表!C:C,1),1)</f>
        <v>1973390</v>
      </c>
      <c r="M414" s="78">
        <f>IF((--B414)=0,1,IF((--B414)=-1,0,2))</f>
        <v>1</v>
      </c>
      <c r="N414" s="78">
        <v>1.2</v>
      </c>
    </row>
    <row r="415" spans="1:14">
      <c r="A415" s="121" t="s">
        <v>62</v>
      </c>
      <c r="B415" s="76">
        <v>8573</v>
      </c>
      <c r="D415" s="107">
        <f>IF((--B415)=0,$W$365,(IF((--B415)=-1,0,$W$313*2)))*N415</f>
        <v>366240</v>
      </c>
      <c r="E415" s="107">
        <f>IF((--B415)=0,$Y$365,(IF((--B415)=-1,0,$Y$365*2)))*N415</f>
        <v>110880</v>
      </c>
      <c r="F415" s="107">
        <f>IF((--B415)=0,$Z$365,(IF((--B415)=-1,0,$Z$365*2)))*N415</f>
        <v>105600</v>
      </c>
      <c r="G415" s="53">
        <f>VLOOKUP(VLOOKUP($J$10+4-1,宠物升级表!$A:$C,3,FALSE)+SUM($F$10:F415),宠物升级表!C:D,2,TRUE)+1</f>
        <v>84</v>
      </c>
      <c r="I415" s="78">
        <f>SUM($D$2:D415)</f>
        <v>31699290</v>
      </c>
      <c r="J415" s="51">
        <f>INDEX(人物升级经验表!A:A,MATCH(任务经验!I415,人物升级经验表!C:C,1)+1,1)</f>
        <v>57</v>
      </c>
      <c r="K415" s="51">
        <f>I415-INDEX(人物升级经验表!C:C,MATCH(任务经验!I415,人物升级经验表!C:C,1),1)</f>
        <v>2339630</v>
      </c>
      <c r="M415" s="78">
        <f>IF((--B415)=0,1,IF((--B415)=-1,0,2))</f>
        <v>2</v>
      </c>
      <c r="N415" s="78">
        <v>1.2</v>
      </c>
    </row>
    <row r="416" spans="1:14">
      <c r="A416" s="121" t="s">
        <v>62</v>
      </c>
      <c r="B416" s="76">
        <v>0</v>
      </c>
      <c r="D416" s="107">
        <f>IF((--B416)=0,$W$365,(IF((--B416)=-1,0,$W$313*2)))*N416</f>
        <v>273480</v>
      </c>
      <c r="E416" s="107">
        <f>IF((--B416)=0,$Y$365,(IF((--B416)=-1,0,$Y$365*2)))*N416</f>
        <v>55440</v>
      </c>
      <c r="F416" s="107">
        <f>IF((--B416)=0,$Z$365,(IF((--B416)=-1,0,$Z$365*2)))*N416</f>
        <v>52800</v>
      </c>
      <c r="G416" s="53">
        <f>VLOOKUP(VLOOKUP($J$10+4-1,宠物升级表!$A:$C,3,FALSE)+SUM($F$10:F416),宠物升级表!C:D,2,TRUE)+1</f>
        <v>84</v>
      </c>
      <c r="I416" s="78">
        <f>SUM($D$2:D416)</f>
        <v>31972770</v>
      </c>
      <c r="J416" s="51">
        <f>INDEX(人物升级经验表!A:A,MATCH(任务经验!I416,人物升级经验表!C:C,1)+1,1)</f>
        <v>57</v>
      </c>
      <c r="K416" s="51">
        <f>I416-INDEX(人物升级经验表!C:C,MATCH(任务经验!I416,人物升级经验表!C:C,1),1)</f>
        <v>2613110</v>
      </c>
      <c r="M416" s="78">
        <f>IF((--B416)=0,1,IF((--B416)=-1,0,2))</f>
        <v>1</v>
      </c>
      <c r="N416" s="78">
        <v>1.2</v>
      </c>
    </row>
    <row r="417" spans="1:14">
      <c r="A417" s="121" t="s">
        <v>62</v>
      </c>
      <c r="B417" s="76">
        <v>0</v>
      </c>
      <c r="D417" s="107">
        <f>IF((--B417)=0,$W$365,(IF((--B417)=-1,0,$W$313*2)))*N417</f>
        <v>273480</v>
      </c>
      <c r="E417" s="107">
        <f>IF((--B417)=0,$Y$365,(IF((--B417)=-1,0,$Y$365*2)))*N417</f>
        <v>55440</v>
      </c>
      <c r="F417" s="107">
        <f>IF((--B417)=0,$Z$365,(IF((--B417)=-1,0,$Z$365*2)))*N417</f>
        <v>52800</v>
      </c>
      <c r="G417" s="53">
        <f>VLOOKUP(VLOOKUP($J$10+4-1,宠物升级表!$A:$C,3,FALSE)+SUM($F$10:F417),宠物升级表!C:D,2,TRUE)+1</f>
        <v>84</v>
      </c>
      <c r="I417" s="78">
        <f>SUM($D$2:D417)</f>
        <v>32246250</v>
      </c>
      <c r="J417" s="51">
        <f>INDEX(人物升级经验表!A:A,MATCH(任务经验!I417,人物升级经验表!C:C,1)+1,1)</f>
        <v>57</v>
      </c>
      <c r="K417" s="51">
        <f>I417-INDEX(人物升级经验表!C:C,MATCH(任务经验!I417,人物升级经验表!C:C,1),1)</f>
        <v>2886590</v>
      </c>
      <c r="M417" s="78">
        <f>IF((--B417)=0,1,IF((--B417)=-1,0,2))</f>
        <v>1</v>
      </c>
      <c r="N417" s="78">
        <v>1.2</v>
      </c>
    </row>
    <row r="418" spans="1:14">
      <c r="A418" s="121" t="s">
        <v>62</v>
      </c>
      <c r="B418" s="76">
        <v>8573</v>
      </c>
      <c r="D418" s="107">
        <f>IF((--B418)=0,$W$365,(IF((--B418)=-1,0,$W$313*2)))*N418</f>
        <v>366240</v>
      </c>
      <c r="E418" s="107">
        <f>IF((--B418)=0,$Y$365,(IF((--B418)=-1,0,$Y$365*2)))*N418</f>
        <v>110880</v>
      </c>
      <c r="F418" s="107">
        <f>IF((--B418)=0,$Z$365,(IF((--B418)=-1,0,$Z$365*2)))*N418</f>
        <v>105600</v>
      </c>
      <c r="G418" s="53">
        <f>VLOOKUP(VLOOKUP($J$10+4-1,宠物升级表!$A:$C,3,FALSE)+SUM($F$10:F418),宠物升级表!C:D,2,TRUE)+1</f>
        <v>84</v>
      </c>
      <c r="I418" s="78">
        <f>SUM($D$2:D418)</f>
        <v>32612490</v>
      </c>
      <c r="J418" s="51">
        <f>INDEX(人物升级经验表!A:A,MATCH(任务经验!I418,人物升级经验表!C:C,1)+1,1)</f>
        <v>58</v>
      </c>
      <c r="K418" s="51">
        <f>I418-INDEX(人物升级经验表!C:C,MATCH(任务经验!I418,人物升级经验表!C:C,1),1)</f>
        <v>241009</v>
      </c>
      <c r="M418" s="78">
        <f>IF((--B418)=0,1,IF((--B418)=-1,0,2))</f>
        <v>2</v>
      </c>
      <c r="N418" s="78">
        <v>1.2</v>
      </c>
    </row>
    <row r="419" spans="1:14">
      <c r="A419" s="121" t="s">
        <v>62</v>
      </c>
      <c r="B419" s="76">
        <v>0</v>
      </c>
      <c r="D419" s="107">
        <f>IF((--B419)=0,$W$365,(IF((--B419)=-1,0,$W$313*2)))*N419</f>
        <v>273480</v>
      </c>
      <c r="E419" s="107">
        <f>IF((--B419)=0,$Y$365,(IF((--B419)=-1,0,$Y$365*2)))*N419</f>
        <v>55440</v>
      </c>
      <c r="F419" s="107">
        <f>IF((--B419)=0,$Z$365,(IF((--B419)=-1,0,$Z$365*2)))*N419</f>
        <v>52800</v>
      </c>
      <c r="G419" s="53">
        <f>VLOOKUP(VLOOKUP($J$10+4-1,宠物升级表!$A:$C,3,FALSE)+SUM($F$10:F419),宠物升级表!C:D,2,TRUE)+1</f>
        <v>84</v>
      </c>
      <c r="I419" s="78">
        <f>SUM($D$2:D419)</f>
        <v>32885970</v>
      </c>
      <c r="J419" s="51">
        <f>INDEX(人物升级经验表!A:A,MATCH(任务经验!I419,人物升级经验表!C:C,1)+1,1)</f>
        <v>58</v>
      </c>
      <c r="K419" s="51">
        <f>I419-INDEX(人物升级经验表!C:C,MATCH(任务经验!I419,人物升级经验表!C:C,1),1)</f>
        <v>514489</v>
      </c>
      <c r="M419" s="78">
        <f>IF((--B419)=0,1,IF((--B419)=-1,0,2))</f>
        <v>1</v>
      </c>
      <c r="N419" s="78">
        <v>1.2</v>
      </c>
    </row>
    <row r="420" s="42" customFormat="1" spans="1:14">
      <c r="A420" s="118">
        <v>183353</v>
      </c>
      <c r="B420" s="61">
        <v>-1</v>
      </c>
      <c r="C420" s="119"/>
      <c r="D420" s="111">
        <f>IF((--B420)=0,$W$365,(IF((--B420)=-1,0,$W$313*2)))*N420</f>
        <v>0</v>
      </c>
      <c r="E420" s="111">
        <f>IF((--B420)=0,$Y$365,(IF((--B420)=-1,0,$Y$365*2)))*N420</f>
        <v>0</v>
      </c>
      <c r="F420" s="111">
        <f>IF((--B420)=0,$Z$365,(IF((--B420)=-1,0,$Z$365*2)))*N420</f>
        <v>0</v>
      </c>
      <c r="G420" s="65">
        <f>VLOOKUP(VLOOKUP($J$10+4-1,宠物升级表!$A:$C,3,FALSE)+SUM($F$10:F420),宠物升级表!C:D,2,TRUE)+1</f>
        <v>84</v>
      </c>
      <c r="H420" s="119"/>
      <c r="I420" s="120">
        <f>SUM($D$2:D420)</f>
        <v>32885970</v>
      </c>
      <c r="J420" s="65">
        <f>INDEX(人物升级经验表!A:A,MATCH(任务经验!I420,人物升级经验表!C:C,1)+1,1)</f>
        <v>58</v>
      </c>
      <c r="K420" s="65">
        <f>I420-INDEX(人物升级经验表!C:C,MATCH(任务经验!I420,人物升级经验表!C:C,1),1)</f>
        <v>514489</v>
      </c>
      <c r="L420" s="119"/>
      <c r="M420" s="120">
        <f>IF((--B420)=0,1,IF((--B420)=-1,0,2))</f>
        <v>0</v>
      </c>
      <c r="N420" s="119"/>
    </row>
    <row r="421" spans="1:14">
      <c r="A421" s="121">
        <v>183354</v>
      </c>
      <c r="B421" s="76" t="s">
        <v>25</v>
      </c>
      <c r="D421" s="107">
        <f>IF((--B421)=0,$W$424,(IF((--B421)=-1,0,$W$424*2)))*N421</f>
        <v>283520</v>
      </c>
      <c r="E421" s="107">
        <f>IF((--B421)=0,$Y$424,(IF((--B421)=-1,0,$Y$424*2)))*N421</f>
        <v>42240</v>
      </c>
      <c r="F421" s="107">
        <f>IF((--B421)=0,$Z$424,(IF((--B421)=-1,0,$Z$424*2)))*N421</f>
        <v>50880</v>
      </c>
      <c r="G421" s="53">
        <f>VLOOKUP(VLOOKUP($J$10+4-1,宠物升级表!$A:$C,3,FALSE)+SUM($F$10:F421),宠物升级表!C:D,2,TRUE)+1</f>
        <v>85</v>
      </c>
      <c r="I421" s="78">
        <f>SUM($D$2:D421)</f>
        <v>33169490</v>
      </c>
      <c r="J421" s="51">
        <f>INDEX(人物升级经验表!A:A,MATCH(任务经验!I421,人物升级经验表!C:C,1)+1,1)</f>
        <v>58</v>
      </c>
      <c r="K421" s="51">
        <f>I421-INDEX(人物升级经验表!C:C,MATCH(任务经验!I421,人物升级经验表!C:C,1),1)</f>
        <v>798009</v>
      </c>
      <c r="M421" s="78">
        <f>IF((--B421)=0,1,IF((--B421)=-1,0,2))</f>
        <v>1</v>
      </c>
      <c r="N421" s="78">
        <v>0.8</v>
      </c>
    </row>
    <row r="422" spans="1:14">
      <c r="A422" s="121">
        <v>183355</v>
      </c>
      <c r="B422" s="76" t="s">
        <v>25</v>
      </c>
      <c r="D422" s="107">
        <f t="shared" ref="D422:D469" si="85">IF((--B422)=0,$W$424,(IF((--B422)=-1,0,$W$424*2)))*N422</f>
        <v>283520</v>
      </c>
      <c r="E422" s="107">
        <f t="shared" ref="E422:E453" si="86">IF((--B422)=0,$Y$424,(IF((--B422)=-1,0,$Y$424*2)))*N422</f>
        <v>42240</v>
      </c>
      <c r="F422" s="107">
        <f t="shared" ref="F422:F453" si="87">IF((--B422)=0,$Z$424,(IF((--B422)=-1,0,$Z$424*2)))*N422</f>
        <v>50880</v>
      </c>
      <c r="G422" s="53">
        <f>VLOOKUP(VLOOKUP($J$10+4-1,宠物升级表!$A:$C,3,FALSE)+SUM($F$10:F422),宠物升级表!C:D,2,TRUE)+1</f>
        <v>85</v>
      </c>
      <c r="I422" s="78">
        <f>SUM($D$2:D422)</f>
        <v>33453010</v>
      </c>
      <c r="J422" s="51">
        <f>INDEX(人物升级经验表!A:A,MATCH(任务经验!I422,人物升级经验表!C:C,1)+1,1)</f>
        <v>58</v>
      </c>
      <c r="K422" s="51">
        <f>I422-INDEX(人物升级经验表!C:C,MATCH(任务经验!I422,人物升级经验表!C:C,1),1)</f>
        <v>1081529</v>
      </c>
      <c r="M422" s="78">
        <f>IF((--B422)=0,1,IF((--B422)=-1,0,2))</f>
        <v>1</v>
      </c>
      <c r="N422" s="78">
        <v>0.8</v>
      </c>
    </row>
    <row r="423" spans="1:26">
      <c r="A423" s="121">
        <v>183356</v>
      </c>
      <c r="B423" s="76" t="s">
        <v>25</v>
      </c>
      <c r="D423" s="107">
        <f>IF((--B423)=0,$W$424,(IF((--B423)=-1,0,$W$424*2)))*N423</f>
        <v>283520</v>
      </c>
      <c r="E423" s="107">
        <f>IF((--B423)=0,$Y$424,(IF((--B423)=-1,0,$Y$424*2)))*N423</f>
        <v>42240</v>
      </c>
      <c r="F423" s="107">
        <f>IF((--B423)=0,$Z$424,(IF((--B423)=-1,0,$Z$424*2)))*N423</f>
        <v>50880</v>
      </c>
      <c r="G423" s="53">
        <f>VLOOKUP(VLOOKUP($J$10+4-1,宠物升级表!$A:$C,3,FALSE)+SUM($F$10:F423),宠物升级表!C:D,2,TRUE)+1</f>
        <v>85</v>
      </c>
      <c r="I423" s="78">
        <f>SUM($D$2:D423)</f>
        <v>33736530</v>
      </c>
      <c r="J423" s="51">
        <f>INDEX(人物升级经验表!A:A,MATCH(任务经验!I423,人物升级经验表!C:C,1)+1,1)</f>
        <v>58</v>
      </c>
      <c r="K423" s="51">
        <f>I423-INDEX(人物升级经验表!C:C,MATCH(任务经验!I423,人物升级经验表!C:C,1),1)</f>
        <v>1365049</v>
      </c>
      <c r="M423" s="78">
        <f>IF((--B423)=0,1,IF((--B423)=-1,0,2))</f>
        <v>1</v>
      </c>
      <c r="N423" s="78">
        <v>0.8</v>
      </c>
      <c r="Q423" s="110" t="s">
        <v>48</v>
      </c>
      <c r="R423" s="110" t="s">
        <v>49</v>
      </c>
      <c r="S423" s="110" t="s">
        <v>50</v>
      </c>
      <c r="T423" s="110" t="s">
        <v>57</v>
      </c>
      <c r="U423" s="110" t="s">
        <v>18</v>
      </c>
      <c r="V423" s="110" t="s">
        <v>52</v>
      </c>
      <c r="W423" s="110" t="s">
        <v>31</v>
      </c>
      <c r="X423" s="110" t="s">
        <v>54</v>
      </c>
      <c r="Y423" s="110" t="s">
        <v>32</v>
      </c>
      <c r="Z423" s="110" t="s">
        <v>58</v>
      </c>
    </row>
    <row r="424" spans="1:26">
      <c r="A424" s="121">
        <v>183357</v>
      </c>
      <c r="B424" s="76" t="s">
        <v>65</v>
      </c>
      <c r="D424" s="107">
        <f>IF((--B424)=0,$W$424,(IF((--B424)=-1,0,$W$424*2)))*N424</f>
        <v>567040</v>
      </c>
      <c r="E424" s="107">
        <f>IF((--B424)=0,$Y$424,(IF((--B424)=-1,0,$Y$424*2)))*N424</f>
        <v>84480</v>
      </c>
      <c r="F424" s="107">
        <f>IF((--B424)=0,$Z$424,(IF((--B424)=-1,0,$Z$424*2)))*N424</f>
        <v>101760</v>
      </c>
      <c r="G424" s="53">
        <f>VLOOKUP(VLOOKUP($J$10+4-1,宠物升级表!$A:$C,3,FALSE)+SUM($F$10:F424),宠物升级表!C:D,2,TRUE)+1</f>
        <v>85</v>
      </c>
      <c r="I424" s="78">
        <f>SUM($D$2:D424)</f>
        <v>34303570</v>
      </c>
      <c r="J424" s="51">
        <f>INDEX(人物升级经验表!A:A,MATCH(任务经验!I424,人物升级经验表!C:C,1)+1,1)</f>
        <v>58</v>
      </c>
      <c r="K424" s="51">
        <f>I424-INDEX(人物升级经验表!C:C,MATCH(任务经验!I424,人物升级经验表!C:C,1),1)</f>
        <v>1932089</v>
      </c>
      <c r="M424" s="78">
        <f t="shared" ref="M424:M470" si="88">IF((--B424)=0,1,IF((--B424)=-1,0,2))</f>
        <v>2</v>
      </c>
      <c r="N424" s="78">
        <v>0.8</v>
      </c>
      <c r="Q424" s="110">
        <v>80</v>
      </c>
      <c r="R424" s="110">
        <v>22327400</v>
      </c>
      <c r="S424" s="110">
        <v>3323500</v>
      </c>
      <c r="T424" s="110">
        <v>4009450</v>
      </c>
      <c r="U424" s="110">
        <f>COUNTA(A422:A478)</f>
        <v>49</v>
      </c>
      <c r="V424" s="44">
        <f>SUM(M421:M478)</f>
        <v>63</v>
      </c>
      <c r="W424" s="110">
        <f>ROUND(R424/V424,-2)</f>
        <v>354400</v>
      </c>
      <c r="X424" s="110">
        <f>ROUND(R424/V424*2,-2)</f>
        <v>708800</v>
      </c>
      <c r="Y424" s="110">
        <f>ROUND(S424/V424,-2)</f>
        <v>52800</v>
      </c>
      <c r="Z424" s="110">
        <f>ROUND(T424/V424,-2)</f>
        <v>63600</v>
      </c>
    </row>
    <row r="425" spans="1:22">
      <c r="A425" s="121">
        <v>183358</v>
      </c>
      <c r="B425" s="76" t="s">
        <v>25</v>
      </c>
      <c r="D425" s="107">
        <f>IF((--B425)=0,$W$424,(IF((--B425)=-1,0,$W$424*2)))*N425</f>
        <v>283520</v>
      </c>
      <c r="E425" s="107">
        <f>IF((--B425)=0,$Y$424,(IF((--B425)=-1,0,$Y$424*2)))*N425</f>
        <v>42240</v>
      </c>
      <c r="F425" s="107">
        <f>IF((--B425)=0,$Z$424,(IF((--B425)=-1,0,$Z$424*2)))*N425</f>
        <v>50880</v>
      </c>
      <c r="G425" s="53">
        <f>VLOOKUP(VLOOKUP($J$10+4-1,宠物升级表!$A:$C,3,FALSE)+SUM($F$10:F425),宠物升级表!C:D,2,TRUE)+1</f>
        <v>85</v>
      </c>
      <c r="I425" s="78">
        <f>SUM($D$2:D425)</f>
        <v>34587090</v>
      </c>
      <c r="J425" s="51">
        <f>INDEX(人物升级经验表!A:A,MATCH(任务经验!I425,人物升级经验表!C:C,1)+1,1)</f>
        <v>58</v>
      </c>
      <c r="K425" s="51">
        <f>I425-INDEX(人物升级经验表!C:C,MATCH(任务经验!I425,人物升级经验表!C:C,1),1)</f>
        <v>2215609</v>
      </c>
      <c r="M425" s="78">
        <f>IF((--B425)=0,1,IF((--B425)=-1,0,2))</f>
        <v>1</v>
      </c>
      <c r="N425" s="78">
        <v>0.8</v>
      </c>
      <c r="U425" s="46">
        <f>U424-V425</f>
        <v>35</v>
      </c>
      <c r="V425" s="46">
        <f>V424-U424</f>
        <v>14</v>
      </c>
    </row>
    <row r="426" spans="1:14">
      <c r="A426" s="121">
        <v>183359</v>
      </c>
      <c r="B426" s="76" t="s">
        <v>65</v>
      </c>
      <c r="D426" s="107">
        <f>IF((--B426)=0,$W$424,(IF((--B426)=-1,0,$W$424*2)))*N426</f>
        <v>567040</v>
      </c>
      <c r="E426" s="107">
        <f>IF((--B426)=0,$Y$424,(IF((--B426)=-1,0,$Y$424*2)))*N426</f>
        <v>84480</v>
      </c>
      <c r="F426" s="107">
        <f>IF((--B426)=0,$Z$424,(IF((--B426)=-1,0,$Z$424*2)))*N426</f>
        <v>101760</v>
      </c>
      <c r="G426" s="53">
        <f>VLOOKUP(VLOOKUP($J$10+4-1,宠物升级表!$A:$C,3,FALSE)+SUM($F$10:F426),宠物升级表!C:D,2,TRUE)+1</f>
        <v>86</v>
      </c>
      <c r="I426" s="78">
        <f>SUM($D$2:D426)</f>
        <v>35154130</v>
      </c>
      <c r="J426" s="51">
        <f>INDEX(人物升级经验表!A:A,MATCH(任务经验!I426,人物升级经验表!C:C,1)+1,1)</f>
        <v>58</v>
      </c>
      <c r="K426" s="51">
        <f>I426-INDEX(人物升级经验表!C:C,MATCH(任务经验!I426,人物升级经验表!C:C,1),1)</f>
        <v>2782649</v>
      </c>
      <c r="M426" s="78">
        <f>IF((--B426)=0,1,IF((--B426)=-1,0,2))</f>
        <v>2</v>
      </c>
      <c r="N426" s="78">
        <v>0.8</v>
      </c>
    </row>
    <row r="427" spans="1:21">
      <c r="A427" s="121">
        <v>183360</v>
      </c>
      <c r="B427" s="76" t="s">
        <v>25</v>
      </c>
      <c r="D427" s="107">
        <f>IF((--B427)=0,$W$424,(IF((--B427)=-1,0,$W$424*2)))*N427</f>
        <v>283520</v>
      </c>
      <c r="E427" s="107">
        <f>IF((--B427)=0,$Y$424,(IF((--B427)=-1,0,$Y$424*2)))*N427</f>
        <v>42240</v>
      </c>
      <c r="F427" s="107">
        <f>IF((--B427)=0,$Z$424,(IF((--B427)=-1,0,$Z$424*2)))*N427</f>
        <v>50880</v>
      </c>
      <c r="G427" s="53">
        <f>VLOOKUP(VLOOKUP($J$10+4-1,宠物升级表!$A:$C,3,FALSE)+SUM($F$10:F427),宠物升级表!C:D,2,TRUE)+1</f>
        <v>86</v>
      </c>
      <c r="I427" s="78">
        <f>SUM($D$2:D427)</f>
        <v>35437650</v>
      </c>
      <c r="J427" s="51">
        <f>INDEX(人物升级经验表!A:A,MATCH(任务经验!I427,人物升级经验表!C:C,1)+1,1)</f>
        <v>58</v>
      </c>
      <c r="K427" s="51">
        <f>I427-INDEX(人物升级经验表!C:C,MATCH(任务经验!I427,人物升级经验表!C:C,1),1)</f>
        <v>3066169</v>
      </c>
      <c r="M427" s="78">
        <f>IF((--B427)=0,1,IF((--B427)=-1,0,2))</f>
        <v>1</v>
      </c>
      <c r="N427" s="78">
        <v>0.8</v>
      </c>
      <c r="S427" s="46">
        <v>0.8</v>
      </c>
      <c r="T427" s="46">
        <v>8</v>
      </c>
      <c r="U427" s="122">
        <v>2</v>
      </c>
    </row>
    <row r="428" spans="1:21">
      <c r="A428" s="121">
        <v>183361</v>
      </c>
      <c r="B428" s="76" t="s">
        <v>25</v>
      </c>
      <c r="D428" s="107">
        <f>IF((--B428)=0,$W$424,(IF((--B428)=-1,0,$W$424*2)))*N428</f>
        <v>283520</v>
      </c>
      <c r="E428" s="107">
        <f>IF((--B428)=0,$Y$424,(IF((--B428)=-1,0,$Y$424*2)))*N428</f>
        <v>42240</v>
      </c>
      <c r="F428" s="107">
        <f>IF((--B428)=0,$Z$424,(IF((--B428)=-1,0,$Z$424*2)))*N428</f>
        <v>50880</v>
      </c>
      <c r="G428" s="53">
        <f>VLOOKUP(VLOOKUP($J$10+4-1,宠物升级表!$A:$C,3,FALSE)+SUM($F$10:F428),宠物升级表!C:D,2,TRUE)+1</f>
        <v>86</v>
      </c>
      <c r="I428" s="78">
        <f>SUM($D$2:D428)</f>
        <v>35721170</v>
      </c>
      <c r="J428" s="51">
        <f>INDEX(人物升级经验表!A:A,MATCH(任务经验!I428,人物升级经验表!C:C,1)+1,1)</f>
        <v>59</v>
      </c>
      <c r="K428" s="51">
        <f>I428-INDEX(人物升级经验表!C:C,MATCH(任务经验!I428,人物升级经验表!C:C,1),1)</f>
        <v>181968</v>
      </c>
      <c r="M428" s="78">
        <f>IF((--B428)=0,1,IF((--B428)=-1,0,2))</f>
        <v>1</v>
      </c>
      <c r="N428" s="78">
        <v>0.8</v>
      </c>
      <c r="S428" s="46">
        <v>0.9</v>
      </c>
      <c r="T428" s="46">
        <v>7</v>
      </c>
      <c r="U428" s="122">
        <v>3</v>
      </c>
    </row>
    <row r="429" spans="1:21">
      <c r="A429" s="121">
        <v>183362</v>
      </c>
      <c r="B429" s="76" t="s">
        <v>25</v>
      </c>
      <c r="D429" s="107">
        <f>IF((--B429)=0,$W$424,(IF((--B429)=-1,0,$W$424*2)))*N429</f>
        <v>283520</v>
      </c>
      <c r="E429" s="107">
        <f>IF((--B429)=0,$Y$424,(IF((--B429)=-1,0,$Y$424*2)))*N429</f>
        <v>42240</v>
      </c>
      <c r="F429" s="107">
        <f>IF((--B429)=0,$Z$424,(IF((--B429)=-1,0,$Z$424*2)))*N429</f>
        <v>50880</v>
      </c>
      <c r="G429" s="53">
        <f>VLOOKUP(VLOOKUP($J$10+4-1,宠物升级表!$A:$C,3,FALSE)+SUM($F$10:F429),宠物升级表!C:D,2,TRUE)+1</f>
        <v>86</v>
      </c>
      <c r="I429" s="78">
        <f>SUM($D$2:D429)</f>
        <v>36004690</v>
      </c>
      <c r="J429" s="51">
        <f>INDEX(人物升级经验表!A:A,MATCH(任务经验!I429,人物升级经验表!C:C,1)+1,1)</f>
        <v>59</v>
      </c>
      <c r="K429" s="51">
        <f>I429-INDEX(人物升级经验表!C:C,MATCH(任务经验!I429,人物升级经验表!C:C,1),1)</f>
        <v>465488</v>
      </c>
      <c r="M429" s="78">
        <f>IF((--B429)=0,1,IF((--B429)=-1,0,2))</f>
        <v>1</v>
      </c>
      <c r="N429" s="78">
        <v>0.8</v>
      </c>
      <c r="S429" s="46">
        <v>1</v>
      </c>
      <c r="T429" s="46">
        <v>7</v>
      </c>
      <c r="U429" s="122">
        <v>3</v>
      </c>
    </row>
    <row r="430" spans="1:21">
      <c r="A430" s="121">
        <v>183363</v>
      </c>
      <c r="B430" s="76" t="s">
        <v>25</v>
      </c>
      <c r="D430" s="107">
        <f>IF((--B430)=0,$W$424,(IF((--B430)=-1,0,$W$424*2)))*N430</f>
        <v>283520</v>
      </c>
      <c r="E430" s="107">
        <f>IF((--B430)=0,$Y$424,(IF((--B430)=-1,0,$Y$424*2)))*N430</f>
        <v>42240</v>
      </c>
      <c r="F430" s="107">
        <f>IF((--B430)=0,$Z$424,(IF((--B430)=-1,0,$Z$424*2)))*N430</f>
        <v>50880</v>
      </c>
      <c r="G430" s="53">
        <f>VLOOKUP(VLOOKUP($J$10+4-1,宠物升级表!$A:$C,3,FALSE)+SUM($F$10:F430),宠物升级表!C:D,2,TRUE)+1</f>
        <v>86</v>
      </c>
      <c r="I430" s="78">
        <f>SUM($D$2:D430)</f>
        <v>36288210</v>
      </c>
      <c r="J430" s="51">
        <f>INDEX(人物升级经验表!A:A,MATCH(任务经验!I430,人物升级经验表!C:C,1)+1,1)</f>
        <v>59</v>
      </c>
      <c r="K430" s="51">
        <f>I430-INDEX(人物升级经验表!C:C,MATCH(任务经验!I430,人物升级经验表!C:C,1),1)</f>
        <v>749008</v>
      </c>
      <c r="M430" s="78">
        <f>IF((--B430)=0,1,IF((--B430)=-1,0,2))</f>
        <v>1</v>
      </c>
      <c r="N430" s="78">
        <v>0.8</v>
      </c>
      <c r="S430" s="46">
        <v>1.1</v>
      </c>
      <c r="T430" s="46">
        <v>9</v>
      </c>
      <c r="U430" s="122">
        <v>3</v>
      </c>
    </row>
    <row r="431" spans="1:21">
      <c r="A431" s="121">
        <v>183364</v>
      </c>
      <c r="B431" s="76" t="s">
        <v>25</v>
      </c>
      <c r="D431" s="107">
        <f>IF((--B431)=0,$W$424,(IF((--B431)=-1,0,$W$424*2)))*N431</f>
        <v>318960</v>
      </c>
      <c r="E431" s="107">
        <f>IF((--B431)=0,$Y$424,(IF((--B431)=-1,0,$Y$424*2)))*N431</f>
        <v>47520</v>
      </c>
      <c r="F431" s="107">
        <f>IF((--B431)=0,$Z$424,(IF((--B431)=-1,0,$Z$424*2)))*N431</f>
        <v>57240</v>
      </c>
      <c r="G431" s="53">
        <f>VLOOKUP(VLOOKUP($J$10+4-1,宠物升级表!$A:$C,3,FALSE)+SUM($F$10:F431),宠物升级表!C:D,2,TRUE)+1</f>
        <v>86</v>
      </c>
      <c r="I431" s="78">
        <f>SUM($D$2:D431)</f>
        <v>36607170</v>
      </c>
      <c r="J431" s="51">
        <f>INDEX(人物升级经验表!A:A,MATCH(任务经验!I431,人物升级经验表!C:C,1)+1,1)</f>
        <v>59</v>
      </c>
      <c r="K431" s="51">
        <f>I431-INDEX(人物升级经验表!C:C,MATCH(任务经验!I431,人物升级经验表!C:C,1),1)</f>
        <v>1067968</v>
      </c>
      <c r="M431" s="78">
        <f>IF((--B431)=0,1,IF((--B431)=-1,0,2))</f>
        <v>1</v>
      </c>
      <c r="N431" s="78">
        <v>0.9</v>
      </c>
      <c r="S431" s="46">
        <v>1.2</v>
      </c>
      <c r="T431" s="46">
        <v>9</v>
      </c>
      <c r="U431" s="122">
        <v>3</v>
      </c>
    </row>
    <row r="432" spans="1:14">
      <c r="A432" s="121">
        <v>183365</v>
      </c>
      <c r="B432" s="76" t="s">
        <v>25</v>
      </c>
      <c r="D432" s="107">
        <f>IF((--B432)=0,$W$424,(IF((--B432)=-1,0,$W$424*2)))*N432</f>
        <v>318960</v>
      </c>
      <c r="E432" s="107">
        <f>IF((--B432)=0,$Y$424,(IF((--B432)=-1,0,$Y$424*2)))*N432</f>
        <v>47520</v>
      </c>
      <c r="F432" s="107">
        <f>IF((--B432)=0,$Z$424,(IF((--B432)=-1,0,$Z$424*2)))*N432</f>
        <v>57240</v>
      </c>
      <c r="G432" s="53">
        <f>VLOOKUP(VLOOKUP($J$10+4-1,宠物升级表!$A:$C,3,FALSE)+SUM($F$10:F432),宠物升级表!C:D,2,TRUE)+1</f>
        <v>86</v>
      </c>
      <c r="I432" s="78">
        <f>SUM($D$2:D432)</f>
        <v>36926130</v>
      </c>
      <c r="J432" s="51">
        <f>INDEX(人物升级经验表!A:A,MATCH(任务经验!I432,人物升级经验表!C:C,1)+1,1)</f>
        <v>59</v>
      </c>
      <c r="K432" s="51">
        <f>I432-INDEX(人物升级经验表!C:C,MATCH(任务经验!I432,人物升级经验表!C:C,1),1)</f>
        <v>1386928</v>
      </c>
      <c r="M432" s="78">
        <f>IF((--B432)=0,1,IF((--B432)=-1,0,2))</f>
        <v>1</v>
      </c>
      <c r="N432" s="78">
        <v>0.9</v>
      </c>
    </row>
    <row r="433" spans="1:14">
      <c r="A433" s="121">
        <v>183366</v>
      </c>
      <c r="B433" s="76" t="s">
        <v>25</v>
      </c>
      <c r="D433" s="107">
        <f>IF((--B433)=0,$W$424,(IF((--B433)=-1,0,$W$424*2)))*N433</f>
        <v>318960</v>
      </c>
      <c r="E433" s="107">
        <f>IF((--B433)=0,$Y$424,(IF((--B433)=-1,0,$Y$424*2)))*N433</f>
        <v>47520</v>
      </c>
      <c r="F433" s="107">
        <f>IF((--B433)=0,$Z$424,(IF((--B433)=-1,0,$Z$424*2)))*N433</f>
        <v>57240</v>
      </c>
      <c r="G433" s="53">
        <f>VLOOKUP(VLOOKUP($J$10+4-1,宠物升级表!$A:$C,3,FALSE)+SUM($F$10:F433),宠物升级表!C:D,2,TRUE)+1</f>
        <v>87</v>
      </c>
      <c r="I433" s="78">
        <f>SUM($D$2:D433)</f>
        <v>37245090</v>
      </c>
      <c r="J433" s="51">
        <f>INDEX(人物升级经验表!A:A,MATCH(任务经验!I433,人物升级经验表!C:C,1)+1,1)</f>
        <v>59</v>
      </c>
      <c r="K433" s="51">
        <f>I433-INDEX(人物升级经验表!C:C,MATCH(任务经验!I433,人物升级经验表!C:C,1),1)</f>
        <v>1705888</v>
      </c>
      <c r="M433" s="78">
        <f>IF((--B433)=0,1,IF((--B433)=-1,0,2))</f>
        <v>1</v>
      </c>
      <c r="N433" s="78">
        <v>0.9</v>
      </c>
    </row>
    <row r="434" spans="1:14">
      <c r="A434" s="121">
        <v>183367</v>
      </c>
      <c r="B434" s="76" t="s">
        <v>66</v>
      </c>
      <c r="D434" s="107">
        <f>IF((--B434)=0,$W$424,(IF((--B434)=-1,0,$W$424*2)))*N434</f>
        <v>637920</v>
      </c>
      <c r="E434" s="107">
        <f>IF((--B434)=0,$Y$424,(IF((--B434)=-1,0,$Y$424*2)))*N434</f>
        <v>95040</v>
      </c>
      <c r="F434" s="107">
        <f>IF((--B434)=0,$Z$424,(IF((--B434)=-1,0,$Z$424*2)))*N434</f>
        <v>114480</v>
      </c>
      <c r="G434" s="53">
        <f>VLOOKUP(VLOOKUP($J$10+4-1,宠物升级表!$A:$C,3,FALSE)+SUM($F$10:F434),宠物升级表!C:D,2,TRUE)+1</f>
        <v>87</v>
      </c>
      <c r="I434" s="78">
        <f>SUM($D$2:D434)</f>
        <v>37883010</v>
      </c>
      <c r="J434" s="51">
        <f>INDEX(人物升级经验表!A:A,MATCH(任务经验!I434,人物升级经验表!C:C,1)+1,1)</f>
        <v>59</v>
      </c>
      <c r="K434" s="51">
        <f>I434-INDEX(人物升级经验表!C:C,MATCH(任务经验!I434,人物升级经验表!C:C,1),1)</f>
        <v>2343808</v>
      </c>
      <c r="M434" s="78">
        <f>IF((--B434)=0,1,IF((--B434)=-1,0,2))</f>
        <v>2</v>
      </c>
      <c r="N434" s="78">
        <v>0.9</v>
      </c>
    </row>
    <row r="435" spans="1:14">
      <c r="A435" s="121">
        <v>183368</v>
      </c>
      <c r="B435" s="76" t="s">
        <v>25</v>
      </c>
      <c r="D435" s="107">
        <f>IF((--B435)=0,$W$424,(IF((--B435)=-1,0,$W$424*2)))*N435</f>
        <v>318960</v>
      </c>
      <c r="E435" s="107">
        <f>IF((--B435)=0,$Y$424,(IF((--B435)=-1,0,$Y$424*2)))*N435</f>
        <v>47520</v>
      </c>
      <c r="F435" s="107">
        <f>IF((--B435)=0,$Z$424,(IF((--B435)=-1,0,$Z$424*2)))*N435</f>
        <v>57240</v>
      </c>
      <c r="G435" s="53">
        <f>VLOOKUP(VLOOKUP($J$10+4-1,宠物升级表!$A:$C,3,FALSE)+SUM($F$10:F435),宠物升级表!C:D,2,TRUE)+1</f>
        <v>87</v>
      </c>
      <c r="I435" s="78">
        <f>SUM($D$2:D435)</f>
        <v>38201970</v>
      </c>
      <c r="J435" s="51">
        <f>INDEX(人物升级经验表!A:A,MATCH(任务经验!I435,人物升级经验表!C:C,1)+1,1)</f>
        <v>59</v>
      </c>
      <c r="K435" s="51">
        <f>I435-INDEX(人物升级经验表!C:C,MATCH(任务经验!I435,人物升级经验表!C:C,1),1)</f>
        <v>2662768</v>
      </c>
      <c r="M435" s="78">
        <f>IF((--B435)=0,1,IF((--B435)=-1,0,2))</f>
        <v>1</v>
      </c>
      <c r="N435" s="78">
        <v>0.9</v>
      </c>
    </row>
    <row r="436" spans="1:14">
      <c r="A436" s="121">
        <v>183369</v>
      </c>
      <c r="B436" s="76" t="s">
        <v>25</v>
      </c>
      <c r="D436" s="107">
        <f>IF((--B436)=0,$W$424,(IF((--B436)=-1,0,$W$424*2)))*N436</f>
        <v>318960</v>
      </c>
      <c r="E436" s="107">
        <f>IF((--B436)=0,$Y$424,(IF((--B436)=-1,0,$Y$424*2)))*N436</f>
        <v>47520</v>
      </c>
      <c r="F436" s="107">
        <f>IF((--B436)=0,$Z$424,(IF((--B436)=-1,0,$Z$424*2)))*N436</f>
        <v>57240</v>
      </c>
      <c r="G436" s="53">
        <f>VLOOKUP(VLOOKUP($J$10+4-1,宠物升级表!$A:$C,3,FALSE)+SUM($F$10:F436),宠物升级表!C:D,2,TRUE)+1</f>
        <v>87</v>
      </c>
      <c r="I436" s="78">
        <f>SUM($D$2:D436)</f>
        <v>38520930</v>
      </c>
      <c r="J436" s="51">
        <f>INDEX(人物升级经验表!A:A,MATCH(任务经验!I436,人物升级经验表!C:C,1)+1,1)</f>
        <v>59</v>
      </c>
      <c r="K436" s="51">
        <f>I436-INDEX(人物升级经验表!C:C,MATCH(任务经验!I436,人物升级经验表!C:C,1),1)</f>
        <v>2981728</v>
      </c>
      <c r="M436" s="78">
        <f>IF((--B436)=0,1,IF((--B436)=-1,0,2))</f>
        <v>1</v>
      </c>
      <c r="N436" s="78">
        <v>0.9</v>
      </c>
    </row>
    <row r="437" spans="1:18">
      <c r="A437" s="121">
        <v>183370</v>
      </c>
      <c r="B437" s="76" t="s">
        <v>66</v>
      </c>
      <c r="D437" s="107">
        <f>IF((--B437)=0,$W$424,(IF((--B437)=-1,0,$W$424*2)))*N437</f>
        <v>637920</v>
      </c>
      <c r="E437" s="107">
        <f>IF((--B437)=0,$Y$424,(IF((--B437)=-1,0,$Y$424*2)))*N437</f>
        <v>95040</v>
      </c>
      <c r="F437" s="107">
        <f>IF((--B437)=0,$Z$424,(IF((--B437)=-1,0,$Z$424*2)))*N437</f>
        <v>114480</v>
      </c>
      <c r="G437" s="53">
        <f>VLOOKUP(VLOOKUP($J$10+4-1,宠物升级表!$A:$C,3,FALSE)+SUM($F$10:F437),宠物升级表!C:D,2,TRUE)+1</f>
        <v>87</v>
      </c>
      <c r="I437" s="78">
        <f>SUM($D$2:D437)</f>
        <v>39158850</v>
      </c>
      <c r="J437" s="51">
        <f>INDEX(人物升级经验表!A:A,MATCH(任务经验!I437,人物升级经验表!C:C,1)+1,1)</f>
        <v>59</v>
      </c>
      <c r="K437" s="51">
        <f>I437-INDEX(人物升级经验表!C:C,MATCH(任务经验!I437,人物升级经验表!C:C,1),1)</f>
        <v>3619648</v>
      </c>
      <c r="M437" s="78">
        <f>IF((--B437)=0,1,IF((--B437)=-1,0,2))</f>
        <v>2</v>
      </c>
      <c r="N437" s="78">
        <v>0.9</v>
      </c>
      <c r="R437" s="46">
        <v>361270</v>
      </c>
    </row>
    <row r="438" spans="1:18">
      <c r="A438" s="121">
        <v>183371</v>
      </c>
      <c r="B438" s="76" t="s">
        <v>66</v>
      </c>
      <c r="D438" s="107">
        <f>IF((--B438)=0,$W$424,(IF((--B438)=-1,0,$W$424*2)))*N438</f>
        <v>637920</v>
      </c>
      <c r="E438" s="107">
        <f>IF((--B438)=0,$Y$424,(IF((--B438)=-1,0,$Y$424*2)))*N438</f>
        <v>95040</v>
      </c>
      <c r="F438" s="107">
        <f>IF((--B438)=0,$Z$424,(IF((--B438)=-1,0,$Z$424*2)))*N438</f>
        <v>114480</v>
      </c>
      <c r="G438" s="53">
        <f>VLOOKUP(VLOOKUP($J$10+4-1,宠物升级表!$A:$C,3,FALSE)+SUM($F$10:F438),宠物升级表!C:D,2,TRUE)+1</f>
        <v>88</v>
      </c>
      <c r="I438" s="78">
        <f>SUM($D$2:D438)</f>
        <v>39796770</v>
      </c>
      <c r="J438" s="51">
        <f>INDEX(人物升级经验表!A:A,MATCH(任务经验!I438,人物升级经验表!C:C,1)+1,1)</f>
        <v>59</v>
      </c>
      <c r="K438" s="51">
        <f>I438-INDEX(人物升级经验表!C:C,MATCH(任务经验!I438,人物升级经验表!C:C,1),1)</f>
        <v>4257568</v>
      </c>
      <c r="M438" s="78">
        <f>IF((--B438)=0,1,IF((--B438)=-1,0,2))</f>
        <v>2</v>
      </c>
      <c r="N438" s="78">
        <v>0.9</v>
      </c>
      <c r="R438" s="46">
        <v>369820</v>
      </c>
    </row>
    <row r="439" spans="1:18">
      <c r="A439" s="121">
        <v>183372</v>
      </c>
      <c r="B439" s="76" t="s">
        <v>25</v>
      </c>
      <c r="D439" s="107">
        <f>IF((--B439)=0,$W$424,(IF((--B439)=-1,0,$W$424*2)))*N439</f>
        <v>318960</v>
      </c>
      <c r="E439" s="107">
        <f>IF((--B439)=0,$Y$424,(IF((--B439)=-1,0,$Y$424*2)))*N439</f>
        <v>47520</v>
      </c>
      <c r="F439" s="107">
        <f>IF((--B439)=0,$Z$424,(IF((--B439)=-1,0,$Z$424*2)))*N439</f>
        <v>57240</v>
      </c>
      <c r="G439" s="53">
        <f>VLOOKUP(VLOOKUP($J$10+4-1,宠物升级表!$A:$C,3,FALSE)+SUM($F$10:F439),宠物升级表!C:D,2,TRUE)+1</f>
        <v>88</v>
      </c>
      <c r="I439" s="78">
        <f>SUM($D$2:D439)</f>
        <v>40115730</v>
      </c>
      <c r="J439" s="51">
        <f>INDEX(人物升级经验表!A:A,MATCH(任务经验!I439,人物升级经验表!C:C,1)+1,1)</f>
        <v>59</v>
      </c>
      <c r="K439" s="51">
        <f>I439-INDEX(人物升级经验表!C:C,MATCH(任务经验!I439,人物升级经验表!C:C,1),1)</f>
        <v>4576528</v>
      </c>
      <c r="M439" s="78">
        <f>IF((--B439)=0,1,IF((--B439)=-1,0,2))</f>
        <v>1</v>
      </c>
      <c r="N439" s="78">
        <v>0.9</v>
      </c>
      <c r="R439" s="46">
        <v>378470</v>
      </c>
    </row>
    <row r="440" spans="1:20">
      <c r="A440" s="121">
        <v>183373</v>
      </c>
      <c r="B440" s="76" t="s">
        <v>25</v>
      </c>
      <c r="D440" s="107">
        <f>IF((--B440)=0,$W$424,(IF((--B440)=-1,0,$W$424*2)))*N440</f>
        <v>318960</v>
      </c>
      <c r="E440" s="107">
        <f>IF((--B440)=0,$Y$424,(IF((--B440)=-1,0,$Y$424*2)))*N440</f>
        <v>47520</v>
      </c>
      <c r="F440" s="107">
        <f>IF((--B440)=0,$Z$424,(IF((--B440)=-1,0,$Z$424*2)))*N440</f>
        <v>57240</v>
      </c>
      <c r="G440" s="53">
        <f>VLOOKUP(VLOOKUP($J$10+4-1,宠物升级表!$A:$C,3,FALSE)+SUM($F$10:F440),宠物升级表!C:D,2,TRUE)+1</f>
        <v>88</v>
      </c>
      <c r="I440" s="78">
        <f>SUM($D$2:D440)</f>
        <v>40434690</v>
      </c>
      <c r="J440" s="51">
        <f>INDEX(人物升级经验表!A:A,MATCH(任务经验!I440,人物升级经验表!C:C,1)+1,1)</f>
        <v>60</v>
      </c>
      <c r="K440" s="51">
        <f>I440-INDEX(人物升级经验表!C:C,MATCH(任务经验!I440,人物升级经验表!C:C,1),1)</f>
        <v>154978</v>
      </c>
      <c r="M440" s="78">
        <f>IF((--B440)=0,1,IF((--B440)=-1,0,2))</f>
        <v>1</v>
      </c>
      <c r="N440" s="78">
        <v>0.9</v>
      </c>
      <c r="R440" s="46">
        <v>387220</v>
      </c>
      <c r="T440" s="46">
        <f>R437+R438+R439+R440+R441+R442+R443+R444+R445+R446</f>
        <v>4009450</v>
      </c>
    </row>
    <row r="441" spans="1:18">
      <c r="A441" s="121">
        <v>183374</v>
      </c>
      <c r="B441" s="76" t="s">
        <v>25</v>
      </c>
      <c r="D441" s="107">
        <f>IF((--B441)=0,$W$424,(IF((--B441)=-1,0,$W$424*2)))*N441</f>
        <v>354400</v>
      </c>
      <c r="E441" s="107">
        <f>IF((--B441)=0,$Y$424,(IF((--B441)=-1,0,$Y$424*2)))*N441</f>
        <v>52800</v>
      </c>
      <c r="F441" s="107">
        <f>IF((--B441)=0,$Z$424,(IF((--B441)=-1,0,$Z$424*2)))*N441</f>
        <v>63600</v>
      </c>
      <c r="G441" s="53">
        <f>VLOOKUP(VLOOKUP($J$10+4-1,宠物升级表!$A:$C,3,FALSE)+SUM($F$10:F441),宠物升级表!C:D,2,TRUE)+1</f>
        <v>88</v>
      </c>
      <c r="I441" s="78">
        <f>SUM($D$2:D441)</f>
        <v>40789090</v>
      </c>
      <c r="J441" s="51">
        <f>INDEX(人物升级经验表!A:A,MATCH(任务经验!I441,人物升级经验表!C:C,1)+1,1)</f>
        <v>60</v>
      </c>
      <c r="K441" s="51">
        <f>I441-INDEX(人物升级经验表!C:C,MATCH(任务经验!I441,人物升级经验表!C:C,1),1)</f>
        <v>509378</v>
      </c>
      <c r="M441" s="78">
        <f>IF((--B441)=0,1,IF((--B441)=-1,0,2))</f>
        <v>1</v>
      </c>
      <c r="N441" s="78">
        <v>1</v>
      </c>
      <c r="R441" s="46">
        <v>396070</v>
      </c>
    </row>
    <row r="442" spans="1:18">
      <c r="A442" s="121">
        <v>183375</v>
      </c>
      <c r="B442" s="76" t="s">
        <v>66</v>
      </c>
      <c r="D442" s="107">
        <f>IF((--B442)=0,$W$424,(IF((--B442)=-1,0,$W$424*2)))*N442</f>
        <v>708800</v>
      </c>
      <c r="E442" s="107">
        <f>IF((--B442)=0,$Y$424,(IF((--B442)=-1,0,$Y$424*2)))*N442</f>
        <v>105600</v>
      </c>
      <c r="F442" s="107">
        <f>IF((--B442)=0,$Z$424,(IF((--B442)=-1,0,$Z$424*2)))*N442</f>
        <v>127200</v>
      </c>
      <c r="G442" s="53">
        <f>VLOOKUP(VLOOKUP($J$10+4-1,宠物升级表!$A:$C,3,FALSE)+SUM($F$10:F442),宠物升级表!C:D,2,TRUE)+1</f>
        <v>89</v>
      </c>
      <c r="I442" s="78">
        <f>SUM($D$2:D442)</f>
        <v>41497890</v>
      </c>
      <c r="J442" s="51">
        <f>INDEX(人物升级经验表!A:A,MATCH(任务经验!I442,人物升级经验表!C:C,1)+1,1)</f>
        <v>60</v>
      </c>
      <c r="K442" s="51">
        <f>I442-INDEX(人物升级经验表!C:C,MATCH(任务经验!I442,人物升级经验表!C:C,1),1)</f>
        <v>1218178</v>
      </c>
      <c r="M442" s="78">
        <f>IF((--B442)=0,1,IF((--B442)=-1,0,2))</f>
        <v>2</v>
      </c>
      <c r="N442" s="78">
        <v>1</v>
      </c>
      <c r="R442" s="46">
        <v>405020</v>
      </c>
    </row>
    <row r="443" spans="1:18">
      <c r="A443" s="121">
        <v>183376</v>
      </c>
      <c r="B443" s="76" t="s">
        <v>25</v>
      </c>
      <c r="D443" s="107">
        <f>IF((--B443)=0,$W$424,(IF((--B443)=-1,0,$W$424*2)))*N443</f>
        <v>354400</v>
      </c>
      <c r="E443" s="107">
        <f>IF((--B443)=0,$Y$424,(IF((--B443)=-1,0,$Y$424*2)))*N443</f>
        <v>52800</v>
      </c>
      <c r="F443" s="107">
        <f>IF((--B443)=0,$Z$424,(IF((--B443)=-1,0,$Z$424*2)))*N443</f>
        <v>63600</v>
      </c>
      <c r="G443" s="53">
        <f>VLOOKUP(VLOOKUP($J$10+4-1,宠物升级表!$A:$C,3,FALSE)+SUM($F$10:F443),宠物升级表!C:D,2,TRUE)+1</f>
        <v>89</v>
      </c>
      <c r="I443" s="78">
        <f>SUM($D$2:D443)</f>
        <v>41852290</v>
      </c>
      <c r="J443" s="51">
        <f>INDEX(人物升级经验表!A:A,MATCH(任务经验!I443,人物升级经验表!C:C,1)+1,1)</f>
        <v>60</v>
      </c>
      <c r="K443" s="51">
        <f>I443-INDEX(人物升级经验表!C:C,MATCH(任务经验!I443,人物升级经验表!C:C,1),1)</f>
        <v>1572578</v>
      </c>
      <c r="M443" s="78">
        <f>IF((--B443)=0,1,IF((--B443)=-1,0,2))</f>
        <v>1</v>
      </c>
      <c r="N443" s="78">
        <v>1</v>
      </c>
      <c r="R443" s="46">
        <v>414070</v>
      </c>
    </row>
    <row r="444" spans="1:18">
      <c r="A444" s="121">
        <v>183377</v>
      </c>
      <c r="B444" s="76" t="s">
        <v>66</v>
      </c>
      <c r="D444" s="107">
        <f>IF((--B444)=0,$W$424,(IF((--B444)=-1,0,$W$424*2)))*N444</f>
        <v>708800</v>
      </c>
      <c r="E444" s="107">
        <f>IF((--B444)=0,$Y$424,(IF((--B444)=-1,0,$Y$424*2)))*N444</f>
        <v>105600</v>
      </c>
      <c r="F444" s="107">
        <f>IF((--B444)=0,$Z$424,(IF((--B444)=-1,0,$Z$424*2)))*N444</f>
        <v>127200</v>
      </c>
      <c r="G444" s="53">
        <f>VLOOKUP(VLOOKUP($J$10+4-1,宠物升级表!$A:$C,3,FALSE)+SUM($F$10:F444),宠物升级表!C:D,2,TRUE)+1</f>
        <v>89</v>
      </c>
      <c r="I444" s="78">
        <f>SUM($D$2:D444)</f>
        <v>42561090</v>
      </c>
      <c r="J444" s="51">
        <f>INDEX(人物升级经验表!A:A,MATCH(任务经验!I444,人物升级经验表!C:C,1)+1,1)</f>
        <v>60</v>
      </c>
      <c r="K444" s="51">
        <f>I444-INDEX(人物升级经验表!C:C,MATCH(任务经验!I444,人物升级经验表!C:C,1),1)</f>
        <v>2281378</v>
      </c>
      <c r="M444" s="78">
        <f>IF((--B444)=0,1,IF((--B444)=-1,0,2))</f>
        <v>2</v>
      </c>
      <c r="N444" s="78">
        <v>1</v>
      </c>
      <c r="R444" s="46">
        <v>423220</v>
      </c>
    </row>
    <row r="445" spans="1:18">
      <c r="A445" s="121">
        <v>183378</v>
      </c>
      <c r="B445" s="76" t="s">
        <v>25</v>
      </c>
      <c r="D445" s="107">
        <f>IF((--B445)=0,$W$424,(IF((--B445)=-1,0,$W$424*2)))*N445</f>
        <v>354400</v>
      </c>
      <c r="E445" s="107">
        <f>IF((--B445)=0,$Y$424,(IF((--B445)=-1,0,$Y$424*2)))*N445</f>
        <v>52800</v>
      </c>
      <c r="F445" s="107">
        <f>IF((--B445)=0,$Z$424,(IF((--B445)=-1,0,$Z$424*2)))*N445</f>
        <v>63600</v>
      </c>
      <c r="G445" s="53">
        <f>VLOOKUP(VLOOKUP($J$10+4-1,宠物升级表!$A:$C,3,FALSE)+SUM($F$10:F445),宠物升级表!C:D,2,TRUE)+1</f>
        <v>89</v>
      </c>
      <c r="I445" s="78">
        <f>SUM($D$2:D445)</f>
        <v>42915490</v>
      </c>
      <c r="J445" s="51">
        <f>INDEX(人物升级经验表!A:A,MATCH(任务经验!I445,人物升级经验表!C:C,1)+1,1)</f>
        <v>60</v>
      </c>
      <c r="K445" s="51">
        <f>I445-INDEX(人物升级经验表!C:C,MATCH(任务经验!I445,人物升级经验表!C:C,1),1)</f>
        <v>2635778</v>
      </c>
      <c r="M445" s="78">
        <f>IF((--B445)=0,1,IF((--B445)=-1,0,2))</f>
        <v>1</v>
      </c>
      <c r="N445" s="78">
        <v>1</v>
      </c>
      <c r="R445" s="46">
        <v>432470</v>
      </c>
    </row>
    <row r="446" spans="1:18">
      <c r="A446" s="121">
        <v>183379</v>
      </c>
      <c r="B446" s="76" t="s">
        <v>25</v>
      </c>
      <c r="D446" s="107">
        <f>IF((--B446)=0,$W$424,(IF((--B446)=-1,0,$W$424*2)))*N446</f>
        <v>354400</v>
      </c>
      <c r="E446" s="107">
        <f>IF((--B446)=0,$Y$424,(IF((--B446)=-1,0,$Y$424*2)))*N446</f>
        <v>52800</v>
      </c>
      <c r="F446" s="107">
        <f>IF((--B446)=0,$Z$424,(IF((--B446)=-1,0,$Z$424*2)))*N446</f>
        <v>63600</v>
      </c>
      <c r="G446" s="53">
        <f>VLOOKUP(VLOOKUP($J$10+4-1,宠物升级表!$A:$C,3,FALSE)+SUM($F$10:F446),宠物升级表!C:D,2,TRUE)+1</f>
        <v>89</v>
      </c>
      <c r="I446" s="78">
        <f>SUM($D$2:D446)</f>
        <v>43269890</v>
      </c>
      <c r="J446" s="51">
        <f>INDEX(人物升级经验表!A:A,MATCH(任务经验!I446,人物升级经验表!C:C,1)+1,1)</f>
        <v>60</v>
      </c>
      <c r="K446" s="51">
        <f>I446-INDEX(人物升级经验表!C:C,MATCH(任务经验!I446,人物升级经验表!C:C,1),1)</f>
        <v>2990178</v>
      </c>
      <c r="M446" s="78">
        <f>IF((--B446)=0,1,IF((--B446)=-1,0,2))</f>
        <v>1</v>
      </c>
      <c r="N446" s="78">
        <v>1</v>
      </c>
      <c r="R446" s="46">
        <v>441820</v>
      </c>
    </row>
    <row r="447" spans="1:14">
      <c r="A447" s="121">
        <v>183380</v>
      </c>
      <c r="B447" s="76" t="s">
        <v>25</v>
      </c>
      <c r="D447" s="107">
        <f>IF((--B447)=0,$W$424,(IF((--B447)=-1,0,$W$424*2)))*N447</f>
        <v>354400</v>
      </c>
      <c r="E447" s="107">
        <f>IF((--B447)=0,$Y$424,(IF((--B447)=-1,0,$Y$424*2)))*N447</f>
        <v>52800</v>
      </c>
      <c r="F447" s="107">
        <f>IF((--B447)=0,$Z$424,(IF((--B447)=-1,0,$Z$424*2)))*N447</f>
        <v>63600</v>
      </c>
      <c r="G447" s="53">
        <f>VLOOKUP(VLOOKUP($J$10+4-1,宠物升级表!$A:$C,3,FALSE)+SUM($F$10:F447),宠物升级表!C:D,2,TRUE)+1</f>
        <v>90</v>
      </c>
      <c r="I447" s="78">
        <f>SUM($D$2:D447)</f>
        <v>43624290</v>
      </c>
      <c r="J447" s="51">
        <f>INDEX(人物升级经验表!A:A,MATCH(任务经验!I447,人物升级经验表!C:C,1)+1,1)</f>
        <v>60</v>
      </c>
      <c r="K447" s="51">
        <f>I447-INDEX(人物升级经验表!C:C,MATCH(任务经验!I447,人物升级经验表!C:C,1),1)</f>
        <v>3344578</v>
      </c>
      <c r="M447" s="78">
        <f>IF((--B447)=0,1,IF((--B447)=-1,0,2))</f>
        <v>1</v>
      </c>
      <c r="N447" s="78">
        <v>1</v>
      </c>
    </row>
    <row r="448" spans="1:14">
      <c r="A448" s="121">
        <v>183381</v>
      </c>
      <c r="B448" s="76" t="s">
        <v>25</v>
      </c>
      <c r="D448" s="107">
        <f>IF((--B448)=0,$W$424,(IF((--B448)=-1,0,$W$424*2)))*N448</f>
        <v>354400</v>
      </c>
      <c r="E448" s="107">
        <f>IF((--B448)=0,$Y$424,(IF((--B448)=-1,0,$Y$424*2)))*N448</f>
        <v>52800</v>
      </c>
      <c r="F448" s="107">
        <f>IF((--B448)=0,$Z$424,(IF((--B448)=-1,0,$Z$424*2)))*N448</f>
        <v>63600</v>
      </c>
      <c r="G448" s="53">
        <f>VLOOKUP(VLOOKUP($J$10+4-1,宠物升级表!$A:$C,3,FALSE)+SUM($F$10:F448),宠物升级表!C:D,2,TRUE)+1</f>
        <v>90</v>
      </c>
      <c r="I448" s="78">
        <f>SUM($D$2:D448)</f>
        <v>43978690</v>
      </c>
      <c r="J448" s="51">
        <f>INDEX(人物升级经验表!A:A,MATCH(任务经验!I448,人物升级经验表!C:C,1)+1,1)</f>
        <v>60</v>
      </c>
      <c r="K448" s="51">
        <f>I448-INDEX(人物升级经验表!C:C,MATCH(任务经验!I448,人物升级经验表!C:C,1),1)</f>
        <v>3698978</v>
      </c>
      <c r="M448" s="78">
        <f>IF((--B448)=0,1,IF((--B448)=-1,0,2))</f>
        <v>1</v>
      </c>
      <c r="N448" s="78">
        <v>1</v>
      </c>
    </row>
    <row r="449" spans="1:14">
      <c r="A449" s="121">
        <v>183382</v>
      </c>
      <c r="B449" s="76" t="s">
        <v>25</v>
      </c>
      <c r="D449" s="107">
        <f>IF((--B449)=0,$W$424,(IF((--B449)=-1,0,$W$424*2)))*N449</f>
        <v>354400</v>
      </c>
      <c r="E449" s="107">
        <f>IF((--B449)=0,$Y$424,(IF((--B449)=-1,0,$Y$424*2)))*N449</f>
        <v>52800</v>
      </c>
      <c r="F449" s="107">
        <f>IF((--B449)=0,$Z$424,(IF((--B449)=-1,0,$Z$424*2)))*N449</f>
        <v>63600</v>
      </c>
      <c r="G449" s="53">
        <f>VLOOKUP(VLOOKUP($J$10+4-1,宠物升级表!$A:$C,3,FALSE)+SUM($F$10:F449),宠物升级表!C:D,2,TRUE)+1</f>
        <v>90</v>
      </c>
      <c r="I449" s="78">
        <f>SUM($D$2:D449)</f>
        <v>44333090</v>
      </c>
      <c r="J449" s="51">
        <f>INDEX(人物升级经验表!A:A,MATCH(任务经验!I449,人物升级经验表!C:C,1)+1,1)</f>
        <v>60</v>
      </c>
      <c r="K449" s="51">
        <f>I449-INDEX(人物升级经验表!C:C,MATCH(任务经验!I449,人物升级经验表!C:C,1),1)</f>
        <v>4053378</v>
      </c>
      <c r="M449" s="78">
        <f>IF((--B449)=0,1,IF((--B449)=-1,0,2))</f>
        <v>1</v>
      </c>
      <c r="N449" s="78">
        <v>1</v>
      </c>
    </row>
    <row r="450" spans="1:14">
      <c r="A450" s="121">
        <v>183383</v>
      </c>
      <c r="B450" s="76" t="s">
        <v>66</v>
      </c>
      <c r="D450" s="107">
        <f>IF((--B450)=0,$W$424,(IF((--B450)=-1,0,$W$424*2)))*N450</f>
        <v>708800</v>
      </c>
      <c r="E450" s="107">
        <f>IF((--B450)=0,$Y$424,(IF((--B450)=-1,0,$Y$424*2)))*N450</f>
        <v>105600</v>
      </c>
      <c r="F450" s="107">
        <f>IF((--B450)=0,$Z$424,(IF((--B450)=-1,0,$Z$424*2)))*N450</f>
        <v>127200</v>
      </c>
      <c r="G450" s="53">
        <f>VLOOKUP(VLOOKUP($J$10+4-1,宠物升级表!$A:$C,3,FALSE)+SUM($F$10:F450),宠物升级表!C:D,2,TRUE)+1</f>
        <v>90</v>
      </c>
      <c r="I450" s="78">
        <f>SUM($D$2:D450)</f>
        <v>45041890</v>
      </c>
      <c r="J450" s="51">
        <f>INDEX(人物升级经验表!A:A,MATCH(任务经验!I450,人物升级经验表!C:C,1)+1,1)</f>
        <v>60</v>
      </c>
      <c r="K450" s="51">
        <f>I450-INDEX(人物升级经验表!C:C,MATCH(任务经验!I450,人物升级经验表!C:C,1),1)</f>
        <v>4762178</v>
      </c>
      <c r="M450" s="78">
        <f>IF((--B450)=0,1,IF((--B450)=-1,0,2))</f>
        <v>2</v>
      </c>
      <c r="N450" s="78">
        <v>1</v>
      </c>
    </row>
    <row r="451" spans="1:14">
      <c r="A451" s="121">
        <v>183384</v>
      </c>
      <c r="B451" s="76" t="s">
        <v>66</v>
      </c>
      <c r="D451" s="107">
        <f>IF((--B451)=0,$W$424,(IF((--B451)=-1,0,$W$424*2)))*N451</f>
        <v>779680</v>
      </c>
      <c r="E451" s="107">
        <f>IF((--B451)=0,$Y$424,(IF((--B451)=-1,0,$Y$424*2)))*N451</f>
        <v>116160</v>
      </c>
      <c r="F451" s="107">
        <f>IF((--B451)=0,$Z$424,(IF((--B451)=-1,0,$Z$424*2)))*N451</f>
        <v>139920</v>
      </c>
      <c r="G451" s="53">
        <f>VLOOKUP(VLOOKUP($J$10+4-1,宠物升级表!$A:$C,3,FALSE)+SUM($F$10:F451),宠物升级表!C:D,2,TRUE)+1</f>
        <v>90</v>
      </c>
      <c r="I451" s="78">
        <f>SUM($D$2:D451)</f>
        <v>45821570</v>
      </c>
      <c r="J451" s="51">
        <f>INDEX(人物升级经验表!A:A,MATCH(任务经验!I451,人物升级经验表!C:C,1)+1,1)</f>
        <v>60</v>
      </c>
      <c r="K451" s="51">
        <f>I451-INDEX(人物升级经验表!C:C,MATCH(任务经验!I451,人物升级经验表!C:C,1),1)</f>
        <v>5541858</v>
      </c>
      <c r="M451" s="78">
        <f>IF((--B451)=0,1,IF((--B451)=-1,0,2))</f>
        <v>2</v>
      </c>
      <c r="N451" s="78">
        <v>1.1</v>
      </c>
    </row>
    <row r="452" spans="1:14">
      <c r="A452" s="121">
        <v>183385</v>
      </c>
      <c r="B452" s="76" t="s">
        <v>25</v>
      </c>
      <c r="D452" s="107">
        <f>IF((--B452)=0,$W$424,(IF((--B452)=-1,0,$W$424*2)))*N452</f>
        <v>389840</v>
      </c>
      <c r="E452" s="107">
        <f>IF((--B452)=0,$Y$424,(IF((--B452)=-1,0,$Y$424*2)))*N452</f>
        <v>58080</v>
      </c>
      <c r="F452" s="107">
        <f>IF((--B452)=0,$Z$424,(IF((--B452)=-1,0,$Z$424*2)))*N452</f>
        <v>69960</v>
      </c>
      <c r="G452" s="53">
        <f>VLOOKUP(VLOOKUP($J$10+4-1,宠物升级表!$A:$C,3,FALSE)+SUM($F$10:F452),宠物升级表!C:D,2,TRUE)+1</f>
        <v>91</v>
      </c>
      <c r="I452" s="78">
        <f>SUM($D$2:D452)</f>
        <v>46211410</v>
      </c>
      <c r="J452" s="51">
        <f>INDEX(人物升级经验表!A:A,MATCH(任务经验!I452,人物升级经验表!C:C,1)+1,1)</f>
        <v>60</v>
      </c>
      <c r="K452" s="51">
        <f>I452-INDEX(人物升级经验表!C:C,MATCH(任务经验!I452,人物升级经验表!C:C,1),1)</f>
        <v>5931698</v>
      </c>
      <c r="M452" s="78">
        <f>IF((--B452)=0,1,IF((--B452)=-1,0,2))</f>
        <v>1</v>
      </c>
      <c r="N452" s="78">
        <v>1.1</v>
      </c>
    </row>
    <row r="453" spans="1:14">
      <c r="A453" s="121">
        <v>183386</v>
      </c>
      <c r="B453" s="76" t="s">
        <v>66</v>
      </c>
      <c r="D453" s="107">
        <f>IF((--B453)=0,$W$424,(IF((--B453)=-1,0,$W$424*2)))*N453</f>
        <v>779680</v>
      </c>
      <c r="E453" s="107">
        <f>IF((--B453)=0,$Y$424,(IF((--B453)=-1,0,$Y$424*2)))*N453</f>
        <v>116160</v>
      </c>
      <c r="F453" s="107">
        <f>IF((--B453)=0,$Z$424,(IF((--B453)=-1,0,$Z$424*2)))*N453</f>
        <v>139920</v>
      </c>
      <c r="G453" s="53">
        <f>VLOOKUP(VLOOKUP($J$10+4-1,宠物升级表!$A:$C,3,FALSE)+SUM($F$10:F453),宠物升级表!C:D,2,TRUE)+1</f>
        <v>91</v>
      </c>
      <c r="I453" s="78">
        <f>SUM($D$2:D453)</f>
        <v>46991090</v>
      </c>
      <c r="J453" s="51">
        <f>INDEX(人物升级经验表!A:A,MATCH(任务经验!I453,人物升级经验表!C:C,1)+1,1)</f>
        <v>60</v>
      </c>
      <c r="K453" s="51">
        <f>I453-INDEX(人物升级经验表!C:C,MATCH(任务经验!I453,人物升级经验表!C:C,1),1)</f>
        <v>6711378</v>
      </c>
      <c r="M453" s="78">
        <f>IF((--B453)=0,1,IF((--B453)=-1,0,2))</f>
        <v>2</v>
      </c>
      <c r="N453" s="78">
        <v>1.1</v>
      </c>
    </row>
    <row r="454" spans="1:14">
      <c r="A454" s="121">
        <v>183387</v>
      </c>
      <c r="B454" s="76" t="s">
        <v>25</v>
      </c>
      <c r="D454" s="107">
        <f>IF((--B454)=0,$W$424,(IF((--B454)=-1,0,$W$424*2)))*N454</f>
        <v>389840</v>
      </c>
      <c r="E454" s="107">
        <f t="shared" ref="E454:E470" si="89">IF((--B454)=0,$Y$424,(IF((--B454)=-1,0,$Y$424*2)))*N454</f>
        <v>58080</v>
      </c>
      <c r="F454" s="107">
        <f t="shared" ref="F454:F470" si="90">IF((--B454)=0,$Z$424,(IF((--B454)=-1,0,$Z$424*2)))*N454</f>
        <v>69960</v>
      </c>
      <c r="G454" s="53">
        <f>VLOOKUP(VLOOKUP($J$10+4-1,宠物升级表!$A:$C,3,FALSE)+SUM($F$10:F454),宠物升级表!C:D,2,TRUE)+1</f>
        <v>91</v>
      </c>
      <c r="I454" s="78">
        <f>SUM($D$2:D454)</f>
        <v>47380930</v>
      </c>
      <c r="J454" s="51">
        <f>INDEX(人物升级经验表!A:A,MATCH(任务经验!I454,人物升级经验表!C:C,1)+1,1)</f>
        <v>61</v>
      </c>
      <c r="K454" s="51">
        <f>I454-INDEX(人物升级经验表!C:C,MATCH(任务经验!I454,人物升级经验表!C:C,1),1)</f>
        <v>327306</v>
      </c>
      <c r="M454" s="78">
        <f>IF((--B454)=0,1,IF((--B454)=-1,0,2))</f>
        <v>1</v>
      </c>
      <c r="N454" s="78">
        <v>1.1</v>
      </c>
    </row>
    <row r="455" spans="1:14">
      <c r="A455" s="121">
        <v>183388</v>
      </c>
      <c r="B455" s="76" t="s">
        <v>25</v>
      </c>
      <c r="D455" s="107">
        <f>IF((--B455)=0,$W$424,(IF((--B455)=-1,0,$W$424*2)))*N455</f>
        <v>389840</v>
      </c>
      <c r="E455" s="107">
        <f>IF((--B455)=0,$Y$424,(IF((--B455)=-1,0,$Y$424*2)))*N455</f>
        <v>58080</v>
      </c>
      <c r="F455" s="107">
        <f>IF((--B455)=0,$Z$424,(IF((--B455)=-1,0,$Z$424*2)))*N455</f>
        <v>69960</v>
      </c>
      <c r="G455" s="53">
        <f>VLOOKUP(VLOOKUP($J$10+4-1,宠物升级表!$A:$C,3,FALSE)+SUM($F$10:F455),宠物升级表!C:D,2,TRUE)+1</f>
        <v>91</v>
      </c>
      <c r="I455" s="78">
        <f>SUM($D$2:D455)</f>
        <v>47770770</v>
      </c>
      <c r="J455" s="51">
        <f>INDEX(人物升级经验表!A:A,MATCH(任务经验!I455,人物升级经验表!C:C,1)+1,1)</f>
        <v>61</v>
      </c>
      <c r="K455" s="51">
        <f>I455-INDEX(人物升级经验表!C:C,MATCH(任务经验!I455,人物升级经验表!C:C,1),1)</f>
        <v>717146</v>
      </c>
      <c r="M455" s="78">
        <f>IF((--B455)=0,1,IF((--B455)=-1,0,2))</f>
        <v>1</v>
      </c>
      <c r="N455" s="78">
        <v>1.1</v>
      </c>
    </row>
    <row r="456" spans="1:14">
      <c r="A456" s="121">
        <v>183389</v>
      </c>
      <c r="B456" s="76" t="s">
        <v>66</v>
      </c>
      <c r="D456" s="107">
        <f>IF((--B456)=0,$W$424,(IF((--B456)=-1,0,$W$424*2)))*N456</f>
        <v>779680</v>
      </c>
      <c r="E456" s="107">
        <f>IF((--B456)=0,$Y$424,(IF((--B456)=-1,0,$Y$424*2)))*N456</f>
        <v>116160</v>
      </c>
      <c r="F456" s="107">
        <f>IF((--B456)=0,$Z$424,(IF((--B456)=-1,0,$Z$424*2)))*N456</f>
        <v>139920</v>
      </c>
      <c r="G456" s="53">
        <f>VLOOKUP(VLOOKUP($J$10+4-1,宠物升级表!$A:$C,3,FALSE)+SUM($F$10:F456),宠物升级表!C:D,2,TRUE)+1</f>
        <v>92</v>
      </c>
      <c r="I456" s="78">
        <f>SUM($D$2:D456)</f>
        <v>48550450</v>
      </c>
      <c r="J456" s="51">
        <f>INDEX(人物升级经验表!A:A,MATCH(任务经验!I456,人物升级经验表!C:C,1)+1,1)</f>
        <v>61</v>
      </c>
      <c r="K456" s="51">
        <f>I456-INDEX(人物升级经验表!C:C,MATCH(任务经验!I456,人物升级经验表!C:C,1),1)</f>
        <v>1496826</v>
      </c>
      <c r="M456" s="78">
        <f>IF((--B456)=0,1,IF((--B456)=-1,0,2))</f>
        <v>2</v>
      </c>
      <c r="N456" s="78">
        <v>1.1</v>
      </c>
    </row>
    <row r="457" spans="1:14">
      <c r="A457" s="121">
        <v>183390</v>
      </c>
      <c r="B457" s="76" t="s">
        <v>66</v>
      </c>
      <c r="D457" s="107">
        <f>IF((--B457)=0,$W$424,(IF((--B457)=-1,0,$W$424*2)))*N457</f>
        <v>779680</v>
      </c>
      <c r="E457" s="107">
        <f>IF((--B457)=0,$Y$424,(IF((--B457)=-1,0,$Y$424*2)))*N457</f>
        <v>116160</v>
      </c>
      <c r="F457" s="107">
        <f>IF((--B457)=0,$Z$424,(IF((--B457)=-1,0,$Z$424*2)))*N457</f>
        <v>139920</v>
      </c>
      <c r="G457" s="53">
        <f>VLOOKUP(VLOOKUP($J$10+4-1,宠物升级表!$A:$C,3,FALSE)+SUM($F$10:F457),宠物升级表!C:D,2,TRUE)+1</f>
        <v>92</v>
      </c>
      <c r="I457" s="78">
        <f>SUM($D$2:D457)</f>
        <v>49330130</v>
      </c>
      <c r="J457" s="51">
        <f>INDEX(人物升级经验表!A:A,MATCH(任务经验!I457,人物升级经验表!C:C,1)+1,1)</f>
        <v>61</v>
      </c>
      <c r="K457" s="51">
        <f>I457-INDEX(人物升级经验表!C:C,MATCH(任务经验!I457,人物升级经验表!C:C,1),1)</f>
        <v>2276506</v>
      </c>
      <c r="M457" s="78">
        <f>IF((--B457)=0,1,IF((--B457)=-1,0,2))</f>
        <v>2</v>
      </c>
      <c r="N457" s="78">
        <v>1.1</v>
      </c>
    </row>
    <row r="458" spans="1:14">
      <c r="A458" s="121">
        <v>183391</v>
      </c>
      <c r="B458" s="76" t="s">
        <v>66</v>
      </c>
      <c r="D458" s="107">
        <f>IF((--B458)=0,$W$424,(IF((--B458)=-1,0,$W$424*2)))*N458</f>
        <v>850560</v>
      </c>
      <c r="E458" s="107">
        <f>IF((--B458)=0,$Y$424,(IF((--B458)=-1,0,$Y$424*2)))*N458</f>
        <v>126720</v>
      </c>
      <c r="F458" s="107">
        <f>IF((--B458)=0,$Z$424,(IF((--B458)=-1,0,$Z$424*2)))*N458</f>
        <v>152640</v>
      </c>
      <c r="G458" s="53">
        <f>VLOOKUP(VLOOKUP($J$10+4-1,宠物升级表!$A:$C,3,FALSE)+SUM($F$10:F458),宠物升级表!C:D,2,TRUE)+1</f>
        <v>92</v>
      </c>
      <c r="I458" s="78">
        <f>SUM($D$2:D458)</f>
        <v>50180690</v>
      </c>
      <c r="J458" s="51">
        <f>INDEX(人物升级经验表!A:A,MATCH(任务经验!I458,人物升级经验表!C:C,1)+1,1)</f>
        <v>61</v>
      </c>
      <c r="K458" s="51">
        <f>I458-INDEX(人物升级经验表!C:C,MATCH(任务经验!I458,人物升级经验表!C:C,1),1)</f>
        <v>3127066</v>
      </c>
      <c r="M458" s="78">
        <f>IF((--B458)=0,1,IF((--B458)=-1,0,2))</f>
        <v>2</v>
      </c>
      <c r="N458" s="78">
        <v>1.2</v>
      </c>
    </row>
    <row r="459" spans="1:14">
      <c r="A459" s="121">
        <v>183392</v>
      </c>
      <c r="B459" s="76" t="s">
        <v>25</v>
      </c>
      <c r="D459" s="107">
        <f>IF((--B459)=0,$W$424,(IF((--B459)=-1,0,$W$424*2)))*N459</f>
        <v>425280</v>
      </c>
      <c r="E459" s="107">
        <f>IF((--B459)=0,$Y$424,(IF((--B459)=-1,0,$Y$424*2)))*N459</f>
        <v>63360</v>
      </c>
      <c r="F459" s="107">
        <f>IF((--B459)=0,$Z$424,(IF((--B459)=-1,0,$Z$424*2)))*N459</f>
        <v>76320</v>
      </c>
      <c r="G459" s="53">
        <f>VLOOKUP(VLOOKUP($J$10+4-1,宠物升级表!$A:$C,3,FALSE)+SUM($F$10:F459),宠物升级表!C:D,2,TRUE)+1</f>
        <v>93</v>
      </c>
      <c r="I459" s="78">
        <f>SUM($D$2:D459)</f>
        <v>50605970</v>
      </c>
      <c r="J459" s="51">
        <f>INDEX(人物升级经验表!A:A,MATCH(任务经验!I459,人物升级经验表!C:C,1)+1,1)</f>
        <v>61</v>
      </c>
      <c r="K459" s="51">
        <f>I459-INDEX(人物升级经验表!C:C,MATCH(任务经验!I459,人物升级经验表!C:C,1),1)</f>
        <v>3552346</v>
      </c>
      <c r="M459" s="78">
        <f>IF((--B459)=0,1,IF((--B459)=-1,0,2))</f>
        <v>1</v>
      </c>
      <c r="N459" s="78">
        <v>1.2</v>
      </c>
    </row>
    <row r="460" spans="1:14">
      <c r="A460" s="121">
        <v>183393</v>
      </c>
      <c r="B460" s="76" t="s">
        <v>25</v>
      </c>
      <c r="D460" s="107">
        <f>IF((--B460)=0,$W$424,(IF((--B460)=-1,0,$W$424*2)))*N460</f>
        <v>425280</v>
      </c>
      <c r="E460" s="107">
        <f>IF((--B460)=0,$Y$424,(IF((--B460)=-1,0,$Y$424*2)))*N460</f>
        <v>63360</v>
      </c>
      <c r="F460" s="107">
        <f>IF((--B460)=0,$Z$424,(IF((--B460)=-1,0,$Z$424*2)))*N460</f>
        <v>76320</v>
      </c>
      <c r="G460" s="53">
        <f>VLOOKUP(VLOOKUP($J$10+4-1,宠物升级表!$A:$C,3,FALSE)+SUM($F$10:F460),宠物升级表!C:D,2,TRUE)+1</f>
        <v>93</v>
      </c>
      <c r="I460" s="78">
        <f>SUM($D$2:D460)</f>
        <v>51031250</v>
      </c>
      <c r="J460" s="51">
        <f>INDEX(人物升级经验表!A:A,MATCH(任务经验!I460,人物升级经验表!C:C,1)+1,1)</f>
        <v>61</v>
      </c>
      <c r="K460" s="51">
        <f>I460-INDEX(人物升级经验表!C:C,MATCH(任务经验!I460,人物升级经验表!C:C,1),1)</f>
        <v>3977626</v>
      </c>
      <c r="M460" s="78">
        <f>IF((--B460)=0,1,IF((--B460)=-1,0,2))</f>
        <v>1</v>
      </c>
      <c r="N460" s="78">
        <v>1.2</v>
      </c>
    </row>
    <row r="461" spans="1:14">
      <c r="A461" s="121">
        <v>183394</v>
      </c>
      <c r="B461" s="76" t="s">
        <v>25</v>
      </c>
      <c r="D461" s="107">
        <f>IF((--B461)=0,$W$424,(IF((--B461)=-1,0,$W$424*2)))*N461</f>
        <v>425280</v>
      </c>
      <c r="E461" s="107">
        <f>IF((--B461)=0,$Y$424,(IF((--B461)=-1,0,$Y$424*2)))*N461</f>
        <v>63360</v>
      </c>
      <c r="F461" s="107">
        <f>IF((--B461)=0,$Z$424,(IF((--B461)=-1,0,$Z$424*2)))*N461</f>
        <v>76320</v>
      </c>
      <c r="G461" s="53">
        <f>VLOOKUP(VLOOKUP($J$10+4-1,宠物升级表!$A:$C,3,FALSE)+SUM($F$10:F461),宠物升级表!C:D,2,TRUE)+1</f>
        <v>93</v>
      </c>
      <c r="I461" s="78">
        <f>SUM($D$2:D461)</f>
        <v>51456530</v>
      </c>
      <c r="J461" s="51">
        <f>INDEX(人物升级经验表!A:A,MATCH(任务经验!I461,人物升级经验表!C:C,1)+1,1)</f>
        <v>61</v>
      </c>
      <c r="K461" s="51">
        <f>I461-INDEX(人物升级经验表!C:C,MATCH(任务经验!I461,人物升级经验表!C:C,1),1)</f>
        <v>4402906</v>
      </c>
      <c r="M461" s="78">
        <f>IF((--B461)=0,1,IF((--B461)=-1,0,2))</f>
        <v>1</v>
      </c>
      <c r="N461" s="78">
        <v>1.2</v>
      </c>
    </row>
    <row r="462" spans="1:14">
      <c r="A462" s="121" t="s">
        <v>62</v>
      </c>
      <c r="B462" s="76" t="s">
        <v>25</v>
      </c>
      <c r="D462" s="107">
        <f>IF((--B462)=0,$W$424,(IF((--B462)=-1,0,$W$424*2)))*N462</f>
        <v>425280</v>
      </c>
      <c r="E462" s="107">
        <f>IF((--B462)=0,$Y$424,(IF((--B462)=-1,0,$Y$424*2)))*N462</f>
        <v>63360</v>
      </c>
      <c r="F462" s="107">
        <f>IF((--B462)=0,$Z$424,(IF((--B462)=-1,0,$Z$424*2)))*N462</f>
        <v>76320</v>
      </c>
      <c r="G462" s="53">
        <f>VLOOKUP(VLOOKUP($J$10+4-1,宠物升级表!$A:$C,3,FALSE)+SUM($F$10:F462),宠物升级表!C:D,2,TRUE)+1</f>
        <v>93</v>
      </c>
      <c r="I462" s="78">
        <f>SUM($D$2:D462)</f>
        <v>51881810</v>
      </c>
      <c r="J462" s="51">
        <f>INDEX(人物升级经验表!A:A,MATCH(任务经验!I462,人物升级经验表!C:C,1)+1,1)</f>
        <v>61</v>
      </c>
      <c r="K462" s="51">
        <f>I462-INDEX(人物升级经验表!C:C,MATCH(任务经验!I462,人物升级经验表!C:C,1),1)</f>
        <v>4828186</v>
      </c>
      <c r="M462" s="78">
        <f>IF((--B462)=0,1,IF((--B462)=-1,0,2))</f>
        <v>1</v>
      </c>
      <c r="N462" s="78">
        <v>1.2</v>
      </c>
    </row>
    <row r="463" spans="1:14">
      <c r="A463" s="121" t="s">
        <v>62</v>
      </c>
      <c r="B463" s="76" t="s">
        <v>25</v>
      </c>
      <c r="D463" s="107">
        <f>IF((--B463)=0,$W$424,(IF((--B463)=-1,0,$W$424*2)))*N463</f>
        <v>425280</v>
      </c>
      <c r="E463" s="107">
        <f>IF((--B463)=0,$Y$424,(IF((--B463)=-1,0,$Y$424*2)))*N463</f>
        <v>63360</v>
      </c>
      <c r="F463" s="107">
        <f>IF((--B463)=0,$Z$424,(IF((--B463)=-1,0,$Z$424*2)))*N463</f>
        <v>76320</v>
      </c>
      <c r="G463" s="53">
        <f>VLOOKUP(VLOOKUP($J$10+4-1,宠物升级表!$A:$C,3,FALSE)+SUM($F$10:F463),宠物升级表!C:D,2,TRUE)+1</f>
        <v>93</v>
      </c>
      <c r="I463" s="78">
        <f>SUM($D$2:D463)</f>
        <v>52307090</v>
      </c>
      <c r="J463" s="51">
        <f>INDEX(人物升级经验表!A:A,MATCH(任务经验!I463,人物升级经验表!C:C,1)+1,1)</f>
        <v>61</v>
      </c>
      <c r="K463" s="51">
        <f>I463-INDEX(人物升级经验表!C:C,MATCH(任务经验!I463,人物升级经验表!C:C,1),1)</f>
        <v>5253466</v>
      </c>
      <c r="M463" s="78">
        <f>IF((--B463)=0,1,IF((--B463)=-1,0,2))</f>
        <v>1</v>
      </c>
      <c r="N463" s="78">
        <v>1.2</v>
      </c>
    </row>
    <row r="464" spans="1:14">
      <c r="A464" s="121" t="s">
        <v>62</v>
      </c>
      <c r="B464" s="76" t="s">
        <v>25</v>
      </c>
      <c r="D464" s="107">
        <f>IF((--B464)=0,$W$424,(IF((--B464)=-1,0,$W$424*2)))*N464</f>
        <v>425280</v>
      </c>
      <c r="E464" s="107">
        <f>IF((--B464)=0,$Y$424,(IF((--B464)=-1,0,$Y$424*2)))*N464</f>
        <v>63360</v>
      </c>
      <c r="F464" s="107">
        <f>IF((--B464)=0,$Z$424,(IF((--B464)=-1,0,$Z$424*2)))*N464</f>
        <v>76320</v>
      </c>
      <c r="G464" s="53">
        <f>VLOOKUP(VLOOKUP($J$10+4-1,宠物升级表!$A:$C,3,FALSE)+SUM($F$10:F464),宠物升级表!C:D,2,TRUE)+1</f>
        <v>93</v>
      </c>
      <c r="I464" s="78">
        <f>SUM($D$2:D464)</f>
        <v>52732370</v>
      </c>
      <c r="J464" s="51">
        <f>INDEX(人物升级经验表!A:A,MATCH(任务经验!I464,人物升级经验表!C:C,1)+1,1)</f>
        <v>61</v>
      </c>
      <c r="K464" s="51">
        <f>I464-INDEX(人物升级经验表!C:C,MATCH(任务经验!I464,人物升级经验表!C:C,1),1)</f>
        <v>5678746</v>
      </c>
      <c r="M464" s="78">
        <f>IF((--B464)=0,1,IF((--B464)=-1,0,2))</f>
        <v>1</v>
      </c>
      <c r="N464" s="78">
        <v>1.2</v>
      </c>
    </row>
    <row r="465" spans="1:14">
      <c r="A465" s="121" t="s">
        <v>62</v>
      </c>
      <c r="B465" s="76" t="s">
        <v>25</v>
      </c>
      <c r="D465" s="107">
        <f>IF((--B465)=0,$W$424,(IF((--B465)=-1,0,$W$424*2)))*N465</f>
        <v>425280</v>
      </c>
      <c r="E465" s="107">
        <f>IF((--B465)=0,$Y$424,(IF((--B465)=-1,0,$Y$424*2)))*N465</f>
        <v>63360</v>
      </c>
      <c r="F465" s="107">
        <f>IF((--B465)=0,$Z$424,(IF((--B465)=-1,0,$Z$424*2)))*N465</f>
        <v>76320</v>
      </c>
      <c r="G465" s="53">
        <f>VLOOKUP(VLOOKUP($J$10+4-1,宠物升级表!$A:$C,3,FALSE)+SUM($F$10:F465),宠物升级表!C:D,2,TRUE)+1</f>
        <v>94</v>
      </c>
      <c r="I465" s="78">
        <f>SUM($D$2:D465)</f>
        <v>53157650</v>
      </c>
      <c r="J465" s="51">
        <f>INDEX(人物升级经验表!A:A,MATCH(任务经验!I465,人物升级经验表!C:C,1)+1,1)</f>
        <v>61</v>
      </c>
      <c r="K465" s="51">
        <f>I465-INDEX(人物升级经验表!C:C,MATCH(任务经验!I465,人物升级经验表!C:C,1),1)</f>
        <v>6104026</v>
      </c>
      <c r="M465" s="78">
        <f>IF((--B465)=0,1,IF((--B465)=-1,0,2))</f>
        <v>1</v>
      </c>
      <c r="N465" s="78">
        <v>1.2</v>
      </c>
    </row>
    <row r="466" spans="1:14">
      <c r="A466" s="121" t="s">
        <v>62</v>
      </c>
      <c r="B466" s="76" t="s">
        <v>66</v>
      </c>
      <c r="D466" s="107">
        <f>IF((--B466)=0,$W$424,(IF((--B466)=-1,0,$W$424*2)))*N466</f>
        <v>850560</v>
      </c>
      <c r="E466" s="107">
        <f>IF((--B466)=0,$Y$424,(IF((--B466)=-1,0,$Y$424*2)))*N466</f>
        <v>126720</v>
      </c>
      <c r="F466" s="107">
        <f>IF((--B466)=0,$Z$424,(IF((--B466)=-1,0,$Z$424*2)))*N466</f>
        <v>152640</v>
      </c>
      <c r="G466" s="53">
        <f>VLOOKUP(VLOOKUP($J$10+4-1,宠物升级表!$A:$C,3,FALSE)+SUM($F$10:F466),宠物升级表!C:D,2,TRUE)+1</f>
        <v>94</v>
      </c>
      <c r="I466" s="78">
        <f>SUM($D$2:D466)</f>
        <v>54008210</v>
      </c>
      <c r="J466" s="51">
        <f>INDEX(人物升级经验表!A:A,MATCH(任务经验!I466,人物升级经验表!C:C,1)+1,1)</f>
        <v>61</v>
      </c>
      <c r="K466" s="51">
        <f>I466-INDEX(人物升级经验表!C:C,MATCH(任务经验!I466,人物升级经验表!C:C,1),1)</f>
        <v>6954586</v>
      </c>
      <c r="M466" s="78">
        <f>IF((--B466)=0,1,IF((--B466)=-1,0,2))</f>
        <v>2</v>
      </c>
      <c r="N466" s="78">
        <v>1.2</v>
      </c>
    </row>
    <row r="467" spans="1:14">
      <c r="A467" s="121" t="s">
        <v>62</v>
      </c>
      <c r="B467" s="76" t="s">
        <v>25</v>
      </c>
      <c r="D467" s="107">
        <f>IF((--B467)=0,$W$424,(IF((--B467)=-1,0,$W$424*2)))*N467</f>
        <v>425280</v>
      </c>
      <c r="E467" s="107">
        <f>IF((--B467)=0,$Y$424,(IF((--B467)=-1,0,$Y$424*2)))*N467</f>
        <v>63360</v>
      </c>
      <c r="F467" s="107">
        <f>IF((--B467)=0,$Z$424,(IF((--B467)=-1,0,$Z$424*2)))*N467</f>
        <v>76320</v>
      </c>
      <c r="G467" s="53">
        <f>VLOOKUP(VLOOKUP($J$10+4-1,宠物升级表!$A:$C,3,FALSE)+SUM($F$10:F467),宠物升级表!C:D,2,TRUE)+1</f>
        <v>94</v>
      </c>
      <c r="I467" s="78">
        <f>SUM($D$2:D467)</f>
        <v>54433490</v>
      </c>
      <c r="J467" s="51">
        <f>INDEX(人物升级经验表!A:A,MATCH(任务经验!I467,人物升级经验表!C:C,1)+1,1)</f>
        <v>61</v>
      </c>
      <c r="K467" s="51">
        <f>I467-INDEX(人物升级经验表!C:C,MATCH(任务经验!I467,人物升级经验表!C:C,1),1)</f>
        <v>7379866</v>
      </c>
      <c r="M467" s="78">
        <f>IF((--B467)=0,1,IF((--B467)=-1,0,2))</f>
        <v>1</v>
      </c>
      <c r="N467" s="78">
        <v>1.2</v>
      </c>
    </row>
    <row r="468" spans="1:14">
      <c r="A468" s="121" t="s">
        <v>62</v>
      </c>
      <c r="B468" s="76" t="s">
        <v>25</v>
      </c>
      <c r="D468" s="107">
        <f>IF((--B468)=0,$W$424,(IF((--B468)=-1,0,$W$424*2)))*N468</f>
        <v>425280</v>
      </c>
      <c r="E468" s="107">
        <f>IF((--B468)=0,$Y$424,(IF((--B468)=-1,0,$Y$424*2)))*N468</f>
        <v>63360</v>
      </c>
      <c r="F468" s="107">
        <f>IF((--B468)=0,$Z$424,(IF((--B468)=-1,0,$Z$424*2)))*N468</f>
        <v>76320</v>
      </c>
      <c r="G468" s="53">
        <f>VLOOKUP(VLOOKUP($J$10+4-1,宠物升级表!$A:$C,3,FALSE)+SUM($F$10:F468),宠物升级表!C:D,2,TRUE)+1</f>
        <v>94</v>
      </c>
      <c r="I468" s="78">
        <f>SUM($D$2:D468)</f>
        <v>54858770</v>
      </c>
      <c r="J468" s="51">
        <f>INDEX(人物升级经验表!A:A,MATCH(任务经验!I468,人物升级经验表!C:C,1)+1,1)</f>
        <v>61</v>
      </c>
      <c r="K468" s="51">
        <f>I468-INDEX(人物升级经验表!C:C,MATCH(任务经验!I468,人物升级经验表!C:C,1),1)</f>
        <v>7805146</v>
      </c>
      <c r="M468" s="78">
        <f>IF((--B468)=0,1,IF((--B468)=-1,0,2))</f>
        <v>1</v>
      </c>
      <c r="N468" s="78">
        <v>1.2</v>
      </c>
    </row>
    <row r="469" spans="1:14">
      <c r="A469" s="121" t="s">
        <v>62</v>
      </c>
      <c r="B469" s="76" t="s">
        <v>25</v>
      </c>
      <c r="D469" s="107">
        <f>IF((--B469)=0,$W$424,(IF((--B469)=-1,0,$W$424*2)))*N469</f>
        <v>425280</v>
      </c>
      <c r="E469" s="107">
        <f>IF((--B469)=0,$Y$424,(IF((--B469)=-1,0,$Y$424*2)))*N469</f>
        <v>63360</v>
      </c>
      <c r="F469" s="107">
        <f>IF((--B469)=0,$Z$424,(IF((--B469)=-1,0,$Z$424*2)))*N469</f>
        <v>76320</v>
      </c>
      <c r="G469" s="53">
        <f>VLOOKUP(VLOOKUP($J$10+4-1,宠物升级表!$A:$C,3,FALSE)+SUM($F$10:F469),宠物升级表!C:D,2,TRUE)+1</f>
        <v>94</v>
      </c>
      <c r="I469" s="78">
        <f>SUM($D$2:D469)</f>
        <v>55284050</v>
      </c>
      <c r="J469" s="51">
        <f>INDEX(人物升级经验表!A:A,MATCH(任务经验!I469,人物升级经验表!C:C,1)+1,1)</f>
        <v>61</v>
      </c>
      <c r="K469" s="51">
        <f>I469-INDEX(人物升级经验表!C:C,MATCH(任务经验!I469,人物升级经验表!C:C,1),1)</f>
        <v>8230426</v>
      </c>
      <c r="M469" s="78">
        <f>IF((--B469)=0,1,IF((--B469)=-1,0,2))</f>
        <v>1</v>
      </c>
      <c r="N469" s="78">
        <v>1.2</v>
      </c>
    </row>
    <row r="470" s="43" customFormat="1" spans="1:14">
      <c r="A470" s="118">
        <v>183395</v>
      </c>
      <c r="B470" s="61">
        <v>-1</v>
      </c>
      <c r="C470" s="123"/>
      <c r="D470" s="111">
        <f>IF((--B470)=0,$W$424,(IF((--B470)=-1,0,$W$424*2)))*N470</f>
        <v>0</v>
      </c>
      <c r="E470" s="111">
        <f>IF((--B470)=0,$Y$424,(IF((--B470)=-1,0,$Y$424*2)))*N470</f>
        <v>0</v>
      </c>
      <c r="F470" s="111">
        <f>IF((--B470)=0,$Z$424,(IF((--B470)=-1,0,$Z$424*2)))*N470</f>
        <v>0</v>
      </c>
      <c r="G470" s="65">
        <f>VLOOKUP(VLOOKUP($J$10+4-1,宠物升级表!$A:$C,3,FALSE)+SUM($F$10:F470),宠物升级表!C:D,2,TRUE)+1</f>
        <v>94</v>
      </c>
      <c r="H470" s="123"/>
      <c r="I470" s="120">
        <f>SUM($D$2:D470)</f>
        <v>55284050</v>
      </c>
      <c r="J470" s="65">
        <f>INDEX(人物升级经验表!A:A,MATCH(任务经验!I470,人物升级经验表!C:C,1)+1,1)</f>
        <v>61</v>
      </c>
      <c r="K470" s="65">
        <f>I470-INDEX(人物升级经验表!C:C,MATCH(任务经验!I470,人物升级经验表!C:C,1),1)</f>
        <v>8230426</v>
      </c>
      <c r="L470" s="123"/>
      <c r="M470" s="120">
        <f>IF((--B470)=0,1,IF((--B470)=-1,0,2))</f>
        <v>0</v>
      </c>
      <c r="N470" s="123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157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C9" sqref="C9"/>
    </sheetView>
  </sheetViews>
  <sheetFormatPr defaultColWidth="9" defaultRowHeight="14.25" outlineLevelCol="2"/>
  <cols>
    <col min="1" max="2" width="10.25" customWidth="1"/>
    <col min="3" max="3" width="19.625" customWidth="1"/>
  </cols>
  <sheetData>
    <row r="1" spans="1:3">
      <c r="A1" s="40" t="s">
        <v>67</v>
      </c>
      <c r="B1" s="40" t="s">
        <v>68</v>
      </c>
      <c r="C1" s="40" t="s">
        <v>69</v>
      </c>
    </row>
    <row r="2" spans="1:3">
      <c r="A2" s="40">
        <v>0</v>
      </c>
      <c r="B2" s="40">
        <v>0</v>
      </c>
      <c r="C2" s="40">
        <v>0</v>
      </c>
    </row>
    <row r="3" spans="1:3">
      <c r="A3">
        <v>1</v>
      </c>
      <c r="B3" s="41">
        <v>1600</v>
      </c>
      <c r="C3">
        <v>1600</v>
      </c>
    </row>
    <row r="4" spans="1:3">
      <c r="A4">
        <v>2</v>
      </c>
      <c r="B4" s="41">
        <v>3200</v>
      </c>
      <c r="C4">
        <v>4800</v>
      </c>
    </row>
    <row r="5" spans="1:3">
      <c r="A5">
        <v>3</v>
      </c>
      <c r="B5" s="41">
        <v>4800</v>
      </c>
      <c r="C5">
        <v>9600</v>
      </c>
    </row>
    <row r="6" spans="1:3">
      <c r="A6">
        <v>4</v>
      </c>
      <c r="B6" s="41">
        <v>6400</v>
      </c>
      <c r="C6">
        <v>16000</v>
      </c>
    </row>
    <row r="7" spans="1:3">
      <c r="A7">
        <v>5</v>
      </c>
      <c r="B7" s="41">
        <v>8000</v>
      </c>
      <c r="C7">
        <v>24000</v>
      </c>
    </row>
    <row r="8" spans="1:3">
      <c r="A8">
        <v>6</v>
      </c>
      <c r="B8" s="41">
        <v>9600</v>
      </c>
      <c r="C8">
        <v>33600</v>
      </c>
    </row>
    <row r="9" spans="1:3">
      <c r="A9">
        <v>7</v>
      </c>
      <c r="B9" s="41">
        <v>11200</v>
      </c>
      <c r="C9">
        <v>44800</v>
      </c>
    </row>
    <row r="10" spans="1:3">
      <c r="A10">
        <v>8</v>
      </c>
      <c r="B10" s="41">
        <v>12800</v>
      </c>
      <c r="C10">
        <v>57600</v>
      </c>
    </row>
    <row r="11" spans="1:3">
      <c r="A11">
        <v>9</v>
      </c>
      <c r="B11" s="41">
        <v>14400</v>
      </c>
      <c r="C11">
        <v>72000</v>
      </c>
    </row>
    <row r="12" spans="1:3">
      <c r="A12">
        <v>10</v>
      </c>
      <c r="B12" s="41">
        <v>16000</v>
      </c>
      <c r="C12">
        <v>88000</v>
      </c>
    </row>
    <row r="13" spans="1:3">
      <c r="A13">
        <v>11</v>
      </c>
      <c r="B13" s="41">
        <v>17600</v>
      </c>
      <c r="C13">
        <v>105600</v>
      </c>
    </row>
    <row r="14" spans="1:3">
      <c r="A14">
        <v>12</v>
      </c>
      <c r="B14" s="41">
        <v>19200</v>
      </c>
      <c r="C14">
        <v>124800</v>
      </c>
    </row>
    <row r="15" spans="1:3">
      <c r="A15">
        <v>13</v>
      </c>
      <c r="B15" s="41">
        <v>20800</v>
      </c>
      <c r="C15">
        <v>145600</v>
      </c>
    </row>
    <row r="16" spans="1:3">
      <c r="A16">
        <v>14</v>
      </c>
      <c r="B16" s="41">
        <v>22400</v>
      </c>
      <c r="C16">
        <v>168000</v>
      </c>
    </row>
    <row r="17" spans="1:3">
      <c r="A17">
        <v>15</v>
      </c>
      <c r="B17" s="41">
        <v>24000</v>
      </c>
      <c r="C17">
        <v>192000</v>
      </c>
    </row>
    <row r="18" spans="1:3">
      <c r="A18">
        <v>16</v>
      </c>
      <c r="B18" s="41">
        <v>25600</v>
      </c>
      <c r="C18">
        <v>217600</v>
      </c>
    </row>
    <row r="19" spans="1:3">
      <c r="A19">
        <v>17</v>
      </c>
      <c r="B19" s="41">
        <v>27200</v>
      </c>
      <c r="C19">
        <v>244800</v>
      </c>
    </row>
    <row r="20" spans="1:3">
      <c r="A20">
        <v>18</v>
      </c>
      <c r="B20" s="41">
        <v>28800</v>
      </c>
      <c r="C20">
        <v>273600</v>
      </c>
    </row>
    <row r="21" spans="1:3">
      <c r="A21">
        <v>19</v>
      </c>
      <c r="B21" s="41">
        <v>30400</v>
      </c>
      <c r="C21">
        <v>304000</v>
      </c>
    </row>
    <row r="22" spans="1:3">
      <c r="A22">
        <v>20</v>
      </c>
      <c r="B22" s="41">
        <v>32000</v>
      </c>
      <c r="C22">
        <v>336000</v>
      </c>
    </row>
    <row r="23" spans="1:3">
      <c r="A23">
        <v>21</v>
      </c>
      <c r="B23" s="41">
        <v>33600</v>
      </c>
      <c r="C23">
        <v>369600</v>
      </c>
    </row>
    <row r="24" spans="1:3">
      <c r="A24">
        <v>22</v>
      </c>
      <c r="B24" s="41">
        <v>35200</v>
      </c>
      <c r="C24">
        <v>404800</v>
      </c>
    </row>
    <row r="25" spans="1:3">
      <c r="A25">
        <v>23</v>
      </c>
      <c r="B25" s="41">
        <v>36800</v>
      </c>
      <c r="C25">
        <v>441600</v>
      </c>
    </row>
    <row r="26" spans="1:3">
      <c r="A26">
        <v>24</v>
      </c>
      <c r="B26" s="41">
        <v>38400</v>
      </c>
      <c r="C26">
        <v>480000</v>
      </c>
    </row>
    <row r="27" spans="1:3">
      <c r="A27">
        <v>25</v>
      </c>
      <c r="B27" s="41">
        <v>40000</v>
      </c>
      <c r="C27">
        <v>520000</v>
      </c>
    </row>
    <row r="28" spans="1:3">
      <c r="A28">
        <v>26</v>
      </c>
      <c r="B28" s="41">
        <v>41600</v>
      </c>
      <c r="C28">
        <v>561600</v>
      </c>
    </row>
    <row r="29" spans="1:3">
      <c r="A29">
        <v>27</v>
      </c>
      <c r="B29" s="41">
        <v>59112</v>
      </c>
      <c r="C29">
        <v>620712</v>
      </c>
    </row>
    <row r="30" spans="1:3">
      <c r="A30">
        <v>28</v>
      </c>
      <c r="B30" s="41">
        <v>79994</v>
      </c>
      <c r="C30">
        <v>700706</v>
      </c>
    </row>
    <row r="31" spans="1:3">
      <c r="A31">
        <v>29</v>
      </c>
      <c r="B31" s="41">
        <v>104601</v>
      </c>
      <c r="C31">
        <v>805307</v>
      </c>
    </row>
    <row r="32" spans="1:3">
      <c r="A32">
        <v>30</v>
      </c>
      <c r="B32" s="41">
        <v>153712</v>
      </c>
      <c r="C32">
        <v>959019</v>
      </c>
    </row>
    <row r="33" spans="1:3">
      <c r="A33">
        <v>31</v>
      </c>
      <c r="B33" s="41">
        <v>201873</v>
      </c>
      <c r="C33">
        <v>1160892</v>
      </c>
    </row>
    <row r="34" spans="1:3">
      <c r="A34">
        <v>32</v>
      </c>
      <c r="B34" s="41">
        <v>225027</v>
      </c>
      <c r="C34">
        <v>1385919</v>
      </c>
    </row>
    <row r="35" spans="1:3">
      <c r="A35">
        <v>33</v>
      </c>
      <c r="B35" s="41">
        <v>249425</v>
      </c>
      <c r="C35">
        <v>1635344</v>
      </c>
    </row>
    <row r="36" spans="1:3">
      <c r="A36">
        <v>34</v>
      </c>
      <c r="B36" s="41">
        <v>293906</v>
      </c>
      <c r="C36">
        <v>1929250</v>
      </c>
    </row>
    <row r="37" spans="1:3">
      <c r="A37">
        <v>35</v>
      </c>
      <c r="B37" s="41">
        <v>341108</v>
      </c>
      <c r="C37">
        <v>2270358</v>
      </c>
    </row>
    <row r="38" spans="1:3">
      <c r="A38">
        <v>36</v>
      </c>
      <c r="B38" s="41">
        <v>372853</v>
      </c>
      <c r="C38">
        <v>2643211</v>
      </c>
    </row>
    <row r="39" spans="1:3">
      <c r="A39">
        <v>37</v>
      </c>
      <c r="B39" s="41">
        <v>406331</v>
      </c>
      <c r="C39">
        <v>3049542</v>
      </c>
    </row>
    <row r="40" spans="1:3">
      <c r="A40">
        <v>38</v>
      </c>
      <c r="B40" s="41">
        <v>441372</v>
      </c>
      <c r="C40">
        <v>3490914</v>
      </c>
    </row>
    <row r="41" spans="1:3">
      <c r="A41">
        <v>39</v>
      </c>
      <c r="B41" s="41">
        <v>508136</v>
      </c>
      <c r="C41">
        <v>3999050</v>
      </c>
    </row>
    <row r="42" spans="1:3">
      <c r="A42">
        <v>40</v>
      </c>
      <c r="B42" s="41">
        <v>657678</v>
      </c>
      <c r="C42">
        <v>4656728</v>
      </c>
    </row>
    <row r="43" spans="1:3">
      <c r="A43">
        <v>41</v>
      </c>
      <c r="B43" s="41">
        <v>708226</v>
      </c>
      <c r="C43">
        <v>5364954</v>
      </c>
    </row>
    <row r="44" spans="1:3">
      <c r="A44">
        <v>42</v>
      </c>
      <c r="B44" s="41">
        <v>761174</v>
      </c>
      <c r="C44">
        <v>6126128</v>
      </c>
    </row>
    <row r="45" spans="1:3">
      <c r="A45">
        <v>43</v>
      </c>
      <c r="B45" s="41">
        <v>816366</v>
      </c>
      <c r="C45">
        <v>6942494</v>
      </c>
    </row>
    <row r="46" spans="1:3">
      <c r="A46">
        <v>44</v>
      </c>
      <c r="B46" s="41">
        <v>928484</v>
      </c>
      <c r="C46">
        <v>7870978</v>
      </c>
    </row>
    <row r="47" spans="1:3">
      <c r="A47">
        <v>45</v>
      </c>
      <c r="B47" s="41">
        <v>992181</v>
      </c>
      <c r="C47">
        <v>8863159</v>
      </c>
    </row>
    <row r="48" spans="1:3">
      <c r="A48">
        <v>46</v>
      </c>
      <c r="B48" s="41">
        <v>1058419</v>
      </c>
      <c r="C48">
        <v>9921578</v>
      </c>
    </row>
    <row r="49" spans="1:3">
      <c r="A49">
        <v>47</v>
      </c>
      <c r="B49" s="41">
        <v>1127446</v>
      </c>
      <c r="C49">
        <v>11049024</v>
      </c>
    </row>
    <row r="50" spans="1:3">
      <c r="A50">
        <v>48</v>
      </c>
      <c r="B50" s="41">
        <v>1199108</v>
      </c>
      <c r="C50">
        <v>12248132</v>
      </c>
    </row>
    <row r="51" spans="1:3">
      <c r="A51">
        <v>49</v>
      </c>
      <c r="B51" s="41">
        <v>1497682</v>
      </c>
      <c r="C51">
        <v>13745814</v>
      </c>
    </row>
    <row r="52" spans="1:3">
      <c r="A52">
        <v>50</v>
      </c>
      <c r="B52" s="41">
        <v>1709925</v>
      </c>
      <c r="C52">
        <v>15455739</v>
      </c>
    </row>
    <row r="53" spans="1:3">
      <c r="A53">
        <v>51</v>
      </c>
      <c r="B53" s="41">
        <v>1811396</v>
      </c>
      <c r="C53">
        <v>17267135</v>
      </c>
    </row>
    <row r="54" spans="1:3">
      <c r="A54">
        <v>52</v>
      </c>
      <c r="B54" s="41">
        <v>1916740</v>
      </c>
      <c r="C54">
        <v>19183875</v>
      </c>
    </row>
    <row r="55" spans="1:3">
      <c r="A55">
        <v>53</v>
      </c>
      <c r="B55" s="41">
        <v>2025819</v>
      </c>
      <c r="C55">
        <v>21209694</v>
      </c>
    </row>
    <row r="56" spans="1:3">
      <c r="A56">
        <v>54</v>
      </c>
      <c r="B56" s="41">
        <v>2574023</v>
      </c>
      <c r="C56">
        <v>23783717</v>
      </c>
    </row>
    <row r="57" spans="1:3">
      <c r="A57">
        <v>55</v>
      </c>
      <c r="B57" s="41">
        <v>2715052</v>
      </c>
      <c r="C57">
        <v>26498769</v>
      </c>
    </row>
    <row r="58" spans="1:3">
      <c r="A58">
        <v>56</v>
      </c>
      <c r="B58" s="41">
        <v>2860891</v>
      </c>
      <c r="C58">
        <v>29359660</v>
      </c>
    </row>
    <row r="59" spans="1:3">
      <c r="A59">
        <v>57</v>
      </c>
      <c r="B59" s="41">
        <v>3011821</v>
      </c>
      <c r="C59">
        <v>32371481</v>
      </c>
    </row>
    <row r="60" spans="1:3">
      <c r="A60">
        <v>58</v>
      </c>
      <c r="B60" s="41">
        <v>3167721</v>
      </c>
      <c r="C60">
        <v>35539202</v>
      </c>
    </row>
    <row r="61" spans="1:3">
      <c r="A61">
        <v>59</v>
      </c>
      <c r="B61" s="41">
        <v>4740510</v>
      </c>
      <c r="C61">
        <v>40279712</v>
      </c>
    </row>
    <row r="62" spans="1:3">
      <c r="A62">
        <v>60</v>
      </c>
      <c r="B62" s="41">
        <v>6773912</v>
      </c>
      <c r="C62">
        <v>47053624</v>
      </c>
    </row>
    <row r="63" spans="1:3">
      <c r="A63">
        <v>61</v>
      </c>
      <c r="B63" s="41">
        <v>8666024</v>
      </c>
      <c r="C63">
        <v>55719648</v>
      </c>
    </row>
    <row r="64" spans="1:3">
      <c r="A64">
        <v>62</v>
      </c>
      <c r="B64" s="41">
        <v>10721705</v>
      </c>
      <c r="C64">
        <v>66441353</v>
      </c>
    </row>
    <row r="65" spans="1:3">
      <c r="A65">
        <v>63</v>
      </c>
      <c r="B65" s="41">
        <v>12948572</v>
      </c>
      <c r="C65">
        <v>79389925</v>
      </c>
    </row>
    <row r="66" spans="1:3">
      <c r="A66">
        <v>64</v>
      </c>
      <c r="B66" s="41">
        <v>17148904</v>
      </c>
      <c r="C66">
        <v>96538829</v>
      </c>
    </row>
    <row r="67" spans="1:3">
      <c r="A67">
        <v>65</v>
      </c>
      <c r="B67" s="41">
        <v>19825709</v>
      </c>
      <c r="C67">
        <v>116364538</v>
      </c>
    </row>
    <row r="68" spans="1:3">
      <c r="A68">
        <v>66</v>
      </c>
      <c r="B68" s="41">
        <v>22700122</v>
      </c>
      <c r="C68">
        <v>139064660</v>
      </c>
    </row>
    <row r="69" spans="1:3">
      <c r="A69">
        <v>67</v>
      </c>
      <c r="B69" s="41">
        <v>27835013</v>
      </c>
      <c r="C69">
        <v>166899673</v>
      </c>
    </row>
    <row r="70" spans="1:3">
      <c r="A70">
        <v>68</v>
      </c>
      <c r="B70" s="41">
        <v>33368289</v>
      </c>
      <c r="C70">
        <v>200267962</v>
      </c>
    </row>
    <row r="71" spans="1:3">
      <c r="A71">
        <v>69</v>
      </c>
      <c r="B71" s="41">
        <v>39316750</v>
      </c>
      <c r="C71">
        <v>239584712</v>
      </c>
    </row>
    <row r="72" spans="1:3">
      <c r="A72">
        <v>70</v>
      </c>
      <c r="B72" s="41">
        <v>45837516</v>
      </c>
      <c r="C72">
        <v>285422228</v>
      </c>
    </row>
    <row r="73" spans="1:3">
      <c r="A73">
        <v>71</v>
      </c>
      <c r="B73" s="41">
        <v>52672828</v>
      </c>
      <c r="C73">
        <v>338095056</v>
      </c>
    </row>
    <row r="74" spans="1:3">
      <c r="A74">
        <v>72</v>
      </c>
      <c r="B74" s="41">
        <v>59975848</v>
      </c>
      <c r="C74">
        <v>398070904</v>
      </c>
    </row>
    <row r="75" spans="1:3">
      <c r="A75">
        <v>73</v>
      </c>
      <c r="B75" s="41">
        <v>62467812</v>
      </c>
      <c r="C75">
        <v>460538716</v>
      </c>
    </row>
    <row r="76" spans="1:3">
      <c r="A76">
        <v>74</v>
      </c>
      <c r="B76" s="41">
        <v>65027895</v>
      </c>
      <c r="C76">
        <v>525566611</v>
      </c>
    </row>
    <row r="77" spans="1:3">
      <c r="A77">
        <v>75</v>
      </c>
      <c r="B77" s="41">
        <v>67657218</v>
      </c>
      <c r="C77">
        <v>593223829</v>
      </c>
    </row>
    <row r="78" spans="1:3">
      <c r="A78">
        <v>76</v>
      </c>
      <c r="B78" s="41">
        <v>70356502</v>
      </c>
      <c r="C78">
        <v>663580331</v>
      </c>
    </row>
    <row r="79" spans="1:3">
      <c r="A79">
        <v>77</v>
      </c>
      <c r="B79" s="41">
        <v>73126871</v>
      </c>
      <c r="C79">
        <v>736707202</v>
      </c>
    </row>
    <row r="80" spans="1:3">
      <c r="A80">
        <v>78</v>
      </c>
      <c r="B80" s="41">
        <v>75969047</v>
      </c>
      <c r="C80">
        <v>812676249</v>
      </c>
    </row>
    <row r="81" spans="1:3">
      <c r="A81">
        <v>79</v>
      </c>
      <c r="B81" s="41">
        <v>78883951</v>
      </c>
      <c r="C81">
        <v>891560200</v>
      </c>
    </row>
    <row r="82" spans="1:3">
      <c r="A82">
        <v>80</v>
      </c>
      <c r="B82" s="41">
        <v>81872706</v>
      </c>
      <c r="C82">
        <v>973432906</v>
      </c>
    </row>
    <row r="83" spans="1:3">
      <c r="A83">
        <v>81</v>
      </c>
      <c r="B83" s="41">
        <v>84936034</v>
      </c>
      <c r="C83">
        <v>1058368940</v>
      </c>
    </row>
    <row r="84" spans="1:3">
      <c r="A84">
        <v>82</v>
      </c>
      <c r="B84" s="41">
        <v>88075057</v>
      </c>
      <c r="C84">
        <v>1146443997</v>
      </c>
    </row>
    <row r="85" spans="1:3">
      <c r="A85">
        <v>83</v>
      </c>
      <c r="B85" s="41">
        <v>91290498</v>
      </c>
      <c r="C85">
        <v>1237734495</v>
      </c>
    </row>
    <row r="86" spans="1:3">
      <c r="A86">
        <v>84</v>
      </c>
      <c r="B86" s="41">
        <v>94583277</v>
      </c>
      <c r="C86">
        <v>1332317772</v>
      </c>
    </row>
    <row r="87" spans="1:3">
      <c r="A87">
        <v>85</v>
      </c>
      <c r="B87" s="41">
        <v>97954519</v>
      </c>
      <c r="C87">
        <v>1430272291</v>
      </c>
    </row>
    <row r="88" spans="1:3">
      <c r="A88">
        <v>86</v>
      </c>
      <c r="B88" s="41">
        <v>101404944</v>
      </c>
      <c r="C88">
        <v>1531677235</v>
      </c>
    </row>
    <row r="89" spans="1:3">
      <c r="A89">
        <v>87</v>
      </c>
      <c r="B89" s="41">
        <v>104935675</v>
      </c>
      <c r="C89">
        <v>1636612910</v>
      </c>
    </row>
    <row r="90" spans="1:3">
      <c r="A90">
        <v>88</v>
      </c>
      <c r="B90" s="41">
        <v>108547434</v>
      </c>
      <c r="C90">
        <v>1745160344</v>
      </c>
    </row>
    <row r="91" spans="1:3">
      <c r="A91">
        <v>89</v>
      </c>
      <c r="B91" s="41">
        <v>112241144</v>
      </c>
      <c r="C91">
        <v>1857401488</v>
      </c>
    </row>
    <row r="92" spans="1:3">
      <c r="A92">
        <v>90</v>
      </c>
      <c r="B92" s="41">
        <v>116017926</v>
      </c>
      <c r="C92">
        <v>1973419414</v>
      </c>
    </row>
    <row r="93" spans="1:3">
      <c r="A93">
        <v>91</v>
      </c>
      <c r="B93" s="41">
        <v>119878502</v>
      </c>
      <c r="C93">
        <v>2093297916</v>
      </c>
    </row>
    <row r="94" spans="1:3">
      <c r="A94">
        <v>92</v>
      </c>
      <c r="B94" s="41">
        <v>123823995</v>
      </c>
      <c r="C94">
        <v>2217121911</v>
      </c>
    </row>
    <row r="95" spans="1:3">
      <c r="A95">
        <v>93</v>
      </c>
      <c r="B95" s="41">
        <v>127855127</v>
      </c>
      <c r="C95">
        <v>2344977038</v>
      </c>
    </row>
    <row r="96" spans="1:3">
      <c r="A96">
        <v>94</v>
      </c>
      <c r="B96" s="41">
        <v>131972820</v>
      </c>
      <c r="C96">
        <v>2476949858</v>
      </c>
    </row>
    <row r="97" spans="1:3">
      <c r="A97">
        <v>95</v>
      </c>
      <c r="B97" s="41">
        <v>136178197</v>
      </c>
      <c r="C97">
        <v>2613128055</v>
      </c>
    </row>
    <row r="98" spans="1:3">
      <c r="A98">
        <v>96</v>
      </c>
      <c r="B98" s="41">
        <v>140471979</v>
      </c>
      <c r="C98">
        <v>2753600034</v>
      </c>
    </row>
    <row r="99" spans="1:3">
      <c r="A99">
        <v>97</v>
      </c>
      <c r="B99" s="41">
        <v>144855288</v>
      </c>
      <c r="C99">
        <v>2898455322</v>
      </c>
    </row>
    <row r="100" spans="1:3">
      <c r="A100">
        <v>98</v>
      </c>
      <c r="B100" s="41">
        <v>149328847</v>
      </c>
      <c r="C100">
        <v>3047784169</v>
      </c>
    </row>
    <row r="101" spans="1:3">
      <c r="A101">
        <v>99</v>
      </c>
      <c r="B101" s="41">
        <v>153893578</v>
      </c>
      <c r="C101">
        <v>3201677747</v>
      </c>
    </row>
    <row r="102" spans="1:3">
      <c r="A102">
        <v>100</v>
      </c>
      <c r="B102" s="41">
        <v>158550603</v>
      </c>
      <c r="C102">
        <v>3360228350</v>
      </c>
    </row>
    <row r="103" spans="1:3">
      <c r="A103">
        <v>101</v>
      </c>
      <c r="B103" s="41">
        <v>163300644</v>
      </c>
      <c r="C103">
        <v>3523528994</v>
      </c>
    </row>
    <row r="104" spans="1:3">
      <c r="A104">
        <v>102</v>
      </c>
      <c r="B104" s="41">
        <v>168144824</v>
      </c>
      <c r="C104">
        <v>3691673818</v>
      </c>
    </row>
    <row r="105" spans="1:3">
      <c r="A105">
        <v>103</v>
      </c>
      <c r="B105" s="41">
        <v>173083864</v>
      </c>
      <c r="C105">
        <v>3864757682</v>
      </c>
    </row>
    <row r="106" spans="1:3">
      <c r="A106">
        <v>104</v>
      </c>
      <c r="B106" s="41">
        <v>178118686</v>
      </c>
      <c r="C106">
        <v>4042876368</v>
      </c>
    </row>
    <row r="107" spans="1:3">
      <c r="A107">
        <v>105</v>
      </c>
      <c r="B107" s="41">
        <v>183250414</v>
      </c>
      <c r="C107">
        <v>4226126782</v>
      </c>
    </row>
    <row r="108" spans="1:3">
      <c r="A108">
        <v>106</v>
      </c>
      <c r="B108" s="41">
        <v>188479768</v>
      </c>
      <c r="C108">
        <v>4414606550</v>
      </c>
    </row>
    <row r="109" spans="1:3">
      <c r="A109">
        <v>107</v>
      </c>
      <c r="B109" s="41">
        <v>193807872</v>
      </c>
      <c r="C109">
        <v>4608414422</v>
      </c>
    </row>
    <row r="110" spans="1:3">
      <c r="A110">
        <v>108</v>
      </c>
      <c r="B110" s="41">
        <v>199235447</v>
      </c>
      <c r="C110">
        <v>4807649869</v>
      </c>
    </row>
    <row r="111" spans="1:3">
      <c r="A111">
        <v>109</v>
      </c>
      <c r="B111" s="41">
        <v>204763416</v>
      </c>
      <c r="C111">
        <v>5012413285</v>
      </c>
    </row>
    <row r="112" spans="1:3">
      <c r="A112">
        <v>110</v>
      </c>
      <c r="B112" s="41">
        <v>210392900</v>
      </c>
      <c r="C112">
        <v>5222806185</v>
      </c>
    </row>
    <row r="113" spans="1:3">
      <c r="A113">
        <v>111</v>
      </c>
      <c r="B113" s="41">
        <v>216124622</v>
      </c>
      <c r="C113">
        <v>5438930807</v>
      </c>
    </row>
    <row r="114" spans="1:3">
      <c r="A114">
        <v>112</v>
      </c>
      <c r="B114" s="41">
        <v>221959704</v>
      </c>
      <c r="C114">
        <v>5660890511</v>
      </c>
    </row>
    <row r="115" spans="1:3">
      <c r="A115">
        <v>113</v>
      </c>
      <c r="B115" s="41">
        <v>227898868</v>
      </c>
      <c r="C115">
        <v>5888789379</v>
      </c>
    </row>
    <row r="116" spans="1:3">
      <c r="A116">
        <v>114</v>
      </c>
      <c r="B116" s="41">
        <v>233943037</v>
      </c>
      <c r="C116">
        <v>6122732416</v>
      </c>
    </row>
    <row r="117" spans="1:3">
      <c r="A117">
        <v>115</v>
      </c>
      <c r="B117" s="41">
        <v>240093332</v>
      </c>
      <c r="C117">
        <v>6362825748</v>
      </c>
    </row>
    <row r="118" spans="1:3">
      <c r="A118">
        <v>116</v>
      </c>
      <c r="B118" s="41">
        <v>246350476</v>
      </c>
      <c r="C118">
        <v>6609176224</v>
      </c>
    </row>
    <row r="119" spans="1:3">
      <c r="A119">
        <v>117</v>
      </c>
      <c r="B119" s="41">
        <v>252715590</v>
      </c>
      <c r="C119">
        <v>6861891814</v>
      </c>
    </row>
    <row r="120" spans="1:3">
      <c r="A120">
        <v>118</v>
      </c>
      <c r="B120" s="41">
        <v>259189397</v>
      </c>
      <c r="C120">
        <v>7121081211</v>
      </c>
    </row>
    <row r="121" spans="1:3">
      <c r="A121">
        <v>119</v>
      </c>
      <c r="B121" s="41">
        <v>265772820</v>
      </c>
      <c r="C121">
        <v>7386854031</v>
      </c>
    </row>
    <row r="122" spans="1:3">
      <c r="A122">
        <v>120</v>
      </c>
      <c r="B122" s="41">
        <v>272466980</v>
      </c>
      <c r="C122">
        <v>7659321011</v>
      </c>
    </row>
    <row r="123" spans="1:3">
      <c r="A123">
        <v>121</v>
      </c>
      <c r="B123" s="41">
        <v>279272599</v>
      </c>
      <c r="C123">
        <v>7938593610</v>
      </c>
    </row>
    <row r="124" spans="1:3">
      <c r="A124">
        <v>122</v>
      </c>
      <c r="B124" s="41">
        <v>286190799</v>
      </c>
      <c r="C124">
        <v>8224784409</v>
      </c>
    </row>
    <row r="125" spans="1:3">
      <c r="A125">
        <v>123</v>
      </c>
      <c r="B125" s="41">
        <v>293222304</v>
      </c>
      <c r="C125">
        <v>8518006713</v>
      </c>
    </row>
    <row r="126" spans="1:3">
      <c r="A126">
        <v>124</v>
      </c>
      <c r="B126" s="41">
        <v>300368034</v>
      </c>
      <c r="C126">
        <v>8818374747</v>
      </c>
    </row>
    <row r="127" spans="1:3">
      <c r="A127">
        <v>125</v>
      </c>
      <c r="B127" s="41">
        <v>307629113</v>
      </c>
      <c r="C127">
        <v>9126003860</v>
      </c>
    </row>
    <row r="128" spans="1:3">
      <c r="A128">
        <v>126</v>
      </c>
      <c r="B128" s="41">
        <v>315006262</v>
      </c>
      <c r="C128">
        <v>9441010122</v>
      </c>
    </row>
    <row r="129" spans="1:3">
      <c r="A129">
        <v>127</v>
      </c>
      <c r="B129" s="41">
        <v>322500603</v>
      </c>
      <c r="C129">
        <v>9763510725</v>
      </c>
    </row>
    <row r="130" spans="1:3">
      <c r="A130">
        <v>128</v>
      </c>
      <c r="B130" s="41">
        <v>330112859</v>
      </c>
      <c r="C130">
        <v>10093623584</v>
      </c>
    </row>
    <row r="131" spans="1:3">
      <c r="A131">
        <v>129</v>
      </c>
      <c r="B131" s="41">
        <v>337843951</v>
      </c>
      <c r="C131">
        <v>10431467535</v>
      </c>
    </row>
    <row r="132" spans="1:3">
      <c r="A132">
        <v>130</v>
      </c>
      <c r="B132" s="41">
        <v>345695003</v>
      </c>
      <c r="C132">
        <v>10777162538</v>
      </c>
    </row>
    <row r="133" spans="1:3">
      <c r="A133">
        <v>131</v>
      </c>
      <c r="B133" s="41">
        <v>353666735</v>
      </c>
      <c r="C133">
        <v>11130829273</v>
      </c>
    </row>
    <row r="134" spans="1:3">
      <c r="A134">
        <v>132</v>
      </c>
      <c r="B134" s="41">
        <v>361760271</v>
      </c>
      <c r="C134">
        <v>11492589544</v>
      </c>
    </row>
    <row r="135" spans="1:3">
      <c r="A135">
        <v>133</v>
      </c>
      <c r="B135" s="41">
        <v>369976332</v>
      </c>
      <c r="C135">
        <v>11862565876</v>
      </c>
    </row>
    <row r="136" spans="1:3">
      <c r="A136">
        <v>134</v>
      </c>
      <c r="B136" s="41">
        <v>378315841</v>
      </c>
      <c r="C136">
        <v>12240881717</v>
      </c>
    </row>
    <row r="137" spans="1:3">
      <c r="A137">
        <v>135</v>
      </c>
      <c r="B137" s="41">
        <v>386779919</v>
      </c>
      <c r="C137">
        <v>12627661636</v>
      </c>
    </row>
    <row r="138" spans="1:3">
      <c r="A138">
        <v>136</v>
      </c>
      <c r="B138" s="41">
        <v>395369289</v>
      </c>
      <c r="C138">
        <v>13023030925</v>
      </c>
    </row>
    <row r="139" spans="1:3">
      <c r="A139">
        <v>137</v>
      </c>
      <c r="B139" s="41">
        <v>404085074</v>
      </c>
      <c r="C139">
        <v>13427115999</v>
      </c>
    </row>
    <row r="140" spans="1:3">
      <c r="A140">
        <v>138</v>
      </c>
      <c r="B140" s="41">
        <v>412927994</v>
      </c>
      <c r="C140">
        <v>13840043993</v>
      </c>
    </row>
    <row r="141" spans="1:3">
      <c r="A141">
        <v>139</v>
      </c>
      <c r="B141" s="41">
        <v>421898973</v>
      </c>
      <c r="C141">
        <v>14261942966</v>
      </c>
    </row>
    <row r="142" spans="1:3">
      <c r="A142">
        <v>140</v>
      </c>
      <c r="B142" s="41">
        <v>430999132</v>
      </c>
      <c r="C142">
        <v>14692942098</v>
      </c>
    </row>
    <row r="143" spans="1:3">
      <c r="A143">
        <v>141</v>
      </c>
      <c r="B143" s="41">
        <v>440229194</v>
      </c>
      <c r="C143">
        <v>15133171292</v>
      </c>
    </row>
    <row r="144" spans="1:3">
      <c r="A144">
        <v>142</v>
      </c>
      <c r="B144" s="41">
        <v>449590281</v>
      </c>
      <c r="C144">
        <v>15582761573</v>
      </c>
    </row>
    <row r="145" spans="1:3">
      <c r="A145">
        <v>143</v>
      </c>
      <c r="B145" s="41">
        <v>459083115</v>
      </c>
      <c r="C145">
        <v>16041844688</v>
      </c>
    </row>
    <row r="146" spans="1:3">
      <c r="A146">
        <v>144</v>
      </c>
      <c r="B146" s="41">
        <v>468708618</v>
      </c>
      <c r="C146">
        <v>16510553306</v>
      </c>
    </row>
    <row r="147" spans="1:3">
      <c r="A147">
        <v>145</v>
      </c>
      <c r="B147" s="41">
        <v>478467912</v>
      </c>
      <c r="C147">
        <v>16989021218</v>
      </c>
    </row>
    <row r="148" spans="1:3">
      <c r="A148">
        <v>146</v>
      </c>
      <c r="B148" s="41">
        <v>488361720</v>
      </c>
      <c r="C148">
        <v>17477382938</v>
      </c>
    </row>
    <row r="149" spans="1:3">
      <c r="A149">
        <v>147</v>
      </c>
      <c r="B149" s="41">
        <v>498391164</v>
      </c>
      <c r="C149">
        <v>17975774102</v>
      </c>
    </row>
    <row r="150" spans="1:3">
      <c r="A150">
        <v>148</v>
      </c>
      <c r="B150" s="41">
        <v>508556965</v>
      </c>
      <c r="C150">
        <v>18484331067</v>
      </c>
    </row>
    <row r="151" spans="1:3">
      <c r="A151">
        <v>149</v>
      </c>
      <c r="B151" s="41">
        <v>518860046</v>
      </c>
      <c r="C151">
        <v>19003191113</v>
      </c>
    </row>
    <row r="152" spans="1:3">
      <c r="A152">
        <v>150</v>
      </c>
      <c r="B152" s="41">
        <v>529301530</v>
      </c>
      <c r="C152">
        <v>19532492643</v>
      </c>
    </row>
    <row r="153" spans="2:2">
      <c r="B153" s="4"/>
    </row>
    <row r="154" spans="2:2">
      <c r="B154" s="4"/>
    </row>
    <row r="155" spans="2:2">
      <c r="B155" s="4"/>
    </row>
    <row r="156" spans="2:2">
      <c r="B156" s="4"/>
    </row>
    <row r="157" spans="2:2">
      <c r="B157" s="4"/>
    </row>
  </sheetData>
  <autoFilter ref="A1:A157"/>
  <sortState caseSensitive="0" columnSort="0" ref="A2:C156">
    <sortCondition descending="0" ref="A2:A156"/>
  </sortState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462"/>
  <sheetViews>
    <sheetView topLeftCell="A333" workbookViewId="0">
      <selection activeCell="A329" sqref="A329:A372"/>
    </sheetView>
  </sheetViews>
  <sheetFormatPr defaultColWidth="9" defaultRowHeight="14.25" outlineLevelCol="1"/>
  <sheetData>
    <row r="1" spans="1:2">
      <c r="A1" s="8">
        <v>180101</v>
      </c>
      <c r="B1" s="8">
        <v>0</v>
      </c>
    </row>
    <row r="2" spans="1:2">
      <c r="A2" s="8">
        <v>180201</v>
      </c>
      <c r="B2" s="8">
        <v>0</v>
      </c>
    </row>
    <row r="3" spans="1:2">
      <c r="A3" s="8">
        <v>180301</v>
      </c>
      <c r="B3" s="8">
        <v>0</v>
      </c>
    </row>
    <row r="4" spans="1:2">
      <c r="A4" s="8">
        <v>180401</v>
      </c>
      <c r="B4" s="8">
        <v>0</v>
      </c>
    </row>
    <row r="5" spans="1:2">
      <c r="A5" s="8">
        <v>180501</v>
      </c>
      <c r="B5" s="8">
        <v>0</v>
      </c>
    </row>
    <row r="6" spans="1:2">
      <c r="A6" s="8">
        <v>180601</v>
      </c>
      <c r="B6" s="8">
        <v>0</v>
      </c>
    </row>
    <row r="7" spans="1:2">
      <c r="A7" s="8">
        <v>180701</v>
      </c>
      <c r="B7" s="8">
        <v>0</v>
      </c>
    </row>
    <row r="8" spans="1:2">
      <c r="A8" s="8">
        <v>180801</v>
      </c>
      <c r="B8" s="8">
        <v>0</v>
      </c>
    </row>
    <row r="9" spans="1:2">
      <c r="A9" s="8">
        <v>180901</v>
      </c>
      <c r="B9" s="8">
        <v>0</v>
      </c>
    </row>
    <row r="10" spans="1:2">
      <c r="A10" s="9">
        <v>180102</v>
      </c>
      <c r="B10" s="9">
        <v>0</v>
      </c>
    </row>
    <row r="11" spans="1:2">
      <c r="A11" s="9">
        <v>180202</v>
      </c>
      <c r="B11" s="9">
        <v>0</v>
      </c>
    </row>
    <row r="12" spans="1:2">
      <c r="A12" s="9">
        <v>180302</v>
      </c>
      <c r="B12" s="9">
        <v>0</v>
      </c>
    </row>
    <row r="13" spans="1:2">
      <c r="A13" s="9">
        <v>180402</v>
      </c>
      <c r="B13" s="9">
        <v>0</v>
      </c>
    </row>
    <row r="14" spans="1:2">
      <c r="A14" s="9">
        <v>180502</v>
      </c>
      <c r="B14" s="9">
        <v>0</v>
      </c>
    </row>
    <row r="15" spans="1:2">
      <c r="A15" s="9">
        <v>180602</v>
      </c>
      <c r="B15" s="9">
        <v>0</v>
      </c>
    </row>
    <row r="16" spans="1:2">
      <c r="A16" s="9">
        <v>180702</v>
      </c>
      <c r="B16" s="9">
        <v>0</v>
      </c>
    </row>
    <row r="17" spans="1:2">
      <c r="A17" s="9">
        <v>180802</v>
      </c>
      <c r="B17" s="9">
        <v>0</v>
      </c>
    </row>
    <row r="18" spans="1:2">
      <c r="A18" s="9">
        <v>180902</v>
      </c>
      <c r="B18" s="9">
        <v>0</v>
      </c>
    </row>
    <row r="19" spans="1:2">
      <c r="A19" s="8">
        <v>180103</v>
      </c>
      <c r="B19" s="8">
        <v>0</v>
      </c>
    </row>
    <row r="20" spans="1:2">
      <c r="A20" s="8">
        <v>180203</v>
      </c>
      <c r="B20" s="8">
        <v>0</v>
      </c>
    </row>
    <row r="21" spans="1:2">
      <c r="A21" s="8">
        <v>180303</v>
      </c>
      <c r="B21" s="8">
        <v>0</v>
      </c>
    </row>
    <row r="22" spans="1:2">
      <c r="A22" s="8">
        <v>180403</v>
      </c>
      <c r="B22" s="8">
        <v>0</v>
      </c>
    </row>
    <row r="23" spans="1:2">
      <c r="A23" s="8">
        <v>180503</v>
      </c>
      <c r="B23" s="8">
        <v>0</v>
      </c>
    </row>
    <row r="24" spans="1:2">
      <c r="A24" s="8">
        <v>180603</v>
      </c>
      <c r="B24" s="8">
        <v>0</v>
      </c>
    </row>
    <row r="25" spans="1:2">
      <c r="A25" s="8">
        <v>180703</v>
      </c>
      <c r="B25" s="8">
        <v>0</v>
      </c>
    </row>
    <row r="26" spans="1:2">
      <c r="A26" s="8">
        <v>180803</v>
      </c>
      <c r="B26" s="8">
        <v>0</v>
      </c>
    </row>
    <row r="27" spans="1:2">
      <c r="A27" s="8">
        <v>180903</v>
      </c>
      <c r="B27" s="8">
        <v>0</v>
      </c>
    </row>
    <row r="28" spans="1:2">
      <c r="A28" s="9">
        <v>180104</v>
      </c>
      <c r="B28" s="9">
        <v>0</v>
      </c>
    </row>
    <row r="29" spans="1:2">
      <c r="A29" s="9">
        <v>180204</v>
      </c>
      <c r="B29" s="9">
        <v>0</v>
      </c>
    </row>
    <row r="30" spans="1:2">
      <c r="A30" s="9">
        <v>180304</v>
      </c>
      <c r="B30" s="9">
        <v>0</v>
      </c>
    </row>
    <row r="31" spans="1:2">
      <c r="A31" s="9">
        <v>180404</v>
      </c>
      <c r="B31" s="9">
        <v>0</v>
      </c>
    </row>
    <row r="32" spans="1:2">
      <c r="A32" s="9">
        <v>180504</v>
      </c>
      <c r="B32" s="9">
        <v>0</v>
      </c>
    </row>
    <row r="33" spans="1:2">
      <c r="A33" s="9">
        <v>180604</v>
      </c>
      <c r="B33" s="9">
        <v>0</v>
      </c>
    </row>
    <row r="34" spans="1:2">
      <c r="A34" s="9">
        <v>180704</v>
      </c>
      <c r="B34" s="9">
        <v>0</v>
      </c>
    </row>
    <row r="35" spans="1:2">
      <c r="A35" s="9">
        <v>180804</v>
      </c>
      <c r="B35" s="9">
        <v>0</v>
      </c>
    </row>
    <row r="36" spans="1:2">
      <c r="A36" s="9">
        <v>180904</v>
      </c>
      <c r="B36" s="9">
        <v>0</v>
      </c>
    </row>
    <row r="37" spans="1:2">
      <c r="A37" s="8">
        <v>180105</v>
      </c>
      <c r="B37" s="8">
        <v>0</v>
      </c>
    </row>
    <row r="38" spans="1:2">
      <c r="A38" s="8">
        <v>180205</v>
      </c>
      <c r="B38" s="8">
        <v>0</v>
      </c>
    </row>
    <row r="39" spans="1:2">
      <c r="A39" s="8">
        <v>180305</v>
      </c>
      <c r="B39" s="8">
        <v>0</v>
      </c>
    </row>
    <row r="40" spans="1:2">
      <c r="A40" s="8">
        <v>180405</v>
      </c>
      <c r="B40" s="8">
        <v>0</v>
      </c>
    </row>
    <row r="41" spans="1:2">
      <c r="A41" s="8">
        <v>180505</v>
      </c>
      <c r="B41" s="8">
        <v>0</v>
      </c>
    </row>
    <row r="42" spans="1:2">
      <c r="A42" s="8">
        <v>180605</v>
      </c>
      <c r="B42" s="8">
        <v>0</v>
      </c>
    </row>
    <row r="43" spans="1:2">
      <c r="A43" s="8">
        <v>180705</v>
      </c>
      <c r="B43" s="8">
        <v>0</v>
      </c>
    </row>
    <row r="44" spans="1:2">
      <c r="A44" s="8">
        <v>180805</v>
      </c>
      <c r="B44" s="8">
        <v>0</v>
      </c>
    </row>
    <row r="45" spans="1:2">
      <c r="A45" s="8">
        <v>180905</v>
      </c>
      <c r="B45" s="8">
        <v>0</v>
      </c>
    </row>
    <row r="46" spans="1:2">
      <c r="A46" s="10">
        <v>180130</v>
      </c>
      <c r="B46" s="11">
        <v>0</v>
      </c>
    </row>
    <row r="47" spans="1:2">
      <c r="A47" s="10">
        <v>180131</v>
      </c>
      <c r="B47" s="11">
        <v>0</v>
      </c>
    </row>
    <row r="48" spans="1:2">
      <c r="A48" s="10">
        <v>180132</v>
      </c>
      <c r="B48" s="11">
        <v>0</v>
      </c>
    </row>
    <row r="49" spans="1:2">
      <c r="A49" s="10">
        <v>180133</v>
      </c>
      <c r="B49" s="11">
        <v>0</v>
      </c>
    </row>
    <row r="50" spans="1:2">
      <c r="A50" s="10">
        <v>180134</v>
      </c>
      <c r="B50" s="11">
        <v>8502</v>
      </c>
    </row>
    <row r="51" spans="1:2">
      <c r="A51" s="10">
        <v>180135</v>
      </c>
      <c r="B51" s="11">
        <v>0</v>
      </c>
    </row>
    <row r="52" spans="1:2">
      <c r="A52" s="10">
        <v>180136</v>
      </c>
      <c r="B52" s="11">
        <v>0</v>
      </c>
    </row>
    <row r="53" spans="1:2">
      <c r="A53" s="12">
        <v>180137</v>
      </c>
      <c r="B53" s="13">
        <v>0</v>
      </c>
    </row>
    <row r="54" spans="1:2">
      <c r="A54" s="10">
        <v>180138</v>
      </c>
      <c r="B54" s="11">
        <v>8503</v>
      </c>
    </row>
    <row r="55" spans="1:2">
      <c r="A55" s="10">
        <v>180139</v>
      </c>
      <c r="B55" s="11">
        <v>0</v>
      </c>
    </row>
    <row r="56" spans="1:2">
      <c r="A56" s="10">
        <v>180140</v>
      </c>
      <c r="B56" s="11">
        <v>0</v>
      </c>
    </row>
    <row r="57" spans="1:2">
      <c r="A57" s="10">
        <v>180141</v>
      </c>
      <c r="B57" s="11">
        <v>0</v>
      </c>
    </row>
    <row r="58" spans="1:2">
      <c r="A58" s="10">
        <v>180142</v>
      </c>
      <c r="B58" s="11">
        <v>0</v>
      </c>
    </row>
    <row r="59" spans="1:2">
      <c r="A59" s="10">
        <v>180143</v>
      </c>
      <c r="B59" s="11">
        <v>0</v>
      </c>
    </row>
    <row r="60" spans="1:2">
      <c r="A60" s="10">
        <v>180144</v>
      </c>
      <c r="B60" s="11">
        <v>0</v>
      </c>
    </row>
    <row r="61" spans="1:2">
      <c r="A61" s="10">
        <v>180145</v>
      </c>
      <c r="B61" s="11">
        <v>0</v>
      </c>
    </row>
    <row r="62" spans="1:2">
      <c r="A62" s="10">
        <v>180146</v>
      </c>
      <c r="B62" s="11">
        <v>0</v>
      </c>
    </row>
    <row r="63" spans="1:2">
      <c r="A63" s="10">
        <v>180147</v>
      </c>
      <c r="B63" s="11">
        <v>8510</v>
      </c>
    </row>
    <row r="64" spans="1:2">
      <c r="A64" s="10">
        <v>180148</v>
      </c>
      <c r="B64" s="11">
        <v>0</v>
      </c>
    </row>
    <row r="65" spans="1:2">
      <c r="A65" s="10">
        <v>180149</v>
      </c>
      <c r="B65" s="11">
        <v>8504</v>
      </c>
    </row>
    <row r="66" spans="1:2">
      <c r="A66" s="10">
        <v>180150</v>
      </c>
      <c r="B66" s="11">
        <v>0</v>
      </c>
    </row>
    <row r="67" spans="1:2">
      <c r="A67" s="10">
        <v>180151</v>
      </c>
      <c r="B67" s="11">
        <v>0</v>
      </c>
    </row>
    <row r="68" spans="1:2">
      <c r="A68" s="10">
        <v>180152</v>
      </c>
      <c r="B68" s="11">
        <v>0</v>
      </c>
    </row>
    <row r="69" spans="1:2">
      <c r="A69" s="10">
        <v>180153</v>
      </c>
      <c r="B69" s="11">
        <v>0</v>
      </c>
    </row>
    <row r="70" spans="1:2">
      <c r="A70" s="10">
        <v>180154</v>
      </c>
      <c r="B70" s="11">
        <v>0</v>
      </c>
    </row>
    <row r="71" spans="1:2">
      <c r="A71" s="10">
        <v>180155</v>
      </c>
      <c r="B71" s="11">
        <v>0</v>
      </c>
    </row>
    <row r="72" spans="1:2">
      <c r="A72" s="10">
        <v>180156</v>
      </c>
      <c r="B72" s="11">
        <v>0</v>
      </c>
    </row>
    <row r="73" spans="1:2">
      <c r="A73" s="14">
        <v>180157</v>
      </c>
      <c r="B73" s="15">
        <v>8505</v>
      </c>
    </row>
    <row r="74" spans="1:2">
      <c r="A74" s="10">
        <v>180158</v>
      </c>
      <c r="B74" s="11">
        <v>0</v>
      </c>
    </row>
    <row r="75" spans="1:2">
      <c r="A75" s="10">
        <v>180159</v>
      </c>
      <c r="B75" s="16">
        <v>0</v>
      </c>
    </row>
    <row r="76" spans="1:2">
      <c r="A76" s="10">
        <v>180160</v>
      </c>
      <c r="B76" s="14">
        <v>0</v>
      </c>
    </row>
    <row r="77" spans="1:2">
      <c r="A77" s="10">
        <v>180161</v>
      </c>
      <c r="B77" s="14">
        <v>0</v>
      </c>
    </row>
    <row r="78" spans="1:2">
      <c r="A78" s="17">
        <v>180106</v>
      </c>
      <c r="B78" s="17">
        <v>0</v>
      </c>
    </row>
    <row r="79" spans="1:2">
      <c r="A79" s="17">
        <v>180206</v>
      </c>
      <c r="B79" s="17">
        <v>0</v>
      </c>
    </row>
    <row r="80" spans="1:2">
      <c r="A80" s="17">
        <v>180306</v>
      </c>
      <c r="B80" s="17">
        <v>0</v>
      </c>
    </row>
    <row r="81" spans="1:2">
      <c r="A81" s="17">
        <v>180406</v>
      </c>
      <c r="B81" s="17">
        <v>0</v>
      </c>
    </row>
    <row r="82" spans="1:2">
      <c r="A82" s="17">
        <v>180506</v>
      </c>
      <c r="B82" s="17">
        <v>0</v>
      </c>
    </row>
    <row r="83" spans="1:2">
      <c r="A83" s="17">
        <v>180606</v>
      </c>
      <c r="B83" s="17">
        <v>0</v>
      </c>
    </row>
    <row r="84" spans="1:2">
      <c r="A84" s="17">
        <v>180706</v>
      </c>
      <c r="B84" s="17">
        <v>0</v>
      </c>
    </row>
    <row r="85" spans="1:2">
      <c r="A85" s="17">
        <v>180806</v>
      </c>
      <c r="B85" s="17">
        <v>0</v>
      </c>
    </row>
    <row r="86" spans="1:2">
      <c r="A86" s="17">
        <v>180906</v>
      </c>
      <c r="B86" s="17">
        <v>0</v>
      </c>
    </row>
    <row r="87" spans="1:2">
      <c r="A87" s="18">
        <v>180107</v>
      </c>
      <c r="B87" s="18">
        <v>0</v>
      </c>
    </row>
    <row r="88" spans="1:2">
      <c r="A88" s="18">
        <v>180207</v>
      </c>
      <c r="B88" s="18">
        <v>0</v>
      </c>
    </row>
    <row r="89" spans="1:2">
      <c r="A89" s="18">
        <v>180307</v>
      </c>
      <c r="B89" s="18">
        <v>0</v>
      </c>
    </row>
    <row r="90" spans="1:2">
      <c r="A90" s="18">
        <v>180407</v>
      </c>
      <c r="B90" s="18">
        <v>0</v>
      </c>
    </row>
    <row r="91" spans="1:2">
      <c r="A91" s="18">
        <v>180507</v>
      </c>
      <c r="B91" s="18">
        <v>0</v>
      </c>
    </row>
    <row r="92" spans="1:2">
      <c r="A92" s="18">
        <v>180607</v>
      </c>
      <c r="B92" s="18">
        <v>0</v>
      </c>
    </row>
    <row r="93" spans="1:2">
      <c r="A93" s="18">
        <v>180707</v>
      </c>
      <c r="B93" s="18">
        <v>0</v>
      </c>
    </row>
    <row r="94" spans="1:2">
      <c r="A94" s="18">
        <v>180807</v>
      </c>
      <c r="B94" s="18">
        <v>0</v>
      </c>
    </row>
    <row r="95" spans="1:2">
      <c r="A95" s="18">
        <v>180907</v>
      </c>
      <c r="B95" s="18">
        <v>0</v>
      </c>
    </row>
    <row r="96" spans="1:2">
      <c r="A96" s="17">
        <v>180108</v>
      </c>
      <c r="B96" s="17">
        <v>0</v>
      </c>
    </row>
    <row r="97" spans="1:2">
      <c r="A97" s="17">
        <v>180208</v>
      </c>
      <c r="B97" s="17">
        <v>0</v>
      </c>
    </row>
    <row r="98" spans="1:2">
      <c r="A98" s="17">
        <v>180308</v>
      </c>
      <c r="B98" s="17">
        <v>0</v>
      </c>
    </row>
    <row r="99" spans="1:2">
      <c r="A99" s="17">
        <v>180408</v>
      </c>
      <c r="B99" s="17">
        <v>0</v>
      </c>
    </row>
    <row r="100" spans="1:2">
      <c r="A100" s="17">
        <v>180508</v>
      </c>
      <c r="B100" s="17">
        <v>0</v>
      </c>
    </row>
    <row r="101" spans="1:2">
      <c r="A101" s="17">
        <v>180608</v>
      </c>
      <c r="B101" s="17">
        <v>0</v>
      </c>
    </row>
    <row r="102" spans="1:2">
      <c r="A102" s="17">
        <v>180708</v>
      </c>
      <c r="B102" s="17">
        <v>0</v>
      </c>
    </row>
    <row r="103" spans="1:2">
      <c r="A103" s="17">
        <v>180808</v>
      </c>
      <c r="B103" s="17">
        <v>0</v>
      </c>
    </row>
    <row r="104" spans="1:2">
      <c r="A104" s="17">
        <v>180908</v>
      </c>
      <c r="B104" s="17">
        <v>0</v>
      </c>
    </row>
    <row r="105" spans="1:2">
      <c r="A105" s="14">
        <v>180162</v>
      </c>
      <c r="B105" s="14">
        <v>0</v>
      </c>
    </row>
    <row r="106" spans="1:2">
      <c r="A106" s="14">
        <v>180163</v>
      </c>
      <c r="B106" s="14">
        <v>0</v>
      </c>
    </row>
    <row r="107" spans="1:2">
      <c r="A107" s="14">
        <v>180164</v>
      </c>
      <c r="B107" s="14">
        <v>0</v>
      </c>
    </row>
    <row r="108" spans="1:2">
      <c r="A108" s="14">
        <v>180165</v>
      </c>
      <c r="B108" s="14">
        <v>0</v>
      </c>
    </row>
    <row r="109" spans="1:2">
      <c r="A109" s="14">
        <v>180166</v>
      </c>
      <c r="B109" s="14">
        <v>0</v>
      </c>
    </row>
    <row r="110" spans="1:2">
      <c r="A110" s="14">
        <v>180167</v>
      </c>
      <c r="B110" s="14">
        <v>0</v>
      </c>
    </row>
    <row r="111" spans="1:2">
      <c r="A111" s="14">
        <v>180168</v>
      </c>
      <c r="B111" s="14">
        <v>0</v>
      </c>
    </row>
    <row r="112" spans="1:2">
      <c r="A112" s="14">
        <v>180169</v>
      </c>
      <c r="B112" s="14">
        <v>0</v>
      </c>
    </row>
    <row r="113" spans="1:2">
      <c r="A113" s="14">
        <v>180170</v>
      </c>
      <c r="B113" s="14">
        <v>0</v>
      </c>
    </row>
    <row r="114" spans="1:2">
      <c r="A114" s="14">
        <v>180171</v>
      </c>
      <c r="B114" s="14">
        <v>0</v>
      </c>
    </row>
    <row r="115" spans="1:2">
      <c r="A115" s="14">
        <v>180172</v>
      </c>
      <c r="B115" s="14">
        <v>0</v>
      </c>
    </row>
    <row r="116" spans="1:2">
      <c r="A116" s="14">
        <v>180173</v>
      </c>
      <c r="B116" s="14">
        <v>0</v>
      </c>
    </row>
    <row r="117" spans="1:2">
      <c r="A117" s="14">
        <v>180174</v>
      </c>
      <c r="B117" s="14">
        <v>0</v>
      </c>
    </row>
    <row r="118" spans="1:2">
      <c r="A118" s="14">
        <v>180175</v>
      </c>
      <c r="B118" s="14">
        <v>0</v>
      </c>
    </row>
    <row r="119" spans="1:2">
      <c r="A119" s="14">
        <v>180176</v>
      </c>
      <c r="B119" s="14">
        <v>0</v>
      </c>
    </row>
    <row r="120" spans="1:2">
      <c r="A120" s="14">
        <v>180177</v>
      </c>
      <c r="B120" s="14">
        <v>8506</v>
      </c>
    </row>
    <row r="121" spans="1:2">
      <c r="A121" s="14">
        <v>180178</v>
      </c>
      <c r="B121" s="14">
        <v>0</v>
      </c>
    </row>
    <row r="122" spans="1:2">
      <c r="A122" s="14">
        <v>180179</v>
      </c>
      <c r="B122" s="14">
        <v>0</v>
      </c>
    </row>
    <row r="123" spans="1:2">
      <c r="A123" s="14">
        <v>180180</v>
      </c>
      <c r="B123" s="14">
        <v>0</v>
      </c>
    </row>
    <row r="124" spans="1:2">
      <c r="A124" s="14">
        <v>180181</v>
      </c>
      <c r="B124" s="14">
        <v>8509</v>
      </c>
    </row>
    <row r="125" spans="1:2">
      <c r="A125" s="14">
        <v>180182</v>
      </c>
      <c r="B125" s="14">
        <v>0</v>
      </c>
    </row>
    <row r="126" spans="1:2">
      <c r="A126" s="14">
        <v>180183</v>
      </c>
      <c r="B126" s="14">
        <v>8507</v>
      </c>
    </row>
    <row r="127" spans="1:2">
      <c r="A127" s="14">
        <v>180184</v>
      </c>
      <c r="B127" s="14">
        <v>0</v>
      </c>
    </row>
    <row r="128" spans="1:2">
      <c r="A128" s="14">
        <v>180185</v>
      </c>
      <c r="B128" s="14">
        <v>8508</v>
      </c>
    </row>
    <row r="129" spans="1:2">
      <c r="A129" s="14">
        <v>180186</v>
      </c>
      <c r="B129" s="14">
        <v>0</v>
      </c>
    </row>
    <row r="130" spans="1:2">
      <c r="A130" s="14">
        <v>180187</v>
      </c>
      <c r="B130" s="14">
        <v>0</v>
      </c>
    </row>
    <row r="131" spans="1:2">
      <c r="A131" s="14">
        <v>180188</v>
      </c>
      <c r="B131" s="14">
        <v>0</v>
      </c>
    </row>
    <row r="132" spans="1:2">
      <c r="A132" s="14">
        <v>180189</v>
      </c>
      <c r="B132" s="14">
        <v>0</v>
      </c>
    </row>
    <row r="133" spans="1:2">
      <c r="A133" s="14">
        <v>180190</v>
      </c>
      <c r="B133" s="14">
        <v>0</v>
      </c>
    </row>
    <row r="134" spans="1:2">
      <c r="A134" s="14">
        <v>180191</v>
      </c>
      <c r="B134" s="14">
        <v>0</v>
      </c>
    </row>
    <row r="135" spans="1:2">
      <c r="A135" s="14">
        <v>180192</v>
      </c>
      <c r="B135" s="14">
        <v>0</v>
      </c>
    </row>
    <row r="136" spans="1:2">
      <c r="A136" s="14">
        <v>180193</v>
      </c>
      <c r="B136" s="14">
        <v>0</v>
      </c>
    </row>
    <row r="137" spans="1:2">
      <c r="A137" s="14">
        <v>180194</v>
      </c>
      <c r="B137" s="14">
        <v>0</v>
      </c>
    </row>
    <row r="138" spans="1:2">
      <c r="A138" s="14">
        <v>180195</v>
      </c>
      <c r="B138" s="14">
        <v>0</v>
      </c>
    </row>
    <row r="139" spans="1:2">
      <c r="A139" s="14">
        <v>180196</v>
      </c>
      <c r="B139" s="14">
        <v>0</v>
      </c>
    </row>
    <row r="140" spans="1:2">
      <c r="A140" s="19">
        <v>180197</v>
      </c>
      <c r="B140" s="19">
        <v>0</v>
      </c>
    </row>
    <row r="141" spans="1:2">
      <c r="A141" s="19">
        <v>180198</v>
      </c>
      <c r="B141" s="19">
        <v>0</v>
      </c>
    </row>
    <row r="142" spans="1:2">
      <c r="A142" s="19">
        <v>181130</v>
      </c>
      <c r="B142" s="19">
        <v>0</v>
      </c>
    </row>
    <row r="143" spans="1:2">
      <c r="A143" s="19">
        <v>181131</v>
      </c>
      <c r="B143" s="19">
        <v>0</v>
      </c>
    </row>
    <row r="144" spans="1:2">
      <c r="A144" s="19">
        <v>181132</v>
      </c>
      <c r="B144" s="19">
        <v>0</v>
      </c>
    </row>
    <row r="145" spans="1:2">
      <c r="A145" s="19">
        <v>181133</v>
      </c>
      <c r="B145" s="19">
        <v>0</v>
      </c>
    </row>
    <row r="146" spans="1:2">
      <c r="A146" s="19">
        <v>181134</v>
      </c>
      <c r="B146" s="19">
        <v>0</v>
      </c>
    </row>
    <row r="147" spans="1:2">
      <c r="A147" s="19">
        <v>181135</v>
      </c>
      <c r="B147" s="19">
        <v>0</v>
      </c>
    </row>
    <row r="148" spans="1:2">
      <c r="A148" s="19">
        <v>181136</v>
      </c>
      <c r="B148" s="19">
        <v>0</v>
      </c>
    </row>
    <row r="149" spans="1:2">
      <c r="A149" s="19">
        <v>181137</v>
      </c>
      <c r="B149" s="19">
        <v>8511</v>
      </c>
    </row>
    <row r="150" spans="1:2">
      <c r="A150" s="19">
        <v>181138</v>
      </c>
      <c r="B150" s="19">
        <v>0</v>
      </c>
    </row>
    <row r="151" spans="1:2">
      <c r="A151" s="19">
        <v>181139</v>
      </c>
      <c r="B151" s="19">
        <v>0</v>
      </c>
    </row>
    <row r="152" spans="1:2">
      <c r="A152" s="19">
        <v>181140</v>
      </c>
      <c r="B152" s="19">
        <v>0</v>
      </c>
    </row>
    <row r="153" spans="1:2">
      <c r="A153" s="14">
        <v>181141</v>
      </c>
      <c r="B153" s="14">
        <v>8519</v>
      </c>
    </row>
    <row r="154" spans="1:2">
      <c r="A154" s="20">
        <v>181142</v>
      </c>
      <c r="B154" s="20">
        <v>0</v>
      </c>
    </row>
    <row r="155" spans="1:2">
      <c r="A155" s="20">
        <v>181143</v>
      </c>
      <c r="B155" s="20">
        <v>0</v>
      </c>
    </row>
    <row r="156" spans="1:2">
      <c r="A156" s="19">
        <v>181144</v>
      </c>
      <c r="B156" s="19">
        <v>0</v>
      </c>
    </row>
    <row r="157" spans="1:2">
      <c r="A157" s="19">
        <v>181145</v>
      </c>
      <c r="B157" s="19">
        <v>0</v>
      </c>
    </row>
    <row r="158" spans="1:2">
      <c r="A158" s="19">
        <v>181146</v>
      </c>
      <c r="B158" s="19">
        <v>0</v>
      </c>
    </row>
    <row r="159" spans="1:2">
      <c r="A159" s="19">
        <v>181147</v>
      </c>
      <c r="B159" s="19">
        <v>0</v>
      </c>
    </row>
    <row r="160" spans="1:2">
      <c r="A160" s="19">
        <v>181148</v>
      </c>
      <c r="B160" s="19">
        <v>0</v>
      </c>
    </row>
    <row r="161" spans="1:2">
      <c r="A161" s="19">
        <v>181149</v>
      </c>
      <c r="B161" s="19">
        <v>0</v>
      </c>
    </row>
    <row r="162" spans="1:2">
      <c r="A162" s="20">
        <v>181150</v>
      </c>
      <c r="B162" s="20">
        <v>0</v>
      </c>
    </row>
    <row r="163" spans="1:2">
      <c r="A163" s="19">
        <v>181151</v>
      </c>
      <c r="B163" s="19">
        <v>0</v>
      </c>
    </row>
    <row r="164" spans="1:2">
      <c r="A164" s="19">
        <v>181152</v>
      </c>
      <c r="B164" s="19">
        <v>0</v>
      </c>
    </row>
    <row r="165" spans="1:2">
      <c r="A165" s="19">
        <v>181153</v>
      </c>
      <c r="B165" s="19">
        <v>0</v>
      </c>
    </row>
    <row r="166" spans="1:2">
      <c r="A166" s="19">
        <v>181154</v>
      </c>
      <c r="B166" s="19">
        <v>0</v>
      </c>
    </row>
    <row r="167" spans="1:2">
      <c r="A167" s="19">
        <v>181155</v>
      </c>
      <c r="B167" s="19">
        <v>0</v>
      </c>
    </row>
    <row r="168" spans="1:2">
      <c r="A168" s="19">
        <v>181156</v>
      </c>
      <c r="B168" s="19">
        <v>0</v>
      </c>
    </row>
    <row r="169" spans="1:2">
      <c r="A169" s="19">
        <v>181157</v>
      </c>
      <c r="B169" s="19">
        <v>8514</v>
      </c>
    </row>
    <row r="170" spans="1:2">
      <c r="A170" s="19">
        <v>181158</v>
      </c>
      <c r="B170" s="19">
        <v>0</v>
      </c>
    </row>
    <row r="171" spans="1:2">
      <c r="A171" s="19">
        <v>181159</v>
      </c>
      <c r="B171" s="19">
        <v>0</v>
      </c>
    </row>
    <row r="172" spans="1:2">
      <c r="A172" s="19">
        <v>181160</v>
      </c>
      <c r="B172" s="19">
        <v>8515</v>
      </c>
    </row>
    <row r="173" spans="1:2">
      <c r="A173" s="19">
        <v>181161</v>
      </c>
      <c r="B173" s="19">
        <v>0</v>
      </c>
    </row>
    <row r="174" spans="1:2">
      <c r="A174" s="19">
        <v>181162</v>
      </c>
      <c r="B174" s="19">
        <v>0</v>
      </c>
    </row>
    <row r="175" spans="1:2">
      <c r="A175" s="19">
        <v>181163</v>
      </c>
      <c r="B175" s="19">
        <v>0</v>
      </c>
    </row>
    <row r="176" spans="1:2">
      <c r="A176" s="19">
        <v>181164</v>
      </c>
      <c r="B176" s="19">
        <v>0</v>
      </c>
    </row>
    <row r="177" spans="1:2">
      <c r="A177" s="19">
        <v>181165</v>
      </c>
      <c r="B177" s="19">
        <v>0</v>
      </c>
    </row>
    <row r="178" spans="1:2">
      <c r="A178" s="19">
        <v>181166</v>
      </c>
      <c r="B178" s="19">
        <v>8516</v>
      </c>
    </row>
    <row r="179" spans="1:2">
      <c r="A179" s="19">
        <v>181167</v>
      </c>
      <c r="B179" s="19">
        <v>0</v>
      </c>
    </row>
    <row r="180" spans="1:2">
      <c r="A180" s="19">
        <v>181168</v>
      </c>
      <c r="B180" s="19">
        <v>0</v>
      </c>
    </row>
    <row r="181" spans="1:2">
      <c r="A181" s="19">
        <v>181169</v>
      </c>
      <c r="B181" s="19">
        <v>0</v>
      </c>
    </row>
    <row r="182" spans="1:2">
      <c r="A182" s="19">
        <v>181170</v>
      </c>
      <c r="B182" s="19">
        <v>8517</v>
      </c>
    </row>
    <row r="183" spans="1:2">
      <c r="A183" s="19">
        <v>181171</v>
      </c>
      <c r="B183" s="19">
        <v>8518</v>
      </c>
    </row>
    <row r="184" spans="1:2">
      <c r="A184" s="19">
        <v>181172</v>
      </c>
      <c r="B184" s="19">
        <v>0</v>
      </c>
    </row>
    <row r="185" spans="1:2">
      <c r="A185" s="19">
        <v>181173</v>
      </c>
      <c r="B185" s="19">
        <v>0</v>
      </c>
    </row>
    <row r="186" spans="1:2">
      <c r="A186" s="21">
        <v>181174</v>
      </c>
      <c r="B186" s="21">
        <v>0</v>
      </c>
    </row>
    <row r="187" spans="1:2">
      <c r="A187" s="21">
        <v>181175</v>
      </c>
      <c r="B187" s="21">
        <v>0</v>
      </c>
    </row>
    <row r="188" spans="1:2">
      <c r="A188" s="21">
        <v>181176</v>
      </c>
      <c r="B188" s="21">
        <v>0</v>
      </c>
    </row>
    <row r="189" spans="1:2">
      <c r="A189" s="21">
        <v>181177</v>
      </c>
      <c r="B189" s="21">
        <v>0</v>
      </c>
    </row>
    <row r="190" spans="1:2">
      <c r="A190" s="21">
        <v>181178</v>
      </c>
      <c r="B190" s="21">
        <v>0</v>
      </c>
    </row>
    <row r="191" spans="1:2">
      <c r="A191" s="21">
        <v>181179</v>
      </c>
      <c r="B191" s="21">
        <v>0</v>
      </c>
    </row>
    <row r="192" spans="1:2">
      <c r="A192" s="21">
        <v>181180</v>
      </c>
      <c r="B192" s="21">
        <v>0</v>
      </c>
    </row>
    <row r="193" spans="1:2">
      <c r="A193" s="21">
        <v>181181</v>
      </c>
      <c r="B193" s="21">
        <v>8520</v>
      </c>
    </row>
    <row r="194" spans="1:2">
      <c r="A194" s="21">
        <v>181182</v>
      </c>
      <c r="B194" s="21">
        <v>0</v>
      </c>
    </row>
    <row r="195" spans="1:2">
      <c r="A195" s="14">
        <v>181183</v>
      </c>
      <c r="B195" s="14">
        <v>0</v>
      </c>
    </row>
    <row r="196" spans="1:2">
      <c r="A196" s="21">
        <v>181184</v>
      </c>
      <c r="B196" s="21">
        <v>0</v>
      </c>
    </row>
    <row r="197" spans="1:2">
      <c r="A197" s="21">
        <v>181185</v>
      </c>
      <c r="B197" s="21">
        <v>0</v>
      </c>
    </row>
    <row r="198" spans="1:2">
      <c r="A198" s="21">
        <v>181186</v>
      </c>
      <c r="B198" s="21">
        <v>0</v>
      </c>
    </row>
    <row r="199" spans="1:2">
      <c r="A199" s="21">
        <v>181187</v>
      </c>
      <c r="B199" s="21">
        <v>0</v>
      </c>
    </row>
    <row r="200" spans="1:2">
      <c r="A200" s="21">
        <v>181188</v>
      </c>
      <c r="B200" s="21">
        <v>8521</v>
      </c>
    </row>
    <row r="201" spans="1:2">
      <c r="A201" s="21">
        <v>181189</v>
      </c>
      <c r="B201" s="21">
        <v>0</v>
      </c>
    </row>
    <row r="202" spans="1:2">
      <c r="A202" s="21">
        <v>181190</v>
      </c>
      <c r="B202" s="21">
        <v>0</v>
      </c>
    </row>
    <row r="203" spans="1:2">
      <c r="A203" s="21">
        <v>181191</v>
      </c>
      <c r="B203" s="21">
        <v>0</v>
      </c>
    </row>
    <row r="204" spans="1:2">
      <c r="A204" s="21">
        <v>181192</v>
      </c>
      <c r="B204" s="21">
        <v>8522</v>
      </c>
    </row>
    <row r="205" spans="1:2">
      <c r="A205" s="21">
        <v>181193</v>
      </c>
      <c r="B205" s="21">
        <v>0</v>
      </c>
    </row>
    <row r="206" spans="1:2">
      <c r="A206" s="21">
        <v>181194</v>
      </c>
      <c r="B206" s="21">
        <v>0</v>
      </c>
    </row>
    <row r="207" spans="1:2">
      <c r="A207" s="21">
        <v>181195</v>
      </c>
      <c r="B207" s="21">
        <v>0</v>
      </c>
    </row>
    <row r="208" spans="1:2">
      <c r="A208" s="21">
        <v>181196</v>
      </c>
      <c r="B208" s="21">
        <v>0</v>
      </c>
    </row>
    <row r="209" spans="1:2">
      <c r="A209" s="22">
        <v>181197</v>
      </c>
      <c r="B209" s="22">
        <v>0</v>
      </c>
    </row>
    <row r="210" spans="1:2">
      <c r="A210" s="22">
        <v>181198</v>
      </c>
      <c r="B210" s="22">
        <v>8523</v>
      </c>
    </row>
    <row r="211" spans="1:2">
      <c r="A211" s="22">
        <v>182130</v>
      </c>
      <c r="B211" s="22">
        <v>0</v>
      </c>
    </row>
    <row r="212" spans="1:2">
      <c r="A212" s="22">
        <v>182131</v>
      </c>
      <c r="B212" s="22">
        <v>0</v>
      </c>
    </row>
    <row r="213" spans="1:2">
      <c r="A213" s="22">
        <v>182132</v>
      </c>
      <c r="B213" s="22">
        <v>8524</v>
      </c>
    </row>
    <row r="214" spans="1:2">
      <c r="A214" s="22">
        <v>182133</v>
      </c>
      <c r="B214" s="22">
        <v>0</v>
      </c>
    </row>
    <row r="215" spans="1:2">
      <c r="A215" s="22">
        <v>182134</v>
      </c>
      <c r="B215" s="22">
        <v>0</v>
      </c>
    </row>
    <row r="216" spans="1:2">
      <c r="A216" s="22">
        <v>182135</v>
      </c>
      <c r="B216" s="22">
        <v>0</v>
      </c>
    </row>
    <row r="217" spans="1:2">
      <c r="A217" s="22">
        <v>182136</v>
      </c>
      <c r="B217" s="22">
        <v>0</v>
      </c>
    </row>
    <row r="218" spans="1:2">
      <c r="A218" s="22">
        <v>182137</v>
      </c>
      <c r="B218" s="22">
        <v>0</v>
      </c>
    </row>
    <row r="219" spans="1:2">
      <c r="A219" s="22">
        <v>182138</v>
      </c>
      <c r="B219" s="22">
        <v>0</v>
      </c>
    </row>
    <row r="220" spans="1:2">
      <c r="A220" s="22">
        <v>182139</v>
      </c>
      <c r="B220" s="22">
        <v>0</v>
      </c>
    </row>
    <row r="221" spans="1:2">
      <c r="A221" s="22">
        <v>182140</v>
      </c>
      <c r="B221" s="22">
        <v>0</v>
      </c>
    </row>
    <row r="222" spans="1:2">
      <c r="A222" s="22">
        <v>182141</v>
      </c>
      <c r="B222" s="22">
        <v>0</v>
      </c>
    </row>
    <row r="223" spans="1:2">
      <c r="A223" s="22">
        <v>182142</v>
      </c>
      <c r="B223" s="22">
        <v>0</v>
      </c>
    </row>
    <row r="224" spans="1:2">
      <c r="A224" s="22">
        <v>182143</v>
      </c>
      <c r="B224" s="22">
        <v>0</v>
      </c>
    </row>
    <row r="225" spans="1:2">
      <c r="A225" s="22">
        <v>182144</v>
      </c>
      <c r="B225" s="22">
        <v>0</v>
      </c>
    </row>
    <row r="226" spans="1:2">
      <c r="A226" s="22">
        <v>182145</v>
      </c>
      <c r="B226" s="22">
        <v>0</v>
      </c>
    </row>
    <row r="227" spans="1:2">
      <c r="A227" s="22">
        <v>182146</v>
      </c>
      <c r="B227" s="22">
        <v>0</v>
      </c>
    </row>
    <row r="228" spans="1:2">
      <c r="A228" s="22">
        <v>182147</v>
      </c>
      <c r="B228" s="22">
        <v>8525</v>
      </c>
    </row>
    <row r="229" spans="1:2">
      <c r="A229" s="22">
        <v>182148</v>
      </c>
      <c r="B229" s="22">
        <v>0</v>
      </c>
    </row>
    <row r="230" spans="1:2">
      <c r="A230" s="22">
        <v>182149</v>
      </c>
      <c r="B230" s="22">
        <v>0</v>
      </c>
    </row>
    <row r="231" spans="1:2">
      <c r="A231" s="22">
        <v>182150</v>
      </c>
      <c r="B231" s="22">
        <v>0</v>
      </c>
    </row>
    <row r="232" spans="1:2">
      <c r="A232" s="22">
        <v>182151</v>
      </c>
      <c r="B232" s="22">
        <v>0</v>
      </c>
    </row>
    <row r="233" spans="1:2">
      <c r="A233" s="22">
        <v>182152</v>
      </c>
      <c r="B233" s="22">
        <v>0</v>
      </c>
    </row>
    <row r="234" spans="1:2">
      <c r="A234" s="22">
        <v>182153</v>
      </c>
      <c r="B234" s="22">
        <v>0</v>
      </c>
    </row>
    <row r="235" spans="1:2">
      <c r="A235" s="23">
        <v>182154</v>
      </c>
      <c r="B235" s="23">
        <v>0</v>
      </c>
    </row>
    <row r="236" spans="1:2">
      <c r="A236" s="23">
        <v>182155</v>
      </c>
      <c r="B236" s="23">
        <v>0</v>
      </c>
    </row>
    <row r="237" spans="1:2">
      <c r="A237" s="23">
        <v>182156</v>
      </c>
      <c r="B237" s="23">
        <v>8540</v>
      </c>
    </row>
    <row r="238" spans="1:2">
      <c r="A238" s="23">
        <v>182157</v>
      </c>
      <c r="B238" s="23">
        <v>0</v>
      </c>
    </row>
    <row r="239" spans="1:2">
      <c r="A239" s="23">
        <v>182158</v>
      </c>
      <c r="B239" s="23">
        <v>0</v>
      </c>
    </row>
    <row r="240" spans="1:2">
      <c r="A240" s="23">
        <v>182159</v>
      </c>
      <c r="B240" s="23">
        <v>0</v>
      </c>
    </row>
    <row r="241" spans="1:2">
      <c r="A241" s="23">
        <v>182160</v>
      </c>
      <c r="B241" s="23">
        <v>0</v>
      </c>
    </row>
    <row r="242" spans="1:2">
      <c r="A242" s="23">
        <v>182161</v>
      </c>
      <c r="B242" s="24">
        <v>8541</v>
      </c>
    </row>
    <row r="243" spans="1:2">
      <c r="A243" s="23">
        <v>182162</v>
      </c>
      <c r="B243" s="23">
        <v>0</v>
      </c>
    </row>
    <row r="244" spans="1:2">
      <c r="A244" s="23">
        <v>182163</v>
      </c>
      <c r="B244" s="23">
        <v>0</v>
      </c>
    </row>
    <row r="245" spans="1:2">
      <c r="A245" s="23">
        <v>182164</v>
      </c>
      <c r="B245" s="23">
        <v>0</v>
      </c>
    </row>
    <row r="246" spans="1:2">
      <c r="A246" s="23">
        <v>182165</v>
      </c>
      <c r="B246" s="23">
        <v>8542</v>
      </c>
    </row>
    <row r="247" spans="1:2">
      <c r="A247" s="23">
        <v>182166</v>
      </c>
      <c r="B247" s="23">
        <v>0</v>
      </c>
    </row>
    <row r="248" spans="1:2">
      <c r="A248" s="23">
        <v>182167</v>
      </c>
      <c r="B248" s="23">
        <v>0</v>
      </c>
    </row>
    <row r="249" spans="1:2">
      <c r="A249" s="23">
        <v>182168</v>
      </c>
      <c r="B249" s="23">
        <v>0</v>
      </c>
    </row>
    <row r="250" spans="1:2">
      <c r="A250" s="23">
        <v>182169</v>
      </c>
      <c r="B250" s="23">
        <v>0</v>
      </c>
    </row>
    <row r="251" spans="1:2">
      <c r="A251" s="23">
        <v>182170</v>
      </c>
      <c r="B251" s="23">
        <v>0</v>
      </c>
    </row>
    <row r="252" spans="1:2">
      <c r="A252" s="23">
        <v>182171</v>
      </c>
      <c r="B252" s="23">
        <v>0</v>
      </c>
    </row>
    <row r="253" spans="1:2">
      <c r="A253" s="23">
        <v>182172</v>
      </c>
      <c r="B253" s="23">
        <v>8543</v>
      </c>
    </row>
    <row r="254" spans="1:2">
      <c r="A254" s="23">
        <v>182173</v>
      </c>
      <c r="B254" s="23">
        <v>0</v>
      </c>
    </row>
    <row r="255" spans="1:2">
      <c r="A255" s="23">
        <v>182174</v>
      </c>
      <c r="B255" s="23">
        <v>0</v>
      </c>
    </row>
    <row r="256" spans="1:2">
      <c r="A256" s="23">
        <v>182175</v>
      </c>
      <c r="B256" s="23">
        <v>8544</v>
      </c>
    </row>
    <row r="257" spans="1:2">
      <c r="A257" s="23">
        <v>182176</v>
      </c>
      <c r="B257" s="23">
        <v>0</v>
      </c>
    </row>
    <row r="258" spans="1:2">
      <c r="A258" s="23">
        <v>182177</v>
      </c>
      <c r="B258" s="23">
        <v>8545</v>
      </c>
    </row>
    <row r="259" spans="1:2">
      <c r="A259" s="23">
        <v>182178</v>
      </c>
      <c r="B259" s="23">
        <v>0</v>
      </c>
    </row>
    <row r="260" spans="1:2">
      <c r="A260" s="23">
        <v>182179</v>
      </c>
      <c r="B260" s="23">
        <v>0</v>
      </c>
    </row>
    <row r="261" spans="1:2">
      <c r="A261" s="23">
        <v>182180</v>
      </c>
      <c r="B261" s="23">
        <v>0</v>
      </c>
    </row>
    <row r="262" spans="1:2">
      <c r="A262" s="23">
        <v>182181</v>
      </c>
      <c r="B262" s="23">
        <v>8546</v>
      </c>
    </row>
    <row r="263" spans="1:2">
      <c r="A263" s="23">
        <v>182182</v>
      </c>
      <c r="B263" s="25"/>
    </row>
    <row r="264" spans="1:2">
      <c r="A264" s="23">
        <v>182183</v>
      </c>
      <c r="B264" s="25" t="s">
        <v>25</v>
      </c>
    </row>
    <row r="265" spans="1:2">
      <c r="A265" s="23">
        <v>182184</v>
      </c>
      <c r="B265" s="25" t="s">
        <v>25</v>
      </c>
    </row>
    <row r="266" spans="1:2">
      <c r="A266" s="23">
        <v>182185</v>
      </c>
      <c r="B266" s="25" t="s">
        <v>25</v>
      </c>
    </row>
    <row r="267" spans="1:2">
      <c r="A267" s="23">
        <v>182186</v>
      </c>
      <c r="B267" s="25" t="s">
        <v>70</v>
      </c>
    </row>
    <row r="268" spans="1:2">
      <c r="A268" s="23">
        <v>182187</v>
      </c>
      <c r="B268" s="25" t="s">
        <v>71</v>
      </c>
    </row>
    <row r="269" spans="1:2">
      <c r="A269" s="23">
        <v>182188</v>
      </c>
      <c r="B269" s="25" t="s">
        <v>25</v>
      </c>
    </row>
    <row r="270" spans="1:2">
      <c r="A270" s="23">
        <v>182189</v>
      </c>
      <c r="B270" s="25" t="s">
        <v>25</v>
      </c>
    </row>
    <row r="271" spans="1:2">
      <c r="A271" s="23">
        <v>182190</v>
      </c>
      <c r="B271" s="25" t="s">
        <v>25</v>
      </c>
    </row>
    <row r="272" spans="1:2">
      <c r="A272" s="23">
        <v>182191</v>
      </c>
      <c r="B272" s="25" t="s">
        <v>25</v>
      </c>
    </row>
    <row r="273" spans="1:2">
      <c r="A273" s="23">
        <v>182192</v>
      </c>
      <c r="B273" s="25" t="s">
        <v>25</v>
      </c>
    </row>
    <row r="274" spans="1:2">
      <c r="A274" s="23">
        <v>182193</v>
      </c>
      <c r="B274" s="25" t="s">
        <v>25</v>
      </c>
    </row>
    <row r="275" spans="1:2">
      <c r="A275" s="23">
        <v>182194</v>
      </c>
      <c r="B275" s="25" t="s">
        <v>72</v>
      </c>
    </row>
    <row r="276" spans="1:2">
      <c r="A276" s="23">
        <v>182195</v>
      </c>
      <c r="B276" s="25" t="s">
        <v>73</v>
      </c>
    </row>
    <row r="277" spans="1:2">
      <c r="A277" s="23">
        <v>182196</v>
      </c>
      <c r="B277" s="25" t="s">
        <v>74</v>
      </c>
    </row>
    <row r="278" spans="1:2">
      <c r="A278" s="23">
        <v>182197</v>
      </c>
      <c r="B278" s="25" t="s">
        <v>25</v>
      </c>
    </row>
    <row r="279" spans="1:2">
      <c r="A279" s="23">
        <v>182198</v>
      </c>
      <c r="B279" s="25" t="s">
        <v>25</v>
      </c>
    </row>
    <row r="280" spans="1:2">
      <c r="A280" s="23">
        <v>183130</v>
      </c>
      <c r="B280" s="25" t="s">
        <v>25</v>
      </c>
    </row>
    <row r="281" spans="1:2">
      <c r="A281" s="23">
        <v>183131</v>
      </c>
      <c r="B281" s="25" t="s">
        <v>25</v>
      </c>
    </row>
    <row r="282" spans="1:2">
      <c r="A282" s="23">
        <v>183132</v>
      </c>
      <c r="B282" s="25" t="s">
        <v>25</v>
      </c>
    </row>
    <row r="283" spans="1:2">
      <c r="A283" s="23">
        <v>183133</v>
      </c>
      <c r="B283" s="25" t="s">
        <v>25</v>
      </c>
    </row>
    <row r="284" spans="1:2">
      <c r="A284" s="23">
        <v>183134</v>
      </c>
      <c r="B284" s="25" t="s">
        <v>25</v>
      </c>
    </row>
    <row r="285" spans="1:2">
      <c r="A285" s="23">
        <v>183135</v>
      </c>
      <c r="B285" s="25" t="s">
        <v>25</v>
      </c>
    </row>
    <row r="286" spans="1:2">
      <c r="A286" s="23">
        <v>183136</v>
      </c>
      <c r="B286" s="25" t="s">
        <v>25</v>
      </c>
    </row>
    <row r="287" spans="1:2">
      <c r="A287" s="26">
        <v>183132</v>
      </c>
      <c r="B287" s="27" t="s">
        <v>25</v>
      </c>
    </row>
    <row r="288" spans="1:2">
      <c r="A288" s="26">
        <v>183133</v>
      </c>
      <c r="B288" s="27" t="s">
        <v>25</v>
      </c>
    </row>
    <row r="289" spans="1:2">
      <c r="A289" s="26">
        <v>183134</v>
      </c>
      <c r="B289" s="27" t="s">
        <v>25</v>
      </c>
    </row>
    <row r="290" spans="1:2">
      <c r="A290" s="26">
        <v>183135</v>
      </c>
      <c r="B290" s="27" t="s">
        <v>25</v>
      </c>
    </row>
    <row r="291" spans="1:2">
      <c r="A291" s="26">
        <v>183136</v>
      </c>
      <c r="B291" s="27" t="s">
        <v>25</v>
      </c>
    </row>
    <row r="292" spans="1:2">
      <c r="A292" s="26">
        <v>183137</v>
      </c>
      <c r="B292" s="27" t="s">
        <v>74</v>
      </c>
    </row>
    <row r="293" spans="1:2">
      <c r="A293" s="26">
        <v>183138</v>
      </c>
      <c r="B293" s="27" t="s">
        <v>25</v>
      </c>
    </row>
    <row r="294" spans="1:2">
      <c r="A294" s="26">
        <v>183139</v>
      </c>
      <c r="B294" s="27" t="s">
        <v>25</v>
      </c>
    </row>
    <row r="295" spans="1:2">
      <c r="A295" s="26">
        <v>183140</v>
      </c>
      <c r="B295" s="27" t="s">
        <v>25</v>
      </c>
    </row>
    <row r="296" spans="1:2">
      <c r="A296" s="26">
        <v>183141</v>
      </c>
      <c r="B296" s="27" t="s">
        <v>25</v>
      </c>
    </row>
    <row r="297" spans="1:2">
      <c r="A297" s="26">
        <v>183142</v>
      </c>
      <c r="B297" s="27" t="s">
        <v>25</v>
      </c>
    </row>
    <row r="298" spans="1:2">
      <c r="A298" s="26">
        <v>183143</v>
      </c>
      <c r="B298" s="27" t="s">
        <v>25</v>
      </c>
    </row>
    <row r="299" spans="1:2">
      <c r="A299" s="26">
        <v>183144</v>
      </c>
      <c r="B299" s="27" t="s">
        <v>74</v>
      </c>
    </row>
    <row r="300" spans="1:2">
      <c r="A300" s="26">
        <v>183145</v>
      </c>
      <c r="B300" s="27" t="s">
        <v>25</v>
      </c>
    </row>
    <row r="301" spans="1:2">
      <c r="A301" s="26">
        <v>183146</v>
      </c>
      <c r="B301" s="27" t="s">
        <v>25</v>
      </c>
    </row>
    <row r="302" spans="1:2">
      <c r="A302" s="26">
        <v>183147</v>
      </c>
      <c r="B302" s="27" t="s">
        <v>74</v>
      </c>
    </row>
    <row r="303" spans="1:2">
      <c r="A303" s="26">
        <v>183148</v>
      </c>
      <c r="B303" s="27" t="s">
        <v>25</v>
      </c>
    </row>
    <row r="304" spans="1:2">
      <c r="A304" s="26">
        <v>183149</v>
      </c>
      <c r="B304" s="27" t="s">
        <v>25</v>
      </c>
    </row>
    <row r="305" spans="1:2">
      <c r="A305" s="26">
        <v>183150</v>
      </c>
      <c r="B305" s="27" t="s">
        <v>25</v>
      </c>
    </row>
    <row r="306" spans="1:2">
      <c r="A306" s="26">
        <v>183151</v>
      </c>
      <c r="B306" s="27" t="s">
        <v>25</v>
      </c>
    </row>
    <row r="307" spans="1:2">
      <c r="A307" s="26">
        <v>183152</v>
      </c>
      <c r="B307" s="27" t="s">
        <v>25</v>
      </c>
    </row>
    <row r="308" spans="1:2">
      <c r="A308" s="26">
        <v>183153</v>
      </c>
      <c r="B308" s="27" t="s">
        <v>25</v>
      </c>
    </row>
    <row r="309" spans="1:2">
      <c r="A309" s="26">
        <v>183154</v>
      </c>
      <c r="B309" s="27" t="s">
        <v>25</v>
      </c>
    </row>
    <row r="310" spans="1:2">
      <c r="A310" s="26">
        <v>183155</v>
      </c>
      <c r="B310" s="27" t="s">
        <v>25</v>
      </c>
    </row>
    <row r="311" spans="1:2">
      <c r="A311" s="26">
        <v>183156</v>
      </c>
      <c r="B311" s="27" t="s">
        <v>74</v>
      </c>
    </row>
    <row r="312" spans="1:2">
      <c r="A312" s="26">
        <v>183157</v>
      </c>
      <c r="B312" s="27" t="s">
        <v>25</v>
      </c>
    </row>
    <row r="313" spans="1:2">
      <c r="A313" s="26">
        <v>183158</v>
      </c>
      <c r="B313" s="27" t="s">
        <v>25</v>
      </c>
    </row>
    <row r="314" spans="1:2">
      <c r="A314" s="26">
        <v>183159</v>
      </c>
      <c r="B314" s="27" t="s">
        <v>25</v>
      </c>
    </row>
    <row r="315" spans="1:2">
      <c r="A315" s="26">
        <v>183160</v>
      </c>
      <c r="B315" s="27" t="s">
        <v>74</v>
      </c>
    </row>
    <row r="316" spans="1:2">
      <c r="A316" s="26">
        <v>183161</v>
      </c>
      <c r="B316" s="27" t="s">
        <v>25</v>
      </c>
    </row>
    <row r="317" spans="1:2">
      <c r="A317" s="26">
        <v>183162</v>
      </c>
      <c r="B317" s="27" t="s">
        <v>25</v>
      </c>
    </row>
    <row r="318" spans="1:2">
      <c r="A318" s="26">
        <v>183163</v>
      </c>
      <c r="B318" s="27" t="s">
        <v>25</v>
      </c>
    </row>
    <row r="319" spans="1:2">
      <c r="A319" s="26">
        <v>183164</v>
      </c>
      <c r="B319" s="27" t="s">
        <v>74</v>
      </c>
    </row>
    <row r="320" spans="1:2">
      <c r="A320" s="26">
        <v>183165</v>
      </c>
      <c r="B320" s="27" t="s">
        <v>25</v>
      </c>
    </row>
    <row r="321" spans="1:2">
      <c r="A321" s="26">
        <v>183166</v>
      </c>
      <c r="B321" s="27" t="s">
        <v>25</v>
      </c>
    </row>
    <row r="322" spans="1:2">
      <c r="A322" s="26">
        <v>183167</v>
      </c>
      <c r="B322" s="27" t="s">
        <v>25</v>
      </c>
    </row>
    <row r="323" spans="1:2">
      <c r="A323" s="26">
        <v>183168</v>
      </c>
      <c r="B323" s="27" t="s">
        <v>74</v>
      </c>
    </row>
    <row r="324" spans="1:2">
      <c r="A324" s="26">
        <v>183169</v>
      </c>
      <c r="B324" s="27" t="s">
        <v>74</v>
      </c>
    </row>
    <row r="325" spans="1:2">
      <c r="A325" s="26">
        <v>183170</v>
      </c>
      <c r="B325" s="27" t="s">
        <v>25</v>
      </c>
    </row>
    <row r="326" spans="1:2">
      <c r="A326" s="26">
        <v>183171</v>
      </c>
      <c r="B326" s="27" t="s">
        <v>25</v>
      </c>
    </row>
    <row r="327" spans="1:2">
      <c r="A327" s="26">
        <v>183172</v>
      </c>
      <c r="B327" s="27" t="s">
        <v>25</v>
      </c>
    </row>
    <row r="328" spans="1:2">
      <c r="A328" s="26">
        <v>183173</v>
      </c>
      <c r="B328" s="27" t="s">
        <v>25</v>
      </c>
    </row>
    <row r="329" spans="1:2">
      <c r="A329" s="28">
        <v>183230</v>
      </c>
      <c r="B329" s="29" t="s">
        <v>25</v>
      </c>
    </row>
    <row r="330" spans="1:2">
      <c r="A330" s="28">
        <v>183231</v>
      </c>
      <c r="B330" s="29" t="s">
        <v>25</v>
      </c>
    </row>
    <row r="331" spans="1:2">
      <c r="A331" s="28">
        <v>183232</v>
      </c>
      <c r="B331" s="29" t="s">
        <v>25</v>
      </c>
    </row>
    <row r="332" spans="1:2">
      <c r="A332" s="28">
        <v>183233</v>
      </c>
      <c r="B332" s="29" t="s">
        <v>75</v>
      </c>
    </row>
    <row r="333" spans="1:2">
      <c r="A333" s="28">
        <v>183234</v>
      </c>
      <c r="B333" s="29" t="s">
        <v>25</v>
      </c>
    </row>
    <row r="334" spans="1:2">
      <c r="A334" s="28">
        <v>183235</v>
      </c>
      <c r="B334" s="29" t="s">
        <v>25</v>
      </c>
    </row>
    <row r="335" spans="1:2">
      <c r="A335" s="28">
        <v>183236</v>
      </c>
      <c r="B335" s="29" t="s">
        <v>76</v>
      </c>
    </row>
    <row r="336" spans="1:2">
      <c r="A336" s="28">
        <v>183237</v>
      </c>
      <c r="B336" s="29" t="s">
        <v>25</v>
      </c>
    </row>
    <row r="337" spans="1:2">
      <c r="A337" s="28">
        <v>183238</v>
      </c>
      <c r="B337" s="29" t="s">
        <v>77</v>
      </c>
    </row>
    <row r="338" spans="1:2">
      <c r="A338" s="28">
        <v>183239</v>
      </c>
      <c r="B338" s="29" t="s">
        <v>25</v>
      </c>
    </row>
    <row r="339" spans="1:2">
      <c r="A339" s="28">
        <v>183240</v>
      </c>
      <c r="B339" s="29" t="s">
        <v>25</v>
      </c>
    </row>
    <row r="340" spans="1:2">
      <c r="A340" s="28">
        <v>183241</v>
      </c>
      <c r="B340" s="29" t="s">
        <v>78</v>
      </c>
    </row>
    <row r="341" spans="1:2">
      <c r="A341" s="28">
        <v>183242</v>
      </c>
      <c r="B341" s="29" t="s">
        <v>25</v>
      </c>
    </row>
    <row r="342" spans="1:2">
      <c r="A342" s="28">
        <v>183243</v>
      </c>
      <c r="B342" s="29" t="s">
        <v>25</v>
      </c>
    </row>
    <row r="343" spans="1:2">
      <c r="A343" s="28">
        <v>183244</v>
      </c>
      <c r="B343" s="29" t="s">
        <v>25</v>
      </c>
    </row>
    <row r="344" spans="1:2">
      <c r="A344" s="28">
        <v>183245</v>
      </c>
      <c r="B344" s="29" t="s">
        <v>79</v>
      </c>
    </row>
    <row r="345" spans="1:2">
      <c r="A345" s="28">
        <v>183246</v>
      </c>
      <c r="B345" s="29" t="s">
        <v>25</v>
      </c>
    </row>
    <row r="346" spans="1:2">
      <c r="A346" s="28">
        <v>183247</v>
      </c>
      <c r="B346" s="29" t="s">
        <v>25</v>
      </c>
    </row>
    <row r="347" spans="1:2">
      <c r="A347" s="28">
        <v>183248</v>
      </c>
      <c r="B347" s="29" t="s">
        <v>25</v>
      </c>
    </row>
    <row r="348" spans="1:2">
      <c r="A348" s="28">
        <v>183249</v>
      </c>
      <c r="B348" s="29" t="s">
        <v>80</v>
      </c>
    </row>
    <row r="349" spans="1:2">
      <c r="A349" s="28">
        <v>183250</v>
      </c>
      <c r="B349" s="29" t="s">
        <v>25</v>
      </c>
    </row>
    <row r="350" spans="1:2">
      <c r="A350" s="28">
        <v>183251</v>
      </c>
      <c r="B350" s="29" t="s">
        <v>81</v>
      </c>
    </row>
    <row r="351" spans="1:2">
      <c r="A351" s="28">
        <v>183252</v>
      </c>
      <c r="B351" s="29" t="s">
        <v>25</v>
      </c>
    </row>
    <row r="352" spans="1:2">
      <c r="A352" s="28">
        <v>183253</v>
      </c>
      <c r="B352" s="29" t="s">
        <v>25</v>
      </c>
    </row>
    <row r="353" spans="1:2">
      <c r="A353" s="28">
        <v>183254</v>
      </c>
      <c r="B353" s="29" t="s">
        <v>25</v>
      </c>
    </row>
    <row r="354" spans="1:2">
      <c r="A354" s="28">
        <v>183255</v>
      </c>
      <c r="B354" s="29" t="s">
        <v>82</v>
      </c>
    </row>
    <row r="355" spans="1:2">
      <c r="A355" s="28">
        <v>183256</v>
      </c>
      <c r="B355" s="29" t="s">
        <v>25</v>
      </c>
    </row>
    <row r="356" spans="1:2">
      <c r="A356" s="28">
        <v>183257</v>
      </c>
      <c r="B356" s="29" t="s">
        <v>25</v>
      </c>
    </row>
    <row r="357" spans="1:2">
      <c r="A357" s="28">
        <v>183258</v>
      </c>
      <c r="B357" s="29" t="s">
        <v>83</v>
      </c>
    </row>
    <row r="358" spans="1:2">
      <c r="A358" s="28">
        <v>183259</v>
      </c>
      <c r="B358" s="29" t="s">
        <v>25</v>
      </c>
    </row>
    <row r="359" spans="1:2">
      <c r="A359" s="28">
        <v>183260</v>
      </c>
      <c r="B359" s="29" t="s">
        <v>84</v>
      </c>
    </row>
    <row r="360" spans="1:2">
      <c r="A360" s="28">
        <v>183261</v>
      </c>
      <c r="B360" s="29" t="s">
        <v>85</v>
      </c>
    </row>
    <row r="361" spans="1:2">
      <c r="A361" s="28">
        <v>183262</v>
      </c>
      <c r="B361" s="29" t="s">
        <v>25</v>
      </c>
    </row>
    <row r="362" spans="1:2">
      <c r="A362" s="28">
        <v>183263</v>
      </c>
      <c r="B362" s="29" t="s">
        <v>25</v>
      </c>
    </row>
    <row r="363" spans="1:2">
      <c r="A363" s="28">
        <v>183264</v>
      </c>
      <c r="B363" s="29" t="s">
        <v>25</v>
      </c>
    </row>
    <row r="364" spans="1:2">
      <c r="A364" s="28">
        <v>183265</v>
      </c>
      <c r="B364" s="29" t="s">
        <v>25</v>
      </c>
    </row>
    <row r="365" spans="1:2">
      <c r="A365" s="28">
        <v>183266</v>
      </c>
      <c r="B365" s="29" t="s">
        <v>86</v>
      </c>
    </row>
    <row r="366" spans="1:2">
      <c r="A366" s="28">
        <v>183267</v>
      </c>
      <c r="B366" s="29" t="s">
        <v>25</v>
      </c>
    </row>
    <row r="367" spans="1:2">
      <c r="A367" s="28">
        <v>183268</v>
      </c>
      <c r="B367" s="29" t="s">
        <v>87</v>
      </c>
    </row>
    <row r="368" spans="1:2">
      <c r="A368" s="28">
        <v>183269</v>
      </c>
      <c r="B368" s="29" t="s">
        <v>25</v>
      </c>
    </row>
    <row r="369" spans="1:2">
      <c r="A369" s="28">
        <v>183270</v>
      </c>
      <c r="B369" s="29" t="s">
        <v>88</v>
      </c>
    </row>
    <row r="370" spans="1:2">
      <c r="A370" s="28">
        <v>183271</v>
      </c>
      <c r="B370" s="29" t="s">
        <v>25</v>
      </c>
    </row>
    <row r="371" spans="1:2">
      <c r="A371" s="28">
        <v>183272</v>
      </c>
      <c r="B371" s="29" t="s">
        <v>25</v>
      </c>
    </row>
    <row r="372" spans="1:2">
      <c r="A372" s="28">
        <v>183273</v>
      </c>
      <c r="B372" s="29" t="s">
        <v>25</v>
      </c>
    </row>
    <row r="373" spans="1:2">
      <c r="A373" s="30">
        <v>189901</v>
      </c>
      <c r="B373" s="31" t="s">
        <v>25</v>
      </c>
    </row>
    <row r="374" spans="1:2">
      <c r="A374" s="12">
        <v>189902</v>
      </c>
      <c r="B374" s="13">
        <v>0</v>
      </c>
    </row>
    <row r="375" spans="1:2">
      <c r="A375" s="12">
        <v>189903</v>
      </c>
      <c r="B375" s="13" t="s">
        <v>25</v>
      </c>
    </row>
    <row r="376" spans="1:2">
      <c r="A376" s="32">
        <v>189904</v>
      </c>
      <c r="B376" s="13" t="s">
        <v>25</v>
      </c>
    </row>
    <row r="377" spans="1:2">
      <c r="A377" s="32">
        <v>189905</v>
      </c>
      <c r="B377" s="13" t="s">
        <v>25</v>
      </c>
    </row>
    <row r="378" spans="1:2">
      <c r="A378" s="32">
        <v>189906</v>
      </c>
      <c r="B378" s="13" t="s">
        <v>25</v>
      </c>
    </row>
    <row r="379" spans="1:2">
      <c r="A379" s="32">
        <v>189907</v>
      </c>
      <c r="B379" s="13" t="s">
        <v>25</v>
      </c>
    </row>
    <row r="380" spans="1:2">
      <c r="A380" s="32">
        <v>189908</v>
      </c>
      <c r="B380" s="13" t="s">
        <v>25</v>
      </c>
    </row>
    <row r="381" spans="1:2">
      <c r="A381" s="32">
        <v>189909</v>
      </c>
      <c r="B381" s="13" t="s">
        <v>25</v>
      </c>
    </row>
    <row r="382" spans="1:2">
      <c r="A382" s="32">
        <v>189910</v>
      </c>
      <c r="B382" s="13" t="s">
        <v>25</v>
      </c>
    </row>
    <row r="383" spans="1:2">
      <c r="A383" s="14">
        <v>189911</v>
      </c>
      <c r="B383" s="33" t="s">
        <v>25</v>
      </c>
    </row>
    <row r="384" spans="1:2">
      <c r="A384" s="14">
        <v>189912</v>
      </c>
      <c r="B384" s="33" t="s">
        <v>25</v>
      </c>
    </row>
    <row r="385" spans="1:2">
      <c r="A385" s="14">
        <v>189913</v>
      </c>
      <c r="B385" s="33" t="s">
        <v>25</v>
      </c>
    </row>
    <row r="386" spans="1:2">
      <c r="A386" s="14">
        <v>189914</v>
      </c>
      <c r="B386" s="33" t="s">
        <v>25</v>
      </c>
    </row>
    <row r="387" spans="1:2">
      <c r="A387" s="14">
        <v>189915</v>
      </c>
      <c r="B387" s="33" t="s">
        <v>25</v>
      </c>
    </row>
    <row r="388" spans="1:2">
      <c r="A388" s="14">
        <v>189916</v>
      </c>
      <c r="B388" s="33" t="s">
        <v>25</v>
      </c>
    </row>
    <row r="389" spans="1:2">
      <c r="A389" s="14">
        <v>189917</v>
      </c>
      <c r="B389" s="33" t="s">
        <v>25</v>
      </c>
    </row>
    <row r="390" spans="1:2">
      <c r="A390" s="14">
        <v>189918</v>
      </c>
      <c r="B390" s="33" t="s">
        <v>25</v>
      </c>
    </row>
    <row r="391" spans="1:2">
      <c r="A391" s="34">
        <v>500101</v>
      </c>
      <c r="B391" s="35" t="s">
        <v>25</v>
      </c>
    </row>
    <row r="392" spans="1:2">
      <c r="A392" s="34">
        <v>500102</v>
      </c>
      <c r="B392" s="35" t="s">
        <v>25</v>
      </c>
    </row>
    <row r="393" spans="1:2">
      <c r="A393" s="34">
        <v>500103</v>
      </c>
      <c r="B393" s="35" t="s">
        <v>25</v>
      </c>
    </row>
    <row r="394" spans="1:2">
      <c r="A394" s="34">
        <v>500104</v>
      </c>
      <c r="B394" s="35" t="s">
        <v>25</v>
      </c>
    </row>
    <row r="395" spans="1:2">
      <c r="A395" s="34">
        <v>500105</v>
      </c>
      <c r="B395" s="35" t="s">
        <v>25</v>
      </c>
    </row>
    <row r="396" spans="1:2">
      <c r="A396" s="34">
        <v>500106</v>
      </c>
      <c r="B396" s="35" t="s">
        <v>25</v>
      </c>
    </row>
    <row r="397" spans="1:2">
      <c r="A397" s="36">
        <v>500201</v>
      </c>
      <c r="B397" s="37" t="s">
        <v>25</v>
      </c>
    </row>
    <row r="398" spans="1:2">
      <c r="A398" s="36">
        <v>500202</v>
      </c>
      <c r="B398" s="37" t="s">
        <v>25</v>
      </c>
    </row>
    <row r="399" spans="1:2">
      <c r="A399" s="36">
        <v>500203</v>
      </c>
      <c r="B399" s="37" t="s">
        <v>25</v>
      </c>
    </row>
    <row r="400" spans="1:2">
      <c r="A400" s="34">
        <v>500301</v>
      </c>
      <c r="B400" s="38" t="s">
        <v>25</v>
      </c>
    </row>
    <row r="401" spans="1:2">
      <c r="A401" s="34">
        <v>500302</v>
      </c>
      <c r="B401" s="38" t="s">
        <v>25</v>
      </c>
    </row>
    <row r="402" spans="1:2">
      <c r="A402" s="34">
        <v>500303</v>
      </c>
      <c r="B402" s="38" t="s">
        <v>25</v>
      </c>
    </row>
    <row r="403" spans="1:2">
      <c r="A403" s="34">
        <v>500304</v>
      </c>
      <c r="B403" s="38" t="s">
        <v>25</v>
      </c>
    </row>
    <row r="404" spans="1:2">
      <c r="A404" s="34">
        <v>500305</v>
      </c>
      <c r="B404" s="38" t="s">
        <v>25</v>
      </c>
    </row>
    <row r="405" spans="1:2">
      <c r="A405" s="34">
        <v>500306</v>
      </c>
      <c r="B405" s="38" t="s">
        <v>25</v>
      </c>
    </row>
    <row r="406" spans="1:2">
      <c r="A406" s="36">
        <v>500501</v>
      </c>
      <c r="B406" s="37" t="s">
        <v>25</v>
      </c>
    </row>
    <row r="407" spans="1:2">
      <c r="A407" s="36">
        <v>500502</v>
      </c>
      <c r="B407" s="37" t="s">
        <v>25</v>
      </c>
    </row>
    <row r="408" spans="1:2">
      <c r="A408" s="36">
        <v>500503</v>
      </c>
      <c r="B408" s="37" t="s">
        <v>25</v>
      </c>
    </row>
    <row r="409" spans="1:2">
      <c r="A409" s="36">
        <v>500504</v>
      </c>
      <c r="B409" s="37" t="s">
        <v>25</v>
      </c>
    </row>
    <row r="410" spans="1:2">
      <c r="A410" s="36">
        <v>500505</v>
      </c>
      <c r="B410" s="37" t="s">
        <v>25</v>
      </c>
    </row>
    <row r="411" spans="1:2">
      <c r="A411" s="39">
        <v>500602</v>
      </c>
      <c r="B411" s="35" t="s">
        <v>25</v>
      </c>
    </row>
    <row r="412" spans="1:2">
      <c r="A412" s="39">
        <v>500603</v>
      </c>
      <c r="B412" s="35" t="s">
        <v>25</v>
      </c>
    </row>
    <row r="413" spans="1:2">
      <c r="A413" s="39">
        <v>500604</v>
      </c>
      <c r="B413" s="35" t="s">
        <v>25</v>
      </c>
    </row>
    <row r="414" spans="1:2">
      <c r="A414" s="39">
        <v>500701</v>
      </c>
      <c r="B414" s="38" t="s">
        <v>25</v>
      </c>
    </row>
    <row r="415" spans="1:2">
      <c r="A415" s="39">
        <v>500702</v>
      </c>
      <c r="B415" s="38" t="s">
        <v>25</v>
      </c>
    </row>
    <row r="416" spans="1:2">
      <c r="A416" s="36">
        <v>500801</v>
      </c>
      <c r="B416" s="37" t="s">
        <v>25</v>
      </c>
    </row>
    <row r="417" spans="1:2">
      <c r="A417" s="39">
        <v>501001</v>
      </c>
      <c r="B417" s="35" t="s">
        <v>25</v>
      </c>
    </row>
    <row r="418" spans="1:2">
      <c r="A418" s="36">
        <v>501101</v>
      </c>
      <c r="B418" s="37" t="s">
        <v>25</v>
      </c>
    </row>
    <row r="419" spans="1:2">
      <c r="A419" s="36">
        <v>501102</v>
      </c>
      <c r="B419" s="37" t="s">
        <v>25</v>
      </c>
    </row>
    <row r="420" spans="1:2">
      <c r="A420" s="36">
        <v>501103</v>
      </c>
      <c r="B420" s="37" t="s">
        <v>25</v>
      </c>
    </row>
    <row r="421" spans="1:2">
      <c r="A421" s="34">
        <v>600001</v>
      </c>
      <c r="B421" s="35" t="s">
        <v>25</v>
      </c>
    </row>
    <row r="422" spans="1:2">
      <c r="A422" s="34">
        <v>600002</v>
      </c>
      <c r="B422" s="35" t="s">
        <v>25</v>
      </c>
    </row>
    <row r="423" spans="1:2">
      <c r="A423" s="34">
        <v>600003</v>
      </c>
      <c r="B423" s="35" t="s">
        <v>25</v>
      </c>
    </row>
    <row r="424" spans="1:2">
      <c r="A424" s="34">
        <v>600004</v>
      </c>
      <c r="B424" s="35" t="s">
        <v>25</v>
      </c>
    </row>
    <row r="425" spans="1:2">
      <c r="A425" s="34">
        <v>600005</v>
      </c>
      <c r="B425" s="35" t="s">
        <v>89</v>
      </c>
    </row>
    <row r="426" spans="1:2">
      <c r="A426" s="34">
        <v>600006</v>
      </c>
      <c r="B426" s="35" t="s">
        <v>25</v>
      </c>
    </row>
    <row r="427" spans="1:2">
      <c r="A427" s="34">
        <v>600007</v>
      </c>
      <c r="B427" s="35" t="s">
        <v>25</v>
      </c>
    </row>
    <row r="428" spans="1:2">
      <c r="A428" s="34">
        <v>600008</v>
      </c>
      <c r="B428" s="35" t="s">
        <v>90</v>
      </c>
    </row>
    <row r="429" spans="1:2">
      <c r="A429" s="34">
        <v>600009</v>
      </c>
      <c r="B429" s="35" t="s">
        <v>25</v>
      </c>
    </row>
    <row r="430" spans="1:2">
      <c r="A430" s="34">
        <v>600010</v>
      </c>
      <c r="B430" s="38" t="s">
        <v>25</v>
      </c>
    </row>
    <row r="431" spans="1:2">
      <c r="A431" s="34">
        <v>600011</v>
      </c>
      <c r="B431" s="38" t="s">
        <v>25</v>
      </c>
    </row>
    <row r="432" spans="1:2">
      <c r="A432" s="34">
        <v>600012</v>
      </c>
      <c r="B432" s="38" t="s">
        <v>91</v>
      </c>
    </row>
    <row r="433" spans="1:2">
      <c r="A433" s="34">
        <v>600013</v>
      </c>
      <c r="B433" s="38" t="s">
        <v>25</v>
      </c>
    </row>
    <row r="434" spans="1:2">
      <c r="A434" s="34">
        <v>600014</v>
      </c>
      <c r="B434" s="38" t="s">
        <v>25</v>
      </c>
    </row>
    <row r="435" spans="1:2">
      <c r="A435" s="34">
        <v>600015</v>
      </c>
      <c r="B435" s="38" t="s">
        <v>25</v>
      </c>
    </row>
    <row r="436" spans="1:2">
      <c r="A436" s="34">
        <v>600016</v>
      </c>
      <c r="B436" s="38" t="s">
        <v>92</v>
      </c>
    </row>
    <row r="437" spans="1:2">
      <c r="A437" s="34">
        <v>600017</v>
      </c>
      <c r="B437" s="35" t="s">
        <v>25</v>
      </c>
    </row>
    <row r="438" spans="1:2">
      <c r="A438" s="34">
        <v>600018</v>
      </c>
      <c r="B438" s="35" t="s">
        <v>25</v>
      </c>
    </row>
    <row r="439" spans="1:2">
      <c r="A439" s="34">
        <v>600019</v>
      </c>
      <c r="B439" s="35" t="s">
        <v>25</v>
      </c>
    </row>
    <row r="440" spans="1:2">
      <c r="A440" s="34">
        <v>600020</v>
      </c>
      <c r="B440" s="35" t="s">
        <v>93</v>
      </c>
    </row>
    <row r="441" spans="1:2">
      <c r="A441" s="34">
        <v>600021</v>
      </c>
      <c r="B441" s="35" t="s">
        <v>25</v>
      </c>
    </row>
    <row r="442" spans="1:2">
      <c r="A442" s="34">
        <v>600022</v>
      </c>
      <c r="B442" s="35" t="s">
        <v>94</v>
      </c>
    </row>
    <row r="443" spans="1:2">
      <c r="A443" s="34">
        <v>600023</v>
      </c>
      <c r="B443" s="35" t="s">
        <v>25</v>
      </c>
    </row>
    <row r="444" spans="1:2">
      <c r="A444" s="34">
        <v>600024</v>
      </c>
      <c r="B444" s="38" t="s">
        <v>25</v>
      </c>
    </row>
    <row r="445" spans="1:2">
      <c r="A445" s="34">
        <v>600025</v>
      </c>
      <c r="B445" s="38" t="s">
        <v>25</v>
      </c>
    </row>
    <row r="446" spans="1:2">
      <c r="A446" s="34">
        <v>600026</v>
      </c>
      <c r="B446" s="38" t="s">
        <v>25</v>
      </c>
    </row>
    <row r="447" spans="1:2">
      <c r="A447" s="34">
        <v>600027</v>
      </c>
      <c r="B447" s="38" t="s">
        <v>95</v>
      </c>
    </row>
    <row r="448" spans="1:2">
      <c r="A448" s="34">
        <v>600028</v>
      </c>
      <c r="B448" s="38" t="s">
        <v>25</v>
      </c>
    </row>
    <row r="449" spans="1:2">
      <c r="A449" s="34">
        <v>600029</v>
      </c>
      <c r="B449" s="38" t="s">
        <v>25</v>
      </c>
    </row>
    <row r="450" spans="1:2">
      <c r="A450" s="34">
        <v>600030</v>
      </c>
      <c r="B450" s="38" t="s">
        <v>25</v>
      </c>
    </row>
    <row r="451" spans="1:2">
      <c r="A451" s="34">
        <v>600031</v>
      </c>
      <c r="B451" s="38" t="s">
        <v>25</v>
      </c>
    </row>
    <row r="452" spans="1:2">
      <c r="A452" s="34">
        <v>600032</v>
      </c>
      <c r="B452" s="35" t="s">
        <v>25</v>
      </c>
    </row>
    <row r="453" spans="1:2">
      <c r="A453" s="34">
        <v>600033</v>
      </c>
      <c r="B453" s="35" t="s">
        <v>25</v>
      </c>
    </row>
    <row r="454" spans="1:2">
      <c r="A454" s="34">
        <v>600034</v>
      </c>
      <c r="B454" s="35" t="s">
        <v>25</v>
      </c>
    </row>
    <row r="455" spans="1:2">
      <c r="A455" s="34">
        <v>600035</v>
      </c>
      <c r="B455" s="35" t="s">
        <v>25</v>
      </c>
    </row>
    <row r="456" spans="1:2">
      <c r="A456" s="34">
        <v>600036</v>
      </c>
      <c r="B456" s="35" t="s">
        <v>25</v>
      </c>
    </row>
    <row r="457" spans="1:2">
      <c r="A457" s="34">
        <v>600037</v>
      </c>
      <c r="B457" s="35" t="s">
        <v>25</v>
      </c>
    </row>
    <row r="458" spans="1:2">
      <c r="A458" s="34">
        <v>600038</v>
      </c>
      <c r="B458" s="35" t="s">
        <v>96</v>
      </c>
    </row>
    <row r="459" spans="1:2">
      <c r="A459" s="34">
        <v>600039</v>
      </c>
      <c r="B459" s="35" t="s">
        <v>25</v>
      </c>
    </row>
    <row r="460" spans="1:2">
      <c r="A460" s="34">
        <v>600040</v>
      </c>
      <c r="B460" s="35" t="s">
        <v>25</v>
      </c>
    </row>
    <row r="461" spans="1:2">
      <c r="A461" s="34">
        <v>600041</v>
      </c>
      <c r="B461" s="35" t="s">
        <v>25</v>
      </c>
    </row>
    <row r="462" spans="1:2">
      <c r="A462" s="34">
        <v>600042</v>
      </c>
      <c r="B462" s="35" t="s">
        <v>25</v>
      </c>
    </row>
  </sheetData>
  <pageMargins left="0.699305555555556" right="0.699305555555556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J152"/>
  <sheetViews>
    <sheetView workbookViewId="0">
      <selection activeCell="J11" sqref="J11"/>
    </sheetView>
  </sheetViews>
  <sheetFormatPr defaultColWidth="9" defaultRowHeight="14.25"/>
  <sheetData>
    <row r="1" spans="1:3">
      <c r="A1" s="2" t="s">
        <v>23</v>
      </c>
      <c r="B1" s="2" t="s">
        <v>97</v>
      </c>
      <c r="C1" s="2" t="s">
        <v>98</v>
      </c>
    </row>
    <row r="2" spans="1:4">
      <c r="A2" s="2">
        <v>0</v>
      </c>
      <c r="B2" s="2">
        <v>20</v>
      </c>
      <c r="C2" s="6">
        <f>SUM($B$2:B2)</f>
        <v>20</v>
      </c>
      <c r="D2">
        <v>0</v>
      </c>
    </row>
    <row r="3" spans="1:4">
      <c r="A3">
        <v>1</v>
      </c>
      <c r="B3" s="7">
        <v>70</v>
      </c>
      <c r="C3" s="6">
        <f>SUM($B$2:B3)</f>
        <v>90</v>
      </c>
      <c r="D3">
        <v>1</v>
      </c>
    </row>
    <row r="4" spans="1:4">
      <c r="A4">
        <v>2</v>
      </c>
      <c r="B4" s="7">
        <v>220</v>
      </c>
      <c r="C4" s="6">
        <f>SUM($B$2:B4)</f>
        <v>310</v>
      </c>
      <c r="D4">
        <v>2</v>
      </c>
    </row>
    <row r="5" spans="1:4">
      <c r="A5">
        <v>3</v>
      </c>
      <c r="B5" s="7">
        <v>470</v>
      </c>
      <c r="C5" s="6">
        <f>SUM($B$2:B5)</f>
        <v>780</v>
      </c>
      <c r="D5">
        <v>3</v>
      </c>
    </row>
    <row r="6" spans="1:4">
      <c r="A6">
        <v>4</v>
      </c>
      <c r="B6" s="7">
        <v>820</v>
      </c>
      <c r="C6" s="6">
        <f>SUM($B$2:B6)</f>
        <v>1600</v>
      </c>
      <c r="D6">
        <v>4</v>
      </c>
    </row>
    <row r="7" spans="1:4">
      <c r="A7">
        <v>5</v>
      </c>
      <c r="B7" s="7">
        <v>1270</v>
      </c>
      <c r="C7" s="6">
        <f>SUM($B$2:B7)</f>
        <v>2870</v>
      </c>
      <c r="D7">
        <v>5</v>
      </c>
    </row>
    <row r="8" spans="1:10">
      <c r="A8">
        <v>6</v>
      </c>
      <c r="B8" s="7">
        <v>1820</v>
      </c>
      <c r="C8" s="6">
        <f>SUM($B$2:B8)</f>
        <v>4690</v>
      </c>
      <c r="D8">
        <v>6</v>
      </c>
      <c r="J8">
        <v>7160</v>
      </c>
    </row>
    <row r="9" spans="1:10">
      <c r="A9">
        <v>7</v>
      </c>
      <c r="B9" s="7">
        <v>2470</v>
      </c>
      <c r="C9" s="6">
        <f>SUM($B$2:B9)</f>
        <v>7160</v>
      </c>
      <c r="D9">
        <v>7</v>
      </c>
      <c r="H9">
        <v>44150</v>
      </c>
      <c r="J9">
        <v>67300</v>
      </c>
    </row>
    <row r="10" spans="1:10">
      <c r="A10">
        <v>8</v>
      </c>
      <c r="B10" s="7">
        <v>3220</v>
      </c>
      <c r="C10" s="2">
        <f>SUM($B$2:B10)</f>
        <v>10380</v>
      </c>
      <c r="D10">
        <v>8</v>
      </c>
      <c r="J10">
        <f>J8+J9</f>
        <v>74460</v>
      </c>
    </row>
    <row r="11" spans="1:4">
      <c r="A11">
        <v>9</v>
      </c>
      <c r="B11" s="7">
        <v>4070</v>
      </c>
      <c r="C11" s="2">
        <f>SUM($B$2:B11)</f>
        <v>14450</v>
      </c>
      <c r="D11">
        <v>9</v>
      </c>
    </row>
    <row r="12" spans="1:4">
      <c r="A12">
        <v>10</v>
      </c>
      <c r="B12" s="7">
        <v>5020</v>
      </c>
      <c r="C12" s="2">
        <f>SUM($B$2:B12)</f>
        <v>19470</v>
      </c>
      <c r="D12">
        <v>10</v>
      </c>
    </row>
    <row r="13" spans="1:4">
      <c r="A13">
        <v>11</v>
      </c>
      <c r="B13" s="7">
        <v>6070</v>
      </c>
      <c r="C13" s="2">
        <f>SUM($B$2:B13)</f>
        <v>25540</v>
      </c>
      <c r="D13">
        <v>11</v>
      </c>
    </row>
    <row r="14" spans="1:4">
      <c r="A14">
        <v>12</v>
      </c>
      <c r="B14" s="7">
        <v>7220</v>
      </c>
      <c r="C14" s="2">
        <f>SUM($B$2:B14)</f>
        <v>32760</v>
      </c>
      <c r="D14">
        <v>12</v>
      </c>
    </row>
    <row r="15" spans="1:4">
      <c r="A15">
        <v>13</v>
      </c>
      <c r="B15" s="7">
        <v>8470</v>
      </c>
      <c r="C15" s="2">
        <f>SUM($B$2:B15)</f>
        <v>41230</v>
      </c>
      <c r="D15">
        <v>13</v>
      </c>
    </row>
    <row r="16" spans="1:4">
      <c r="A16">
        <v>14</v>
      </c>
      <c r="B16" s="7">
        <v>9820</v>
      </c>
      <c r="C16" s="2">
        <f>SUM($B$2:B16)</f>
        <v>51050</v>
      </c>
      <c r="D16">
        <v>14</v>
      </c>
    </row>
    <row r="17" spans="1:4">
      <c r="A17">
        <v>15</v>
      </c>
      <c r="B17" s="7">
        <v>11270</v>
      </c>
      <c r="C17" s="2">
        <f>SUM($B$2:B17)</f>
        <v>62320</v>
      </c>
      <c r="D17">
        <v>15</v>
      </c>
    </row>
    <row r="18" spans="1:4">
      <c r="A18">
        <v>16</v>
      </c>
      <c r="B18" s="7">
        <v>12820</v>
      </c>
      <c r="C18" s="2">
        <f>SUM($B$2:B18)</f>
        <v>75140</v>
      </c>
      <c r="D18">
        <v>16</v>
      </c>
    </row>
    <row r="19" spans="1:4">
      <c r="A19">
        <v>17</v>
      </c>
      <c r="B19" s="7">
        <v>14470</v>
      </c>
      <c r="C19" s="2">
        <f>SUM($B$2:B19)</f>
        <v>89610</v>
      </c>
      <c r="D19">
        <v>17</v>
      </c>
    </row>
    <row r="20" spans="1:4">
      <c r="A20">
        <v>18</v>
      </c>
      <c r="B20" s="7">
        <v>16220</v>
      </c>
      <c r="C20" s="2">
        <f>SUM($B$2:B20)</f>
        <v>105830</v>
      </c>
      <c r="D20">
        <v>18</v>
      </c>
    </row>
    <row r="21" spans="1:4">
      <c r="A21">
        <v>19</v>
      </c>
      <c r="B21" s="7">
        <v>18070</v>
      </c>
      <c r="C21" s="2">
        <f>SUM($B$2:B21)</f>
        <v>123900</v>
      </c>
      <c r="D21">
        <v>19</v>
      </c>
    </row>
    <row r="22" spans="1:4">
      <c r="A22">
        <v>20</v>
      </c>
      <c r="B22" s="7">
        <v>20020</v>
      </c>
      <c r="C22" s="2">
        <f>SUM($B$2:B22)</f>
        <v>143920</v>
      </c>
      <c r="D22">
        <v>20</v>
      </c>
    </row>
    <row r="23" spans="1:4">
      <c r="A23">
        <v>21</v>
      </c>
      <c r="B23" s="7">
        <v>22070</v>
      </c>
      <c r="C23" s="2">
        <f>SUM($B$2:B23)</f>
        <v>165990</v>
      </c>
      <c r="D23">
        <v>21</v>
      </c>
    </row>
    <row r="24" spans="1:4">
      <c r="A24">
        <v>22</v>
      </c>
      <c r="B24" s="7">
        <v>24220</v>
      </c>
      <c r="C24" s="2">
        <f>SUM($B$2:B24)</f>
        <v>190210</v>
      </c>
      <c r="D24">
        <v>22</v>
      </c>
    </row>
    <row r="25" spans="1:4">
      <c r="A25">
        <v>23</v>
      </c>
      <c r="B25" s="7">
        <v>26470</v>
      </c>
      <c r="C25" s="2">
        <f>SUM($B$2:B25)</f>
        <v>216680</v>
      </c>
      <c r="D25">
        <v>23</v>
      </c>
    </row>
    <row r="26" spans="1:4">
      <c r="A26">
        <v>24</v>
      </c>
      <c r="B26" s="7">
        <v>28820</v>
      </c>
      <c r="C26" s="2">
        <f>SUM($B$2:B26)</f>
        <v>245500</v>
      </c>
      <c r="D26">
        <v>24</v>
      </c>
    </row>
    <row r="27" spans="1:4">
      <c r="A27">
        <v>25</v>
      </c>
      <c r="B27" s="7">
        <v>31270</v>
      </c>
      <c r="C27" s="2">
        <f>SUM($B$2:B27)</f>
        <v>276770</v>
      </c>
      <c r="D27">
        <v>25</v>
      </c>
    </row>
    <row r="28" spans="1:4">
      <c r="A28">
        <v>26</v>
      </c>
      <c r="B28" s="7">
        <v>33820</v>
      </c>
      <c r="C28" s="2">
        <f>SUM($B$2:B28)</f>
        <v>310590</v>
      </c>
      <c r="D28">
        <v>26</v>
      </c>
    </row>
    <row r="29" spans="1:4">
      <c r="A29">
        <v>27</v>
      </c>
      <c r="B29" s="7">
        <v>36470</v>
      </c>
      <c r="C29" s="2">
        <f>SUM($B$2:B29)</f>
        <v>347060</v>
      </c>
      <c r="D29">
        <v>27</v>
      </c>
    </row>
    <row r="30" spans="1:4">
      <c r="A30">
        <v>28</v>
      </c>
      <c r="B30" s="7">
        <v>39220</v>
      </c>
      <c r="C30" s="2">
        <f>SUM($B$2:B30)</f>
        <v>386280</v>
      </c>
      <c r="D30">
        <v>28</v>
      </c>
    </row>
    <row r="31" spans="1:4">
      <c r="A31">
        <v>29</v>
      </c>
      <c r="B31" s="7">
        <v>42070</v>
      </c>
      <c r="C31" s="2">
        <f>SUM($B$2:B31)</f>
        <v>428350</v>
      </c>
      <c r="D31">
        <v>29</v>
      </c>
    </row>
    <row r="32" spans="1:4">
      <c r="A32">
        <v>30</v>
      </c>
      <c r="B32" s="7">
        <v>45020</v>
      </c>
      <c r="C32" s="2">
        <f>SUM($B$2:B32)</f>
        <v>473370</v>
      </c>
      <c r="D32">
        <v>30</v>
      </c>
    </row>
    <row r="33" spans="1:4">
      <c r="A33">
        <v>31</v>
      </c>
      <c r="B33" s="7">
        <v>48070</v>
      </c>
      <c r="C33" s="2">
        <f>SUM($B$2:B33)</f>
        <v>521440</v>
      </c>
      <c r="D33">
        <v>31</v>
      </c>
    </row>
    <row r="34" spans="1:4">
      <c r="A34">
        <v>32</v>
      </c>
      <c r="B34" s="7">
        <v>51220</v>
      </c>
      <c r="C34" s="2">
        <f>SUM($B$2:B34)</f>
        <v>572660</v>
      </c>
      <c r="D34">
        <v>32</v>
      </c>
    </row>
    <row r="35" spans="1:4">
      <c r="A35">
        <v>33</v>
      </c>
      <c r="B35" s="7">
        <v>54470</v>
      </c>
      <c r="C35" s="2">
        <f>SUM($B$2:B35)</f>
        <v>627130</v>
      </c>
      <c r="D35">
        <v>33</v>
      </c>
    </row>
    <row r="36" spans="1:4">
      <c r="A36">
        <v>34</v>
      </c>
      <c r="B36" s="7">
        <v>57820</v>
      </c>
      <c r="C36" s="2">
        <f>SUM($B$2:B36)</f>
        <v>684950</v>
      </c>
      <c r="D36">
        <v>34</v>
      </c>
    </row>
    <row r="37" spans="1:4">
      <c r="A37">
        <v>35</v>
      </c>
      <c r="B37" s="7">
        <v>61270</v>
      </c>
      <c r="C37" s="2">
        <f>SUM($B$2:B37)</f>
        <v>746220</v>
      </c>
      <c r="D37">
        <v>35</v>
      </c>
    </row>
    <row r="38" spans="1:4">
      <c r="A38">
        <v>36</v>
      </c>
      <c r="B38" s="7">
        <v>64820</v>
      </c>
      <c r="C38" s="2">
        <f>SUM($B$2:B38)</f>
        <v>811040</v>
      </c>
      <c r="D38">
        <v>36</v>
      </c>
    </row>
    <row r="39" spans="1:4">
      <c r="A39">
        <v>37</v>
      </c>
      <c r="B39" s="7">
        <v>68470</v>
      </c>
      <c r="C39" s="2">
        <f>SUM($B$2:B39)</f>
        <v>879510</v>
      </c>
      <c r="D39">
        <v>37</v>
      </c>
    </row>
    <row r="40" spans="1:4">
      <c r="A40">
        <v>38</v>
      </c>
      <c r="B40" s="7">
        <v>72220</v>
      </c>
      <c r="C40" s="2">
        <f>SUM($B$2:B40)</f>
        <v>951730</v>
      </c>
      <c r="D40">
        <v>38</v>
      </c>
    </row>
    <row r="41" spans="1:4">
      <c r="A41">
        <v>39</v>
      </c>
      <c r="B41" s="7">
        <v>76070</v>
      </c>
      <c r="C41" s="2">
        <f>SUM($B$2:B41)</f>
        <v>1027800</v>
      </c>
      <c r="D41">
        <v>39</v>
      </c>
    </row>
    <row r="42" spans="1:4">
      <c r="A42">
        <v>40</v>
      </c>
      <c r="B42" s="7">
        <v>80020</v>
      </c>
      <c r="C42" s="2">
        <f>SUM($B$2:B42)</f>
        <v>1107820</v>
      </c>
      <c r="D42">
        <v>40</v>
      </c>
    </row>
    <row r="43" spans="1:4">
      <c r="A43">
        <v>41</v>
      </c>
      <c r="B43" s="7">
        <v>84070</v>
      </c>
      <c r="C43" s="2">
        <f>SUM($B$2:B43)</f>
        <v>1191890</v>
      </c>
      <c r="D43">
        <v>41</v>
      </c>
    </row>
    <row r="44" spans="1:4">
      <c r="A44">
        <v>42</v>
      </c>
      <c r="B44" s="7">
        <v>88220</v>
      </c>
      <c r="C44" s="2">
        <f>SUM($B$2:B44)</f>
        <v>1280110</v>
      </c>
      <c r="D44">
        <v>42</v>
      </c>
    </row>
    <row r="45" spans="1:4">
      <c r="A45">
        <v>43</v>
      </c>
      <c r="B45" s="7">
        <v>92470</v>
      </c>
      <c r="C45" s="2">
        <f>SUM($B$2:B45)</f>
        <v>1372580</v>
      </c>
      <c r="D45">
        <v>43</v>
      </c>
    </row>
    <row r="46" spans="1:4">
      <c r="A46">
        <v>44</v>
      </c>
      <c r="B46" s="7">
        <v>96820</v>
      </c>
      <c r="C46" s="2">
        <f>SUM($B$2:B46)</f>
        <v>1469400</v>
      </c>
      <c r="D46">
        <v>44</v>
      </c>
    </row>
    <row r="47" spans="1:4">
      <c r="A47">
        <v>45</v>
      </c>
      <c r="B47" s="7">
        <v>101270</v>
      </c>
      <c r="C47" s="2">
        <f>SUM($B$2:B47)</f>
        <v>1570670</v>
      </c>
      <c r="D47">
        <v>45</v>
      </c>
    </row>
    <row r="48" spans="1:4">
      <c r="A48">
        <v>46</v>
      </c>
      <c r="B48" s="7">
        <v>105820</v>
      </c>
      <c r="C48" s="2">
        <f>SUM($B$2:B48)</f>
        <v>1676490</v>
      </c>
      <c r="D48">
        <v>46</v>
      </c>
    </row>
    <row r="49" spans="1:4">
      <c r="A49">
        <v>47</v>
      </c>
      <c r="B49" s="7">
        <v>110470</v>
      </c>
      <c r="C49" s="2">
        <f>SUM($B$2:B49)</f>
        <v>1786960</v>
      </c>
      <c r="D49">
        <v>47</v>
      </c>
    </row>
    <row r="50" spans="1:4">
      <c r="A50">
        <v>48</v>
      </c>
      <c r="B50" s="7">
        <v>115220</v>
      </c>
      <c r="C50" s="2">
        <f>SUM($B$2:B50)</f>
        <v>1902180</v>
      </c>
      <c r="D50">
        <v>48</v>
      </c>
    </row>
    <row r="51" spans="1:4">
      <c r="A51">
        <v>49</v>
      </c>
      <c r="B51" s="7">
        <v>120070</v>
      </c>
      <c r="C51" s="2">
        <f>SUM($B$2:B51)</f>
        <v>2022250</v>
      </c>
      <c r="D51">
        <v>49</v>
      </c>
    </row>
    <row r="52" spans="1:4">
      <c r="A52">
        <v>50</v>
      </c>
      <c r="B52" s="7">
        <v>125020</v>
      </c>
      <c r="C52" s="2">
        <f>SUM($B$2:B52)</f>
        <v>2147270</v>
      </c>
      <c r="D52">
        <v>50</v>
      </c>
    </row>
    <row r="53" spans="1:4">
      <c r="A53">
        <v>51</v>
      </c>
      <c r="B53" s="7">
        <v>130070</v>
      </c>
      <c r="C53" s="2">
        <f>SUM($B$2:B53)</f>
        <v>2277340</v>
      </c>
      <c r="D53">
        <v>51</v>
      </c>
    </row>
    <row r="54" spans="1:4">
      <c r="A54">
        <v>52</v>
      </c>
      <c r="B54" s="7">
        <v>135220</v>
      </c>
      <c r="C54" s="2">
        <f>SUM($B$2:B54)</f>
        <v>2412560</v>
      </c>
      <c r="D54">
        <v>52</v>
      </c>
    </row>
    <row r="55" spans="1:4">
      <c r="A55">
        <v>53</v>
      </c>
      <c r="B55" s="7">
        <v>140470</v>
      </c>
      <c r="C55" s="2">
        <f>SUM($B$2:B55)</f>
        <v>2553030</v>
      </c>
      <c r="D55">
        <v>53</v>
      </c>
    </row>
    <row r="56" spans="1:4">
      <c r="A56">
        <v>54</v>
      </c>
      <c r="B56" s="7">
        <v>145820</v>
      </c>
      <c r="C56" s="2">
        <f>SUM($B$2:B56)</f>
        <v>2698850</v>
      </c>
      <c r="D56">
        <v>54</v>
      </c>
    </row>
    <row r="57" spans="1:4">
      <c r="A57">
        <v>55</v>
      </c>
      <c r="B57" s="7">
        <v>151270</v>
      </c>
      <c r="C57" s="2">
        <f>SUM($B$2:B57)</f>
        <v>2850120</v>
      </c>
      <c r="D57">
        <v>55</v>
      </c>
    </row>
    <row r="58" spans="1:4">
      <c r="A58">
        <v>56</v>
      </c>
      <c r="B58" s="7">
        <v>156820</v>
      </c>
      <c r="C58" s="2">
        <f>SUM($B$2:B58)</f>
        <v>3006940</v>
      </c>
      <c r="D58">
        <v>56</v>
      </c>
    </row>
    <row r="59" spans="1:4">
      <c r="A59">
        <v>57</v>
      </c>
      <c r="B59" s="7">
        <v>162470</v>
      </c>
      <c r="C59" s="2">
        <f>SUM($B$2:B59)</f>
        <v>3169410</v>
      </c>
      <c r="D59">
        <v>57</v>
      </c>
    </row>
    <row r="60" spans="1:4">
      <c r="A60">
        <v>58</v>
      </c>
      <c r="B60" s="7">
        <v>168220</v>
      </c>
      <c r="C60" s="2">
        <f>SUM($B$2:B60)</f>
        <v>3337630</v>
      </c>
      <c r="D60">
        <v>58</v>
      </c>
    </row>
    <row r="61" spans="1:4">
      <c r="A61">
        <v>59</v>
      </c>
      <c r="B61" s="7">
        <v>174070</v>
      </c>
      <c r="C61" s="2">
        <f>SUM($B$2:B61)</f>
        <v>3511700</v>
      </c>
      <c r="D61">
        <v>59</v>
      </c>
    </row>
    <row r="62" spans="1:4">
      <c r="A62">
        <v>60</v>
      </c>
      <c r="B62" s="7">
        <v>180020</v>
      </c>
      <c r="C62" s="2">
        <f>SUM($B$2:B62)</f>
        <v>3691720</v>
      </c>
      <c r="D62">
        <v>60</v>
      </c>
    </row>
    <row r="63" spans="1:4">
      <c r="A63">
        <v>61</v>
      </c>
      <c r="B63" s="7">
        <v>186070</v>
      </c>
      <c r="C63" s="2">
        <f>SUM($B$2:B63)</f>
        <v>3877790</v>
      </c>
      <c r="D63">
        <v>61</v>
      </c>
    </row>
    <row r="64" spans="1:4">
      <c r="A64">
        <v>62</v>
      </c>
      <c r="B64" s="7">
        <v>192220</v>
      </c>
      <c r="C64" s="2">
        <f>SUM($B$2:B64)</f>
        <v>4070010</v>
      </c>
      <c r="D64">
        <v>62</v>
      </c>
    </row>
    <row r="65" spans="1:4">
      <c r="A65">
        <v>63</v>
      </c>
      <c r="B65" s="7">
        <v>198470</v>
      </c>
      <c r="C65" s="2">
        <f>SUM($B$2:B65)</f>
        <v>4268480</v>
      </c>
      <c r="D65">
        <v>63</v>
      </c>
    </row>
    <row r="66" spans="1:4">
      <c r="A66">
        <v>64</v>
      </c>
      <c r="B66" s="7">
        <v>204820</v>
      </c>
      <c r="C66" s="2">
        <f>SUM($B$2:B66)</f>
        <v>4473300</v>
      </c>
      <c r="D66">
        <v>64</v>
      </c>
    </row>
    <row r="67" spans="1:4">
      <c r="A67">
        <v>65</v>
      </c>
      <c r="B67" s="7">
        <v>211270</v>
      </c>
      <c r="C67" s="2">
        <f>SUM($B$2:B67)</f>
        <v>4684570</v>
      </c>
      <c r="D67">
        <v>65</v>
      </c>
    </row>
    <row r="68" spans="1:4">
      <c r="A68">
        <v>66</v>
      </c>
      <c r="B68" s="7">
        <v>217820</v>
      </c>
      <c r="C68" s="2">
        <f>SUM($B$2:B68)</f>
        <v>4902390</v>
      </c>
      <c r="D68">
        <v>66</v>
      </c>
    </row>
    <row r="69" spans="1:4">
      <c r="A69">
        <v>67</v>
      </c>
      <c r="B69" s="7">
        <v>224470</v>
      </c>
      <c r="C69" s="2">
        <f>SUM($B$2:B69)</f>
        <v>5126860</v>
      </c>
      <c r="D69">
        <v>67</v>
      </c>
    </row>
    <row r="70" spans="1:4">
      <c r="A70">
        <v>68</v>
      </c>
      <c r="B70" s="7">
        <v>231220</v>
      </c>
      <c r="C70" s="2">
        <f>SUM($B$2:B70)</f>
        <v>5358080</v>
      </c>
      <c r="D70">
        <v>68</v>
      </c>
    </row>
    <row r="71" spans="1:4">
      <c r="A71">
        <v>69</v>
      </c>
      <c r="B71" s="7">
        <v>238070</v>
      </c>
      <c r="C71" s="2">
        <f>SUM($B$2:B71)</f>
        <v>5596150</v>
      </c>
      <c r="D71">
        <v>69</v>
      </c>
    </row>
    <row r="72" spans="1:4">
      <c r="A72">
        <v>70</v>
      </c>
      <c r="B72" s="7">
        <v>245020</v>
      </c>
      <c r="C72" s="2">
        <f>SUM($B$2:B72)</f>
        <v>5841170</v>
      </c>
      <c r="D72">
        <v>70</v>
      </c>
    </row>
    <row r="73" spans="1:4">
      <c r="A73">
        <v>71</v>
      </c>
      <c r="B73" s="7">
        <v>252070</v>
      </c>
      <c r="C73" s="2">
        <f>SUM($B$2:B73)</f>
        <v>6093240</v>
      </c>
      <c r="D73">
        <v>71</v>
      </c>
    </row>
    <row r="74" spans="1:4">
      <c r="A74">
        <v>72</v>
      </c>
      <c r="B74" s="7">
        <v>259220</v>
      </c>
      <c r="C74" s="2">
        <f>SUM($B$2:B74)</f>
        <v>6352460</v>
      </c>
      <c r="D74">
        <v>72</v>
      </c>
    </row>
    <row r="75" spans="1:4">
      <c r="A75">
        <v>73</v>
      </c>
      <c r="B75" s="7">
        <v>266470</v>
      </c>
      <c r="C75" s="2">
        <f>SUM($B$2:B75)</f>
        <v>6618930</v>
      </c>
      <c r="D75">
        <v>73</v>
      </c>
    </row>
    <row r="76" spans="1:4">
      <c r="A76">
        <v>74</v>
      </c>
      <c r="B76" s="7">
        <v>273820</v>
      </c>
      <c r="C76" s="2">
        <f>SUM($B$2:B76)</f>
        <v>6892750</v>
      </c>
      <c r="D76">
        <v>74</v>
      </c>
    </row>
    <row r="77" spans="1:4">
      <c r="A77">
        <v>75</v>
      </c>
      <c r="B77" s="7">
        <v>281270</v>
      </c>
      <c r="C77" s="2">
        <f>SUM($B$2:B77)</f>
        <v>7174020</v>
      </c>
      <c r="D77">
        <v>75</v>
      </c>
    </row>
    <row r="78" spans="1:4">
      <c r="A78">
        <v>76</v>
      </c>
      <c r="B78" s="7">
        <v>288820</v>
      </c>
      <c r="C78" s="2">
        <f>SUM($B$2:B78)</f>
        <v>7462840</v>
      </c>
      <c r="D78">
        <v>76</v>
      </c>
    </row>
    <row r="79" spans="1:4">
      <c r="A79">
        <v>77</v>
      </c>
      <c r="B79" s="7">
        <v>296470</v>
      </c>
      <c r="C79" s="2">
        <f>SUM($B$2:B79)</f>
        <v>7759310</v>
      </c>
      <c r="D79">
        <v>77</v>
      </c>
    </row>
    <row r="80" spans="1:4">
      <c r="A80">
        <v>78</v>
      </c>
      <c r="B80" s="7">
        <v>304220</v>
      </c>
      <c r="C80" s="2">
        <f>SUM($B$2:B80)</f>
        <v>8063530</v>
      </c>
      <c r="D80">
        <v>78</v>
      </c>
    </row>
    <row r="81" spans="1:4">
      <c r="A81">
        <v>79</v>
      </c>
      <c r="B81" s="7">
        <v>312070</v>
      </c>
      <c r="C81" s="2">
        <f>SUM($B$2:B81)</f>
        <v>8375600</v>
      </c>
      <c r="D81">
        <v>79</v>
      </c>
    </row>
    <row r="82" spans="1:4">
      <c r="A82">
        <v>80</v>
      </c>
      <c r="B82" s="7">
        <v>320020</v>
      </c>
      <c r="C82" s="2">
        <f>SUM($B$2:B82)</f>
        <v>8695620</v>
      </c>
      <c r="D82">
        <v>80</v>
      </c>
    </row>
    <row r="83" spans="1:4">
      <c r="A83">
        <v>81</v>
      </c>
      <c r="B83" s="7">
        <v>328070</v>
      </c>
      <c r="C83" s="2">
        <f>SUM($B$2:B83)</f>
        <v>9023690</v>
      </c>
      <c r="D83">
        <v>81</v>
      </c>
    </row>
    <row r="84" spans="1:4">
      <c r="A84">
        <v>82</v>
      </c>
      <c r="B84" s="7">
        <v>336220</v>
      </c>
      <c r="C84" s="2">
        <f>SUM($B$2:B84)</f>
        <v>9359910</v>
      </c>
      <c r="D84">
        <v>82</v>
      </c>
    </row>
    <row r="85" spans="1:4">
      <c r="A85">
        <v>83</v>
      </c>
      <c r="B85" s="7">
        <v>344470</v>
      </c>
      <c r="C85" s="2">
        <f>SUM($B$2:B85)</f>
        <v>9704380</v>
      </c>
      <c r="D85">
        <v>83</v>
      </c>
    </row>
    <row r="86" spans="1:4">
      <c r="A86">
        <v>84</v>
      </c>
      <c r="B86" s="7">
        <v>352820</v>
      </c>
      <c r="C86" s="2">
        <f>SUM($B$2:B86)</f>
        <v>10057200</v>
      </c>
      <c r="D86">
        <v>84</v>
      </c>
    </row>
    <row r="87" spans="1:4">
      <c r="A87">
        <v>85</v>
      </c>
      <c r="B87" s="7">
        <v>361270</v>
      </c>
      <c r="C87" s="2">
        <f>SUM($B$2:B87)</f>
        <v>10418470</v>
      </c>
      <c r="D87">
        <v>85</v>
      </c>
    </row>
    <row r="88" spans="1:4">
      <c r="A88">
        <v>86</v>
      </c>
      <c r="B88" s="7">
        <v>369820</v>
      </c>
      <c r="C88" s="2">
        <f>SUM($B$2:B88)</f>
        <v>10788290</v>
      </c>
      <c r="D88">
        <v>86</v>
      </c>
    </row>
    <row r="89" spans="1:4">
      <c r="A89">
        <v>87</v>
      </c>
      <c r="B89" s="7">
        <v>378470</v>
      </c>
      <c r="C89" s="2">
        <f>SUM($B$2:B89)</f>
        <v>11166760</v>
      </c>
      <c r="D89">
        <v>87</v>
      </c>
    </row>
    <row r="90" spans="1:4">
      <c r="A90">
        <v>88</v>
      </c>
      <c r="B90" s="7">
        <v>387220</v>
      </c>
      <c r="C90" s="2">
        <f>SUM($B$2:B90)</f>
        <v>11553980</v>
      </c>
      <c r="D90">
        <v>88</v>
      </c>
    </row>
    <row r="91" spans="1:4">
      <c r="A91">
        <v>89</v>
      </c>
      <c r="B91" s="7">
        <v>396070</v>
      </c>
      <c r="C91" s="2">
        <f>SUM($B$2:B91)</f>
        <v>11950050</v>
      </c>
      <c r="D91">
        <v>89</v>
      </c>
    </row>
    <row r="92" spans="1:4">
      <c r="A92">
        <v>90</v>
      </c>
      <c r="B92" s="7">
        <v>405020</v>
      </c>
      <c r="C92" s="2">
        <f>SUM($B$2:B92)</f>
        <v>12355070</v>
      </c>
      <c r="D92">
        <v>90</v>
      </c>
    </row>
    <row r="93" spans="1:4">
      <c r="A93">
        <v>91</v>
      </c>
      <c r="B93" s="7">
        <v>414070</v>
      </c>
      <c r="C93" s="2">
        <f>SUM($B$2:B93)</f>
        <v>12769140</v>
      </c>
      <c r="D93">
        <v>91</v>
      </c>
    </row>
    <row r="94" spans="1:4">
      <c r="A94">
        <v>92</v>
      </c>
      <c r="B94" s="7">
        <v>423220</v>
      </c>
      <c r="C94" s="2">
        <f>SUM($B$2:B94)</f>
        <v>13192360</v>
      </c>
      <c r="D94">
        <v>92</v>
      </c>
    </row>
    <row r="95" spans="1:4">
      <c r="A95">
        <v>93</v>
      </c>
      <c r="B95" s="7">
        <v>432470</v>
      </c>
      <c r="C95" s="2">
        <f>SUM($B$2:B95)</f>
        <v>13624830</v>
      </c>
      <c r="D95">
        <v>93</v>
      </c>
    </row>
    <row r="96" spans="1:4">
      <c r="A96">
        <v>94</v>
      </c>
      <c r="B96" s="7">
        <v>441820</v>
      </c>
      <c r="C96" s="2">
        <f>SUM($B$2:B96)</f>
        <v>14066650</v>
      </c>
      <c r="D96">
        <v>94</v>
      </c>
    </row>
    <row r="97" spans="1:4">
      <c r="A97">
        <v>95</v>
      </c>
      <c r="B97" s="7">
        <v>451270</v>
      </c>
      <c r="C97" s="2">
        <f>SUM($B$2:B97)</f>
        <v>14517920</v>
      </c>
      <c r="D97">
        <v>95</v>
      </c>
    </row>
    <row r="98" spans="1:4">
      <c r="A98">
        <v>96</v>
      </c>
      <c r="B98" s="7">
        <v>460820</v>
      </c>
      <c r="C98" s="2">
        <f>SUM($B$2:B98)</f>
        <v>14978740</v>
      </c>
      <c r="D98">
        <v>96</v>
      </c>
    </row>
    <row r="99" spans="1:4">
      <c r="A99">
        <v>97</v>
      </c>
      <c r="B99" s="7">
        <v>470470</v>
      </c>
      <c r="C99" s="2">
        <f>SUM($B$2:B99)</f>
        <v>15449210</v>
      </c>
      <c r="D99">
        <v>97</v>
      </c>
    </row>
    <row r="100" spans="1:4">
      <c r="A100">
        <v>98</v>
      </c>
      <c r="B100" s="7">
        <v>480220</v>
      </c>
      <c r="C100" s="2">
        <f>SUM($B$2:B100)</f>
        <v>15929430</v>
      </c>
      <c r="D100">
        <v>98</v>
      </c>
    </row>
    <row r="101" spans="1:4">
      <c r="A101">
        <v>99</v>
      </c>
      <c r="B101" s="7">
        <v>490070</v>
      </c>
      <c r="C101" s="2">
        <f>SUM($B$2:B101)</f>
        <v>16419500</v>
      </c>
      <c r="D101">
        <v>99</v>
      </c>
    </row>
    <row r="102" spans="1:4">
      <c r="A102">
        <v>100</v>
      </c>
      <c r="B102" s="7">
        <v>500020</v>
      </c>
      <c r="C102" s="2">
        <f>SUM($B$2:B102)</f>
        <v>16919520</v>
      </c>
      <c r="D102">
        <v>100</v>
      </c>
    </row>
    <row r="103" spans="1:4">
      <c r="A103">
        <v>101</v>
      </c>
      <c r="B103" s="7">
        <v>510070</v>
      </c>
      <c r="C103" s="2">
        <f>SUM($B$2:B103)</f>
        <v>17429590</v>
      </c>
      <c r="D103">
        <v>101</v>
      </c>
    </row>
    <row r="104" spans="1:4">
      <c r="A104">
        <v>102</v>
      </c>
      <c r="B104" s="7">
        <v>520220</v>
      </c>
      <c r="C104" s="2">
        <f>SUM($B$2:B104)</f>
        <v>17949810</v>
      </c>
      <c r="D104">
        <v>102</v>
      </c>
    </row>
    <row r="105" spans="1:4">
      <c r="A105">
        <v>103</v>
      </c>
      <c r="B105" s="7">
        <v>530470</v>
      </c>
      <c r="C105" s="2">
        <f>SUM($B$2:B105)</f>
        <v>18480280</v>
      </c>
      <c r="D105">
        <v>103</v>
      </c>
    </row>
    <row r="106" spans="1:4">
      <c r="A106">
        <v>104</v>
      </c>
      <c r="B106" s="7">
        <v>540820</v>
      </c>
      <c r="C106" s="2">
        <f>SUM($B$2:B106)</f>
        <v>19021100</v>
      </c>
      <c r="D106">
        <v>104</v>
      </c>
    </row>
    <row r="107" spans="1:4">
      <c r="A107">
        <v>105</v>
      </c>
      <c r="B107" s="7">
        <v>551270</v>
      </c>
      <c r="C107" s="2">
        <f>SUM($B$2:B107)</f>
        <v>19572370</v>
      </c>
      <c r="D107">
        <v>105</v>
      </c>
    </row>
    <row r="108" spans="1:4">
      <c r="A108">
        <v>106</v>
      </c>
      <c r="B108" s="7">
        <v>561820</v>
      </c>
      <c r="C108" s="2">
        <f>SUM($B$2:B108)</f>
        <v>20134190</v>
      </c>
      <c r="D108">
        <v>106</v>
      </c>
    </row>
    <row r="109" spans="1:4">
      <c r="A109">
        <v>107</v>
      </c>
      <c r="B109" s="7">
        <v>572470</v>
      </c>
      <c r="C109" s="2">
        <f>SUM($B$2:B109)</f>
        <v>20706660</v>
      </c>
      <c r="D109">
        <v>107</v>
      </c>
    </row>
    <row r="110" spans="1:4">
      <c r="A110">
        <v>108</v>
      </c>
      <c r="B110" s="7">
        <v>583220</v>
      </c>
      <c r="C110" s="2">
        <f>SUM($B$2:B110)</f>
        <v>21289880</v>
      </c>
      <c r="D110">
        <v>108</v>
      </c>
    </row>
    <row r="111" spans="1:4">
      <c r="A111">
        <v>109</v>
      </c>
      <c r="B111" s="7">
        <v>594070</v>
      </c>
      <c r="C111" s="2">
        <f>SUM($B$2:B111)</f>
        <v>21883950</v>
      </c>
      <c r="D111">
        <v>109</v>
      </c>
    </row>
    <row r="112" spans="1:4">
      <c r="A112">
        <v>110</v>
      </c>
      <c r="B112" s="7">
        <v>605020</v>
      </c>
      <c r="C112" s="2">
        <f>SUM($B$2:B112)</f>
        <v>22488970</v>
      </c>
      <c r="D112">
        <v>110</v>
      </c>
    </row>
    <row r="113" spans="1:4">
      <c r="A113">
        <v>111</v>
      </c>
      <c r="B113" s="7">
        <v>616070</v>
      </c>
      <c r="C113" s="2">
        <f>SUM($B$2:B113)</f>
        <v>23105040</v>
      </c>
      <c r="D113">
        <v>111</v>
      </c>
    </row>
    <row r="114" spans="1:4">
      <c r="A114">
        <v>112</v>
      </c>
      <c r="B114" s="7">
        <v>627220</v>
      </c>
      <c r="C114" s="2">
        <f>SUM($B$2:B114)</f>
        <v>23732260</v>
      </c>
      <c r="D114">
        <v>112</v>
      </c>
    </row>
    <row r="115" spans="1:4">
      <c r="A115">
        <v>113</v>
      </c>
      <c r="B115" s="7">
        <v>638470</v>
      </c>
      <c r="C115" s="2">
        <f>SUM($B$2:B115)</f>
        <v>24370730</v>
      </c>
      <c r="D115">
        <v>113</v>
      </c>
    </row>
    <row r="116" spans="1:4">
      <c r="A116">
        <v>114</v>
      </c>
      <c r="B116" s="7">
        <v>649820</v>
      </c>
      <c r="C116" s="2">
        <f>SUM($B$2:B116)</f>
        <v>25020550</v>
      </c>
      <c r="D116">
        <v>114</v>
      </c>
    </row>
    <row r="117" spans="1:4">
      <c r="A117">
        <v>115</v>
      </c>
      <c r="B117" s="7">
        <v>661270</v>
      </c>
      <c r="C117" s="2">
        <f>SUM($B$2:B117)</f>
        <v>25681820</v>
      </c>
      <c r="D117">
        <v>115</v>
      </c>
    </row>
    <row r="118" spans="1:4">
      <c r="A118">
        <v>116</v>
      </c>
      <c r="B118" s="7">
        <v>672820</v>
      </c>
      <c r="C118" s="2">
        <f>SUM($B$2:B118)</f>
        <v>26354640</v>
      </c>
      <c r="D118">
        <v>116</v>
      </c>
    </row>
    <row r="119" spans="1:4">
      <c r="A119">
        <v>117</v>
      </c>
      <c r="B119" s="7">
        <v>684470</v>
      </c>
      <c r="C119" s="2">
        <f>SUM($B$2:B119)</f>
        <v>27039110</v>
      </c>
      <c r="D119">
        <v>117</v>
      </c>
    </row>
    <row r="120" spans="1:4">
      <c r="A120">
        <v>118</v>
      </c>
      <c r="B120" s="7">
        <v>696220</v>
      </c>
      <c r="C120" s="2">
        <f>SUM($B$2:B120)</f>
        <v>27735330</v>
      </c>
      <c r="D120">
        <v>118</v>
      </c>
    </row>
    <row r="121" spans="1:4">
      <c r="A121">
        <v>119</v>
      </c>
      <c r="B121" s="7">
        <v>708070</v>
      </c>
      <c r="C121" s="2">
        <f>SUM($B$2:B121)</f>
        <v>28443400</v>
      </c>
      <c r="D121">
        <v>119</v>
      </c>
    </row>
    <row r="122" spans="1:4">
      <c r="A122">
        <v>120</v>
      </c>
      <c r="B122" s="7">
        <v>720020</v>
      </c>
      <c r="C122" s="2">
        <f>SUM($B$2:B122)</f>
        <v>29163420</v>
      </c>
      <c r="D122">
        <v>120</v>
      </c>
    </row>
    <row r="123" spans="1:4">
      <c r="A123">
        <v>121</v>
      </c>
      <c r="B123" s="7">
        <v>732070</v>
      </c>
      <c r="C123" s="2">
        <f>SUM($B$2:B123)</f>
        <v>29895490</v>
      </c>
      <c r="D123">
        <v>121</v>
      </c>
    </row>
    <row r="124" spans="1:4">
      <c r="A124">
        <v>122</v>
      </c>
      <c r="B124" s="7">
        <v>744220</v>
      </c>
      <c r="C124" s="2">
        <f>SUM($B$2:B124)</f>
        <v>30639710</v>
      </c>
      <c r="D124">
        <v>122</v>
      </c>
    </row>
    <row r="125" spans="1:4">
      <c r="A125">
        <v>123</v>
      </c>
      <c r="B125" s="7">
        <v>756470</v>
      </c>
      <c r="C125" s="2">
        <f>SUM($B$2:B125)</f>
        <v>31396180</v>
      </c>
      <c r="D125">
        <v>123</v>
      </c>
    </row>
    <row r="126" spans="1:4">
      <c r="A126">
        <v>124</v>
      </c>
      <c r="B126" s="7">
        <v>768820</v>
      </c>
      <c r="C126" s="2">
        <f>SUM($B$2:B126)</f>
        <v>32165000</v>
      </c>
      <c r="D126">
        <v>124</v>
      </c>
    </row>
    <row r="127" spans="1:4">
      <c r="A127">
        <v>125</v>
      </c>
      <c r="B127" s="7">
        <v>781270</v>
      </c>
      <c r="C127" s="2">
        <f>SUM($B$2:B127)</f>
        <v>32946270</v>
      </c>
      <c r="D127">
        <v>125</v>
      </c>
    </row>
    <row r="128" spans="1:4">
      <c r="A128">
        <v>126</v>
      </c>
      <c r="B128" s="7">
        <v>793820</v>
      </c>
      <c r="C128" s="2">
        <f>SUM($B$2:B128)</f>
        <v>33740090</v>
      </c>
      <c r="D128">
        <v>126</v>
      </c>
    </row>
    <row r="129" spans="1:4">
      <c r="A129">
        <v>127</v>
      </c>
      <c r="B129" s="7">
        <v>806470</v>
      </c>
      <c r="C129" s="2">
        <f>SUM($B$2:B129)</f>
        <v>34546560</v>
      </c>
      <c r="D129">
        <v>127</v>
      </c>
    </row>
    <row r="130" spans="1:4">
      <c r="A130">
        <v>128</v>
      </c>
      <c r="B130" s="7">
        <v>819220</v>
      </c>
      <c r="C130" s="2">
        <f>SUM($B$2:B130)</f>
        <v>35365780</v>
      </c>
      <c r="D130">
        <v>128</v>
      </c>
    </row>
    <row r="131" spans="1:4">
      <c r="A131">
        <v>129</v>
      </c>
      <c r="B131" s="7">
        <v>832070</v>
      </c>
      <c r="C131" s="2">
        <f>SUM($B$2:B131)</f>
        <v>36197850</v>
      </c>
      <c r="D131">
        <v>129</v>
      </c>
    </row>
    <row r="132" spans="1:4">
      <c r="A132">
        <v>130</v>
      </c>
      <c r="B132" s="7">
        <v>845020</v>
      </c>
      <c r="C132" s="2">
        <f>SUM($B$2:B132)</f>
        <v>37042870</v>
      </c>
      <c r="D132">
        <v>130</v>
      </c>
    </row>
    <row r="133" spans="1:4">
      <c r="A133">
        <v>131</v>
      </c>
      <c r="B133" s="7">
        <v>858070</v>
      </c>
      <c r="C133" s="2">
        <f>SUM($B$2:B133)</f>
        <v>37900940</v>
      </c>
      <c r="D133">
        <v>131</v>
      </c>
    </row>
    <row r="134" spans="1:4">
      <c r="A134">
        <v>132</v>
      </c>
      <c r="B134" s="7">
        <v>871220</v>
      </c>
      <c r="C134" s="2">
        <f>SUM($B$2:B134)</f>
        <v>38772160</v>
      </c>
      <c r="D134">
        <v>132</v>
      </c>
    </row>
    <row r="135" spans="1:4">
      <c r="A135">
        <v>133</v>
      </c>
      <c r="B135" s="7">
        <v>884470</v>
      </c>
      <c r="C135" s="2">
        <f>SUM($B$2:B135)</f>
        <v>39656630</v>
      </c>
      <c r="D135">
        <v>133</v>
      </c>
    </row>
    <row r="136" spans="1:4">
      <c r="A136">
        <v>134</v>
      </c>
      <c r="B136" s="7">
        <v>897820</v>
      </c>
      <c r="C136" s="2">
        <f>SUM($B$2:B136)</f>
        <v>40554450</v>
      </c>
      <c r="D136">
        <v>134</v>
      </c>
    </row>
    <row r="137" spans="1:4">
      <c r="A137">
        <v>135</v>
      </c>
      <c r="B137" s="7">
        <v>911270</v>
      </c>
      <c r="C137" s="2">
        <f>SUM($B$2:B137)</f>
        <v>41465720</v>
      </c>
      <c r="D137">
        <v>135</v>
      </c>
    </row>
    <row r="138" spans="1:4">
      <c r="A138">
        <v>136</v>
      </c>
      <c r="B138" s="7">
        <v>924820</v>
      </c>
      <c r="C138" s="2">
        <f>SUM($B$2:B138)</f>
        <v>42390540</v>
      </c>
      <c r="D138">
        <v>136</v>
      </c>
    </row>
    <row r="139" spans="1:4">
      <c r="A139">
        <v>137</v>
      </c>
      <c r="B139" s="7">
        <v>938470</v>
      </c>
      <c r="C139" s="2">
        <f>SUM($B$2:B139)</f>
        <v>43329010</v>
      </c>
      <c r="D139">
        <v>137</v>
      </c>
    </row>
    <row r="140" spans="1:4">
      <c r="A140">
        <v>138</v>
      </c>
      <c r="B140" s="7">
        <v>952220</v>
      </c>
      <c r="C140" s="2">
        <f>SUM($B$2:B140)</f>
        <v>44281230</v>
      </c>
      <c r="D140">
        <v>138</v>
      </c>
    </row>
    <row r="141" spans="1:4">
      <c r="A141">
        <v>139</v>
      </c>
      <c r="B141" s="7">
        <v>966070</v>
      </c>
      <c r="C141" s="2">
        <f>SUM($B$2:B141)</f>
        <v>45247300</v>
      </c>
      <c r="D141">
        <v>139</v>
      </c>
    </row>
    <row r="142" spans="1:4">
      <c r="A142">
        <v>140</v>
      </c>
      <c r="B142" s="7">
        <v>980020</v>
      </c>
      <c r="C142" s="2">
        <f>SUM($B$2:B142)</f>
        <v>46227320</v>
      </c>
      <c r="D142">
        <v>140</v>
      </c>
    </row>
    <row r="143" spans="1:4">
      <c r="A143">
        <v>141</v>
      </c>
      <c r="B143" s="7">
        <v>994070</v>
      </c>
      <c r="C143" s="2">
        <f>SUM($B$2:B143)</f>
        <v>47221390</v>
      </c>
      <c r="D143">
        <v>141</v>
      </c>
    </row>
    <row r="144" spans="1:4">
      <c r="A144">
        <v>142</v>
      </c>
      <c r="B144" s="7">
        <v>1008220</v>
      </c>
      <c r="C144" s="2">
        <f>SUM($B$2:B144)</f>
        <v>48229610</v>
      </c>
      <c r="D144">
        <v>142</v>
      </c>
    </row>
    <row r="145" spans="1:4">
      <c r="A145">
        <v>143</v>
      </c>
      <c r="B145" s="7">
        <v>1022470</v>
      </c>
      <c r="C145" s="2">
        <f>SUM($B$2:B145)</f>
        <v>49252080</v>
      </c>
      <c r="D145">
        <v>143</v>
      </c>
    </row>
    <row r="146" spans="1:4">
      <c r="A146">
        <v>144</v>
      </c>
      <c r="B146" s="7">
        <v>1036820</v>
      </c>
      <c r="C146" s="2">
        <f>SUM($B$2:B146)</f>
        <v>50288900</v>
      </c>
      <c r="D146">
        <v>144</v>
      </c>
    </row>
    <row r="147" spans="1:4">
      <c r="A147">
        <v>145</v>
      </c>
      <c r="B147" s="7">
        <v>1051270</v>
      </c>
      <c r="C147" s="2">
        <f>SUM($B$2:B147)</f>
        <v>51340170</v>
      </c>
      <c r="D147">
        <v>145</v>
      </c>
    </row>
    <row r="148" spans="1:4">
      <c r="A148">
        <v>146</v>
      </c>
      <c r="B148" s="7">
        <v>1065820</v>
      </c>
      <c r="C148" s="2">
        <f>SUM($B$2:B148)</f>
        <v>52405990</v>
      </c>
      <c r="D148">
        <v>146</v>
      </c>
    </row>
    <row r="149" spans="1:4">
      <c r="A149">
        <v>147</v>
      </c>
      <c r="B149" s="7">
        <v>1080470</v>
      </c>
      <c r="C149" s="2">
        <f>SUM($B$2:B149)</f>
        <v>53486460</v>
      </c>
      <c r="D149">
        <v>147</v>
      </c>
    </row>
    <row r="150" spans="1:4">
      <c r="A150">
        <v>148</v>
      </c>
      <c r="B150" s="7">
        <v>1095220</v>
      </c>
      <c r="C150" s="2">
        <f>SUM($B$2:B150)</f>
        <v>54581680</v>
      </c>
      <c r="D150">
        <v>148</v>
      </c>
    </row>
    <row r="151" spans="1:4">
      <c r="A151">
        <v>149</v>
      </c>
      <c r="B151" s="7">
        <v>1110070</v>
      </c>
      <c r="C151" s="2">
        <f>SUM($B$2:B151)</f>
        <v>55691750</v>
      </c>
      <c r="D151">
        <v>149</v>
      </c>
    </row>
    <row r="152" spans="2:2">
      <c r="B152">
        <v>1125020</v>
      </c>
    </row>
  </sheetData>
  <pageMargins left="0.699305555555556" right="0.699305555555556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N155"/>
  <sheetViews>
    <sheetView topLeftCell="A64" workbookViewId="0">
      <selection activeCell="B1" sqref="B1:B150"/>
    </sheetView>
  </sheetViews>
  <sheetFormatPr defaultColWidth="9" defaultRowHeight="14.25"/>
  <sheetData>
    <row r="1" spans="1:2">
      <c r="A1">
        <v>150</v>
      </c>
      <c r="B1" s="1">
        <v>529301530</v>
      </c>
    </row>
    <row r="2" spans="1:14">
      <c r="A2">
        <v>149</v>
      </c>
      <c r="B2" s="1">
        <v>518860046</v>
      </c>
      <c r="N2" s="2" t="s">
        <v>99</v>
      </c>
    </row>
    <row r="3" spans="1:2">
      <c r="A3">
        <v>148</v>
      </c>
      <c r="B3" s="1">
        <v>508556965</v>
      </c>
    </row>
    <row r="4" spans="1:13">
      <c r="A4">
        <v>147</v>
      </c>
      <c r="B4" s="1">
        <v>498391164</v>
      </c>
      <c r="K4">
        <v>1</v>
      </c>
      <c r="L4" s="3">
        <v>300</v>
      </c>
      <c r="M4">
        <v>2</v>
      </c>
    </row>
    <row r="5" spans="1:13">
      <c r="A5">
        <v>146</v>
      </c>
      <c r="B5" s="1">
        <v>488361720</v>
      </c>
      <c r="K5">
        <v>2</v>
      </c>
      <c r="L5" s="3">
        <v>1000</v>
      </c>
      <c r="M5">
        <v>3</v>
      </c>
    </row>
    <row r="6" spans="1:13">
      <c r="A6">
        <v>145</v>
      </c>
      <c r="B6" s="1">
        <v>478467912</v>
      </c>
      <c r="K6">
        <v>3</v>
      </c>
      <c r="L6" s="3">
        <v>2300</v>
      </c>
      <c r="M6">
        <v>3</v>
      </c>
    </row>
    <row r="7" spans="1:13">
      <c r="A7">
        <v>144</v>
      </c>
      <c r="B7" s="1">
        <v>468708618</v>
      </c>
      <c r="K7">
        <v>4</v>
      </c>
      <c r="L7" s="3">
        <v>4000</v>
      </c>
      <c r="M7">
        <v>4</v>
      </c>
    </row>
    <row r="8" spans="1:13">
      <c r="A8">
        <v>143</v>
      </c>
      <c r="B8" s="1">
        <v>459083115</v>
      </c>
      <c r="K8">
        <v>5</v>
      </c>
      <c r="L8" s="3">
        <v>6300</v>
      </c>
      <c r="M8">
        <v>5</v>
      </c>
    </row>
    <row r="9" spans="1:13">
      <c r="A9">
        <v>142</v>
      </c>
      <c r="B9" s="1">
        <v>449590281</v>
      </c>
      <c r="K9">
        <v>6</v>
      </c>
      <c r="L9" s="4">
        <v>9000</v>
      </c>
      <c r="M9">
        <v>6</v>
      </c>
    </row>
    <row r="10" spans="1:13">
      <c r="A10">
        <v>141</v>
      </c>
      <c r="B10" s="1">
        <v>440229194</v>
      </c>
      <c r="K10">
        <v>7</v>
      </c>
      <c r="L10" s="4">
        <v>12300</v>
      </c>
      <c r="M10">
        <v>6</v>
      </c>
    </row>
    <row r="11" spans="1:13">
      <c r="A11">
        <v>140</v>
      </c>
      <c r="B11" s="1">
        <v>430999132</v>
      </c>
      <c r="K11">
        <v>8</v>
      </c>
      <c r="L11" s="4">
        <v>16000</v>
      </c>
      <c r="M11">
        <v>6</v>
      </c>
    </row>
    <row r="12" spans="1:13">
      <c r="A12">
        <v>139</v>
      </c>
      <c r="B12" s="1">
        <v>421898973</v>
      </c>
      <c r="K12">
        <v>9</v>
      </c>
      <c r="L12" s="4">
        <v>20300</v>
      </c>
      <c r="M12">
        <v>7</v>
      </c>
    </row>
    <row r="13" spans="1:2">
      <c r="A13">
        <v>138</v>
      </c>
      <c r="B13" s="1">
        <v>412927994</v>
      </c>
    </row>
    <row r="14" spans="1:2">
      <c r="A14">
        <v>137</v>
      </c>
      <c r="B14" s="1">
        <v>404085074</v>
      </c>
    </row>
    <row r="15" spans="1:2">
      <c r="A15">
        <v>136</v>
      </c>
      <c r="B15" s="1">
        <v>395369289</v>
      </c>
    </row>
    <row r="16" spans="1:2">
      <c r="A16">
        <v>135</v>
      </c>
      <c r="B16" s="1">
        <v>386779919</v>
      </c>
    </row>
    <row r="17" spans="1:2">
      <c r="A17">
        <v>134</v>
      </c>
      <c r="B17" s="1">
        <v>378315841</v>
      </c>
    </row>
    <row r="18" spans="1:2">
      <c r="A18">
        <v>133</v>
      </c>
      <c r="B18" s="1">
        <v>369976332</v>
      </c>
    </row>
    <row r="19" spans="1:2">
      <c r="A19">
        <v>132</v>
      </c>
      <c r="B19" s="1">
        <v>361760271</v>
      </c>
    </row>
    <row r="20" spans="1:2">
      <c r="A20">
        <v>131</v>
      </c>
      <c r="B20" s="1">
        <v>353666735</v>
      </c>
    </row>
    <row r="21" spans="1:2">
      <c r="A21">
        <v>130</v>
      </c>
      <c r="B21" s="1">
        <v>345695003</v>
      </c>
    </row>
    <row r="22" spans="1:12">
      <c r="A22">
        <v>129</v>
      </c>
      <c r="B22" s="1">
        <v>337843951</v>
      </c>
      <c r="L22">
        <v>4</v>
      </c>
    </row>
    <row r="23" spans="1:2">
      <c r="A23">
        <v>128</v>
      </c>
      <c r="B23" s="1">
        <v>330112859</v>
      </c>
    </row>
    <row r="24" spans="1:2">
      <c r="A24">
        <v>127</v>
      </c>
      <c r="B24" s="1">
        <v>322500603</v>
      </c>
    </row>
    <row r="25" spans="1:2">
      <c r="A25">
        <v>126</v>
      </c>
      <c r="B25" s="1">
        <v>315006262</v>
      </c>
    </row>
    <row r="26" spans="1:2">
      <c r="A26">
        <v>125</v>
      </c>
      <c r="B26" s="1">
        <v>307629113</v>
      </c>
    </row>
    <row r="27" spans="1:2">
      <c r="A27">
        <v>124</v>
      </c>
      <c r="B27" s="1">
        <v>300368034</v>
      </c>
    </row>
    <row r="28" spans="1:2">
      <c r="A28">
        <v>123</v>
      </c>
      <c r="B28" s="1">
        <v>293222304</v>
      </c>
    </row>
    <row r="29" spans="1:2">
      <c r="A29">
        <v>122</v>
      </c>
      <c r="B29" s="1">
        <v>286190799</v>
      </c>
    </row>
    <row r="30" spans="1:2">
      <c r="A30">
        <v>121</v>
      </c>
      <c r="B30" s="1">
        <v>279272599</v>
      </c>
    </row>
    <row r="31" spans="1:2">
      <c r="A31">
        <v>120</v>
      </c>
      <c r="B31" s="1">
        <v>272466980</v>
      </c>
    </row>
    <row r="32" spans="1:2">
      <c r="A32">
        <v>119</v>
      </c>
      <c r="B32" s="1">
        <v>265772820</v>
      </c>
    </row>
    <row r="33" spans="1:2">
      <c r="A33">
        <v>118</v>
      </c>
      <c r="B33" s="1">
        <v>259189397</v>
      </c>
    </row>
    <row r="34" spans="1:2">
      <c r="A34">
        <v>117</v>
      </c>
      <c r="B34" s="1">
        <v>252715590</v>
      </c>
    </row>
    <row r="35" spans="1:2">
      <c r="A35">
        <v>116</v>
      </c>
      <c r="B35" s="1">
        <v>246350476</v>
      </c>
    </row>
    <row r="36" spans="1:2">
      <c r="A36">
        <v>115</v>
      </c>
      <c r="B36" s="1">
        <v>240093332</v>
      </c>
    </row>
    <row r="37" spans="1:2">
      <c r="A37">
        <v>114</v>
      </c>
      <c r="B37" s="1">
        <v>233943037</v>
      </c>
    </row>
    <row r="38" spans="1:2">
      <c r="A38">
        <v>113</v>
      </c>
      <c r="B38" s="1">
        <v>227898868</v>
      </c>
    </row>
    <row r="39" spans="1:2">
      <c r="A39">
        <v>112</v>
      </c>
      <c r="B39" s="1">
        <v>221959704</v>
      </c>
    </row>
    <row r="40" spans="1:2">
      <c r="A40">
        <v>111</v>
      </c>
      <c r="B40" s="1">
        <v>216124622</v>
      </c>
    </row>
    <row r="41" spans="1:2">
      <c r="A41">
        <v>110</v>
      </c>
      <c r="B41" s="1">
        <v>210392900</v>
      </c>
    </row>
    <row r="42" spans="1:2">
      <c r="A42">
        <v>109</v>
      </c>
      <c r="B42" s="1">
        <v>204763416</v>
      </c>
    </row>
    <row r="43" spans="1:2">
      <c r="A43">
        <v>108</v>
      </c>
      <c r="B43" s="1">
        <v>199235447</v>
      </c>
    </row>
    <row r="44" spans="1:2">
      <c r="A44">
        <v>107</v>
      </c>
      <c r="B44" s="1">
        <v>193807872</v>
      </c>
    </row>
    <row r="45" spans="1:2">
      <c r="A45">
        <v>106</v>
      </c>
      <c r="B45" s="1">
        <v>188479768</v>
      </c>
    </row>
    <row r="46" spans="1:2">
      <c r="A46">
        <v>105</v>
      </c>
      <c r="B46" s="1">
        <v>183250414</v>
      </c>
    </row>
    <row r="47" spans="1:2">
      <c r="A47">
        <v>104</v>
      </c>
      <c r="B47" s="1">
        <v>178118686</v>
      </c>
    </row>
    <row r="48" spans="1:2">
      <c r="A48">
        <v>103</v>
      </c>
      <c r="B48" s="1">
        <v>173083864</v>
      </c>
    </row>
    <row r="49" spans="1:2">
      <c r="A49">
        <v>102</v>
      </c>
      <c r="B49" s="1">
        <v>168144824</v>
      </c>
    </row>
    <row r="50" spans="1:2">
      <c r="A50">
        <v>101</v>
      </c>
      <c r="B50" s="1">
        <v>163300644</v>
      </c>
    </row>
    <row r="51" spans="1:2">
      <c r="A51">
        <v>100</v>
      </c>
      <c r="B51" s="1">
        <v>158550603</v>
      </c>
    </row>
    <row r="52" spans="1:2">
      <c r="A52">
        <v>99</v>
      </c>
      <c r="B52" s="1">
        <v>153893578</v>
      </c>
    </row>
    <row r="53" spans="1:2">
      <c r="A53">
        <v>98</v>
      </c>
      <c r="B53" s="1">
        <v>149328847</v>
      </c>
    </row>
    <row r="54" spans="1:2">
      <c r="A54">
        <v>97</v>
      </c>
      <c r="B54" s="1">
        <v>144855288</v>
      </c>
    </row>
    <row r="55" spans="1:2">
      <c r="A55">
        <v>96</v>
      </c>
      <c r="B55" s="1">
        <v>140471979</v>
      </c>
    </row>
    <row r="56" spans="1:2">
      <c r="A56">
        <v>95</v>
      </c>
      <c r="B56" s="1">
        <v>136178197</v>
      </c>
    </row>
    <row r="57" spans="1:2">
      <c r="A57">
        <v>94</v>
      </c>
      <c r="B57" s="1">
        <v>131972820</v>
      </c>
    </row>
    <row r="58" spans="1:2">
      <c r="A58">
        <v>93</v>
      </c>
      <c r="B58" s="1">
        <v>127855127</v>
      </c>
    </row>
    <row r="59" spans="1:2">
      <c r="A59">
        <v>92</v>
      </c>
      <c r="B59" s="1">
        <v>123823995</v>
      </c>
    </row>
    <row r="60" spans="1:2">
      <c r="A60">
        <v>91</v>
      </c>
      <c r="B60" s="1">
        <v>119878502</v>
      </c>
    </row>
    <row r="61" spans="1:2">
      <c r="A61">
        <v>90</v>
      </c>
      <c r="B61" s="1">
        <v>116017926</v>
      </c>
    </row>
    <row r="62" spans="1:2">
      <c r="A62">
        <v>89</v>
      </c>
      <c r="B62" s="1">
        <v>112241144</v>
      </c>
    </row>
    <row r="63" spans="1:2">
      <c r="A63">
        <v>88</v>
      </c>
      <c r="B63" s="1">
        <v>108547434</v>
      </c>
    </row>
    <row r="64" spans="1:2">
      <c r="A64">
        <v>87</v>
      </c>
      <c r="B64" s="1">
        <v>104935675</v>
      </c>
    </row>
    <row r="65" spans="1:2">
      <c r="A65">
        <v>86</v>
      </c>
      <c r="B65" s="1">
        <v>101404944</v>
      </c>
    </row>
    <row r="66" spans="1:2">
      <c r="A66">
        <v>85</v>
      </c>
      <c r="B66" s="1">
        <v>97954519</v>
      </c>
    </row>
    <row r="67" spans="1:2">
      <c r="A67">
        <v>84</v>
      </c>
      <c r="B67" s="1">
        <v>94583277</v>
      </c>
    </row>
    <row r="68" spans="1:2">
      <c r="A68">
        <v>83</v>
      </c>
      <c r="B68" s="1">
        <v>91290498</v>
      </c>
    </row>
    <row r="69" spans="1:2">
      <c r="A69">
        <v>82</v>
      </c>
      <c r="B69" s="1">
        <v>88075057</v>
      </c>
    </row>
    <row r="70" spans="1:2">
      <c r="A70">
        <v>81</v>
      </c>
      <c r="B70" s="1">
        <v>84936034</v>
      </c>
    </row>
    <row r="71" spans="1:2">
      <c r="A71">
        <v>80</v>
      </c>
      <c r="B71" s="1">
        <v>81872706</v>
      </c>
    </row>
    <row r="72" spans="1:2">
      <c r="A72">
        <v>79</v>
      </c>
      <c r="B72" s="1">
        <v>78883951</v>
      </c>
    </row>
    <row r="73" spans="1:2">
      <c r="A73">
        <v>78</v>
      </c>
      <c r="B73" s="1">
        <v>75969047</v>
      </c>
    </row>
    <row r="74" spans="1:2">
      <c r="A74">
        <v>77</v>
      </c>
      <c r="B74" s="1">
        <v>73126871</v>
      </c>
    </row>
    <row r="75" spans="1:2">
      <c r="A75">
        <v>76</v>
      </c>
      <c r="B75" s="1">
        <v>70356502</v>
      </c>
    </row>
    <row r="76" spans="1:2">
      <c r="A76">
        <v>75</v>
      </c>
      <c r="B76" s="1">
        <v>67657218</v>
      </c>
    </row>
    <row r="77" spans="1:2">
      <c r="A77">
        <v>74</v>
      </c>
      <c r="B77" s="1">
        <v>65027895</v>
      </c>
    </row>
    <row r="78" spans="1:2">
      <c r="A78">
        <v>73</v>
      </c>
      <c r="B78" s="1">
        <v>62467812</v>
      </c>
    </row>
    <row r="79" spans="1:2">
      <c r="A79">
        <v>72</v>
      </c>
      <c r="B79" s="1">
        <v>59975848</v>
      </c>
    </row>
    <row r="80" spans="1:2">
      <c r="A80">
        <v>71</v>
      </c>
      <c r="B80" s="1">
        <v>52672828</v>
      </c>
    </row>
    <row r="81" spans="1:2">
      <c r="A81">
        <v>70</v>
      </c>
      <c r="B81" s="1">
        <v>45837516</v>
      </c>
    </row>
    <row r="82" spans="1:2">
      <c r="A82">
        <v>69</v>
      </c>
      <c r="B82" s="1">
        <v>39316750</v>
      </c>
    </row>
    <row r="83" spans="1:2">
      <c r="A83">
        <v>68</v>
      </c>
      <c r="B83" s="1">
        <v>33368289</v>
      </c>
    </row>
    <row r="84" spans="1:2">
      <c r="A84">
        <v>67</v>
      </c>
      <c r="B84" s="1">
        <v>27835013</v>
      </c>
    </row>
    <row r="85" spans="1:2">
      <c r="A85">
        <v>66</v>
      </c>
      <c r="B85" s="1">
        <v>22700122</v>
      </c>
    </row>
    <row r="86" spans="1:2">
      <c r="A86">
        <v>65</v>
      </c>
      <c r="B86" s="1">
        <v>19825709</v>
      </c>
    </row>
    <row r="87" spans="1:2">
      <c r="A87">
        <v>64</v>
      </c>
      <c r="B87" s="1">
        <v>17148904</v>
      </c>
    </row>
    <row r="88" spans="1:2">
      <c r="A88">
        <v>63</v>
      </c>
      <c r="B88" s="1">
        <v>12948572</v>
      </c>
    </row>
    <row r="89" spans="1:2">
      <c r="A89">
        <v>62</v>
      </c>
      <c r="B89" s="1">
        <v>10721705</v>
      </c>
    </row>
    <row r="90" spans="1:2">
      <c r="A90">
        <v>61</v>
      </c>
      <c r="B90" s="1">
        <v>8666024</v>
      </c>
    </row>
    <row r="91" spans="1:2">
      <c r="A91">
        <v>60</v>
      </c>
      <c r="B91" s="1">
        <v>6773912</v>
      </c>
    </row>
    <row r="92" spans="1:2">
      <c r="A92">
        <v>59</v>
      </c>
      <c r="B92" s="1">
        <v>4740510</v>
      </c>
    </row>
    <row r="93" spans="1:2">
      <c r="A93">
        <v>58</v>
      </c>
      <c r="B93" s="1">
        <v>3167721</v>
      </c>
    </row>
    <row r="94" spans="1:2">
      <c r="A94">
        <v>57</v>
      </c>
      <c r="B94" s="1">
        <v>3011821</v>
      </c>
    </row>
    <row r="95" spans="1:2">
      <c r="A95">
        <v>56</v>
      </c>
      <c r="B95" s="1">
        <v>2860891</v>
      </c>
    </row>
    <row r="96" spans="1:2">
      <c r="A96">
        <v>55</v>
      </c>
      <c r="B96" s="1">
        <v>2715052</v>
      </c>
    </row>
    <row r="97" spans="1:2">
      <c r="A97">
        <v>54</v>
      </c>
      <c r="B97" s="1">
        <v>2574023</v>
      </c>
    </row>
    <row r="98" spans="1:2">
      <c r="A98">
        <v>53</v>
      </c>
      <c r="B98" s="1">
        <v>2025819</v>
      </c>
    </row>
    <row r="99" spans="1:2">
      <c r="A99">
        <v>52</v>
      </c>
      <c r="B99" s="1">
        <v>1916740</v>
      </c>
    </row>
    <row r="100" spans="1:2">
      <c r="A100">
        <v>51</v>
      </c>
      <c r="B100" s="1">
        <v>1811396</v>
      </c>
    </row>
    <row r="101" spans="1:2">
      <c r="A101">
        <v>50</v>
      </c>
      <c r="B101" s="1">
        <v>1709925</v>
      </c>
    </row>
    <row r="102" spans="1:2">
      <c r="A102">
        <v>49</v>
      </c>
      <c r="B102" s="1">
        <v>1497682</v>
      </c>
    </row>
    <row r="103" spans="1:2">
      <c r="A103">
        <v>48</v>
      </c>
      <c r="B103" s="1">
        <v>1199108</v>
      </c>
    </row>
    <row r="104" spans="1:2">
      <c r="A104">
        <v>47</v>
      </c>
      <c r="B104" s="1">
        <v>1127446</v>
      </c>
    </row>
    <row r="105" spans="1:2">
      <c r="A105">
        <v>46</v>
      </c>
      <c r="B105" s="1">
        <v>1058419</v>
      </c>
    </row>
    <row r="106" spans="1:2">
      <c r="A106">
        <v>45</v>
      </c>
      <c r="B106" s="1">
        <v>992181</v>
      </c>
    </row>
    <row r="107" spans="1:2">
      <c r="A107">
        <v>44</v>
      </c>
      <c r="B107" s="1">
        <v>928484</v>
      </c>
    </row>
    <row r="108" spans="1:2">
      <c r="A108">
        <v>43</v>
      </c>
      <c r="B108" s="1">
        <v>816366</v>
      </c>
    </row>
    <row r="109" spans="1:2">
      <c r="A109">
        <v>42</v>
      </c>
      <c r="B109" s="1">
        <v>761174</v>
      </c>
    </row>
    <row r="110" spans="1:2">
      <c r="A110">
        <v>41</v>
      </c>
      <c r="B110" s="1">
        <v>708226</v>
      </c>
    </row>
    <row r="111" spans="1:2">
      <c r="A111">
        <v>40</v>
      </c>
      <c r="B111" s="1">
        <v>657678</v>
      </c>
    </row>
    <row r="112" spans="1:2">
      <c r="A112">
        <v>39</v>
      </c>
      <c r="B112" s="1">
        <v>508136</v>
      </c>
    </row>
    <row r="113" spans="1:2">
      <c r="A113">
        <v>38</v>
      </c>
      <c r="B113" s="1">
        <v>441372</v>
      </c>
    </row>
    <row r="114" spans="1:2">
      <c r="A114">
        <v>37</v>
      </c>
      <c r="B114" s="1">
        <v>406331</v>
      </c>
    </row>
    <row r="115" spans="1:2">
      <c r="A115">
        <v>36</v>
      </c>
      <c r="B115" s="1">
        <v>372853</v>
      </c>
    </row>
    <row r="116" spans="1:2">
      <c r="A116">
        <v>35</v>
      </c>
      <c r="B116" s="1">
        <v>341108</v>
      </c>
    </row>
    <row r="117" spans="1:2">
      <c r="A117">
        <v>34</v>
      </c>
      <c r="B117" s="1">
        <v>293906</v>
      </c>
    </row>
    <row r="118" spans="1:2">
      <c r="A118">
        <v>33</v>
      </c>
      <c r="B118" s="1">
        <v>249425</v>
      </c>
    </row>
    <row r="119" spans="1:2">
      <c r="A119">
        <v>32</v>
      </c>
      <c r="B119" s="1">
        <v>225027</v>
      </c>
    </row>
    <row r="120" spans="1:2">
      <c r="A120">
        <v>31</v>
      </c>
      <c r="B120" s="1">
        <v>201873</v>
      </c>
    </row>
    <row r="121" spans="1:2">
      <c r="A121">
        <v>30</v>
      </c>
      <c r="B121" s="1">
        <v>153712</v>
      </c>
    </row>
    <row r="122" spans="1:2">
      <c r="A122">
        <v>29</v>
      </c>
      <c r="B122" s="1">
        <v>104601</v>
      </c>
    </row>
    <row r="123" spans="1:2">
      <c r="A123">
        <v>28</v>
      </c>
      <c r="B123" s="1">
        <v>79994</v>
      </c>
    </row>
    <row r="124" spans="1:2">
      <c r="A124">
        <v>27</v>
      </c>
      <c r="B124" s="1">
        <v>59112</v>
      </c>
    </row>
    <row r="125" spans="1:2">
      <c r="A125">
        <v>26</v>
      </c>
      <c r="B125" s="1">
        <v>41600</v>
      </c>
    </row>
    <row r="126" spans="1:2">
      <c r="A126">
        <v>25</v>
      </c>
      <c r="B126" s="1">
        <v>40000</v>
      </c>
    </row>
    <row r="127" spans="1:2">
      <c r="A127">
        <v>24</v>
      </c>
      <c r="B127" s="1">
        <v>38400</v>
      </c>
    </row>
    <row r="128" spans="1:2">
      <c r="A128">
        <v>23</v>
      </c>
      <c r="B128" s="1">
        <v>36800</v>
      </c>
    </row>
    <row r="129" spans="1:2">
      <c r="A129">
        <v>22</v>
      </c>
      <c r="B129" s="1">
        <v>35200</v>
      </c>
    </row>
    <row r="130" spans="1:2">
      <c r="A130">
        <v>21</v>
      </c>
      <c r="B130" s="1">
        <v>33600</v>
      </c>
    </row>
    <row r="131" spans="1:2">
      <c r="A131">
        <v>20</v>
      </c>
      <c r="B131" s="1">
        <v>32000</v>
      </c>
    </row>
    <row r="132" spans="1:2">
      <c r="A132">
        <v>19</v>
      </c>
      <c r="B132" s="1">
        <v>30400</v>
      </c>
    </row>
    <row r="133" spans="1:2">
      <c r="A133">
        <v>18</v>
      </c>
      <c r="B133" s="1">
        <v>28800</v>
      </c>
    </row>
    <row r="134" spans="1:2">
      <c r="A134">
        <v>17</v>
      </c>
      <c r="B134" s="1">
        <v>27200</v>
      </c>
    </row>
    <row r="135" spans="1:2">
      <c r="A135">
        <v>16</v>
      </c>
      <c r="B135" s="1">
        <v>25600</v>
      </c>
    </row>
    <row r="136" spans="1:2">
      <c r="A136">
        <v>15</v>
      </c>
      <c r="B136" s="1">
        <v>24000</v>
      </c>
    </row>
    <row r="137" spans="1:2">
      <c r="A137">
        <v>14</v>
      </c>
      <c r="B137" s="1">
        <v>22400</v>
      </c>
    </row>
    <row r="138" spans="1:2">
      <c r="A138">
        <v>13</v>
      </c>
      <c r="B138" s="1">
        <v>20800</v>
      </c>
    </row>
    <row r="139" spans="1:2">
      <c r="A139">
        <v>12</v>
      </c>
      <c r="B139" s="1">
        <v>19200</v>
      </c>
    </row>
    <row r="140" spans="1:2">
      <c r="A140">
        <v>11</v>
      </c>
      <c r="B140" s="1">
        <v>17600</v>
      </c>
    </row>
    <row r="141" spans="1:2">
      <c r="A141">
        <v>10</v>
      </c>
      <c r="B141" s="1">
        <v>16000</v>
      </c>
    </row>
    <row r="142" spans="1:2">
      <c r="A142">
        <v>9</v>
      </c>
      <c r="B142" s="1">
        <v>14400</v>
      </c>
    </row>
    <row r="143" spans="1:2">
      <c r="A143">
        <v>8</v>
      </c>
      <c r="B143" s="1">
        <v>12800</v>
      </c>
    </row>
    <row r="144" spans="1:2">
      <c r="A144">
        <v>7</v>
      </c>
      <c r="B144" s="1">
        <v>11200</v>
      </c>
    </row>
    <row r="145" spans="1:2">
      <c r="A145">
        <v>6</v>
      </c>
      <c r="B145" s="1">
        <v>9600</v>
      </c>
    </row>
    <row r="146" spans="1:2">
      <c r="A146">
        <v>5</v>
      </c>
      <c r="B146" s="1">
        <v>8000</v>
      </c>
    </row>
    <row r="147" spans="1:2">
      <c r="A147">
        <v>4</v>
      </c>
      <c r="B147" s="1">
        <v>6400</v>
      </c>
    </row>
    <row r="148" spans="1:2">
      <c r="A148">
        <v>3</v>
      </c>
      <c r="B148" s="1">
        <v>4800</v>
      </c>
    </row>
    <row r="149" spans="1:2">
      <c r="A149">
        <v>2</v>
      </c>
      <c r="B149" s="1">
        <v>3200</v>
      </c>
    </row>
    <row r="150" spans="1:2">
      <c r="A150">
        <v>1</v>
      </c>
      <c r="B150" s="1">
        <v>1600</v>
      </c>
    </row>
    <row r="151" spans="2:2">
      <c r="B151" s="5"/>
    </row>
    <row r="152" spans="2:2">
      <c r="B152" s="5"/>
    </row>
    <row r="153" spans="2:2">
      <c r="B153" s="5"/>
    </row>
    <row r="154" spans="2:2">
      <c r="B154" s="5"/>
    </row>
    <row r="155" spans="2:2">
      <c r="B155" s="5"/>
    </row>
  </sheetData>
  <autoFilter ref="B1:B155"/>
  <sortState caseSensitive="0" columnSort="0" ref="A1:B150">
    <sortCondition descending="1" ref="B1:B150"/>
  </sortState>
  <pageMargins left="0.699305555555556" right="0.699305555555556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topLeftCell="A58" workbookViewId="0">
      <selection activeCell="B70" sqref="B70"/>
    </sheetView>
  </sheetViews>
  <sheetFormatPr defaultColWidth="9" defaultRowHeight="14.25"/>
  <sheetData/>
  <pageMargins left="0.699305555555556" right="0.699305555555556" top="0.75" bottom="0.75" header="0.3" footer="0.3"/>
  <headerFooter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任务经验</vt:lpstr>
      <vt:lpstr>人物升级经验表</vt:lpstr>
      <vt:lpstr>任务列表</vt:lpstr>
      <vt:lpstr>宠物升级表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2015-12-23T16:54:00Z</dcterms:created>
  <dcterms:modified xsi:type="dcterms:W3CDTF">2016-08-10T08:28:39Z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2052-9.1.0.5218</vt:lpwstr>
  </property>
</Properties>
</file>