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arketingAnalyticsandRetailBusinessManagement-1\Marketing Analytics and Retail Business Management\Data\Forecasting\"/>
    </mc:Choice>
  </mc:AlternateContent>
  <xr:revisionPtr revIDLastSave="0" documentId="13_ncr:1_{06813F06-4EBE-43A9-B530-22ABB81854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" sheetId="13" r:id="rId1"/>
    <sheet name="Mult" sheetId="16" r:id="rId2"/>
  </sheets>
  <definedNames>
    <definedName name="solver_adj" localSheetId="0" hidden="1">Add!$K$6:$K$7,Add!$K$10:$K$21</definedName>
    <definedName name="solver_adj" localSheetId="1" hidden="1">Mult!$K$6:$K$7,Mult!$K$10:$K$21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Add!$K$22</definedName>
    <definedName name="solver_lhs1" localSheetId="1" hidden="1">Mult!$K$22</definedName>
    <definedName name="solver_lhs2" localSheetId="1" hidden="1">Mult!$K$22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Add!$H$2</definedName>
    <definedName name="solver_opt" localSheetId="1" hidden="1">Mult!$H$2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1" hidden="1">2</definedName>
    <definedName name="solver_rhs1" localSheetId="0" hidden="1">0</definedName>
    <definedName name="solver_rhs1" localSheetId="1" hidden="1">1</definedName>
    <definedName name="solver_rhs2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3600</definedName>
    <definedName name="solver_tim" localSheetId="1" hidden="1">3600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</workbook>
</file>

<file path=xl/calcChain.xml><?xml version="1.0" encoding="utf-8"?>
<calcChain xmlns="http://schemas.openxmlformats.org/spreadsheetml/2006/main">
  <c r="F6" i="16" l="1"/>
  <c r="G6" i="16" s="1"/>
  <c r="H6" i="16" s="1"/>
  <c r="F7" i="16"/>
  <c r="G7" i="16" s="1"/>
  <c r="H7" i="16" s="1"/>
  <c r="F8" i="16"/>
  <c r="G8" i="16" s="1"/>
  <c r="H8" i="16" s="1"/>
  <c r="F9" i="16"/>
  <c r="G9" i="16" s="1"/>
  <c r="H9" i="16" s="1"/>
  <c r="F10" i="16"/>
  <c r="G10" i="16" s="1"/>
  <c r="H10" i="16" s="1"/>
  <c r="F11" i="16"/>
  <c r="G11" i="16" s="1"/>
  <c r="H11" i="16" s="1"/>
  <c r="F12" i="16"/>
  <c r="G12" i="16" s="1"/>
  <c r="H12" i="16" s="1"/>
  <c r="F13" i="16"/>
  <c r="G13" i="16" s="1"/>
  <c r="H13" i="16" s="1"/>
  <c r="F14" i="16"/>
  <c r="G14" i="16" s="1"/>
  <c r="H14" i="16" s="1"/>
  <c r="F15" i="16"/>
  <c r="G15" i="16" s="1"/>
  <c r="H15" i="16" s="1"/>
  <c r="F16" i="16"/>
  <c r="G16" i="16" s="1"/>
  <c r="H16" i="16" s="1"/>
  <c r="F17" i="16"/>
  <c r="G17" i="16" s="1"/>
  <c r="H17" i="16" s="1"/>
  <c r="F18" i="16"/>
  <c r="G18" i="16" s="1"/>
  <c r="H18" i="16" s="1"/>
  <c r="F19" i="16"/>
  <c r="G19" i="16" s="1"/>
  <c r="H19" i="16" s="1"/>
  <c r="F20" i="16"/>
  <c r="G20" i="16" s="1"/>
  <c r="H20" i="16" s="1"/>
  <c r="F21" i="16"/>
  <c r="G21" i="16" s="1"/>
  <c r="H21" i="16" s="1"/>
  <c r="F22" i="16"/>
  <c r="G22" i="16" s="1"/>
  <c r="H22" i="16" s="1"/>
  <c r="F23" i="16"/>
  <c r="G23" i="16" s="1"/>
  <c r="H23" i="16" s="1"/>
  <c r="F24" i="16"/>
  <c r="G24" i="16" s="1"/>
  <c r="H24" i="16" s="1"/>
  <c r="F25" i="16"/>
  <c r="G25" i="16" s="1"/>
  <c r="H25" i="16" s="1"/>
  <c r="F26" i="16"/>
  <c r="G26" i="16" s="1"/>
  <c r="H26" i="16" s="1"/>
  <c r="F27" i="16"/>
  <c r="G27" i="16" s="1"/>
  <c r="H27" i="16" s="1"/>
  <c r="F28" i="16"/>
  <c r="G28" i="16" s="1"/>
  <c r="H28" i="16" s="1"/>
  <c r="F29" i="16"/>
  <c r="G29" i="16" s="1"/>
  <c r="H29" i="16" s="1"/>
  <c r="F30" i="16"/>
  <c r="G30" i="16" s="1"/>
  <c r="H30" i="16" s="1"/>
  <c r="F31" i="16"/>
  <c r="G31" i="16" s="1"/>
  <c r="H31" i="16" s="1"/>
  <c r="F32" i="16"/>
  <c r="G32" i="16" s="1"/>
  <c r="H32" i="16" s="1"/>
  <c r="F33" i="16"/>
  <c r="G33" i="16" s="1"/>
  <c r="H33" i="16" s="1"/>
  <c r="F34" i="16"/>
  <c r="G34" i="16" s="1"/>
  <c r="H34" i="16" s="1"/>
  <c r="F35" i="16"/>
  <c r="G35" i="16" s="1"/>
  <c r="H35" i="16" s="1"/>
  <c r="F36" i="16"/>
  <c r="G36" i="16" s="1"/>
  <c r="H36" i="16" s="1"/>
  <c r="F37" i="16"/>
  <c r="G37" i="16" s="1"/>
  <c r="H37" i="16" s="1"/>
  <c r="F38" i="16"/>
  <c r="G38" i="16" s="1"/>
  <c r="H38" i="16" s="1"/>
  <c r="F5" i="16"/>
  <c r="G5" i="16" s="1"/>
  <c r="H5" i="16" s="1"/>
  <c r="F39" i="13"/>
  <c r="F6" i="13"/>
  <c r="G6" i="13" s="1"/>
  <c r="H6" i="13" s="1"/>
  <c r="F7" i="13"/>
  <c r="G7" i="13" s="1"/>
  <c r="H7" i="13" s="1"/>
  <c r="F8" i="13"/>
  <c r="G8" i="13" s="1"/>
  <c r="H8" i="13" s="1"/>
  <c r="F9" i="13"/>
  <c r="G9" i="13" s="1"/>
  <c r="H9" i="13" s="1"/>
  <c r="F10" i="13"/>
  <c r="G10" i="13" s="1"/>
  <c r="H10" i="13" s="1"/>
  <c r="F11" i="13"/>
  <c r="G11" i="13" s="1"/>
  <c r="H11" i="13" s="1"/>
  <c r="F12" i="13"/>
  <c r="G12" i="13" s="1"/>
  <c r="H12" i="13" s="1"/>
  <c r="F13" i="13"/>
  <c r="G13" i="13" s="1"/>
  <c r="H13" i="13" s="1"/>
  <c r="F14" i="13"/>
  <c r="G14" i="13" s="1"/>
  <c r="H14" i="13" s="1"/>
  <c r="F15" i="13"/>
  <c r="G15" i="13" s="1"/>
  <c r="H15" i="13" s="1"/>
  <c r="F16" i="13"/>
  <c r="G16" i="13" s="1"/>
  <c r="H16" i="13" s="1"/>
  <c r="F17" i="13"/>
  <c r="G17" i="13" s="1"/>
  <c r="H17" i="13" s="1"/>
  <c r="F18" i="13"/>
  <c r="G18" i="13" s="1"/>
  <c r="H18" i="13" s="1"/>
  <c r="F19" i="13"/>
  <c r="G19" i="13" s="1"/>
  <c r="H19" i="13" s="1"/>
  <c r="F20" i="13"/>
  <c r="G20" i="13" s="1"/>
  <c r="H20" i="13" s="1"/>
  <c r="F21" i="13"/>
  <c r="G21" i="13" s="1"/>
  <c r="H21" i="13" s="1"/>
  <c r="F22" i="13"/>
  <c r="G22" i="13" s="1"/>
  <c r="H22" i="13" s="1"/>
  <c r="F23" i="13"/>
  <c r="G23" i="13" s="1"/>
  <c r="H23" i="13" s="1"/>
  <c r="F24" i="13"/>
  <c r="G24" i="13" s="1"/>
  <c r="H24" i="13" s="1"/>
  <c r="F25" i="13"/>
  <c r="G25" i="13" s="1"/>
  <c r="H25" i="13" s="1"/>
  <c r="F26" i="13"/>
  <c r="G26" i="13" s="1"/>
  <c r="H26" i="13" s="1"/>
  <c r="F27" i="13"/>
  <c r="G27" i="13" s="1"/>
  <c r="H27" i="13" s="1"/>
  <c r="F28" i="13"/>
  <c r="G28" i="13" s="1"/>
  <c r="H28" i="13" s="1"/>
  <c r="F29" i="13"/>
  <c r="G29" i="13" s="1"/>
  <c r="H29" i="13" s="1"/>
  <c r="F30" i="13"/>
  <c r="G30" i="13" s="1"/>
  <c r="H30" i="13" s="1"/>
  <c r="F31" i="13"/>
  <c r="G31" i="13" s="1"/>
  <c r="H31" i="13" s="1"/>
  <c r="F32" i="13"/>
  <c r="G32" i="13" s="1"/>
  <c r="H32" i="13" s="1"/>
  <c r="F33" i="13"/>
  <c r="G33" i="13" s="1"/>
  <c r="H33" i="13" s="1"/>
  <c r="F34" i="13"/>
  <c r="G34" i="13" s="1"/>
  <c r="H34" i="13" s="1"/>
  <c r="F35" i="13"/>
  <c r="G35" i="13" s="1"/>
  <c r="H35" i="13" s="1"/>
  <c r="F36" i="13"/>
  <c r="G36" i="13" s="1"/>
  <c r="H36" i="13" s="1"/>
  <c r="F37" i="13"/>
  <c r="G37" i="13" s="1"/>
  <c r="H37" i="13" s="1"/>
  <c r="F38" i="13"/>
  <c r="G38" i="13" s="1"/>
  <c r="H38" i="13" s="1"/>
  <c r="F5" i="13"/>
  <c r="G5" i="13" s="1"/>
  <c r="H5" i="13" s="1"/>
  <c r="D39" i="13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H2" i="16" l="1"/>
  <c r="H2" i="13"/>
</calcChain>
</file>

<file path=xl/sharedStrings.xml><?xml version="1.0" encoding="utf-8"?>
<sst xmlns="http://schemas.openxmlformats.org/spreadsheetml/2006/main" count="24" uniqueCount="12">
  <si>
    <t>Month</t>
  </si>
  <si>
    <t>MonthNumber</t>
  </si>
  <si>
    <t>AirlineMiles (billions)</t>
  </si>
  <si>
    <t>base</t>
  </si>
  <si>
    <t>trend</t>
  </si>
  <si>
    <t>Seasonality</t>
  </si>
  <si>
    <t>Forecast</t>
  </si>
  <si>
    <t>Error</t>
  </si>
  <si>
    <t>Squared Error</t>
  </si>
  <si>
    <t>Sum OF SE</t>
  </si>
  <si>
    <t>Avg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</si>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</sst>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33" borderId="15" xfId="0" applyFill="1" applyBorder="1"/>
    <xf numFmtId="0" fontId="0" fillId="33" borderId="17" xfId="0" applyFill="1" applyBorder="1"/>
    <xf numFmtId="0" fontId="0" fillId="33" borderId="13" xfId="0" applyFill="1" applyBorder="1"/>
    <xf numFmtId="0" fontId="0" fillId="34" borderId="19" xfId="0" applyFill="1" applyBorder="1"/>
    <xf numFmtId="0" fontId="0" fillId="34" borderId="20" xfId="0" applyFill="1" applyBorder="1"/>
    <xf numFmtId="0" fontId="0" fillId="34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0" xfId="0" applyNumberFormat="1"/>
    <xf numFmtId="0" fontId="0" fillId="34" borderId="12" xfId="0" applyFill="1" applyBorder="1"/>
    <xf numFmtId="0" fontId="0" fillId="34" borderId="18" xfId="0" applyFill="1" applyBorder="1"/>
    <xf numFmtId="0" fontId="0" fillId="34" borderId="13" xfId="0" applyFill="1" applyBorder="1"/>
    <xf numFmtId="164" fontId="0" fillId="0" borderId="23" xfId="0" applyNumberFormat="1" applyBorder="1"/>
    <xf numFmtId="164" fontId="0" fillId="0" borderId="26" xfId="0" applyNumberFormat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9"/>
  <sheetViews>
    <sheetView showGridLines="0" workbookViewId="0">
      <selection activeCell="J38" sqref="J38"/>
    </sheetView>
  </sheetViews>
  <sheetFormatPr defaultRowHeight="14.4" x14ac:dyDescent="0.3"/>
  <cols>
    <col min="1" max="1" width="9.6640625" bestFit="1" customWidth="1"/>
    <col min="3" max="3" width="10.6640625" bestFit="1" customWidth="1"/>
    <col min="5" max="5" width="20.5546875" bestFit="1" customWidth="1"/>
    <col min="6" max="6" width="9.6640625" bestFit="1" customWidth="1"/>
    <col min="7" max="7" width="10.109375" bestFit="1" customWidth="1"/>
    <col min="8" max="8" width="12.109375" bestFit="1" customWidth="1"/>
    <col min="9" max="9" width="10.33203125" bestFit="1" customWidth="1"/>
    <col min="14" max="14" width="10" bestFit="1" customWidth="1"/>
  </cols>
  <sheetData>
    <row r="2" spans="1:11" x14ac:dyDescent="0.3">
      <c r="G2" s="1" t="s">
        <v>9</v>
      </c>
      <c r="H2" s="2">
        <f>SUM(H5:H38)</f>
        <v>4.9250997296390526</v>
      </c>
    </row>
    <row r="4" spans="1:11" x14ac:dyDescent="0.3">
      <c r="B4" s="9" t="s">
        <v>1</v>
      </c>
      <c r="C4" s="10" t="s">
        <v>0</v>
      </c>
      <c r="D4" s="10" t="s">
        <v>0</v>
      </c>
      <c r="E4" s="11" t="s">
        <v>2</v>
      </c>
      <c r="F4" s="18" t="s">
        <v>6</v>
      </c>
      <c r="G4" s="19" t="s">
        <v>7</v>
      </c>
      <c r="H4" s="20" t="s">
        <v>8</v>
      </c>
    </row>
    <row r="5" spans="1:11" x14ac:dyDescent="0.3">
      <c r="B5" s="12">
        <v>1</v>
      </c>
      <c r="C5" s="21">
        <v>42186</v>
      </c>
      <c r="D5" s="13">
        <f>MONTH(C5)</f>
        <v>7</v>
      </c>
      <c r="E5" s="14">
        <v>44.215515000000003</v>
      </c>
      <c r="F5" s="4">
        <f>$K$6+$K$7*B5+VLOOKUP(D5,$J$10:$K$21,2)</f>
        <v>43.728868069882665</v>
      </c>
      <c r="G5">
        <f>F5-E5</f>
        <v>-0.48664693011733817</v>
      </c>
      <c r="H5" s="23">
        <f>G5*G5</f>
        <v>0.23682523459262941</v>
      </c>
    </row>
    <row r="6" spans="1:11" x14ac:dyDescent="0.3">
      <c r="B6" s="12">
        <v>2</v>
      </c>
      <c r="C6" s="21">
        <v>42217</v>
      </c>
      <c r="D6" s="13">
        <f t="shared" ref="D6:D39" si="0">MONTH(C6)</f>
        <v>8</v>
      </c>
      <c r="E6" s="14">
        <v>42.397035000000002</v>
      </c>
      <c r="F6" s="4">
        <f t="shared" ref="F6:F39" si="1">$K$6+$K$7*B6+VLOOKUP(D6,$J$10:$K$21,2)</f>
        <v>41.955901070810299</v>
      </c>
      <c r="G6">
        <f t="shared" ref="G6:G39" si="2">F6-E6</f>
        <v>-0.44113392918970362</v>
      </c>
      <c r="H6" s="23">
        <f t="shared" ref="H6:H39" si="3">G6*G6</f>
        <v>0.19459914348234644</v>
      </c>
      <c r="J6" s="3" t="s">
        <v>3</v>
      </c>
      <c r="K6" s="8">
        <v>37.377950616953733</v>
      </c>
    </row>
    <row r="7" spans="1:11" x14ac:dyDescent="0.3">
      <c r="B7" s="12">
        <v>3</v>
      </c>
      <c r="C7" s="21">
        <v>42248</v>
      </c>
      <c r="D7" s="13">
        <f t="shared" si="0"/>
        <v>9</v>
      </c>
      <c r="E7" s="14">
        <v>34.675395999999999</v>
      </c>
      <c r="F7" s="4">
        <f t="shared" si="1"/>
        <v>35.127040405651044</v>
      </c>
      <c r="G7">
        <f t="shared" si="2"/>
        <v>0.45164440565104513</v>
      </c>
      <c r="H7" s="23">
        <f t="shared" si="3"/>
        <v>0.20398266915588581</v>
      </c>
      <c r="J7" s="5" t="s">
        <v>4</v>
      </c>
      <c r="K7" s="7">
        <v>5.9023827462201681E-2</v>
      </c>
    </row>
    <row r="8" spans="1:11" x14ac:dyDescent="0.3">
      <c r="B8" s="12">
        <v>4</v>
      </c>
      <c r="C8" s="21">
        <v>42278</v>
      </c>
      <c r="D8" s="13">
        <f t="shared" si="0"/>
        <v>10</v>
      </c>
      <c r="E8" s="14">
        <v>37.318050999999997</v>
      </c>
      <c r="F8" s="4">
        <f t="shared" si="1"/>
        <v>37.693457404120444</v>
      </c>
      <c r="G8">
        <f t="shared" si="2"/>
        <v>0.37540640412044723</v>
      </c>
      <c r="H8" s="23">
        <f t="shared" si="3"/>
        <v>0.14092996825464454</v>
      </c>
    </row>
    <row r="9" spans="1:11" x14ac:dyDescent="0.3">
      <c r="B9" s="12">
        <v>5</v>
      </c>
      <c r="C9" s="21">
        <v>42309</v>
      </c>
      <c r="D9" s="13">
        <f t="shared" si="0"/>
        <v>11</v>
      </c>
      <c r="E9" s="14">
        <v>34.576582000000002</v>
      </c>
      <c r="F9" s="4">
        <f t="shared" si="1"/>
        <v>35.317030736230251</v>
      </c>
      <c r="G9">
        <f t="shared" si="2"/>
        <v>0.74044873623024898</v>
      </c>
      <c r="H9" s="23">
        <f t="shared" si="3"/>
        <v>0.54826433098497285</v>
      </c>
      <c r="J9" s="1" t="s">
        <v>5</v>
      </c>
      <c r="K9" s="2"/>
    </row>
    <row r="10" spans="1:11" x14ac:dyDescent="0.3">
      <c r="B10" s="12">
        <v>6</v>
      </c>
      <c r="C10" s="21">
        <v>42339</v>
      </c>
      <c r="D10" s="13">
        <f t="shared" si="0"/>
        <v>12</v>
      </c>
      <c r="E10" s="14">
        <v>36.459079000000003</v>
      </c>
      <c r="F10" s="4">
        <f t="shared" si="1"/>
        <v>36.417964404446792</v>
      </c>
      <c r="G10">
        <f t="shared" si="2"/>
        <v>-4.111459555321062E-2</v>
      </c>
      <c r="H10" s="23">
        <f t="shared" si="3"/>
        <v>1.6904099675040865E-3</v>
      </c>
      <c r="J10" s="4">
        <v>1</v>
      </c>
      <c r="K10" s="6">
        <v>-4.4566996714388241</v>
      </c>
    </row>
    <row r="11" spans="1:11" x14ac:dyDescent="0.3">
      <c r="B11" s="12">
        <v>7</v>
      </c>
      <c r="C11" s="21">
        <v>42370</v>
      </c>
      <c r="D11" s="13">
        <f t="shared" si="0"/>
        <v>1</v>
      </c>
      <c r="E11" s="14">
        <v>33.487141000000001</v>
      </c>
      <c r="F11" s="4">
        <f t="shared" si="1"/>
        <v>33.334417737750314</v>
      </c>
      <c r="G11">
        <f t="shared" si="2"/>
        <v>-0.1527232622496868</v>
      </c>
      <c r="H11" s="23">
        <f t="shared" si="3"/>
        <v>2.332439483218661E-2</v>
      </c>
      <c r="J11" s="4">
        <v>2</v>
      </c>
      <c r="K11" s="6">
        <v>-6.6226435003410629</v>
      </c>
    </row>
    <row r="12" spans="1:11" x14ac:dyDescent="0.3">
      <c r="B12" s="12">
        <v>8</v>
      </c>
      <c r="C12" s="21">
        <v>42401</v>
      </c>
      <c r="D12" s="13">
        <f t="shared" si="0"/>
        <v>2</v>
      </c>
      <c r="E12" s="14">
        <v>30.718097</v>
      </c>
      <c r="F12" s="4">
        <f t="shared" si="1"/>
        <v>31.227497736310283</v>
      </c>
      <c r="G12">
        <f t="shared" si="2"/>
        <v>0.50940073631028326</v>
      </c>
      <c r="H12" s="23">
        <f t="shared" si="3"/>
        <v>0.25948911015345877</v>
      </c>
      <c r="J12" s="4">
        <v>3</v>
      </c>
      <c r="K12" s="6">
        <v>1.6017620044044447</v>
      </c>
    </row>
    <row r="13" spans="1:11" x14ac:dyDescent="0.3">
      <c r="A13" s="17"/>
      <c r="B13" s="12">
        <v>9</v>
      </c>
      <c r="C13" s="21">
        <v>42430</v>
      </c>
      <c r="D13" s="13">
        <f t="shared" si="0"/>
        <v>3</v>
      </c>
      <c r="E13" s="14">
        <v>39.369601000000003</v>
      </c>
      <c r="F13" s="4">
        <f t="shared" si="1"/>
        <v>39.510927068517987</v>
      </c>
      <c r="G13">
        <f t="shared" si="2"/>
        <v>0.14132606851798357</v>
      </c>
      <c r="H13" s="23">
        <f t="shared" si="3"/>
        <v>1.9973057642749786E-2</v>
      </c>
      <c r="J13" s="4">
        <v>4</v>
      </c>
      <c r="K13" s="6">
        <v>-0.31828048863571939</v>
      </c>
    </row>
    <row r="14" spans="1:11" x14ac:dyDescent="0.3">
      <c r="A14" s="17"/>
      <c r="B14" s="12">
        <v>10</v>
      </c>
      <c r="C14" s="21">
        <v>42461</v>
      </c>
      <c r="D14" s="13">
        <f t="shared" si="0"/>
        <v>4</v>
      </c>
      <c r="E14" s="14">
        <v>37.762307</v>
      </c>
      <c r="F14" s="4">
        <f t="shared" si="1"/>
        <v>37.649908402940028</v>
      </c>
      <c r="G14">
        <f t="shared" si="2"/>
        <v>-0.11239859705997191</v>
      </c>
      <c r="H14" s="23">
        <f t="shared" si="3"/>
        <v>1.2633444621049926E-2</v>
      </c>
      <c r="J14" s="4">
        <v>5</v>
      </c>
      <c r="K14" s="6">
        <v>1.275282317941588</v>
      </c>
    </row>
    <row r="15" spans="1:11" x14ac:dyDescent="0.3">
      <c r="A15" s="17"/>
      <c r="B15" s="12">
        <v>11</v>
      </c>
      <c r="C15" s="21">
        <v>42491</v>
      </c>
      <c r="D15" s="13">
        <f t="shared" si="0"/>
        <v>5</v>
      </c>
      <c r="E15" s="14">
        <v>38.883682999999998</v>
      </c>
      <c r="F15" s="4">
        <f t="shared" si="1"/>
        <v>39.302495036979536</v>
      </c>
      <c r="G15">
        <f t="shared" si="2"/>
        <v>0.4188120369795385</v>
      </c>
      <c r="H15" s="23">
        <f t="shared" si="3"/>
        <v>0.17540352231895032</v>
      </c>
      <c r="J15" s="4">
        <v>6</v>
      </c>
      <c r="K15" s="6">
        <v>3.7957189928319561</v>
      </c>
    </row>
    <row r="16" spans="1:11" x14ac:dyDescent="0.3">
      <c r="A16" s="17"/>
      <c r="B16" s="12">
        <v>12</v>
      </c>
      <c r="C16" s="21">
        <v>42522</v>
      </c>
      <c r="D16" s="13">
        <f t="shared" si="0"/>
        <v>6</v>
      </c>
      <c r="E16" s="14">
        <v>41.901958999999998</v>
      </c>
      <c r="F16" s="4">
        <f t="shared" si="1"/>
        <v>41.881955539332111</v>
      </c>
      <c r="G16">
        <f t="shared" si="2"/>
        <v>-2.0003460667886941E-2</v>
      </c>
      <c r="H16" s="23">
        <f t="shared" si="3"/>
        <v>4.0013843869169985E-4</v>
      </c>
      <c r="J16" s="4">
        <v>7</v>
      </c>
      <c r="K16" s="6">
        <v>6.2918936254667326</v>
      </c>
    </row>
    <row r="17" spans="1:11" x14ac:dyDescent="0.3">
      <c r="A17" s="17"/>
      <c r="B17" s="12">
        <v>13</v>
      </c>
      <c r="C17" s="21">
        <v>42552</v>
      </c>
      <c r="D17" s="13">
        <f t="shared" si="0"/>
        <v>7</v>
      </c>
      <c r="E17" s="14">
        <v>44.021861000000001</v>
      </c>
      <c r="F17" s="4">
        <f t="shared" si="1"/>
        <v>44.437153999429086</v>
      </c>
      <c r="G17">
        <f t="shared" si="2"/>
        <v>0.41529299942908438</v>
      </c>
      <c r="H17" s="23">
        <f t="shared" si="3"/>
        <v>0.17246827537480547</v>
      </c>
      <c r="J17" s="4">
        <v>8</v>
      </c>
      <c r="K17" s="6">
        <v>4.4599027989321609</v>
      </c>
    </row>
    <row r="18" spans="1:11" x14ac:dyDescent="0.3">
      <c r="A18" s="17"/>
      <c r="B18" s="12">
        <v>14</v>
      </c>
      <c r="C18" s="21">
        <v>42583</v>
      </c>
      <c r="D18" s="13">
        <f t="shared" si="0"/>
        <v>8</v>
      </c>
      <c r="E18" s="14">
        <v>42.813205000000004</v>
      </c>
      <c r="F18" s="4">
        <f t="shared" si="1"/>
        <v>42.664187000356719</v>
      </c>
      <c r="G18">
        <f t="shared" si="2"/>
        <v>-0.14901799964328433</v>
      </c>
      <c r="H18" s="23">
        <f t="shared" si="3"/>
        <v>2.2206364217685889E-2</v>
      </c>
      <c r="J18" s="4">
        <v>9</v>
      </c>
      <c r="K18" s="6">
        <v>-2.4279816936892891</v>
      </c>
    </row>
    <row r="19" spans="1:11" x14ac:dyDescent="0.3">
      <c r="A19" s="17"/>
      <c r="B19" s="12">
        <v>15</v>
      </c>
      <c r="C19" s="21">
        <v>42614</v>
      </c>
      <c r="D19" s="13">
        <f t="shared" si="0"/>
        <v>9</v>
      </c>
      <c r="E19" s="14">
        <v>36.131604000000003</v>
      </c>
      <c r="F19" s="4">
        <f t="shared" si="1"/>
        <v>35.835326335197465</v>
      </c>
      <c r="G19">
        <f t="shared" si="2"/>
        <v>-0.29627766480253825</v>
      </c>
      <c r="H19" s="23">
        <f t="shared" si="3"/>
        <v>8.778045466084522E-2</v>
      </c>
      <c r="J19" s="4">
        <v>10</v>
      </c>
      <c r="K19" s="6">
        <v>7.9411477317902476E-2</v>
      </c>
    </row>
    <row r="20" spans="1:11" x14ac:dyDescent="0.3">
      <c r="A20" s="17"/>
      <c r="B20" s="12">
        <v>16</v>
      </c>
      <c r="C20" s="21">
        <v>42644</v>
      </c>
      <c r="D20" s="13">
        <f t="shared" si="0"/>
        <v>10</v>
      </c>
      <c r="E20" s="14">
        <v>39.183461000000001</v>
      </c>
      <c r="F20" s="4">
        <f t="shared" si="1"/>
        <v>38.401743333666865</v>
      </c>
      <c r="G20">
        <f t="shared" si="2"/>
        <v>-0.78171766633313666</v>
      </c>
      <c r="H20" s="23">
        <f t="shared" si="3"/>
        <v>0.61108250985732515</v>
      </c>
      <c r="J20" s="4">
        <v>11</v>
      </c>
      <c r="K20" s="6">
        <v>-2.3560390180344832</v>
      </c>
    </row>
    <row r="21" spans="1:11" x14ac:dyDescent="0.3">
      <c r="A21" s="17"/>
      <c r="B21" s="12">
        <v>17</v>
      </c>
      <c r="C21" s="21">
        <v>42675</v>
      </c>
      <c r="D21" s="13">
        <f t="shared" si="0"/>
        <v>11</v>
      </c>
      <c r="E21" s="14">
        <v>36.671543999999997</v>
      </c>
      <c r="F21" s="4">
        <f t="shared" si="1"/>
        <v>36.025316665776671</v>
      </c>
      <c r="G21">
        <f t="shared" si="2"/>
        <v>-0.64622733422332601</v>
      </c>
      <c r="H21" s="23">
        <f t="shared" si="3"/>
        <v>0.41760976749738632</v>
      </c>
      <c r="J21" s="5">
        <v>12</v>
      </c>
      <c r="K21" s="6">
        <v>-1.3141291772801522</v>
      </c>
    </row>
    <row r="22" spans="1:11" x14ac:dyDescent="0.3">
      <c r="A22" s="17"/>
      <c r="B22" s="12">
        <v>18</v>
      </c>
      <c r="C22" s="21">
        <v>42705</v>
      </c>
      <c r="D22" s="13">
        <f t="shared" si="0"/>
        <v>12</v>
      </c>
      <c r="E22" s="14">
        <v>37.426385000000003</v>
      </c>
      <c r="F22" s="4">
        <f t="shared" si="1"/>
        <v>37.126250333993212</v>
      </c>
      <c r="G22">
        <f t="shared" si="2"/>
        <v>-0.30013466600679095</v>
      </c>
      <c r="H22" s="23">
        <f t="shared" si="3"/>
        <v>9.008081773900796E-2</v>
      </c>
      <c r="J22" s="1" t="s">
        <v>10</v>
      </c>
      <c r="K22" s="2">
        <v>0</v>
      </c>
    </row>
    <row r="23" spans="1:11" x14ac:dyDescent="0.3">
      <c r="A23" s="17"/>
      <c r="B23" s="12">
        <v>19</v>
      </c>
      <c r="C23" s="21">
        <v>42736</v>
      </c>
      <c r="D23" s="13">
        <f t="shared" si="0"/>
        <v>1</v>
      </c>
      <c r="E23" s="14">
        <v>34.327419999999996</v>
      </c>
      <c r="F23" s="4">
        <f t="shared" si="1"/>
        <v>34.042703667296735</v>
      </c>
      <c r="G23">
        <f t="shared" si="2"/>
        <v>-0.2847163327032618</v>
      </c>
      <c r="H23" s="23">
        <f t="shared" si="3"/>
        <v>8.106339010799446E-2</v>
      </c>
    </row>
    <row r="24" spans="1:11" x14ac:dyDescent="0.3">
      <c r="A24" s="17"/>
      <c r="B24" s="12">
        <v>20</v>
      </c>
      <c r="C24" s="21">
        <v>42767</v>
      </c>
      <c r="D24" s="13">
        <f t="shared" si="0"/>
        <v>2</v>
      </c>
      <c r="E24" s="14">
        <v>31.825085999999999</v>
      </c>
      <c r="F24" s="4">
        <f t="shared" si="1"/>
        <v>31.935783665856704</v>
      </c>
      <c r="G24">
        <f t="shared" si="2"/>
        <v>0.11069766585670493</v>
      </c>
      <c r="H24" s="23">
        <f t="shared" si="3"/>
        <v>1.2253973226122697E-2</v>
      </c>
    </row>
    <row r="25" spans="1:11" x14ac:dyDescent="0.3">
      <c r="A25" s="17"/>
      <c r="B25" s="12">
        <v>21</v>
      </c>
      <c r="C25" s="21">
        <v>42795</v>
      </c>
      <c r="D25" s="13">
        <f t="shared" si="0"/>
        <v>3</v>
      </c>
      <c r="E25" s="14">
        <v>40.506780999999997</v>
      </c>
      <c r="F25" s="4">
        <f t="shared" si="1"/>
        <v>40.219212998064407</v>
      </c>
      <c r="G25">
        <f t="shared" si="2"/>
        <v>-0.28756800193558973</v>
      </c>
      <c r="H25" s="23">
        <f t="shared" si="3"/>
        <v>8.2695355737227347E-2</v>
      </c>
    </row>
    <row r="26" spans="1:11" x14ac:dyDescent="0.3">
      <c r="A26" s="17"/>
      <c r="B26" s="12">
        <v>22</v>
      </c>
      <c r="C26" s="21">
        <v>42826</v>
      </c>
      <c r="D26" s="13">
        <f t="shared" si="0"/>
        <v>4</v>
      </c>
      <c r="E26" s="14">
        <v>38.505752000000001</v>
      </c>
      <c r="F26" s="4">
        <f t="shared" si="1"/>
        <v>38.358194332486448</v>
      </c>
      <c r="G26">
        <f t="shared" si="2"/>
        <v>-0.14755766751355281</v>
      </c>
      <c r="H26" s="23">
        <f t="shared" si="3"/>
        <v>2.17732652420402E-2</v>
      </c>
    </row>
    <row r="27" spans="1:11" x14ac:dyDescent="0.3">
      <c r="A27" s="17"/>
      <c r="B27" s="12">
        <v>23</v>
      </c>
      <c r="C27" s="21">
        <v>42856</v>
      </c>
      <c r="D27" s="13">
        <f t="shared" si="0"/>
        <v>5</v>
      </c>
      <c r="E27" s="14">
        <v>40.429592999999997</v>
      </c>
      <c r="F27" s="4">
        <f t="shared" si="1"/>
        <v>40.010780966525957</v>
      </c>
      <c r="G27">
        <f t="shared" si="2"/>
        <v>-0.41881203347404039</v>
      </c>
      <c r="H27" s="23">
        <f t="shared" si="3"/>
        <v>0.17540351938266072</v>
      </c>
    </row>
    <row r="28" spans="1:11" x14ac:dyDescent="0.3">
      <c r="A28" s="17"/>
      <c r="B28" s="12">
        <v>24</v>
      </c>
      <c r="C28" s="21">
        <v>42887</v>
      </c>
      <c r="D28" s="13">
        <f t="shared" si="0"/>
        <v>6</v>
      </c>
      <c r="E28" s="14">
        <v>42.570238000000003</v>
      </c>
      <c r="F28" s="4">
        <f t="shared" si="1"/>
        <v>42.590241468878531</v>
      </c>
      <c r="G28">
        <f t="shared" si="2"/>
        <v>2.0003468878527997E-2</v>
      </c>
      <c r="H28" s="23">
        <f t="shared" si="3"/>
        <v>4.0013876717423811E-4</v>
      </c>
    </row>
    <row r="29" spans="1:11" x14ac:dyDescent="0.3">
      <c r="A29" s="17"/>
      <c r="B29" s="12">
        <v>25</v>
      </c>
      <c r="C29" s="21">
        <v>42917</v>
      </c>
      <c r="D29" s="13">
        <f t="shared" si="0"/>
        <v>7</v>
      </c>
      <c r="E29" s="14">
        <v>45.074086000000001</v>
      </c>
      <c r="F29" s="4">
        <f t="shared" si="1"/>
        <v>45.145439928975506</v>
      </c>
      <c r="G29">
        <f t="shared" si="2"/>
        <v>7.1353928975504743E-2</v>
      </c>
      <c r="H29" s="23">
        <f t="shared" si="3"/>
        <v>5.0913831802413753E-3</v>
      </c>
    </row>
    <row r="30" spans="1:11" x14ac:dyDescent="0.3">
      <c r="A30" s="17"/>
      <c r="B30" s="12">
        <v>26</v>
      </c>
      <c r="C30" s="21">
        <v>42948</v>
      </c>
      <c r="D30" s="13">
        <f t="shared" si="0"/>
        <v>8</v>
      </c>
      <c r="E30" s="14">
        <v>42.782321000000003</v>
      </c>
      <c r="F30" s="4">
        <f t="shared" si="1"/>
        <v>43.37247292990314</v>
      </c>
      <c r="G30">
        <f t="shared" si="2"/>
        <v>0.59015192990313636</v>
      </c>
      <c r="H30" s="23">
        <f t="shared" si="3"/>
        <v>0.34827930036839638</v>
      </c>
    </row>
    <row r="31" spans="1:11" x14ac:dyDescent="0.3">
      <c r="A31" s="17"/>
      <c r="B31" s="12">
        <v>27</v>
      </c>
      <c r="C31" s="21">
        <v>42979</v>
      </c>
      <c r="D31" s="13">
        <f t="shared" si="0"/>
        <v>9</v>
      </c>
      <c r="E31" s="14">
        <v>36.698979000000001</v>
      </c>
      <c r="F31" s="4">
        <f t="shared" si="1"/>
        <v>36.543612264743885</v>
      </c>
      <c r="G31">
        <f t="shared" si="2"/>
        <v>-0.15536673525611633</v>
      </c>
      <c r="H31" s="23">
        <f t="shared" si="3"/>
        <v>2.4138822424144141E-2</v>
      </c>
    </row>
    <row r="32" spans="1:11" x14ac:dyDescent="0.3">
      <c r="A32" s="17"/>
      <c r="B32" s="12">
        <v>28</v>
      </c>
      <c r="C32" s="21">
        <v>43009</v>
      </c>
      <c r="D32" s="13">
        <f t="shared" si="0"/>
        <v>10</v>
      </c>
      <c r="E32" s="14">
        <v>38.703718000000002</v>
      </c>
      <c r="F32" s="4">
        <f t="shared" si="1"/>
        <v>39.110029263213285</v>
      </c>
      <c r="G32">
        <f t="shared" si="2"/>
        <v>0.40631126321328281</v>
      </c>
      <c r="H32" s="23">
        <f t="shared" si="3"/>
        <v>0.16508884261397358</v>
      </c>
    </row>
    <row r="33" spans="1:8" x14ac:dyDescent="0.3">
      <c r="A33" s="17"/>
      <c r="B33" s="12">
        <v>29</v>
      </c>
      <c r="C33" s="21">
        <v>43040</v>
      </c>
      <c r="D33" s="13">
        <f t="shared" si="0"/>
        <v>11</v>
      </c>
      <c r="E33" s="14">
        <v>36.827824</v>
      </c>
      <c r="F33" s="4">
        <f t="shared" si="1"/>
        <v>36.733602595323092</v>
      </c>
      <c r="G33">
        <f t="shared" si="2"/>
        <v>-9.4221404676908094E-2</v>
      </c>
      <c r="H33" s="23">
        <f t="shared" si="3"/>
        <v>8.877673099289678E-3</v>
      </c>
    </row>
    <row r="34" spans="1:8" x14ac:dyDescent="0.3">
      <c r="A34" s="17"/>
      <c r="B34" s="12">
        <v>30</v>
      </c>
      <c r="C34" s="21">
        <v>43070</v>
      </c>
      <c r="D34" s="13">
        <f t="shared" si="0"/>
        <v>12</v>
      </c>
      <c r="E34" s="14">
        <v>37.493287000000002</v>
      </c>
      <c r="F34" s="4">
        <f t="shared" si="1"/>
        <v>37.834536263539633</v>
      </c>
      <c r="G34">
        <f t="shared" si="2"/>
        <v>0.34124926353963048</v>
      </c>
      <c r="H34" s="23">
        <f t="shared" si="3"/>
        <v>0.11645105986634018</v>
      </c>
    </row>
    <row r="35" spans="1:8" x14ac:dyDescent="0.3">
      <c r="A35" s="17"/>
      <c r="B35" s="12">
        <v>31</v>
      </c>
      <c r="C35" s="21">
        <v>43101</v>
      </c>
      <c r="D35" s="13">
        <f t="shared" si="0"/>
        <v>1</v>
      </c>
      <c r="E35" s="14">
        <v>34.313549999999999</v>
      </c>
      <c r="F35" s="4">
        <f t="shared" si="1"/>
        <v>34.750989596843155</v>
      </c>
      <c r="G35">
        <f t="shared" si="2"/>
        <v>0.4374395968431557</v>
      </c>
      <c r="H35" s="23">
        <f t="shared" si="3"/>
        <v>0.19135340088630259</v>
      </c>
    </row>
    <row r="36" spans="1:8" x14ac:dyDescent="0.3">
      <c r="A36" s="17"/>
      <c r="B36" s="12">
        <v>32</v>
      </c>
      <c r="C36" s="21">
        <v>43132</v>
      </c>
      <c r="D36" s="13">
        <f t="shared" si="0"/>
        <v>2</v>
      </c>
      <c r="E36" s="14">
        <v>33.264167999999998</v>
      </c>
      <c r="F36" s="4">
        <f t="shared" si="1"/>
        <v>32.644069595403124</v>
      </c>
      <c r="G36">
        <f t="shared" si="2"/>
        <v>-0.62009840459687382</v>
      </c>
      <c r="H36" s="23">
        <f t="shared" si="3"/>
        <v>0.3845220313835882</v>
      </c>
    </row>
    <row r="37" spans="1:8" x14ac:dyDescent="0.3">
      <c r="A37" s="17"/>
      <c r="B37" s="12">
        <v>33</v>
      </c>
      <c r="C37" s="21">
        <v>43160</v>
      </c>
      <c r="D37" s="13">
        <f t="shared" si="0"/>
        <v>3</v>
      </c>
      <c r="E37" s="14">
        <v>40.781256999999997</v>
      </c>
      <c r="F37" s="4">
        <f t="shared" si="1"/>
        <v>40.927498927610827</v>
      </c>
      <c r="G37">
        <f t="shared" si="2"/>
        <v>0.14624192761083066</v>
      </c>
      <c r="H37" s="23">
        <f t="shared" si="3"/>
        <v>2.1386701391331434E-2</v>
      </c>
    </row>
    <row r="38" spans="1:8" x14ac:dyDescent="0.3">
      <c r="A38" s="17"/>
      <c r="B38" s="15">
        <v>34</v>
      </c>
      <c r="C38" s="22">
        <v>43191</v>
      </c>
      <c r="D38" s="13">
        <f t="shared" si="0"/>
        <v>4</v>
      </c>
      <c r="E38" s="16">
        <v>38.806524000000003</v>
      </c>
      <c r="F38" s="4">
        <f t="shared" si="1"/>
        <v>39.066480262032869</v>
      </c>
      <c r="G38">
        <f t="shared" si="2"/>
        <v>0.25995626203286548</v>
      </c>
      <c r="H38" s="23">
        <f t="shared" si="3"/>
        <v>6.7577258170099824E-2</v>
      </c>
    </row>
    <row r="39" spans="1:8" x14ac:dyDescent="0.3">
      <c r="B39" s="12">
        <v>35</v>
      </c>
      <c r="C39" s="21">
        <v>43221</v>
      </c>
      <c r="D39" s="13">
        <f t="shared" si="0"/>
        <v>5</v>
      </c>
      <c r="F39" s="4">
        <f t="shared" si="1"/>
        <v>40.719066896072377</v>
      </c>
      <c r="H39" s="23"/>
    </row>
  </sheetData>
  <conditionalFormatting sqref="K10:K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8"/>
  <sheetViews>
    <sheetView showGridLines="0" tabSelected="1" workbookViewId="0">
      <selection activeCell="L13" sqref="L13"/>
    </sheetView>
  </sheetViews>
  <sheetFormatPr defaultRowHeight="14.4" x14ac:dyDescent="0.3"/>
  <cols>
    <col min="3" max="3" width="10.6640625" bestFit="1" customWidth="1"/>
    <col min="5" max="5" width="20.5546875" bestFit="1" customWidth="1"/>
    <col min="6" max="6" width="9.6640625" bestFit="1" customWidth="1"/>
    <col min="7" max="8" width="9.109375"/>
    <col min="9" max="9" width="10.33203125" bestFit="1" customWidth="1"/>
    <col min="14" max="14" width="10" bestFit="1" customWidth="1"/>
  </cols>
  <sheetData>
    <row r="2" spans="2:11" x14ac:dyDescent="0.3">
      <c r="G2" s="1" t="s">
        <v>9</v>
      </c>
      <c r="H2" s="2">
        <f>SUM(H5:H38)</f>
        <v>5.594921947628535</v>
      </c>
    </row>
    <row r="4" spans="2:11" x14ac:dyDescent="0.3">
      <c r="B4" s="9" t="s">
        <v>1</v>
      </c>
      <c r="C4" s="10" t="s">
        <v>0</v>
      </c>
      <c r="D4" s="10" t="s">
        <v>0</v>
      </c>
      <c r="E4" s="11" t="s">
        <v>2</v>
      </c>
      <c r="F4" s="18" t="s">
        <v>6</v>
      </c>
      <c r="G4" s="19" t="s">
        <v>7</v>
      </c>
      <c r="H4" s="20" t="s">
        <v>8</v>
      </c>
    </row>
    <row r="5" spans="2:11" x14ac:dyDescent="0.3">
      <c r="B5" s="12">
        <v>1</v>
      </c>
      <c r="C5" s="21">
        <v>42186</v>
      </c>
      <c r="D5" s="13">
        <f>MONTH(C5)</f>
        <v>7</v>
      </c>
      <c r="E5" s="14">
        <v>44.215515000000003</v>
      </c>
      <c r="F5" s="4">
        <f>$K$6*($K$7^B5)*VLOOKUP(D5,$J$10:$K$21,2)</f>
        <v>43.63944044061251</v>
      </c>
      <c r="G5">
        <f>F5-E5</f>
        <v>-0.57607455938749297</v>
      </c>
      <c r="H5" s="23">
        <f>G5*G5</f>
        <v>0.33186189797349414</v>
      </c>
    </row>
    <row r="6" spans="2:11" x14ac:dyDescent="0.3">
      <c r="B6" s="12">
        <v>2</v>
      </c>
      <c r="C6" s="21">
        <v>42217</v>
      </c>
      <c r="D6" s="13">
        <f t="shared" ref="D6:D38" si="0">MONTH(C6)</f>
        <v>8</v>
      </c>
      <c r="E6" s="14">
        <v>42.397035000000002</v>
      </c>
      <c r="F6" s="4">
        <f t="shared" ref="F6:F38" si="1">$K$6*($K$7^B6)*VLOOKUP(D6,$J$10:$K$21,2)</f>
        <v>41.895712932126898</v>
      </c>
      <c r="G6">
        <f t="shared" ref="G6:G38" si="2">F6-E6</f>
        <v>-0.50132206787310452</v>
      </c>
      <c r="H6" s="23">
        <f t="shared" ref="H6:H38" si="3">G6*G6</f>
        <v>0.25132381573656559</v>
      </c>
      <c r="J6" s="3" t="s">
        <v>3</v>
      </c>
      <c r="K6" s="8">
        <v>36.404894238739843</v>
      </c>
    </row>
    <row r="7" spans="2:11" x14ac:dyDescent="0.3">
      <c r="B7" s="12">
        <v>3</v>
      </c>
      <c r="C7" s="21">
        <v>42248</v>
      </c>
      <c r="D7" s="13">
        <f t="shared" si="0"/>
        <v>9</v>
      </c>
      <c r="E7" s="14">
        <v>34.675395999999999</v>
      </c>
      <c r="F7" s="4">
        <f t="shared" si="1"/>
        <v>35.199816114514064</v>
      </c>
      <c r="G7">
        <f t="shared" si="2"/>
        <v>0.52442011451406501</v>
      </c>
      <c r="H7" s="23">
        <f t="shared" si="3"/>
        <v>0.27501645650694506</v>
      </c>
      <c r="J7" s="5" t="s">
        <v>4</v>
      </c>
      <c r="K7" s="7">
        <v>1.0014935717726154</v>
      </c>
    </row>
    <row r="8" spans="2:11" x14ac:dyDescent="0.3">
      <c r="B8" s="12">
        <v>4</v>
      </c>
      <c r="C8" s="21">
        <v>42278</v>
      </c>
      <c r="D8" s="13">
        <f t="shared" si="0"/>
        <v>10</v>
      </c>
      <c r="E8" s="14">
        <v>37.318050999999997</v>
      </c>
      <c r="F8" s="4">
        <f t="shared" si="1"/>
        <v>37.716103711506669</v>
      </c>
      <c r="G8">
        <f t="shared" si="2"/>
        <v>0.3980527115066721</v>
      </c>
      <c r="H8" s="23">
        <f t="shared" si="3"/>
        <v>0.15844596113781392</v>
      </c>
    </row>
    <row r="9" spans="2:11" x14ac:dyDescent="0.3">
      <c r="B9" s="12">
        <v>5</v>
      </c>
      <c r="C9" s="21">
        <v>42309</v>
      </c>
      <c r="D9" s="13">
        <f t="shared" si="0"/>
        <v>11</v>
      </c>
      <c r="E9" s="14">
        <v>34.576582000000002</v>
      </c>
      <c r="F9" s="4">
        <f t="shared" si="1"/>
        <v>35.387677641471072</v>
      </c>
      <c r="G9">
        <f t="shared" si="2"/>
        <v>0.81109564147106994</v>
      </c>
      <c r="H9" s="23">
        <f t="shared" si="3"/>
        <v>0.65787613961336644</v>
      </c>
      <c r="J9" s="1" t="s">
        <v>5</v>
      </c>
      <c r="K9" s="2"/>
    </row>
    <row r="10" spans="2:11" x14ac:dyDescent="0.3">
      <c r="B10" s="12">
        <v>6</v>
      </c>
      <c r="C10" s="21">
        <v>42339</v>
      </c>
      <c r="D10" s="13">
        <f t="shared" si="0"/>
        <v>12</v>
      </c>
      <c r="E10" s="14">
        <v>36.459079000000003</v>
      </c>
      <c r="F10" s="4">
        <f t="shared" si="1"/>
        <v>36.461606514342186</v>
      </c>
      <c r="G10">
        <f t="shared" si="2"/>
        <v>2.5275143421836788E-3</v>
      </c>
      <c r="H10" s="23">
        <f t="shared" si="3"/>
        <v>6.3883287499441947E-6</v>
      </c>
      <c r="J10" s="4">
        <v>1</v>
      </c>
      <c r="K10" s="6">
        <v>0.90880863527970845</v>
      </c>
    </row>
    <row r="11" spans="2:11" x14ac:dyDescent="0.3">
      <c r="B11" s="12">
        <v>7</v>
      </c>
      <c r="C11" s="21">
        <v>42370</v>
      </c>
      <c r="D11" s="13">
        <f t="shared" si="0"/>
        <v>1</v>
      </c>
      <c r="E11" s="14">
        <v>33.487141000000001</v>
      </c>
      <c r="F11" s="4">
        <f t="shared" si="1"/>
        <v>33.432540629238339</v>
      </c>
      <c r="G11">
        <f t="shared" si="2"/>
        <v>-5.460037076166202E-2</v>
      </c>
      <c r="H11" s="23">
        <f t="shared" si="3"/>
        <v>2.981200487310957E-3</v>
      </c>
      <c r="J11" s="4">
        <v>2</v>
      </c>
      <c r="K11" s="6">
        <v>0.85157317505653807</v>
      </c>
    </row>
    <row r="12" spans="2:11" x14ac:dyDescent="0.3">
      <c r="B12" s="12">
        <v>8</v>
      </c>
      <c r="C12" s="21">
        <v>42401</v>
      </c>
      <c r="D12" s="13">
        <f t="shared" si="0"/>
        <v>2</v>
      </c>
      <c r="E12" s="14">
        <v>30.718097</v>
      </c>
      <c r="F12" s="4">
        <f t="shared" si="1"/>
        <v>31.373796458218155</v>
      </c>
      <c r="G12">
        <f t="shared" si="2"/>
        <v>0.65569945821815523</v>
      </c>
      <c r="H12" s="23">
        <f t="shared" si="3"/>
        <v>0.42994177950758228</v>
      </c>
      <c r="J12" s="4">
        <v>3</v>
      </c>
      <c r="K12" s="6">
        <v>1.0705666920098882</v>
      </c>
    </row>
    <row r="13" spans="2:11" x14ac:dyDescent="0.3">
      <c r="B13" s="12">
        <v>9</v>
      </c>
      <c r="C13" s="21">
        <v>42430</v>
      </c>
      <c r="D13" s="13">
        <f t="shared" si="0"/>
        <v>3</v>
      </c>
      <c r="E13" s="14">
        <v>39.369601000000003</v>
      </c>
      <c r="F13" s="4">
        <f t="shared" si="1"/>
        <v>39.500900425178749</v>
      </c>
      <c r="G13">
        <f t="shared" si="2"/>
        <v>0.13129942517874582</v>
      </c>
      <c r="H13" s="23">
        <f t="shared" si="3"/>
        <v>1.7239539052269073E-2</v>
      </c>
      <c r="J13" s="4">
        <v>4</v>
      </c>
      <c r="K13" s="6">
        <v>1.0194597894322752</v>
      </c>
    </row>
    <row r="14" spans="2:11" x14ac:dyDescent="0.3">
      <c r="B14" s="12">
        <v>10</v>
      </c>
      <c r="C14" s="21">
        <v>42461</v>
      </c>
      <c r="D14" s="13">
        <f t="shared" si="0"/>
        <v>4</v>
      </c>
      <c r="E14" s="14">
        <v>37.762307</v>
      </c>
      <c r="F14" s="4">
        <f t="shared" si="1"/>
        <v>37.67138043642376</v>
      </c>
      <c r="G14">
        <f t="shared" si="2"/>
        <v>-9.0926563576239516E-2</v>
      </c>
      <c r="H14" s="23">
        <f t="shared" si="3"/>
        <v>8.2676399637839262E-3</v>
      </c>
      <c r="J14" s="4">
        <v>5</v>
      </c>
      <c r="K14" s="6">
        <v>1.0620888033956839</v>
      </c>
    </row>
    <row r="15" spans="2:11" x14ac:dyDescent="0.3">
      <c r="B15" s="12">
        <v>11</v>
      </c>
      <c r="C15" s="21">
        <v>42491</v>
      </c>
      <c r="D15" s="13">
        <f t="shared" si="0"/>
        <v>5</v>
      </c>
      <c r="E15" s="14">
        <v>38.883682999999998</v>
      </c>
      <c r="F15" s="4">
        <f t="shared" si="1"/>
        <v>39.305238045453549</v>
      </c>
      <c r="G15">
        <f t="shared" si="2"/>
        <v>0.42155504545355171</v>
      </c>
      <c r="H15" s="23">
        <f t="shared" si="3"/>
        <v>0.17770865634734606</v>
      </c>
      <c r="J15" s="4">
        <v>6</v>
      </c>
      <c r="K15" s="6">
        <v>1.1293682900484752</v>
      </c>
    </row>
    <row r="16" spans="2:11" x14ac:dyDescent="0.3">
      <c r="B16" s="12">
        <v>12</v>
      </c>
      <c r="C16" s="21">
        <v>42522</v>
      </c>
      <c r="D16" s="13">
        <f t="shared" si="0"/>
        <v>6</v>
      </c>
      <c r="E16" s="14">
        <v>41.901958999999998</v>
      </c>
      <c r="F16" s="4">
        <f t="shared" si="1"/>
        <v>41.857506758230095</v>
      </c>
      <c r="G16">
        <f t="shared" si="2"/>
        <v>-4.4452241769903367E-2</v>
      </c>
      <c r="H16" s="23">
        <f t="shared" si="3"/>
        <v>1.9760017983699416E-3</v>
      </c>
      <c r="J16" s="4">
        <v>7</v>
      </c>
      <c r="K16" s="6">
        <v>1.1969368382787176</v>
      </c>
    </row>
    <row r="17" spans="2:11" x14ac:dyDescent="0.3">
      <c r="B17" s="12">
        <v>13</v>
      </c>
      <c r="C17" s="21">
        <v>42552</v>
      </c>
      <c r="D17" s="13">
        <f t="shared" si="0"/>
        <v>7</v>
      </c>
      <c r="E17" s="14">
        <v>44.021861000000001</v>
      </c>
      <c r="F17" s="4">
        <f t="shared" si="1"/>
        <v>44.428041204952407</v>
      </c>
      <c r="G17">
        <f t="shared" si="2"/>
        <v>0.40618020495240614</v>
      </c>
      <c r="H17" s="23">
        <f t="shared" si="3"/>
        <v>0.16498235889517865</v>
      </c>
      <c r="J17" s="4">
        <v>8</v>
      </c>
      <c r="K17" s="6">
        <v>1.1473963904371725</v>
      </c>
    </row>
    <row r="18" spans="2:11" x14ac:dyDescent="0.3">
      <c r="B18" s="12">
        <v>14</v>
      </c>
      <c r="C18" s="21">
        <v>42583</v>
      </c>
      <c r="D18" s="13">
        <f t="shared" si="0"/>
        <v>8</v>
      </c>
      <c r="E18" s="14">
        <v>42.813205000000004</v>
      </c>
      <c r="F18" s="4">
        <f t="shared" si="1"/>
        <v>42.652803098894786</v>
      </c>
      <c r="G18">
        <f t="shared" si="2"/>
        <v>-0.16040190110521735</v>
      </c>
      <c r="H18" s="23">
        <f t="shared" si="3"/>
        <v>2.5728769878167926E-2</v>
      </c>
      <c r="J18" s="4">
        <v>9</v>
      </c>
      <c r="K18" s="6">
        <v>0.96257842400628646</v>
      </c>
    </row>
    <row r="19" spans="2:11" x14ac:dyDescent="0.3">
      <c r="B19" s="12">
        <v>15</v>
      </c>
      <c r="C19" s="21">
        <v>42614</v>
      </c>
      <c r="D19" s="13">
        <f t="shared" si="0"/>
        <v>9</v>
      </c>
      <c r="E19" s="14">
        <v>36.131604000000003</v>
      </c>
      <c r="F19" s="4">
        <f t="shared" si="1"/>
        <v>35.835905890465831</v>
      </c>
      <c r="G19">
        <f t="shared" si="2"/>
        <v>-0.29569810953417175</v>
      </c>
      <c r="H19" s="23">
        <f t="shared" si="3"/>
        <v>8.743737198208304E-2</v>
      </c>
      <c r="J19" s="4">
        <v>10</v>
      </c>
      <c r="K19" s="6">
        <v>1.0298509722876443</v>
      </c>
    </row>
    <row r="20" spans="2:11" x14ac:dyDescent="0.3">
      <c r="B20" s="12">
        <v>16</v>
      </c>
      <c r="C20" s="21">
        <v>42644</v>
      </c>
      <c r="D20" s="13">
        <f t="shared" si="0"/>
        <v>10</v>
      </c>
      <c r="E20" s="14">
        <v>39.183461000000001</v>
      </c>
      <c r="F20" s="4">
        <f t="shared" si="1"/>
        <v>38.39766488448489</v>
      </c>
      <c r="G20">
        <f t="shared" si="2"/>
        <v>-0.78579611551511164</v>
      </c>
      <c r="H20" s="23">
        <f t="shared" si="3"/>
        <v>0.61747553515863862</v>
      </c>
      <c r="J20" s="4">
        <v>11</v>
      </c>
      <c r="K20" s="6">
        <v>0.9648314656292768</v>
      </c>
    </row>
    <row r="21" spans="2:11" x14ac:dyDescent="0.3">
      <c r="B21" s="12">
        <v>17</v>
      </c>
      <c r="C21" s="21">
        <v>42675</v>
      </c>
      <c r="D21" s="13">
        <f t="shared" si="0"/>
        <v>11</v>
      </c>
      <c r="E21" s="14">
        <v>36.671543999999997</v>
      </c>
      <c r="F21" s="4">
        <f t="shared" si="1"/>
        <v>36.027162230515131</v>
      </c>
      <c r="G21">
        <f t="shared" si="2"/>
        <v>-0.64438176948486614</v>
      </c>
      <c r="H21" s="23">
        <f t="shared" si="3"/>
        <v>0.41522786484444718</v>
      </c>
      <c r="J21" s="4">
        <v>12</v>
      </c>
      <c r="K21" s="6">
        <v>0.99262916177899896</v>
      </c>
    </row>
    <row r="22" spans="2:11" x14ac:dyDescent="0.3">
      <c r="B22" s="12">
        <v>18</v>
      </c>
      <c r="C22" s="21">
        <v>42705</v>
      </c>
      <c r="D22" s="13">
        <f t="shared" si="0"/>
        <v>12</v>
      </c>
      <c r="E22" s="14">
        <v>37.426385000000003</v>
      </c>
      <c r="F22" s="4">
        <f t="shared" si="1"/>
        <v>37.120497885907788</v>
      </c>
      <c r="G22">
        <f t="shared" si="2"/>
        <v>-0.30588711409221503</v>
      </c>
      <c r="H22" s="23">
        <f t="shared" si="3"/>
        <v>9.3566926567663772E-2</v>
      </c>
      <c r="J22" s="1" t="s">
        <v>11</v>
      </c>
      <c r="K22" s="2">
        <v>1</v>
      </c>
    </row>
    <row r="23" spans="2:11" x14ac:dyDescent="0.3">
      <c r="B23" s="12">
        <v>19</v>
      </c>
      <c r="C23" s="21">
        <v>42736</v>
      </c>
      <c r="D23" s="13">
        <f t="shared" si="0"/>
        <v>1</v>
      </c>
      <c r="E23" s="14">
        <v>34.327419999999996</v>
      </c>
      <c r="F23" s="4">
        <f t="shared" si="1"/>
        <v>34.036694276210987</v>
      </c>
      <c r="G23">
        <f t="shared" si="2"/>
        <v>-0.29072572378900929</v>
      </c>
      <c r="H23" s="23">
        <f t="shared" si="3"/>
        <v>8.4521446472643327E-2</v>
      </c>
    </row>
    <row r="24" spans="2:11" x14ac:dyDescent="0.3">
      <c r="B24" s="12">
        <v>20</v>
      </c>
      <c r="C24" s="21">
        <v>42767</v>
      </c>
      <c r="D24" s="13">
        <f t="shared" si="0"/>
        <v>2</v>
      </c>
      <c r="E24" s="14">
        <v>31.825085999999999</v>
      </c>
      <c r="F24" s="4">
        <f t="shared" si="1"/>
        <v>31.940746896110795</v>
      </c>
      <c r="G24">
        <f t="shared" si="2"/>
        <v>0.11566089611079633</v>
      </c>
      <c r="H24" s="23">
        <f t="shared" si="3"/>
        <v>1.3377442889152422E-2</v>
      </c>
    </row>
    <row r="25" spans="2:11" x14ac:dyDescent="0.3">
      <c r="B25" s="12">
        <v>21</v>
      </c>
      <c r="C25" s="21">
        <v>42795</v>
      </c>
      <c r="D25" s="13">
        <f t="shared" si="0"/>
        <v>3</v>
      </c>
      <c r="E25" s="14">
        <v>40.506780999999997</v>
      </c>
      <c r="F25" s="4">
        <f t="shared" si="1"/>
        <v>40.214714350217534</v>
      </c>
      <c r="G25">
        <f t="shared" si="2"/>
        <v>-0.29206664978246266</v>
      </c>
      <c r="H25" s="23">
        <f t="shared" si="3"/>
        <v>8.5302927915151691E-2</v>
      </c>
    </row>
    <row r="26" spans="2:11" x14ac:dyDescent="0.3">
      <c r="B26" s="12">
        <v>22</v>
      </c>
      <c r="C26" s="21">
        <v>42826</v>
      </c>
      <c r="D26" s="13">
        <f t="shared" si="0"/>
        <v>4</v>
      </c>
      <c r="E26" s="14">
        <v>38.505752000000001</v>
      </c>
      <c r="F26" s="4">
        <f t="shared" si="1"/>
        <v>38.352133422849683</v>
      </c>
      <c r="G26">
        <f t="shared" si="2"/>
        <v>-0.15361857715031846</v>
      </c>
      <c r="H26" s="23">
        <f t="shared" si="3"/>
        <v>2.3598667245688345E-2</v>
      </c>
    </row>
    <row r="27" spans="2:11" x14ac:dyDescent="0.3">
      <c r="B27" s="12">
        <v>23</v>
      </c>
      <c r="C27" s="21">
        <v>42856</v>
      </c>
      <c r="D27" s="13">
        <f t="shared" si="0"/>
        <v>5</v>
      </c>
      <c r="E27" s="14">
        <v>40.429592999999997</v>
      </c>
      <c r="F27" s="4">
        <f t="shared" si="1"/>
        <v>40.015516189541763</v>
      </c>
      <c r="G27">
        <f t="shared" si="2"/>
        <v>-0.41407681045823352</v>
      </c>
      <c r="H27" s="23">
        <f t="shared" si="3"/>
        <v>0.17145960495926385</v>
      </c>
    </row>
    <row r="28" spans="2:11" x14ac:dyDescent="0.3">
      <c r="B28" s="12">
        <v>24</v>
      </c>
      <c r="C28" s="21">
        <v>42887</v>
      </c>
      <c r="D28" s="13">
        <f t="shared" si="0"/>
        <v>6</v>
      </c>
      <c r="E28" s="14">
        <v>42.570238000000003</v>
      </c>
      <c r="F28" s="4">
        <f t="shared" si="1"/>
        <v>42.613906507851617</v>
      </c>
      <c r="G28">
        <f t="shared" si="2"/>
        <v>4.3668507851613469E-2</v>
      </c>
      <c r="H28" s="23">
        <f t="shared" si="3"/>
        <v>1.9069385779864273E-3</v>
      </c>
    </row>
    <row r="29" spans="2:11" x14ac:dyDescent="0.3">
      <c r="B29" s="12">
        <v>25</v>
      </c>
      <c r="C29" s="21">
        <v>42917</v>
      </c>
      <c r="D29" s="13">
        <f t="shared" si="0"/>
        <v>7</v>
      </c>
      <c r="E29" s="14">
        <v>45.074086000000001</v>
      </c>
      <c r="F29" s="4">
        <f t="shared" si="1"/>
        <v>45.230892637019444</v>
      </c>
      <c r="G29">
        <f t="shared" si="2"/>
        <v>0.15680663701944297</v>
      </c>
      <c r="H29" s="23">
        <f t="shared" si="3"/>
        <v>2.4588321413347342E-2</v>
      </c>
    </row>
    <row r="30" spans="2:11" x14ac:dyDescent="0.3">
      <c r="B30" s="12">
        <v>26</v>
      </c>
      <c r="C30" s="21">
        <v>42948</v>
      </c>
      <c r="D30" s="13">
        <f t="shared" si="0"/>
        <v>8</v>
      </c>
      <c r="E30" s="14">
        <v>42.782321000000003</v>
      </c>
      <c r="F30" s="4">
        <f t="shared" si="1"/>
        <v>43.423574510842684</v>
      </c>
      <c r="G30">
        <f t="shared" si="2"/>
        <v>0.6412535108426809</v>
      </c>
      <c r="H30" s="23">
        <f t="shared" si="3"/>
        <v>0.41120606516806424</v>
      </c>
    </row>
    <row r="31" spans="2:11" x14ac:dyDescent="0.3">
      <c r="B31" s="12">
        <v>27</v>
      </c>
      <c r="C31" s="21">
        <v>42979</v>
      </c>
      <c r="D31" s="13">
        <f t="shared" si="0"/>
        <v>9</v>
      </c>
      <c r="E31" s="14">
        <v>36.698979000000001</v>
      </c>
      <c r="F31" s="4">
        <f t="shared" si="1"/>
        <v>36.483490334507735</v>
      </c>
      <c r="G31">
        <f t="shared" si="2"/>
        <v>-0.21548866549226631</v>
      </c>
      <c r="H31" s="23">
        <f t="shared" si="3"/>
        <v>4.6435364955637846E-2</v>
      </c>
    </row>
    <row r="32" spans="2:11" x14ac:dyDescent="0.3">
      <c r="B32" s="12">
        <v>28</v>
      </c>
      <c r="C32" s="21">
        <v>43009</v>
      </c>
      <c r="D32" s="13">
        <f t="shared" si="0"/>
        <v>10</v>
      </c>
      <c r="E32" s="14">
        <v>38.703718000000002</v>
      </c>
      <c r="F32" s="4">
        <f t="shared" si="1"/>
        <v>39.091542431287529</v>
      </c>
      <c r="G32">
        <f t="shared" si="2"/>
        <v>0.38782443128752675</v>
      </c>
      <c r="H32" s="23">
        <f t="shared" si="3"/>
        <v>0.15040778950349357</v>
      </c>
    </row>
    <row r="33" spans="2:8" x14ac:dyDescent="0.3">
      <c r="B33" s="12">
        <v>29</v>
      </c>
      <c r="C33" s="21">
        <v>43040</v>
      </c>
      <c r="D33" s="13">
        <f t="shared" si="0"/>
        <v>11</v>
      </c>
      <c r="E33" s="14">
        <v>36.827824</v>
      </c>
      <c r="F33" s="4">
        <f t="shared" si="1"/>
        <v>36.678202834728317</v>
      </c>
      <c r="G33">
        <f t="shared" si="2"/>
        <v>-0.14962116527168234</v>
      </c>
      <c r="H33" s="23">
        <f t="shared" si="3"/>
        <v>2.2386493097256082E-2</v>
      </c>
    </row>
    <row r="34" spans="2:8" x14ac:dyDescent="0.3">
      <c r="B34" s="12">
        <v>30</v>
      </c>
      <c r="C34" s="21">
        <v>43070</v>
      </c>
      <c r="D34" s="13">
        <f t="shared" si="0"/>
        <v>12</v>
      </c>
      <c r="E34" s="14">
        <v>37.493287000000002</v>
      </c>
      <c r="F34" s="4">
        <f t="shared" si="1"/>
        <v>37.791295969245773</v>
      </c>
      <c r="G34">
        <f t="shared" si="2"/>
        <v>0.29800896924577103</v>
      </c>
      <c r="H34" s="23">
        <f t="shared" si="3"/>
        <v>8.8809345750926902E-2</v>
      </c>
    </row>
    <row r="35" spans="2:8" x14ac:dyDescent="0.3">
      <c r="B35" s="12">
        <v>31</v>
      </c>
      <c r="C35" s="21">
        <v>43101</v>
      </c>
      <c r="D35" s="13">
        <f t="shared" si="0"/>
        <v>1</v>
      </c>
      <c r="E35" s="14">
        <v>34.313549999999999</v>
      </c>
      <c r="F35" s="4">
        <f t="shared" si="1"/>
        <v>34.651765479022387</v>
      </c>
      <c r="G35">
        <f t="shared" si="2"/>
        <v>0.33821547902238791</v>
      </c>
      <c r="H35" s="23">
        <f t="shared" si="3"/>
        <v>0.11438971025034332</v>
      </c>
    </row>
    <row r="36" spans="2:8" x14ac:dyDescent="0.3">
      <c r="B36" s="12">
        <v>32</v>
      </c>
      <c r="C36" s="21">
        <v>43132</v>
      </c>
      <c r="D36" s="13">
        <f t="shared" si="0"/>
        <v>2</v>
      </c>
      <c r="E36" s="14">
        <v>33.264167999999998</v>
      </c>
      <c r="F36" s="4">
        <f t="shared" si="1"/>
        <v>32.517942597099179</v>
      </c>
      <c r="G36">
        <f t="shared" si="2"/>
        <v>-0.74622540290081929</v>
      </c>
      <c r="H36" s="23">
        <f t="shared" si="3"/>
        <v>0.55685235193449012</v>
      </c>
    </row>
    <row r="37" spans="2:8" x14ac:dyDescent="0.3">
      <c r="B37" s="12">
        <v>33</v>
      </c>
      <c r="C37" s="21">
        <v>43160</v>
      </c>
      <c r="D37" s="13">
        <f t="shared" si="0"/>
        <v>3</v>
      </c>
      <c r="E37" s="14">
        <v>40.781256999999997</v>
      </c>
      <c r="F37" s="4">
        <f t="shared" si="1"/>
        <v>40.941427482972976</v>
      </c>
      <c r="G37">
        <f t="shared" si="2"/>
        <v>0.16017048297297976</v>
      </c>
      <c r="H37" s="23">
        <f t="shared" si="3"/>
        <v>2.5654583615797599E-2</v>
      </c>
    </row>
    <row r="38" spans="2:8" x14ac:dyDescent="0.3">
      <c r="B38" s="15">
        <v>34</v>
      </c>
      <c r="C38" s="22">
        <v>43191</v>
      </c>
      <c r="D38" s="13">
        <f t="shared" si="0"/>
        <v>4</v>
      </c>
      <c r="E38" s="16">
        <v>38.806524000000003</v>
      </c>
      <c r="F38" s="4">
        <f t="shared" si="1"/>
        <v>39.045188178500915</v>
      </c>
      <c r="G38">
        <f t="shared" si="2"/>
        <v>0.23866417850091182</v>
      </c>
      <c r="H38" s="23">
        <f t="shared" si="3"/>
        <v>5.6960590099515096E-2</v>
      </c>
    </row>
  </sheetData>
  <conditionalFormatting sqref="K10:K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Mult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Raghav Jha</cp:lastModifiedBy>
  <dcterms:created xsi:type="dcterms:W3CDTF">2019-05-08T08:16:42Z</dcterms:created>
  <dcterms:modified xsi:type="dcterms:W3CDTF">2025-05-28T17:55:35Z</dcterms:modified>
</cp:coreProperties>
</file>