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00" yWindow="2920" windowWidth="18340" windowHeight="17300" tabRatio="500"/>
  </bookViews>
  <sheets>
    <sheet name="Sheet1" sheetId="1" r:id="rId1"/>
  </sheets>
  <definedNames>
    <definedName name="solver_adj" localSheetId="0" hidden="1">Sheet1!$C$53:$E$59,Sheet1!$B$54,Sheet1!$B$55,Sheet1!$B$57,Sheet1!$B$58,Sheet1!$B$59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Sheet1!$B$77:$B$83</definedName>
    <definedName name="solver_lhs2" localSheetId="0" hidden="1">Sheet1!$I$77:$I$80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Sheet1!$B$73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Sheet1!$D$77:$D$83</definedName>
    <definedName name="solver_rhs2" localSheetId="0" hidden="1">Sheet1!$K$77:$K$80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" i="1" l="1"/>
  <c r="E70" i="1"/>
  <c r="K58" i="1"/>
  <c r="D70" i="1"/>
  <c r="J58" i="1"/>
  <c r="C70" i="1"/>
  <c r="I58" i="1"/>
  <c r="B70" i="1"/>
  <c r="F70" i="1"/>
  <c r="J53" i="1"/>
  <c r="C65" i="1"/>
  <c r="K53" i="1"/>
  <c r="D65" i="1"/>
  <c r="L53" i="1"/>
  <c r="E65" i="1"/>
  <c r="F65" i="1"/>
  <c r="I54" i="1"/>
  <c r="B66" i="1"/>
  <c r="J54" i="1"/>
  <c r="C66" i="1"/>
  <c r="K54" i="1"/>
  <c r="D66" i="1"/>
  <c r="L54" i="1"/>
  <c r="E66" i="1"/>
  <c r="F66" i="1"/>
  <c r="I55" i="1"/>
  <c r="B67" i="1"/>
  <c r="J55" i="1"/>
  <c r="C67" i="1"/>
  <c r="K55" i="1"/>
  <c r="D67" i="1"/>
  <c r="L55" i="1"/>
  <c r="E67" i="1"/>
  <c r="F67" i="1"/>
  <c r="J56" i="1"/>
  <c r="C68" i="1"/>
  <c r="K56" i="1"/>
  <c r="D68" i="1"/>
  <c r="L56" i="1"/>
  <c r="E68" i="1"/>
  <c r="F68" i="1"/>
  <c r="I57" i="1"/>
  <c r="B69" i="1"/>
  <c r="J57" i="1"/>
  <c r="C69" i="1"/>
  <c r="K57" i="1"/>
  <c r="D69" i="1"/>
  <c r="L57" i="1"/>
  <c r="E69" i="1"/>
  <c r="F69" i="1"/>
  <c r="I59" i="1"/>
  <c r="B71" i="1"/>
  <c r="J59" i="1"/>
  <c r="C71" i="1"/>
  <c r="K59" i="1"/>
  <c r="D71" i="1"/>
  <c r="L59" i="1"/>
  <c r="E71" i="1"/>
  <c r="F71" i="1"/>
  <c r="F72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M72" i="1"/>
  <c r="B73" i="1"/>
  <c r="D74" i="1"/>
  <c r="B47" i="1"/>
  <c r="K60" i="1"/>
  <c r="D86" i="1"/>
  <c r="K78" i="1"/>
  <c r="K79" i="1"/>
  <c r="K80" i="1"/>
  <c r="K77" i="1"/>
  <c r="L60" i="1"/>
  <c r="I80" i="1"/>
  <c r="I79" i="1"/>
  <c r="J60" i="1"/>
  <c r="I78" i="1"/>
  <c r="I60" i="1"/>
  <c r="I77" i="1"/>
  <c r="H78" i="1"/>
  <c r="H79" i="1"/>
  <c r="H80" i="1"/>
  <c r="H77" i="1"/>
  <c r="D78" i="1"/>
  <c r="D79" i="1"/>
  <c r="D80" i="1"/>
  <c r="D81" i="1"/>
  <c r="D82" i="1"/>
  <c r="D83" i="1"/>
  <c r="D77" i="1"/>
  <c r="F59" i="1"/>
  <c r="B83" i="1"/>
  <c r="A83" i="1"/>
  <c r="F54" i="1"/>
  <c r="B78" i="1"/>
  <c r="F55" i="1"/>
  <c r="B79" i="1"/>
  <c r="F56" i="1"/>
  <c r="B80" i="1"/>
  <c r="F57" i="1"/>
  <c r="B81" i="1"/>
  <c r="F58" i="1"/>
  <c r="B82" i="1"/>
  <c r="F53" i="1"/>
  <c r="B77" i="1"/>
  <c r="A78" i="1"/>
  <c r="A79" i="1"/>
  <c r="A80" i="1"/>
  <c r="A81" i="1"/>
  <c r="A82" i="1"/>
  <c r="A77" i="1"/>
  <c r="I68" i="1"/>
  <c r="I65" i="1"/>
  <c r="B68" i="1"/>
  <c r="B65" i="1"/>
  <c r="L52" i="1"/>
  <c r="I52" i="1"/>
  <c r="J52" i="1"/>
  <c r="K52" i="1"/>
  <c r="H53" i="1"/>
  <c r="H54" i="1"/>
  <c r="H55" i="1"/>
  <c r="H56" i="1"/>
  <c r="H57" i="1"/>
  <c r="H58" i="1"/>
  <c r="H59" i="1"/>
  <c r="H52" i="1"/>
  <c r="C64" i="1"/>
  <c r="J64" i="1"/>
  <c r="D64" i="1"/>
  <c r="K64" i="1"/>
  <c r="E64" i="1"/>
  <c r="L64" i="1"/>
  <c r="B64" i="1"/>
  <c r="I64" i="1"/>
  <c r="H71" i="1"/>
  <c r="H70" i="1"/>
  <c r="H69" i="1"/>
  <c r="H68" i="1"/>
  <c r="H67" i="1"/>
  <c r="H66" i="1"/>
  <c r="H65" i="1"/>
  <c r="H64" i="1"/>
  <c r="A65" i="1"/>
  <c r="A66" i="1"/>
  <c r="A67" i="1"/>
  <c r="A68" i="1"/>
  <c r="A69" i="1"/>
  <c r="A70" i="1"/>
  <c r="A71" i="1"/>
  <c r="A64" i="1"/>
</calcChain>
</file>

<file path=xl/sharedStrings.xml><?xml version="1.0" encoding="utf-8"?>
<sst xmlns="http://schemas.openxmlformats.org/spreadsheetml/2006/main" count="97" uniqueCount="36">
  <si>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</si>
  <si>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</si>
  <si>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</si>
  <si>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</si>
  <si>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</si>
  <si>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</si>
  <si>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</si>
  <si>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</si>
  <si>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</si>
  <si>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</si>
  <si>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</si>
  <si>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</si>
  <si>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</si>
  <si>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</si>
  <si>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</si>
  <si>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</si>
  <si>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</si>
  <si>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</si>
  <si>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</si>
  <si>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</si>
  <si>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</si>
  <si>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Total</t>
  </si>
  <si>
    <t>Decision Variables - Hours of spinning</t>
  </si>
  <si>
    <t>Calculated - kg of yarn</t>
  </si>
  <si>
    <t>Total hours</t>
  </si>
  <si>
    <t>Constraints - capacity</t>
  </si>
  <si>
    <t>&lt;=</t>
  </si>
  <si>
    <t>Min. Cost</t>
  </si>
  <si>
    <t>Constraints - Demand</t>
  </si>
  <si>
    <t>=</t>
  </si>
  <si>
    <t>Calculated - Production Cost</t>
  </si>
  <si>
    <t>Calculated - Transport Cost</t>
  </si>
  <si>
    <t>Questions</t>
  </si>
  <si>
    <t>kg of medium yarn outsourced?</t>
  </si>
  <si>
    <t>kg of fine yarn outsourced?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</si>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</sst>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Font="1"/>
    <xf numFmtId="0" fontId="1" fillId="5" borderId="0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55" workbookViewId="0">
      <selection activeCell="B18" sqref="B18"/>
    </sheetView>
  </sheetViews>
  <sheetFormatPr baseColWidth="10" defaultRowHeight="15" x14ac:dyDescent="0"/>
  <cols>
    <col min="2" max="2" width="11" bestFit="1" customWidth="1"/>
    <col min="4" max="4" width="11" bestFit="1" customWidth="1"/>
    <col min="8" max="8" width="12.6640625" customWidth="1"/>
  </cols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" thickBot="1">
      <c r="A13" s="13" t="s">
        <v>14</v>
      </c>
      <c r="B13" s="1"/>
      <c r="C13" s="1"/>
      <c r="D13" s="1"/>
      <c r="E13" s="1"/>
    </row>
    <row r="14" spans="1:5" ht="16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f>28000</f>
        <v>28000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>
      <c r="A50" s="1"/>
      <c r="B50" s="1"/>
      <c r="C50" s="1"/>
      <c r="D50" s="1"/>
      <c r="E50" s="1"/>
    </row>
    <row r="51" spans="1:13" ht="16" thickBot="1">
      <c r="A51" s="13" t="s">
        <v>22</v>
      </c>
      <c r="B51" s="1"/>
      <c r="C51" s="1"/>
      <c r="D51" s="1"/>
      <c r="E51" s="1"/>
      <c r="H51" s="13" t="s">
        <v>23</v>
      </c>
    </row>
    <row r="52" spans="1:13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F52" s="55" t="s">
        <v>24</v>
      </c>
      <c r="H52" s="37" t="str">
        <f>A52</f>
        <v>Spinning Mill</v>
      </c>
      <c r="I52" s="38" t="str">
        <f t="shared" ref="I52:K52" si="0">B52</f>
        <v>Extra Fine</v>
      </c>
      <c r="J52" s="38" t="str">
        <f t="shared" si="0"/>
        <v>Fine</v>
      </c>
      <c r="K52" s="38" t="str">
        <f t="shared" si="0"/>
        <v>Medium</v>
      </c>
      <c r="L52" s="39" t="str">
        <f>E52</f>
        <v>Coarse</v>
      </c>
    </row>
    <row r="53" spans="1:13">
      <c r="A53" s="5" t="s">
        <v>7</v>
      </c>
      <c r="B53" s="34">
        <v>0</v>
      </c>
      <c r="C53" s="27">
        <v>2500</v>
      </c>
      <c r="D53" s="27">
        <v>0</v>
      </c>
      <c r="E53" s="28">
        <v>0</v>
      </c>
      <c r="F53">
        <f>SUM(B53:E53)</f>
        <v>2500</v>
      </c>
      <c r="H53" s="40" t="str">
        <f t="shared" ref="H53:H59" si="1">A53</f>
        <v>Ambrosi</v>
      </c>
      <c r="I53" s="41">
        <v>0</v>
      </c>
      <c r="J53" s="41">
        <f t="shared" ref="J53:L59" si="2">C53/C5</f>
        <v>6250</v>
      </c>
      <c r="K53" s="41">
        <f t="shared" si="2"/>
        <v>0</v>
      </c>
      <c r="L53" s="42">
        <f t="shared" si="2"/>
        <v>0</v>
      </c>
    </row>
    <row r="54" spans="1:13">
      <c r="A54" s="5" t="s">
        <v>8</v>
      </c>
      <c r="B54" s="26">
        <v>3000</v>
      </c>
      <c r="C54" s="26">
        <v>0</v>
      </c>
      <c r="D54" s="26">
        <v>0</v>
      </c>
      <c r="E54" s="29">
        <v>0</v>
      </c>
      <c r="F54">
        <f t="shared" ref="F54:F59" si="3">SUM(B54:E54)</f>
        <v>3000</v>
      </c>
      <c r="H54" s="40" t="str">
        <f t="shared" si="1"/>
        <v>Bresciani</v>
      </c>
      <c r="I54" s="41">
        <f>B54/B6</f>
        <v>4285.7142857142862</v>
      </c>
      <c r="J54" s="41">
        <f t="shared" si="2"/>
        <v>0</v>
      </c>
      <c r="K54" s="41">
        <f t="shared" si="2"/>
        <v>0</v>
      </c>
      <c r="L54" s="42">
        <f t="shared" si="2"/>
        <v>0</v>
      </c>
    </row>
    <row r="55" spans="1:13">
      <c r="A55" s="5" t="s">
        <v>9</v>
      </c>
      <c r="B55" s="26">
        <v>2499.9999999999995</v>
      </c>
      <c r="C55" s="26">
        <v>0</v>
      </c>
      <c r="D55" s="26">
        <v>0</v>
      </c>
      <c r="E55" s="29">
        <v>0</v>
      </c>
      <c r="F55">
        <f t="shared" si="3"/>
        <v>2499.9999999999995</v>
      </c>
      <c r="H55" s="40" t="str">
        <f t="shared" si="1"/>
        <v>Castri</v>
      </c>
      <c r="I55" s="41">
        <f>B55/B7</f>
        <v>3703.703703703703</v>
      </c>
      <c r="J55" s="41">
        <f t="shared" si="2"/>
        <v>0</v>
      </c>
      <c r="K55" s="41">
        <f t="shared" si="2"/>
        <v>0</v>
      </c>
      <c r="L55" s="42">
        <f t="shared" si="2"/>
        <v>0</v>
      </c>
    </row>
    <row r="56" spans="1:13">
      <c r="A56" s="5" t="s">
        <v>10</v>
      </c>
      <c r="B56" s="33">
        <v>0</v>
      </c>
      <c r="C56" s="26">
        <v>0</v>
      </c>
      <c r="D56" s="26">
        <v>714.04390816156035</v>
      </c>
      <c r="E56" s="29">
        <v>0</v>
      </c>
      <c r="F56">
        <f t="shared" si="3"/>
        <v>714.04390816156035</v>
      </c>
      <c r="H56" s="40" t="str">
        <f t="shared" si="1"/>
        <v>De Blasi</v>
      </c>
      <c r="I56" s="41">
        <v>0</v>
      </c>
      <c r="J56" s="41">
        <f t="shared" si="2"/>
        <v>0</v>
      </c>
      <c r="K56" s="41">
        <f t="shared" si="2"/>
        <v>2040.1254518901726</v>
      </c>
      <c r="L56" s="42">
        <f t="shared" si="2"/>
        <v>0</v>
      </c>
    </row>
    <row r="57" spans="1:13">
      <c r="A57" s="5" t="s">
        <v>11</v>
      </c>
      <c r="B57" s="26">
        <v>2500</v>
      </c>
      <c r="C57" s="26">
        <v>0</v>
      </c>
      <c r="D57" s="26">
        <v>0</v>
      </c>
      <c r="E57" s="29">
        <v>0</v>
      </c>
      <c r="F57">
        <f t="shared" si="3"/>
        <v>2500</v>
      </c>
      <c r="H57" s="40" t="str">
        <f t="shared" si="1"/>
        <v>Estensi</v>
      </c>
      <c r="I57" s="41">
        <f>B57/B9</f>
        <v>3846.1538461538462</v>
      </c>
      <c r="J57" s="41">
        <f t="shared" si="2"/>
        <v>0</v>
      </c>
      <c r="K57" s="41">
        <f t="shared" si="2"/>
        <v>0</v>
      </c>
      <c r="L57" s="42">
        <f t="shared" si="2"/>
        <v>0</v>
      </c>
    </row>
    <row r="58" spans="1:13">
      <c r="A58" s="5" t="s">
        <v>12</v>
      </c>
      <c r="B58" s="26">
        <v>8227.7676027676061</v>
      </c>
      <c r="C58" s="26">
        <v>9875</v>
      </c>
      <c r="D58" s="26">
        <v>7997.2323972323884</v>
      </c>
      <c r="E58" s="29">
        <v>11900.000000000007</v>
      </c>
      <c r="F58">
        <f t="shared" si="3"/>
        <v>38000</v>
      </c>
      <c r="H58" s="40" t="str">
        <f t="shared" si="1"/>
        <v>Filatoi Riuniti</v>
      </c>
      <c r="I58" s="41">
        <f>B58/B10</f>
        <v>13164.428164428169</v>
      </c>
      <c r="J58" s="41">
        <f t="shared" si="2"/>
        <v>19750</v>
      </c>
      <c r="K58" s="41">
        <f t="shared" si="2"/>
        <v>18817.017405252678</v>
      </c>
      <c r="L58" s="42">
        <f t="shared" si="2"/>
        <v>28000.000000000018</v>
      </c>
    </row>
    <row r="59" spans="1:13" ht="16" thickBot="1">
      <c r="A59" s="9" t="s">
        <v>13</v>
      </c>
      <c r="B59" s="30">
        <v>0</v>
      </c>
      <c r="C59" s="30">
        <v>0</v>
      </c>
      <c r="D59" s="30">
        <v>2500</v>
      </c>
      <c r="E59" s="31">
        <v>0</v>
      </c>
      <c r="F59">
        <f t="shared" si="3"/>
        <v>2500</v>
      </c>
      <c r="H59" s="43" t="str">
        <f t="shared" si="1"/>
        <v>Giuliani</v>
      </c>
      <c r="I59" s="44">
        <f>B59/B11</f>
        <v>0</v>
      </c>
      <c r="J59" s="44">
        <f t="shared" si="2"/>
        <v>0</v>
      </c>
      <c r="K59" s="44">
        <f t="shared" si="2"/>
        <v>7142.8571428571431</v>
      </c>
      <c r="L59" s="45">
        <f t="shared" si="2"/>
        <v>0</v>
      </c>
    </row>
    <row r="60" spans="1:13">
      <c r="A60" s="32"/>
      <c r="B60" s="32"/>
      <c r="C60" s="32"/>
      <c r="D60" s="32"/>
      <c r="E60" s="32"/>
      <c r="F60" s="36"/>
      <c r="G60" s="36"/>
      <c r="H60" t="s">
        <v>21</v>
      </c>
      <c r="I60" s="54">
        <f>SUM(I53:I59)</f>
        <v>25000.000000000004</v>
      </c>
      <c r="J60" s="54">
        <f t="shared" ref="J60:L60" si="4">SUM(J53:J59)</f>
        <v>26000</v>
      </c>
      <c r="K60" s="54">
        <f t="shared" si="4"/>
        <v>27999.999999999993</v>
      </c>
      <c r="L60" s="54">
        <f t="shared" si="4"/>
        <v>28000.000000000018</v>
      </c>
    </row>
    <row r="61" spans="1:13">
      <c r="A61" s="32"/>
      <c r="B61" s="32"/>
      <c r="C61" s="32"/>
      <c r="D61" s="32"/>
      <c r="E61" s="32"/>
      <c r="F61" s="36"/>
      <c r="G61" s="36"/>
    </row>
    <row r="63" spans="1:13">
      <c r="A63" s="13" t="s">
        <v>30</v>
      </c>
      <c r="H63" s="56" t="s">
        <v>31</v>
      </c>
      <c r="I63" s="41"/>
      <c r="J63" s="41"/>
      <c r="K63" s="41"/>
      <c r="L63" s="41"/>
      <c r="M63" s="41"/>
    </row>
    <row r="64" spans="1:13">
      <c r="A64" s="46" t="str">
        <f>A24</f>
        <v>Spinning Mill</v>
      </c>
      <c r="B64" s="47" t="str">
        <f>B24</f>
        <v>Extra Fine</v>
      </c>
      <c r="C64" s="47" t="str">
        <f>C24</f>
        <v>Fine</v>
      </c>
      <c r="D64" s="47" t="str">
        <f>D24</f>
        <v>Medium</v>
      </c>
      <c r="E64" s="48" t="str">
        <f>E24</f>
        <v>Coarse</v>
      </c>
      <c r="F64" t="s">
        <v>21</v>
      </c>
      <c r="H64" s="46" t="str">
        <f t="shared" ref="H64:H71" si="5">A34</f>
        <v>Spinning Mill</v>
      </c>
      <c r="I64" s="47" t="str">
        <f>B64</f>
        <v>Extra Fine</v>
      </c>
      <c r="J64" s="47" t="str">
        <f>C64</f>
        <v>Fine</v>
      </c>
      <c r="K64" s="47" t="str">
        <f>D64</f>
        <v>Medium</v>
      </c>
      <c r="L64" s="48" t="str">
        <f>E64</f>
        <v>Coarse</v>
      </c>
      <c r="M64" s="41" t="s">
        <v>21</v>
      </c>
    </row>
    <row r="65" spans="1:13">
      <c r="A65" s="49" t="str">
        <f t="shared" ref="A65:A71" si="6">A25</f>
        <v>Ambrosi</v>
      </c>
      <c r="B65" s="32">
        <f t="shared" ref="B65:B71" si="7">I53*B25</f>
        <v>0</v>
      </c>
      <c r="C65" s="32">
        <f t="shared" ref="C65:E71" si="8">J53*C25</f>
        <v>81250</v>
      </c>
      <c r="D65" s="32">
        <f t="shared" si="8"/>
        <v>0</v>
      </c>
      <c r="E65" s="50">
        <f t="shared" si="8"/>
        <v>0</v>
      </c>
      <c r="F65" s="32">
        <f>SUM(B65:E65)</f>
        <v>81250</v>
      </c>
      <c r="G65" s="32"/>
      <c r="H65" s="49" t="str">
        <f t="shared" si="5"/>
        <v>Ambrosi</v>
      </c>
      <c r="I65" s="41">
        <f>I53*B35</f>
        <v>0</v>
      </c>
      <c r="J65" s="41">
        <f t="shared" ref="J65:L65" si="9">J53*C35</f>
        <v>1875</v>
      </c>
      <c r="K65" s="41">
        <f t="shared" si="9"/>
        <v>0</v>
      </c>
      <c r="L65" s="42">
        <f t="shared" si="9"/>
        <v>0</v>
      </c>
      <c r="M65" s="32">
        <f>SUM(I65:L65)</f>
        <v>1875</v>
      </c>
    </row>
    <row r="66" spans="1:13">
      <c r="A66" s="49" t="str">
        <f t="shared" si="6"/>
        <v>Bresciani</v>
      </c>
      <c r="B66" s="32">
        <f t="shared" si="7"/>
        <v>74571.42857142858</v>
      </c>
      <c r="C66" s="32">
        <f t="shared" si="8"/>
        <v>0</v>
      </c>
      <c r="D66" s="32">
        <f t="shared" si="8"/>
        <v>0</v>
      </c>
      <c r="E66" s="50">
        <f t="shared" si="8"/>
        <v>0</v>
      </c>
      <c r="F66" s="32">
        <f t="shared" ref="F66:F71" si="10">SUM(B66:E66)</f>
        <v>74571.42857142858</v>
      </c>
      <c r="G66" s="32"/>
      <c r="H66" s="49" t="str">
        <f t="shared" si="5"/>
        <v>Bresciani</v>
      </c>
      <c r="I66" s="41">
        <f t="shared" ref="I66:I71" si="11">I54*B36</f>
        <v>1714.2857142857147</v>
      </c>
      <c r="J66" s="41">
        <f t="shared" ref="J66:J71" si="12">J54*C36</f>
        <v>0</v>
      </c>
      <c r="K66" s="41">
        <f t="shared" ref="K66:K71" si="13">K54*D36</f>
        <v>0</v>
      </c>
      <c r="L66" s="42">
        <f t="shared" ref="L66:L71" si="14">L54*E36</f>
        <v>0</v>
      </c>
      <c r="M66" s="32">
        <f t="shared" ref="M66:M71" si="15">SUM(I66:L66)</f>
        <v>1714.2857142857147</v>
      </c>
    </row>
    <row r="67" spans="1:13">
      <c r="A67" s="49" t="str">
        <f t="shared" si="6"/>
        <v>Castri</v>
      </c>
      <c r="B67" s="32">
        <f t="shared" si="7"/>
        <v>64444.444444444431</v>
      </c>
      <c r="C67" s="32">
        <f t="shared" si="8"/>
        <v>0</v>
      </c>
      <c r="D67" s="32">
        <f t="shared" si="8"/>
        <v>0</v>
      </c>
      <c r="E67" s="50">
        <f t="shared" si="8"/>
        <v>0</v>
      </c>
      <c r="F67" s="32">
        <f t="shared" si="10"/>
        <v>64444.444444444431</v>
      </c>
      <c r="G67" s="32"/>
      <c r="H67" s="49" t="str">
        <f t="shared" si="5"/>
        <v>Castri</v>
      </c>
      <c r="I67" s="41">
        <f t="shared" si="11"/>
        <v>2962.9629629629626</v>
      </c>
      <c r="J67" s="41">
        <f t="shared" si="12"/>
        <v>0</v>
      </c>
      <c r="K67" s="41">
        <f t="shared" si="13"/>
        <v>0</v>
      </c>
      <c r="L67" s="42">
        <f t="shared" si="14"/>
        <v>0</v>
      </c>
      <c r="M67" s="32">
        <f t="shared" si="15"/>
        <v>2962.9629629629626</v>
      </c>
    </row>
    <row r="68" spans="1:13">
      <c r="A68" s="49" t="str">
        <f t="shared" si="6"/>
        <v>De Blasi</v>
      </c>
      <c r="B68" s="32">
        <f t="shared" si="7"/>
        <v>0</v>
      </c>
      <c r="C68" s="32">
        <f t="shared" si="8"/>
        <v>0</v>
      </c>
      <c r="D68" s="32">
        <f t="shared" si="8"/>
        <v>22951.411333764441</v>
      </c>
      <c r="E68" s="50">
        <f t="shared" si="8"/>
        <v>0</v>
      </c>
      <c r="F68" s="32">
        <f t="shared" si="10"/>
        <v>22951.411333764441</v>
      </c>
      <c r="G68" s="32"/>
      <c r="H68" s="49" t="str">
        <f t="shared" si="5"/>
        <v>De Blasi</v>
      </c>
      <c r="I68" s="41">
        <f t="shared" si="11"/>
        <v>0</v>
      </c>
      <c r="J68" s="41">
        <f t="shared" si="12"/>
        <v>0</v>
      </c>
      <c r="K68" s="41">
        <f t="shared" si="13"/>
        <v>2142.1317244846814</v>
      </c>
      <c r="L68" s="42">
        <f t="shared" si="14"/>
        <v>0</v>
      </c>
      <c r="M68" s="32">
        <f t="shared" si="15"/>
        <v>2142.1317244846814</v>
      </c>
    </row>
    <row r="69" spans="1:13">
      <c r="A69" s="49" t="str">
        <f t="shared" si="6"/>
        <v>Estensi</v>
      </c>
      <c r="B69" s="32">
        <f t="shared" si="7"/>
        <v>67307.692307692312</v>
      </c>
      <c r="C69" s="32">
        <f t="shared" si="8"/>
        <v>0</v>
      </c>
      <c r="D69" s="32">
        <f t="shared" si="8"/>
        <v>0</v>
      </c>
      <c r="E69" s="50">
        <f t="shared" si="8"/>
        <v>0</v>
      </c>
      <c r="F69" s="32">
        <f t="shared" si="10"/>
        <v>67307.692307692312</v>
      </c>
      <c r="G69" s="32"/>
      <c r="H69" s="49" t="str">
        <f t="shared" si="5"/>
        <v>Estensi</v>
      </c>
      <c r="I69" s="41">
        <f t="shared" si="11"/>
        <v>2692.3076923076924</v>
      </c>
      <c r="J69" s="41">
        <f t="shared" si="12"/>
        <v>0</v>
      </c>
      <c r="K69" s="41">
        <f t="shared" si="13"/>
        <v>0</v>
      </c>
      <c r="L69" s="42">
        <f t="shared" si="14"/>
        <v>0</v>
      </c>
      <c r="M69" s="32">
        <f t="shared" si="15"/>
        <v>2692.3076923076924</v>
      </c>
    </row>
    <row r="70" spans="1:13">
      <c r="A70" s="49" t="str">
        <f t="shared" si="6"/>
        <v>Filatoi Riuniti</v>
      </c>
      <c r="B70" s="58">
        <f>I58*B30*0.95</f>
        <v>228238.27330077335</v>
      </c>
      <c r="C70" s="58">
        <f>J58*C30*0.95</f>
        <v>260798.75</v>
      </c>
      <c r="D70" s="58">
        <f>K58*D30*0.95</f>
        <v>203788.29849888652</v>
      </c>
      <c r="E70" s="59">
        <f>L58*E30*0.95</f>
        <v>236740.00000000015</v>
      </c>
      <c r="F70" s="32">
        <f t="shared" si="10"/>
        <v>929565.32179965999</v>
      </c>
      <c r="G70" s="32"/>
      <c r="H70" s="49" t="str">
        <f t="shared" si="5"/>
        <v>Filatoi Riuniti</v>
      </c>
      <c r="I70" s="41">
        <f t="shared" si="11"/>
        <v>0</v>
      </c>
      <c r="J70" s="41">
        <f t="shared" si="12"/>
        <v>0</v>
      </c>
      <c r="K70" s="41">
        <f t="shared" si="13"/>
        <v>0</v>
      </c>
      <c r="L70" s="42">
        <f t="shared" si="14"/>
        <v>0</v>
      </c>
      <c r="M70" s="32">
        <f t="shared" si="15"/>
        <v>0</v>
      </c>
    </row>
    <row r="71" spans="1:13">
      <c r="A71" s="51" t="str">
        <f t="shared" si="6"/>
        <v>Giuliani</v>
      </c>
      <c r="B71" s="52">
        <f t="shared" si="7"/>
        <v>0</v>
      </c>
      <c r="C71" s="52">
        <f t="shared" si="8"/>
        <v>0</v>
      </c>
      <c r="D71" s="52">
        <f t="shared" si="8"/>
        <v>76785.71428571429</v>
      </c>
      <c r="E71" s="53">
        <f t="shared" si="8"/>
        <v>0</v>
      </c>
      <c r="F71" s="32">
        <f t="shared" si="10"/>
        <v>76785.71428571429</v>
      </c>
      <c r="G71" s="32"/>
      <c r="H71" s="51" t="str">
        <f t="shared" si="5"/>
        <v>Giuliani</v>
      </c>
      <c r="I71" s="44">
        <f t="shared" si="11"/>
        <v>0</v>
      </c>
      <c r="J71" s="44">
        <f t="shared" si="12"/>
        <v>0</v>
      </c>
      <c r="K71" s="44">
        <f t="shared" si="13"/>
        <v>5357.1428571428569</v>
      </c>
      <c r="L71" s="45">
        <f t="shared" si="14"/>
        <v>0</v>
      </c>
      <c r="M71" s="32">
        <f t="shared" si="15"/>
        <v>5357.1428571428569</v>
      </c>
    </row>
    <row r="72" spans="1:13">
      <c r="A72" s="32"/>
      <c r="B72" s="32"/>
      <c r="C72" s="32"/>
      <c r="D72" s="32"/>
      <c r="E72" s="32" t="s">
        <v>21</v>
      </c>
      <c r="F72" s="32">
        <f>SUM(F65:F71)</f>
        <v>1316876.012742704</v>
      </c>
      <c r="G72" s="32"/>
      <c r="H72" s="41"/>
      <c r="I72" s="41"/>
      <c r="J72" s="41"/>
      <c r="K72" s="41"/>
      <c r="L72" s="41" t="s">
        <v>21</v>
      </c>
      <c r="M72" s="32">
        <f>SUM(M65:M71)</f>
        <v>16743.830951183911</v>
      </c>
    </row>
    <row r="73" spans="1:13">
      <c r="A73" s="35" t="s">
        <v>27</v>
      </c>
      <c r="B73">
        <f>SUM(F72,M72)</f>
        <v>1333619.8436938878</v>
      </c>
      <c r="D73" s="32"/>
      <c r="H73" s="41"/>
      <c r="I73" s="41"/>
      <c r="J73" s="41"/>
      <c r="K73" s="41"/>
      <c r="L73" s="32"/>
      <c r="M73" s="32"/>
    </row>
    <row r="74" spans="1:13">
      <c r="A74" t="s">
        <v>35</v>
      </c>
      <c r="B74">
        <v>1382544.3343149226</v>
      </c>
      <c r="D74">
        <f>B73-B74</f>
        <v>-48924.490621034754</v>
      </c>
    </row>
    <row r="75" spans="1:13">
      <c r="G75" s="41"/>
      <c r="H75" s="41"/>
      <c r="I75" s="41"/>
      <c r="J75" s="41"/>
      <c r="K75" s="41"/>
      <c r="L75" s="41"/>
    </row>
    <row r="76" spans="1:13">
      <c r="A76" s="35" t="s">
        <v>25</v>
      </c>
      <c r="G76" s="41"/>
      <c r="H76" s="56" t="s">
        <v>28</v>
      </c>
      <c r="I76" s="41"/>
      <c r="J76" s="41"/>
      <c r="K76" s="41"/>
      <c r="L76" s="41"/>
    </row>
    <row r="77" spans="1:13">
      <c r="A77" s="37" t="str">
        <f t="shared" ref="A77:A83" si="16">A53</f>
        <v>Ambrosi</v>
      </c>
      <c r="B77" s="38">
        <f t="shared" ref="B77:B83" si="17">F53</f>
        <v>2500</v>
      </c>
      <c r="C77" s="38" t="s">
        <v>26</v>
      </c>
      <c r="D77" s="39">
        <f t="shared" ref="D77:D83" si="18">B15</f>
        <v>2500</v>
      </c>
      <c r="G77" s="41"/>
      <c r="H77" s="37" t="str">
        <f>A45</f>
        <v>Extra Fine</v>
      </c>
      <c r="I77" s="38">
        <f>I60</f>
        <v>25000.000000000004</v>
      </c>
      <c r="J77" s="38" t="s">
        <v>29</v>
      </c>
      <c r="K77" s="39">
        <f>B45</f>
        <v>25000</v>
      </c>
      <c r="L77" s="41"/>
    </row>
    <row r="78" spans="1:13">
      <c r="A78" s="40" t="str">
        <f t="shared" si="16"/>
        <v>Bresciani</v>
      </c>
      <c r="B78" s="41">
        <f t="shared" si="17"/>
        <v>3000</v>
      </c>
      <c r="C78" s="41" t="s">
        <v>26</v>
      </c>
      <c r="D78" s="42">
        <f t="shared" si="18"/>
        <v>3000</v>
      </c>
      <c r="G78" s="41"/>
      <c r="H78" s="40" t="str">
        <f t="shared" ref="H78:H80" si="19">A46</f>
        <v>Fine</v>
      </c>
      <c r="I78" s="41">
        <f>J60</f>
        <v>26000</v>
      </c>
      <c r="J78" s="41" t="s">
        <v>29</v>
      </c>
      <c r="K78" s="42">
        <f t="shared" ref="K78:K80" si="20">B46</f>
        <v>26000</v>
      </c>
      <c r="L78" s="41"/>
    </row>
    <row r="79" spans="1:13">
      <c r="A79" s="40" t="str">
        <f t="shared" si="16"/>
        <v>Castri</v>
      </c>
      <c r="B79" s="41">
        <f t="shared" si="17"/>
        <v>2499.9999999999995</v>
      </c>
      <c r="C79" s="41" t="s">
        <v>26</v>
      </c>
      <c r="D79" s="42">
        <f t="shared" si="18"/>
        <v>2500</v>
      </c>
      <c r="G79" s="41"/>
      <c r="H79" s="40" t="str">
        <f t="shared" si="19"/>
        <v>Medium</v>
      </c>
      <c r="I79" s="41">
        <f>K60</f>
        <v>27999.999999999993</v>
      </c>
      <c r="J79" s="41" t="s">
        <v>29</v>
      </c>
      <c r="K79" s="42">
        <f t="shared" si="20"/>
        <v>28000</v>
      </c>
      <c r="L79" s="41"/>
    </row>
    <row r="80" spans="1:13">
      <c r="A80" s="40" t="str">
        <f t="shared" si="16"/>
        <v>De Blasi</v>
      </c>
      <c r="B80" s="41">
        <f t="shared" si="17"/>
        <v>714.04390816156035</v>
      </c>
      <c r="C80" s="41" t="s">
        <v>26</v>
      </c>
      <c r="D80" s="42">
        <f t="shared" si="18"/>
        <v>2600</v>
      </c>
      <c r="G80" s="41"/>
      <c r="H80" s="43" t="str">
        <f t="shared" si="19"/>
        <v>Coarse</v>
      </c>
      <c r="I80" s="44">
        <f>L60</f>
        <v>28000.000000000018</v>
      </c>
      <c r="J80" s="44" t="s">
        <v>29</v>
      </c>
      <c r="K80" s="45">
        <f t="shared" si="20"/>
        <v>28000</v>
      </c>
      <c r="L80" s="41"/>
    </row>
    <row r="81" spans="1:12">
      <c r="A81" s="40" t="str">
        <f t="shared" si="16"/>
        <v>Estensi</v>
      </c>
      <c r="B81" s="41">
        <f t="shared" si="17"/>
        <v>2500</v>
      </c>
      <c r="C81" s="41" t="s">
        <v>26</v>
      </c>
      <c r="D81" s="42">
        <f t="shared" si="18"/>
        <v>2500</v>
      </c>
      <c r="G81" s="41"/>
      <c r="H81" s="41"/>
      <c r="I81" s="41"/>
      <c r="J81" s="41"/>
      <c r="K81" s="41"/>
      <c r="L81" s="41"/>
    </row>
    <row r="82" spans="1:12">
      <c r="A82" s="40" t="str">
        <f t="shared" si="16"/>
        <v>Filatoi Riuniti</v>
      </c>
      <c r="B82" s="41">
        <f t="shared" si="17"/>
        <v>38000</v>
      </c>
      <c r="C82" s="41" t="s">
        <v>26</v>
      </c>
      <c r="D82" s="42">
        <f t="shared" si="18"/>
        <v>38000</v>
      </c>
      <c r="G82" s="41"/>
      <c r="H82" s="41"/>
      <c r="I82" s="41"/>
      <c r="J82" s="41"/>
      <c r="K82" s="41"/>
      <c r="L82" s="41"/>
    </row>
    <row r="83" spans="1:12">
      <c r="A83" s="43" t="str">
        <f t="shared" si="16"/>
        <v>Giuliani</v>
      </c>
      <c r="B83" s="44">
        <f t="shared" si="17"/>
        <v>2500</v>
      </c>
      <c r="C83" s="44" t="s">
        <v>26</v>
      </c>
      <c r="D83" s="45">
        <f t="shared" si="18"/>
        <v>2500</v>
      </c>
      <c r="G83" s="41"/>
      <c r="H83" s="41"/>
      <c r="I83" s="41"/>
      <c r="J83" s="41"/>
      <c r="K83" s="41"/>
      <c r="L83" s="41"/>
    </row>
    <row r="84" spans="1:12">
      <c r="G84" s="41"/>
      <c r="H84" s="41"/>
      <c r="I84" s="41"/>
      <c r="J84" s="41"/>
      <c r="K84" s="41"/>
      <c r="L84" s="41"/>
    </row>
    <row r="85" spans="1:12">
      <c r="A85" t="s">
        <v>32</v>
      </c>
    </row>
    <row r="86" spans="1:12">
      <c r="A86" t="s">
        <v>33</v>
      </c>
      <c r="D86">
        <f>K60-K58</f>
        <v>9182.9825947473146</v>
      </c>
    </row>
    <row r="87" spans="1:12">
      <c r="A87" s="57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2014-01-19T03:55:05Z</dcterms:created>
  <dcterms:modified xsi:type="dcterms:W3CDTF">2015-08-06T23:49:05Z</dcterms:modified>
</cp:coreProperties>
</file>