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y\Desktop\"/>
    </mc:Choice>
  </mc:AlternateContent>
  <xr:revisionPtr revIDLastSave="0" documentId="8_{C5EB21D9-1BB3-4D53-AD05-8860B05EC9DE}" xr6:coauthVersionLast="47" xr6:coauthVersionMax="47" xr10:uidLastSave="{00000000-0000-0000-0000-000000000000}"/>
  <bookViews>
    <workbookView xWindow="28680" yWindow="-120" windowWidth="29040" windowHeight="15990" xr2:uid="{65EF07DA-F650-44B5-ACA7-CFF924BF3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4" i="1" l="1"/>
  <c r="G154" i="1" s="1"/>
  <c r="H154" i="1" s="1"/>
  <c r="B154" i="1"/>
  <c r="F153" i="1"/>
  <c r="B153" i="1"/>
  <c r="G153" i="1" s="1"/>
  <c r="H153" i="1" s="1"/>
  <c r="H152" i="1"/>
  <c r="G152" i="1"/>
  <c r="F152" i="1"/>
  <c r="B152" i="1"/>
  <c r="G151" i="1"/>
  <c r="H151" i="1" s="1"/>
  <c r="F151" i="1"/>
  <c r="B151" i="1"/>
  <c r="F150" i="1"/>
  <c r="G150" i="1" s="1"/>
  <c r="B150" i="1"/>
  <c r="F149" i="1"/>
  <c r="G149" i="1" s="1"/>
  <c r="H149" i="1" s="1"/>
  <c r="B149" i="1"/>
  <c r="F148" i="1"/>
  <c r="B148" i="1"/>
  <c r="G148" i="1" s="1"/>
  <c r="H148" i="1" s="1"/>
  <c r="F147" i="1"/>
  <c r="G147" i="1" s="1"/>
  <c r="B147" i="1"/>
  <c r="H146" i="1"/>
  <c r="N138" i="1" s="1"/>
  <c r="G146" i="1"/>
  <c r="F146" i="1"/>
  <c r="B146" i="1"/>
  <c r="F145" i="1"/>
  <c r="G145" i="1" s="1"/>
  <c r="B145" i="1"/>
  <c r="F144" i="1"/>
  <c r="G144" i="1" s="1"/>
  <c r="H144" i="1" s="1"/>
  <c r="B144" i="1"/>
  <c r="G143" i="1"/>
  <c r="T146" i="1" s="1"/>
  <c r="F143" i="1"/>
  <c r="B143" i="1"/>
  <c r="F142" i="1"/>
  <c r="G142" i="1" s="1"/>
  <c r="H142" i="1" s="1"/>
  <c r="B142" i="1"/>
  <c r="F141" i="1"/>
  <c r="G141" i="1" s="1"/>
  <c r="B141" i="1"/>
  <c r="F140" i="1"/>
  <c r="G140" i="1" s="1"/>
  <c r="B140" i="1"/>
  <c r="F139" i="1"/>
  <c r="G139" i="1" s="1"/>
  <c r="H139" i="1" s="1"/>
  <c r="B139" i="1"/>
  <c r="F138" i="1"/>
  <c r="G138" i="1" s="1"/>
  <c r="H138" i="1" s="1"/>
  <c r="B138" i="1"/>
  <c r="F137" i="1"/>
  <c r="G137" i="1" s="1"/>
  <c r="H137" i="1" s="1"/>
  <c r="B137" i="1"/>
  <c r="F136" i="1"/>
  <c r="G136" i="1" s="1"/>
  <c r="H136" i="1" s="1"/>
  <c r="B136" i="1"/>
  <c r="F135" i="1"/>
  <c r="G135" i="1" s="1"/>
  <c r="H135" i="1" s="1"/>
  <c r="B135" i="1"/>
  <c r="F134" i="1"/>
  <c r="G134" i="1" s="1"/>
  <c r="H134" i="1" s="1"/>
  <c r="B134" i="1"/>
  <c r="F133" i="1"/>
  <c r="G133" i="1" s="1"/>
  <c r="B133" i="1"/>
  <c r="F128" i="1"/>
  <c r="G128" i="1" s="1"/>
  <c r="H128" i="1" s="1"/>
  <c r="B128" i="1"/>
  <c r="G127" i="1"/>
  <c r="H127" i="1" s="1"/>
  <c r="F127" i="1"/>
  <c r="B127" i="1"/>
  <c r="F126" i="1"/>
  <c r="G126" i="1" s="1"/>
  <c r="H126" i="1" s="1"/>
  <c r="B126" i="1"/>
  <c r="F125" i="1"/>
  <c r="G125" i="1" s="1"/>
  <c r="H125" i="1" s="1"/>
  <c r="B125" i="1"/>
  <c r="F124" i="1"/>
  <c r="G124" i="1" s="1"/>
  <c r="B124" i="1"/>
  <c r="H123" i="1"/>
  <c r="G123" i="1"/>
  <c r="F123" i="1"/>
  <c r="B123" i="1"/>
  <c r="G122" i="1"/>
  <c r="H122" i="1" s="1"/>
  <c r="F122" i="1"/>
  <c r="B122" i="1"/>
  <c r="F121" i="1"/>
  <c r="G121" i="1" s="1"/>
  <c r="B121" i="1"/>
  <c r="F120" i="1"/>
  <c r="G120" i="1" s="1"/>
  <c r="H120" i="1" s="1"/>
  <c r="B120" i="1"/>
  <c r="F119" i="1"/>
  <c r="G119" i="1" s="1"/>
  <c r="B119" i="1"/>
  <c r="F118" i="1"/>
  <c r="G118" i="1" s="1"/>
  <c r="H118" i="1" s="1"/>
  <c r="B118" i="1"/>
  <c r="F117" i="1"/>
  <c r="G117" i="1" s="1"/>
  <c r="B117" i="1"/>
  <c r="F116" i="1"/>
  <c r="G116" i="1" s="1"/>
  <c r="H116" i="1" s="1"/>
  <c r="B116" i="1"/>
  <c r="F115" i="1"/>
  <c r="G115" i="1" s="1"/>
  <c r="B115" i="1"/>
  <c r="G114" i="1"/>
  <c r="H114" i="1" s="1"/>
  <c r="F114" i="1"/>
  <c r="B114" i="1"/>
  <c r="F113" i="1"/>
  <c r="G113" i="1" s="1"/>
  <c r="H113" i="1" s="1"/>
  <c r="B113" i="1"/>
  <c r="F112" i="1"/>
  <c r="B112" i="1"/>
  <c r="G112" i="1" s="1"/>
  <c r="H112" i="1" s="1"/>
  <c r="F111" i="1"/>
  <c r="G111" i="1" s="1"/>
  <c r="H111" i="1" s="1"/>
  <c r="B111" i="1"/>
  <c r="G110" i="1"/>
  <c r="H110" i="1" s="1"/>
  <c r="F110" i="1"/>
  <c r="B110" i="1"/>
  <c r="F109" i="1"/>
  <c r="G109" i="1" s="1"/>
  <c r="H109" i="1" s="1"/>
  <c r="B109" i="1"/>
  <c r="F108" i="1"/>
  <c r="B108" i="1"/>
  <c r="G108" i="1" s="1"/>
  <c r="H108" i="1" s="1"/>
  <c r="G107" i="1"/>
  <c r="H107" i="1" s="1"/>
  <c r="F107" i="1"/>
  <c r="B107" i="1"/>
  <c r="F102" i="1"/>
  <c r="G102" i="1" s="1"/>
  <c r="H102" i="1" s="1"/>
  <c r="B102" i="1"/>
  <c r="G101" i="1"/>
  <c r="H101" i="1" s="1"/>
  <c r="F101" i="1"/>
  <c r="B101" i="1"/>
  <c r="F100" i="1"/>
  <c r="G100" i="1" s="1"/>
  <c r="H100" i="1" s="1"/>
  <c r="B100" i="1"/>
  <c r="G99" i="1"/>
  <c r="H99" i="1" s="1"/>
  <c r="F99" i="1"/>
  <c r="B99" i="1"/>
  <c r="F98" i="1"/>
  <c r="G98" i="1" s="1"/>
  <c r="B98" i="1"/>
  <c r="F97" i="1"/>
  <c r="B97" i="1"/>
  <c r="G97" i="1" s="1"/>
  <c r="H97" i="1" s="1"/>
  <c r="G96" i="1"/>
  <c r="H96" i="1" s="1"/>
  <c r="F96" i="1"/>
  <c r="B96" i="1"/>
  <c r="F95" i="1"/>
  <c r="G95" i="1" s="1"/>
  <c r="B95" i="1"/>
  <c r="F94" i="1"/>
  <c r="G94" i="1" s="1"/>
  <c r="H94" i="1" s="1"/>
  <c r="B94" i="1"/>
  <c r="F93" i="1"/>
  <c r="G93" i="1" s="1"/>
  <c r="B93" i="1"/>
  <c r="F92" i="1"/>
  <c r="G92" i="1" s="1"/>
  <c r="H92" i="1" s="1"/>
  <c r="B92" i="1"/>
  <c r="F91" i="1"/>
  <c r="B91" i="1"/>
  <c r="G91" i="1" s="1"/>
  <c r="F90" i="1"/>
  <c r="G90" i="1" s="1"/>
  <c r="H90" i="1" s="1"/>
  <c r="B90" i="1"/>
  <c r="F89" i="1"/>
  <c r="G89" i="1" s="1"/>
  <c r="B89" i="1"/>
  <c r="G88" i="1"/>
  <c r="F88" i="1"/>
  <c r="B88" i="1"/>
  <c r="F87" i="1"/>
  <c r="G87" i="1" s="1"/>
  <c r="H87" i="1" s="1"/>
  <c r="B87" i="1"/>
  <c r="G86" i="1"/>
  <c r="H86" i="1" s="1"/>
  <c r="F86" i="1"/>
  <c r="B86" i="1"/>
  <c r="F85" i="1"/>
  <c r="G85" i="1" s="1"/>
  <c r="H85" i="1" s="1"/>
  <c r="B85" i="1"/>
  <c r="G84" i="1"/>
  <c r="H84" i="1" s="1"/>
  <c r="F84" i="1"/>
  <c r="B84" i="1"/>
  <c r="F83" i="1"/>
  <c r="G83" i="1" s="1"/>
  <c r="H83" i="1" s="1"/>
  <c r="B83" i="1"/>
  <c r="G82" i="1"/>
  <c r="H82" i="1" s="1"/>
  <c r="F82" i="1"/>
  <c r="B82" i="1"/>
  <c r="G81" i="1"/>
  <c r="T93" i="1" s="1"/>
  <c r="F81" i="1"/>
  <c r="B81" i="1"/>
  <c r="G76" i="1"/>
  <c r="H76" i="1" s="1"/>
  <c r="F76" i="1"/>
  <c r="B76" i="1"/>
  <c r="G75" i="1"/>
  <c r="H75" i="1" s="1"/>
  <c r="F75" i="1"/>
  <c r="B75" i="1"/>
  <c r="F74" i="1"/>
  <c r="G74" i="1" s="1"/>
  <c r="H74" i="1" s="1"/>
  <c r="B74" i="1"/>
  <c r="F73" i="1"/>
  <c r="G73" i="1" s="1"/>
  <c r="B73" i="1"/>
  <c r="G72" i="1"/>
  <c r="H72" i="1" s="1"/>
  <c r="F72" i="1"/>
  <c r="B72" i="1"/>
  <c r="F71" i="1"/>
  <c r="G71" i="1" s="1"/>
  <c r="H71" i="1" s="1"/>
  <c r="B71" i="1"/>
  <c r="G70" i="1"/>
  <c r="H70" i="1" s="1"/>
  <c r="F70" i="1"/>
  <c r="B70" i="1"/>
  <c r="F69" i="1"/>
  <c r="G69" i="1" s="1"/>
  <c r="B69" i="1"/>
  <c r="F68" i="1"/>
  <c r="G68" i="1" s="1"/>
  <c r="H68" i="1" s="1"/>
  <c r="B68" i="1"/>
  <c r="F67" i="1"/>
  <c r="G67" i="1" s="1"/>
  <c r="B67" i="1"/>
  <c r="F66" i="1"/>
  <c r="G66" i="1" s="1"/>
  <c r="H66" i="1" s="1"/>
  <c r="B66" i="1"/>
  <c r="F65" i="1"/>
  <c r="G65" i="1" s="1"/>
  <c r="B65" i="1"/>
  <c r="F64" i="1"/>
  <c r="G64" i="1" s="1"/>
  <c r="H64" i="1" s="1"/>
  <c r="B64" i="1"/>
  <c r="F63" i="1"/>
  <c r="G63" i="1" s="1"/>
  <c r="B63" i="1"/>
  <c r="G62" i="1"/>
  <c r="F62" i="1"/>
  <c r="B62" i="1"/>
  <c r="F61" i="1"/>
  <c r="G61" i="1" s="1"/>
  <c r="H61" i="1" s="1"/>
  <c r="B61" i="1"/>
  <c r="G60" i="1"/>
  <c r="H60" i="1" s="1"/>
  <c r="F60" i="1"/>
  <c r="B60" i="1"/>
  <c r="F59" i="1"/>
  <c r="G59" i="1" s="1"/>
  <c r="H59" i="1" s="1"/>
  <c r="B59" i="1"/>
  <c r="G58" i="1"/>
  <c r="H58" i="1" s="1"/>
  <c r="F58" i="1"/>
  <c r="B58" i="1"/>
  <c r="F57" i="1"/>
  <c r="G57" i="1" s="1"/>
  <c r="H57" i="1" s="1"/>
  <c r="B57" i="1"/>
  <c r="G56" i="1"/>
  <c r="H56" i="1" s="1"/>
  <c r="F56" i="1"/>
  <c r="B56" i="1"/>
  <c r="G55" i="1"/>
  <c r="F55" i="1"/>
  <c r="B55" i="1"/>
  <c r="B50" i="1"/>
  <c r="B49" i="1"/>
  <c r="B48" i="1"/>
  <c r="B47" i="1"/>
  <c r="B46" i="1"/>
  <c r="G47" i="1"/>
  <c r="H47" i="1" s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G31" i="1"/>
  <c r="H31" i="1" s="1"/>
  <c r="B30" i="1"/>
  <c r="B29" i="1"/>
  <c r="F50" i="1"/>
  <c r="G50" i="1" s="1"/>
  <c r="H50" i="1" s="1"/>
  <c r="F49" i="1"/>
  <c r="G49" i="1" s="1"/>
  <c r="H49" i="1" s="1"/>
  <c r="F48" i="1"/>
  <c r="G48" i="1" s="1"/>
  <c r="H48" i="1" s="1"/>
  <c r="F47" i="1"/>
  <c r="F46" i="1"/>
  <c r="G46" i="1" s="1"/>
  <c r="F45" i="1"/>
  <c r="G45" i="1" s="1"/>
  <c r="H45" i="1" s="1"/>
  <c r="G44" i="1"/>
  <c r="H44" i="1" s="1"/>
  <c r="F44" i="1"/>
  <c r="F43" i="1"/>
  <c r="G43" i="1" s="1"/>
  <c r="F42" i="1"/>
  <c r="G42" i="1" s="1"/>
  <c r="H42" i="1" s="1"/>
  <c r="F41" i="1"/>
  <c r="G41" i="1" s="1"/>
  <c r="F40" i="1"/>
  <c r="F39" i="1"/>
  <c r="G39" i="1" s="1"/>
  <c r="F38" i="1"/>
  <c r="F37" i="1"/>
  <c r="F36" i="1"/>
  <c r="F35" i="1"/>
  <c r="F34" i="1"/>
  <c r="G34" i="1" s="1"/>
  <c r="H34" i="1" s="1"/>
  <c r="G33" i="1"/>
  <c r="H33" i="1" s="1"/>
  <c r="F33" i="1"/>
  <c r="G32" i="1"/>
  <c r="H32" i="1" s="1"/>
  <c r="F32" i="1"/>
  <c r="F31" i="1"/>
  <c r="G30" i="1"/>
  <c r="H30" i="1" s="1"/>
  <c r="F30" i="1"/>
  <c r="G29" i="1"/>
  <c r="H29" i="1" s="1"/>
  <c r="F29" i="1"/>
  <c r="U15" i="1" a="1"/>
  <c r="U15" i="1" s="1"/>
  <c r="U20" i="1"/>
  <c r="T21" i="1"/>
  <c r="T20" i="1"/>
  <c r="T19" i="1"/>
  <c r="T18" i="1"/>
  <c r="T17" i="1"/>
  <c r="T16" i="1"/>
  <c r="T15" i="1"/>
  <c r="K15" i="1" a="1"/>
  <c r="K15" i="1" s="1"/>
  <c r="P10" i="1"/>
  <c r="O10" i="1"/>
  <c r="Q9" i="1"/>
  <c r="N9" i="1"/>
  <c r="Q8" i="1"/>
  <c r="N8" i="1"/>
  <c r="P7" i="1"/>
  <c r="O7" i="1"/>
  <c r="M7" i="1"/>
  <c r="L7" i="1"/>
  <c r="N6" i="1"/>
  <c r="K6" i="1"/>
  <c r="N5" i="1"/>
  <c r="K5" i="1"/>
  <c r="M4" i="1"/>
  <c r="L4" i="1"/>
  <c r="Q10" i="1"/>
  <c r="P9" i="1"/>
  <c r="O8" i="1"/>
  <c r="N7" i="1"/>
  <c r="M6" i="1"/>
  <c r="L5" i="1"/>
  <c r="T149" i="1" l="1"/>
  <c r="H145" i="1"/>
  <c r="T151" i="1"/>
  <c r="H147" i="1"/>
  <c r="H150" i="1"/>
  <c r="T150" i="1"/>
  <c r="K135" i="1"/>
  <c r="L134" i="1"/>
  <c r="T147" i="1"/>
  <c r="H140" i="1"/>
  <c r="N139" i="1"/>
  <c r="P137" i="1"/>
  <c r="M136" i="1"/>
  <c r="K136" i="1"/>
  <c r="M134" i="1"/>
  <c r="T148" i="1"/>
  <c r="H141" i="1"/>
  <c r="T145" i="1"/>
  <c r="H133" i="1"/>
  <c r="K134" i="1" s="1"/>
  <c r="H143" i="1"/>
  <c r="O137" i="1"/>
  <c r="K109" i="1"/>
  <c r="L108" i="1"/>
  <c r="T123" i="1"/>
  <c r="H119" i="1"/>
  <c r="H124" i="1"/>
  <c r="T124" i="1"/>
  <c r="M111" i="1"/>
  <c r="N110" i="1"/>
  <c r="T120" i="1"/>
  <c r="H117" i="1"/>
  <c r="N112" i="1"/>
  <c r="O111" i="1"/>
  <c r="P111" i="1"/>
  <c r="N113" i="1"/>
  <c r="M110" i="1"/>
  <c r="K110" i="1"/>
  <c r="M108" i="1"/>
  <c r="K108" i="1"/>
  <c r="T122" i="1"/>
  <c r="H115" i="1"/>
  <c r="T125" i="1"/>
  <c r="H121" i="1"/>
  <c r="T119" i="1"/>
  <c r="T121" i="1"/>
  <c r="K83" i="1"/>
  <c r="L82" i="1"/>
  <c r="H98" i="1"/>
  <c r="T98" i="1"/>
  <c r="T97" i="1"/>
  <c r="H93" i="1"/>
  <c r="T96" i="1"/>
  <c r="H89" i="1"/>
  <c r="K84" i="1"/>
  <c r="M82" i="1"/>
  <c r="T94" i="1"/>
  <c r="H91" i="1"/>
  <c r="N87" i="1"/>
  <c r="P85" i="1"/>
  <c r="T95" i="1"/>
  <c r="N86" i="1"/>
  <c r="O85" i="1"/>
  <c r="T99" i="1"/>
  <c r="H95" i="1"/>
  <c r="H81" i="1"/>
  <c r="K82" i="1" s="1"/>
  <c r="H88" i="1"/>
  <c r="M84" i="1" s="1"/>
  <c r="T70" i="1"/>
  <c r="H63" i="1"/>
  <c r="L57" i="1"/>
  <c r="L56" i="1"/>
  <c r="K57" i="1"/>
  <c r="H67" i="1"/>
  <c r="T71" i="1"/>
  <c r="P62" i="1"/>
  <c r="Q61" i="1"/>
  <c r="K58" i="1"/>
  <c r="M56" i="1"/>
  <c r="N61" i="1"/>
  <c r="P59" i="1"/>
  <c r="T67" i="1"/>
  <c r="T69" i="1"/>
  <c r="T68" i="1"/>
  <c r="H65" i="1"/>
  <c r="O59" i="1"/>
  <c r="N60" i="1"/>
  <c r="T72" i="1"/>
  <c r="H73" i="1"/>
  <c r="P61" i="1" s="1"/>
  <c r="T73" i="1"/>
  <c r="H69" i="1"/>
  <c r="H55" i="1"/>
  <c r="K56" i="1" s="1"/>
  <c r="H62" i="1"/>
  <c r="M58" i="1" s="1"/>
  <c r="G40" i="1"/>
  <c r="H40" i="1" s="1"/>
  <c r="G38" i="1"/>
  <c r="H38" i="1" s="1"/>
  <c r="G37" i="1"/>
  <c r="H37" i="1" s="1"/>
  <c r="G36" i="1"/>
  <c r="G35" i="1"/>
  <c r="H35" i="1" s="1"/>
  <c r="O33" i="1"/>
  <c r="N34" i="1"/>
  <c r="M30" i="1"/>
  <c r="K32" i="1"/>
  <c r="T46" i="1"/>
  <c r="H46" i="1"/>
  <c r="H36" i="1"/>
  <c r="M32" i="1" s="1"/>
  <c r="K30" i="1"/>
  <c r="H43" i="1"/>
  <c r="T47" i="1"/>
  <c r="T45" i="1"/>
  <c r="H41" i="1"/>
  <c r="N35" i="1"/>
  <c r="P33" i="1"/>
  <c r="L30" i="1"/>
  <c r="K31" i="1"/>
  <c r="T42" i="1"/>
  <c r="H39" i="1"/>
  <c r="T41" i="1"/>
  <c r="U19" i="1"/>
  <c r="U18" i="1"/>
  <c r="U17" i="1"/>
  <c r="U16" i="1"/>
  <c r="U21" i="1"/>
  <c r="P21" i="1"/>
  <c r="Q20" i="1"/>
  <c r="K20" i="1"/>
  <c r="L19" i="1"/>
  <c r="M18" i="1"/>
  <c r="N17" i="1"/>
  <c r="O16" i="1"/>
  <c r="P15" i="1"/>
  <c r="O21" i="1"/>
  <c r="P20" i="1"/>
  <c r="Q19" i="1"/>
  <c r="K19" i="1"/>
  <c r="L18" i="1"/>
  <c r="M17" i="1"/>
  <c r="N16" i="1"/>
  <c r="O15" i="1"/>
  <c r="N21" i="1"/>
  <c r="O20" i="1"/>
  <c r="P19" i="1"/>
  <c r="Q18" i="1"/>
  <c r="K18" i="1"/>
  <c r="L17" i="1"/>
  <c r="M16" i="1"/>
  <c r="N15" i="1"/>
  <c r="M21" i="1"/>
  <c r="N20" i="1"/>
  <c r="O19" i="1"/>
  <c r="P18" i="1"/>
  <c r="Q17" i="1"/>
  <c r="K17" i="1"/>
  <c r="L16" i="1"/>
  <c r="M15" i="1"/>
  <c r="L21" i="1"/>
  <c r="M20" i="1"/>
  <c r="N19" i="1"/>
  <c r="O18" i="1"/>
  <c r="P17" i="1"/>
  <c r="Q16" i="1"/>
  <c r="K16" i="1"/>
  <c r="L15" i="1"/>
  <c r="Q21" i="1"/>
  <c r="K21" i="1"/>
  <c r="L20" i="1"/>
  <c r="M19" i="1"/>
  <c r="N18" i="1"/>
  <c r="O17" i="1"/>
  <c r="P16" i="1"/>
  <c r="Q15" i="1"/>
  <c r="L137" i="1" l="1"/>
  <c r="N135" i="1"/>
  <c r="N137" i="1"/>
  <c r="M137" i="1"/>
  <c r="N136" i="1"/>
  <c r="P140" i="1"/>
  <c r="Q139" i="1"/>
  <c r="P139" i="1"/>
  <c r="O140" i="1"/>
  <c r="Q138" i="1"/>
  <c r="Q140" i="1"/>
  <c r="O138" i="1"/>
  <c r="L135" i="1"/>
  <c r="K145" i="1" s="1" a="1"/>
  <c r="Q114" i="1"/>
  <c r="O114" i="1"/>
  <c r="Q112" i="1"/>
  <c r="P114" i="1"/>
  <c r="Q113" i="1"/>
  <c r="P113" i="1"/>
  <c r="O112" i="1"/>
  <c r="L111" i="1"/>
  <c r="N109" i="1"/>
  <c r="N111" i="1"/>
  <c r="L109" i="1"/>
  <c r="K119" i="1" s="1" a="1"/>
  <c r="P88" i="1"/>
  <c r="Q87" i="1"/>
  <c r="P87" i="1"/>
  <c r="Q88" i="1"/>
  <c r="O88" i="1"/>
  <c r="Q86" i="1"/>
  <c r="L85" i="1"/>
  <c r="N83" i="1"/>
  <c r="N85" i="1"/>
  <c r="M85" i="1"/>
  <c r="N84" i="1"/>
  <c r="K93" i="1" s="1" a="1"/>
  <c r="O86" i="1"/>
  <c r="L83" i="1"/>
  <c r="O60" i="1"/>
  <c r="N59" i="1"/>
  <c r="M59" i="1"/>
  <c r="N58" i="1"/>
  <c r="L59" i="1"/>
  <c r="N57" i="1"/>
  <c r="K67" i="1" s="1" a="1"/>
  <c r="Q62" i="1"/>
  <c r="O62" i="1"/>
  <c r="Q60" i="1"/>
  <c r="O34" i="1"/>
  <c r="T44" i="1"/>
  <c r="T43" i="1"/>
  <c r="N31" i="1"/>
  <c r="L33" i="1"/>
  <c r="N33" i="1"/>
  <c r="N32" i="1"/>
  <c r="M33" i="1"/>
  <c r="L31" i="1"/>
  <c r="Q34" i="1"/>
  <c r="O36" i="1"/>
  <c r="Q36" i="1"/>
  <c r="P36" i="1"/>
  <c r="P35" i="1"/>
  <c r="Q35" i="1"/>
  <c r="N151" i="1" l="1"/>
  <c r="O150" i="1"/>
  <c r="P149" i="1"/>
  <c r="Q148" i="1"/>
  <c r="K148" i="1"/>
  <c r="L147" i="1"/>
  <c r="M146" i="1"/>
  <c r="N145" i="1"/>
  <c r="L151" i="1"/>
  <c r="M150" i="1"/>
  <c r="N149" i="1"/>
  <c r="O148" i="1"/>
  <c r="P147" i="1"/>
  <c r="Q146" i="1"/>
  <c r="K146" i="1"/>
  <c r="L145" i="1"/>
  <c r="Q151" i="1"/>
  <c r="K151" i="1"/>
  <c r="L150" i="1"/>
  <c r="M149" i="1"/>
  <c r="N148" i="1"/>
  <c r="O147" i="1"/>
  <c r="P146" i="1"/>
  <c r="Q145" i="1"/>
  <c r="K145" i="1"/>
  <c r="P151" i="1"/>
  <c r="Q150" i="1"/>
  <c r="K150" i="1"/>
  <c r="L149" i="1"/>
  <c r="M148" i="1"/>
  <c r="N147" i="1"/>
  <c r="O146" i="1"/>
  <c r="P145" i="1"/>
  <c r="O151" i="1"/>
  <c r="P150" i="1"/>
  <c r="Q149" i="1"/>
  <c r="K149" i="1"/>
  <c r="L148" i="1"/>
  <c r="M147" i="1"/>
  <c r="N146" i="1"/>
  <c r="O145" i="1"/>
  <c r="M151" i="1"/>
  <c r="N150" i="1"/>
  <c r="O149" i="1"/>
  <c r="P148" i="1"/>
  <c r="Q147" i="1"/>
  <c r="K147" i="1"/>
  <c r="L146" i="1"/>
  <c r="M145" i="1"/>
  <c r="N125" i="1"/>
  <c r="O124" i="1"/>
  <c r="P123" i="1"/>
  <c r="Q122" i="1"/>
  <c r="K122" i="1"/>
  <c r="L121" i="1"/>
  <c r="M120" i="1"/>
  <c r="N119" i="1"/>
  <c r="Q123" i="1"/>
  <c r="N120" i="1"/>
  <c r="M125" i="1"/>
  <c r="N124" i="1"/>
  <c r="O123" i="1"/>
  <c r="P122" i="1"/>
  <c r="Q121" i="1"/>
  <c r="K121" i="1"/>
  <c r="L120" i="1"/>
  <c r="M119" i="1"/>
  <c r="O120" i="1"/>
  <c r="L122" i="1"/>
  <c r="L125" i="1"/>
  <c r="M124" i="1"/>
  <c r="N123" i="1"/>
  <c r="O122" i="1"/>
  <c r="P121" i="1"/>
  <c r="Q120" i="1"/>
  <c r="K120" i="1"/>
  <c r="L119" i="1"/>
  <c r="P125" i="1"/>
  <c r="Q124" i="1"/>
  <c r="K124" i="1"/>
  <c r="L123" i="1"/>
  <c r="M122" i="1"/>
  <c r="N121" i="1"/>
  <c r="P119" i="1"/>
  <c r="P124" i="1"/>
  <c r="K123" i="1"/>
  <c r="Q125" i="1"/>
  <c r="K125" i="1"/>
  <c r="L124" i="1"/>
  <c r="M123" i="1"/>
  <c r="N122" i="1"/>
  <c r="O121" i="1"/>
  <c r="P120" i="1"/>
  <c r="Q119" i="1"/>
  <c r="K119" i="1"/>
  <c r="O125" i="1"/>
  <c r="M121" i="1"/>
  <c r="O119" i="1"/>
  <c r="N99" i="1"/>
  <c r="O98" i="1"/>
  <c r="P97" i="1"/>
  <c r="Q96" i="1"/>
  <c r="K96" i="1"/>
  <c r="L95" i="1"/>
  <c r="M94" i="1"/>
  <c r="N93" i="1"/>
  <c r="O99" i="1"/>
  <c r="M99" i="1"/>
  <c r="N98" i="1"/>
  <c r="O97" i="1"/>
  <c r="P96" i="1"/>
  <c r="Q95" i="1"/>
  <c r="K95" i="1"/>
  <c r="L94" i="1"/>
  <c r="M93" i="1"/>
  <c r="L99" i="1"/>
  <c r="M98" i="1"/>
  <c r="N97" i="1"/>
  <c r="O96" i="1"/>
  <c r="P95" i="1"/>
  <c r="Q94" i="1"/>
  <c r="K94" i="1"/>
  <c r="L93" i="1"/>
  <c r="Q99" i="1"/>
  <c r="K99" i="1"/>
  <c r="L98" i="1"/>
  <c r="M97" i="1"/>
  <c r="N96" i="1"/>
  <c r="O95" i="1"/>
  <c r="P94" i="1"/>
  <c r="Q93" i="1"/>
  <c r="K93" i="1"/>
  <c r="P99" i="1"/>
  <c r="Q98" i="1"/>
  <c r="K98" i="1"/>
  <c r="L97" i="1"/>
  <c r="M96" i="1"/>
  <c r="N95" i="1"/>
  <c r="O94" i="1"/>
  <c r="P93" i="1"/>
  <c r="P98" i="1"/>
  <c r="Q97" i="1"/>
  <c r="K97" i="1"/>
  <c r="L96" i="1"/>
  <c r="M95" i="1"/>
  <c r="N94" i="1"/>
  <c r="O93" i="1"/>
  <c r="N73" i="1"/>
  <c r="O72" i="1"/>
  <c r="P71" i="1"/>
  <c r="Q70" i="1"/>
  <c r="K70" i="1"/>
  <c r="L69" i="1"/>
  <c r="M68" i="1"/>
  <c r="N67" i="1"/>
  <c r="M73" i="1"/>
  <c r="N72" i="1"/>
  <c r="O71" i="1"/>
  <c r="P70" i="1"/>
  <c r="Q69" i="1"/>
  <c r="K69" i="1"/>
  <c r="L68" i="1"/>
  <c r="M67" i="1"/>
  <c r="L73" i="1"/>
  <c r="M72" i="1"/>
  <c r="N71" i="1"/>
  <c r="O70" i="1"/>
  <c r="P69" i="1"/>
  <c r="Q68" i="1"/>
  <c r="K68" i="1"/>
  <c r="L67" i="1"/>
  <c r="O73" i="1"/>
  <c r="Q71" i="1"/>
  <c r="M69" i="1"/>
  <c r="Q73" i="1"/>
  <c r="K73" i="1"/>
  <c r="L72" i="1"/>
  <c r="M71" i="1"/>
  <c r="N70" i="1"/>
  <c r="O69" i="1"/>
  <c r="P68" i="1"/>
  <c r="Q67" i="1"/>
  <c r="K67" i="1"/>
  <c r="K71" i="1"/>
  <c r="P73" i="1"/>
  <c r="Q72" i="1"/>
  <c r="K72" i="1"/>
  <c r="L71" i="1"/>
  <c r="M70" i="1"/>
  <c r="N69" i="1"/>
  <c r="O68" i="1"/>
  <c r="P67" i="1"/>
  <c r="P72" i="1"/>
  <c r="L70" i="1"/>
  <c r="N68" i="1"/>
  <c r="O67" i="1"/>
  <c r="K41" i="1" a="1"/>
  <c r="Q47" i="1" s="1"/>
  <c r="U145" i="1" l="1" a="1"/>
  <c r="U119" i="1" a="1"/>
  <c r="U93" i="1" a="1"/>
  <c r="U67" i="1" a="1"/>
  <c r="N47" i="1"/>
  <c r="K45" i="1"/>
  <c r="O42" i="1"/>
  <c r="L42" i="1"/>
  <c r="P43" i="1"/>
  <c r="Q44" i="1"/>
  <c r="N42" i="1"/>
  <c r="O47" i="1"/>
  <c r="L45" i="1"/>
  <c r="O44" i="1"/>
  <c r="P44" i="1"/>
  <c r="O43" i="1"/>
  <c r="N45" i="1"/>
  <c r="P45" i="1"/>
  <c r="M43" i="1"/>
  <c r="M47" i="1"/>
  <c r="K46" i="1"/>
  <c r="L47" i="1"/>
  <c r="O45" i="1"/>
  <c r="N44" i="1"/>
  <c r="N41" i="1"/>
  <c r="O46" i="1"/>
  <c r="L44" i="1"/>
  <c r="P41" i="1"/>
  <c r="Q46" i="1"/>
  <c r="M41" i="1"/>
  <c r="N46" i="1"/>
  <c r="M45" i="1"/>
  <c r="L46" i="1"/>
  <c r="K47" i="1"/>
  <c r="M42" i="1"/>
  <c r="P47" i="1"/>
  <c r="K41" i="1"/>
  <c r="L43" i="1"/>
  <c r="M46" i="1"/>
  <c r="Q45" i="1"/>
  <c r="N43" i="1"/>
  <c r="K42" i="1"/>
  <c r="K43" i="1"/>
  <c r="Q41" i="1"/>
  <c r="L41" i="1"/>
  <c r="K44" i="1"/>
  <c r="O41" i="1"/>
  <c r="P46" i="1"/>
  <c r="M44" i="1"/>
  <c r="Q42" i="1"/>
  <c r="Q43" i="1"/>
  <c r="P42" i="1"/>
  <c r="U151" i="1" l="1"/>
  <c r="U145" i="1"/>
  <c r="U150" i="1"/>
  <c r="U149" i="1"/>
  <c r="U148" i="1"/>
  <c r="U147" i="1"/>
  <c r="U146" i="1"/>
  <c r="U125" i="1"/>
  <c r="U119" i="1"/>
  <c r="U124" i="1"/>
  <c r="U123" i="1"/>
  <c r="U121" i="1"/>
  <c r="U120" i="1"/>
  <c r="U122" i="1"/>
  <c r="U99" i="1"/>
  <c r="U93" i="1"/>
  <c r="U98" i="1"/>
  <c r="U97" i="1"/>
  <c r="U94" i="1"/>
  <c r="U96" i="1"/>
  <c r="U95" i="1"/>
  <c r="U73" i="1"/>
  <c r="U67" i="1"/>
  <c r="U72" i="1"/>
  <c r="U71" i="1"/>
  <c r="U70" i="1"/>
  <c r="U69" i="1"/>
  <c r="U68" i="1"/>
  <c r="U41" i="1" a="1"/>
  <c r="U44" i="1" s="1"/>
  <c r="U46" i="1" l="1"/>
  <c r="U45" i="1"/>
  <c r="U43" i="1"/>
  <c r="U41" i="1"/>
  <c r="U47" i="1"/>
  <c r="U42" i="1"/>
  <c r="K4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3" i="1"/>
</calcChain>
</file>

<file path=xl/sharedStrings.xml><?xml version="1.0" encoding="utf-8"?>
<sst xmlns="http://schemas.openxmlformats.org/spreadsheetml/2006/main" count="132" uniqueCount="19">
  <si>
    <t>Pipe</t>
  </si>
  <si>
    <t>Flow</t>
  </si>
  <si>
    <t>Length</t>
  </si>
  <si>
    <t>Diameter</t>
  </si>
  <si>
    <t> </t>
  </si>
  <si>
    <t>m3/s</t>
  </si>
  <si>
    <t>m</t>
  </si>
  <si>
    <t>Friction</t>
  </si>
  <si>
    <t>Factor, f</t>
  </si>
  <si>
    <t>K</t>
  </si>
  <si>
    <t>values</t>
  </si>
  <si>
    <t>Head</t>
  </si>
  <si>
    <t>Loss</t>
  </si>
  <si>
    <t>nHl/Q</t>
  </si>
  <si>
    <t xml:space="preserve">Coefficient </t>
  </si>
  <si>
    <t>Matrix</t>
  </si>
  <si>
    <t>Inverse</t>
  </si>
  <si>
    <t>F</t>
  </si>
  <si>
    <t>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</si>
</sst>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110E-1D96-4F85-A8F4-8A6E412A3327}">
  <dimension ref="A1:U154"/>
  <sheetViews>
    <sheetView tabSelected="1" topLeftCell="A126" workbookViewId="0">
      <selection activeCell="A131" sqref="A131:U154"/>
    </sheetView>
  </sheetViews>
  <sheetFormatPr defaultRowHeight="15" x14ac:dyDescent="0.25"/>
  <cols>
    <col min="11" max="11" width="17.28515625" bestFit="1" customWidth="1"/>
  </cols>
  <sheetData>
    <row r="1" spans="1:2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7</v>
      </c>
      <c r="F1" s="7" t="s">
        <v>9</v>
      </c>
      <c r="G1" s="7" t="s">
        <v>11</v>
      </c>
      <c r="H1" s="7" t="s">
        <v>13</v>
      </c>
      <c r="K1" s="8" t="s">
        <v>14</v>
      </c>
    </row>
    <row r="2" spans="1:21" x14ac:dyDescent="0.25">
      <c r="A2" s="4" t="s">
        <v>4</v>
      </c>
      <c r="B2" s="5" t="s">
        <v>5</v>
      </c>
      <c r="C2" s="6" t="s">
        <v>6</v>
      </c>
      <c r="D2" s="6" t="s">
        <v>6</v>
      </c>
      <c r="E2" s="6" t="s">
        <v>8</v>
      </c>
      <c r="F2" s="7" t="s">
        <v>10</v>
      </c>
      <c r="G2" s="7" t="s">
        <v>12</v>
      </c>
      <c r="H2" s="7" t="s">
        <v>10</v>
      </c>
      <c r="K2" s="8" t="s">
        <v>15</v>
      </c>
    </row>
    <row r="3" spans="1:21" x14ac:dyDescent="0.25">
      <c r="A3" s="4">
        <v>1</v>
      </c>
      <c r="B3" s="4">
        <v>1</v>
      </c>
      <c r="C3" s="4">
        <v>1000</v>
      </c>
      <c r="D3" s="4">
        <v>1</v>
      </c>
      <c r="E3" s="4">
        <v>0.02</v>
      </c>
      <c r="F3">
        <f>(8*E3*C3/(PI()*PI()*9.81*(D3^5)))</f>
        <v>1.652537144013664</v>
      </c>
      <c r="G3">
        <f>(F3*B3*ABS(B3))</f>
        <v>1.652537144013664</v>
      </c>
      <c r="H3">
        <f>ABS(2*G3/B3)</f>
        <v>3.3050742880273281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</row>
    <row r="4" spans="1:21" x14ac:dyDescent="0.25">
      <c r="A4" s="4">
        <v>2</v>
      </c>
      <c r="B4" s="4">
        <v>6</v>
      </c>
      <c r="C4" s="4">
        <v>925</v>
      </c>
      <c r="D4" s="4">
        <v>0.75</v>
      </c>
      <c r="E4" s="4">
        <v>0.01</v>
      </c>
      <c r="F4">
        <f t="shared" ref="F4:F24" si="0">(8*E4*C4/(PI()*PI()*9.81*(D4^5)))</f>
        <v>3.2207472897319809</v>
      </c>
      <c r="G4">
        <f t="shared" ref="G4:G24" si="1">(F4*B4*ABS(B4))</f>
        <v>115.9469024303513</v>
      </c>
      <c r="H4">
        <f t="shared" ref="H4:H24" si="2">ABS(2*G4/B4)</f>
        <v>38.648967476783767</v>
      </c>
      <c r="J4">
        <v>1</v>
      </c>
      <c r="K4">
        <f>(H3+H4+H5+H6)</f>
        <v>220.4008510607722</v>
      </c>
      <c r="L4">
        <f>-(H4)</f>
        <v>-38.648967476783767</v>
      </c>
      <c r="M4">
        <f>-(H5)</f>
        <v>-146.23933639864129</v>
      </c>
      <c r="N4">
        <v>0</v>
      </c>
      <c r="O4">
        <v>0</v>
      </c>
      <c r="P4">
        <v>0</v>
      </c>
      <c r="Q4">
        <v>0</v>
      </c>
    </row>
    <row r="5" spans="1:21" x14ac:dyDescent="0.25">
      <c r="A5" s="4">
        <v>3</v>
      </c>
      <c r="B5" s="4">
        <v>3</v>
      </c>
      <c r="C5" s="4">
        <v>1000</v>
      </c>
      <c r="D5" s="4">
        <v>0.75</v>
      </c>
      <c r="E5" s="4">
        <v>7.0000000000000007E-2</v>
      </c>
      <c r="F5">
        <f t="shared" si="0"/>
        <v>24.373222733106882</v>
      </c>
      <c r="G5">
        <f t="shared" si="1"/>
        <v>219.35900459796193</v>
      </c>
      <c r="H5">
        <f t="shared" si="2"/>
        <v>146.23933639864129</v>
      </c>
      <c r="J5">
        <v>2</v>
      </c>
      <c r="K5">
        <f>-(H4)</f>
        <v>-38.648967476783767</v>
      </c>
      <c r="L5">
        <f>(H4+H11+H12+H13)</f>
        <v>130.41102280731701</v>
      </c>
      <c r="M5">
        <v>0</v>
      </c>
      <c r="N5">
        <f>-(H11)</f>
        <v>-13.927555847489646</v>
      </c>
      <c r="O5">
        <v>0</v>
      </c>
      <c r="P5">
        <v>0</v>
      </c>
      <c r="Q5">
        <v>0</v>
      </c>
    </row>
    <row r="6" spans="1:21" x14ac:dyDescent="0.25">
      <c r="A6" s="4">
        <v>4</v>
      </c>
      <c r="B6" s="4">
        <v>1</v>
      </c>
      <c r="C6" s="4">
        <v>925</v>
      </c>
      <c r="D6" s="4">
        <v>0.75</v>
      </c>
      <c r="E6" s="4">
        <v>0.05</v>
      </c>
      <c r="F6">
        <f t="shared" si="0"/>
        <v>16.103736448659905</v>
      </c>
      <c r="G6">
        <f t="shared" si="1"/>
        <v>16.103736448659905</v>
      </c>
      <c r="H6">
        <f t="shared" si="2"/>
        <v>32.207472897319811</v>
      </c>
      <c r="J6">
        <v>3</v>
      </c>
      <c r="K6">
        <f>-H5</f>
        <v>-146.23933639864129</v>
      </c>
      <c r="L6">
        <v>0</v>
      </c>
      <c r="M6">
        <f>(H5+H7+H8+H9+H10)</f>
        <v>529.20490430094378</v>
      </c>
      <c r="N6">
        <f>-H10</f>
        <v>-103.11831778645264</v>
      </c>
      <c r="O6">
        <v>0</v>
      </c>
      <c r="P6">
        <v>0</v>
      </c>
      <c r="Q6">
        <v>0</v>
      </c>
    </row>
    <row r="7" spans="1:21" x14ac:dyDescent="0.25">
      <c r="A7" s="4">
        <v>5</v>
      </c>
      <c r="B7" s="4">
        <v>3</v>
      </c>
      <c r="C7" s="4">
        <v>350</v>
      </c>
      <c r="D7" s="4">
        <v>0.5</v>
      </c>
      <c r="E7" s="4">
        <v>0.03</v>
      </c>
      <c r="F7">
        <f t="shared" si="0"/>
        <v>27.762624019429555</v>
      </c>
      <c r="G7">
        <f t="shared" si="1"/>
        <v>249.86361617486602</v>
      </c>
      <c r="H7">
        <f t="shared" si="2"/>
        <v>166.57574411657734</v>
      </c>
      <c r="J7">
        <v>4</v>
      </c>
      <c r="K7">
        <v>0</v>
      </c>
      <c r="L7">
        <f>-(H11)</f>
        <v>-13.927555847489646</v>
      </c>
      <c r="M7">
        <f>-H10</f>
        <v>-103.11831778645264</v>
      </c>
      <c r="N7">
        <f>(H10+H11+H14+H16+H23+H24)</f>
        <v>783.01834267144886</v>
      </c>
      <c r="O7">
        <f>-H16</f>
        <v>-12.889789723306579</v>
      </c>
      <c r="P7">
        <f>-H23</f>
        <v>-507.65941064099758</v>
      </c>
      <c r="Q7">
        <v>0</v>
      </c>
    </row>
    <row r="8" spans="1:21" x14ac:dyDescent="0.25">
      <c r="A8" s="4">
        <v>6</v>
      </c>
      <c r="B8" s="4">
        <v>2</v>
      </c>
      <c r="C8" s="4">
        <v>671</v>
      </c>
      <c r="D8" s="4">
        <v>0.5</v>
      </c>
      <c r="E8" s="4">
        <v>0.01</v>
      </c>
      <c r="F8">
        <f t="shared" si="0"/>
        <v>17.741638778130696</v>
      </c>
      <c r="G8">
        <f t="shared" si="1"/>
        <v>70.966555112522784</v>
      </c>
      <c r="H8">
        <f t="shared" si="2"/>
        <v>70.966555112522784</v>
      </c>
      <c r="J8">
        <v>5</v>
      </c>
      <c r="K8">
        <v>0</v>
      </c>
      <c r="L8">
        <v>0</v>
      </c>
      <c r="M8">
        <v>0</v>
      </c>
      <c r="N8">
        <f>-(H16)</f>
        <v>-12.889789723306579</v>
      </c>
      <c r="O8">
        <f>(H15+H16+H17)</f>
        <v>47.555476227708311</v>
      </c>
      <c r="P8">
        <v>0</v>
      </c>
      <c r="Q8">
        <f>-H17</f>
        <v>-2.7855111694979291</v>
      </c>
    </row>
    <row r="9" spans="1:21" x14ac:dyDescent="0.25">
      <c r="A9" s="4">
        <v>7</v>
      </c>
      <c r="B9" s="4">
        <v>1</v>
      </c>
      <c r="C9" s="4">
        <v>400</v>
      </c>
      <c r="D9" s="4">
        <v>0.5</v>
      </c>
      <c r="E9" s="4">
        <v>0.02</v>
      </c>
      <c r="F9">
        <f t="shared" si="0"/>
        <v>21.1524754433749</v>
      </c>
      <c r="G9">
        <f t="shared" si="1"/>
        <v>21.1524754433749</v>
      </c>
      <c r="H9">
        <f t="shared" si="2"/>
        <v>42.304950886749801</v>
      </c>
      <c r="J9">
        <v>6</v>
      </c>
      <c r="K9">
        <v>0</v>
      </c>
      <c r="L9">
        <v>0</v>
      </c>
      <c r="M9">
        <v>0</v>
      </c>
      <c r="N9">
        <f>-H23</f>
        <v>-507.65941064099758</v>
      </c>
      <c r="O9">
        <v>0</v>
      </c>
      <c r="P9">
        <f>(H20+H21+H22+H23)</f>
        <v>921.45471150201911</v>
      </c>
      <c r="Q9">
        <f>-H20</f>
        <v>-6.6101485760546561</v>
      </c>
    </row>
    <row r="10" spans="1:21" x14ac:dyDescent="0.25">
      <c r="A10" s="4">
        <v>8</v>
      </c>
      <c r="B10" s="4">
        <v>1</v>
      </c>
      <c r="C10" s="4">
        <v>650</v>
      </c>
      <c r="D10" s="4">
        <v>0.5</v>
      </c>
      <c r="E10" s="4">
        <v>0.03</v>
      </c>
      <c r="F10">
        <f t="shared" si="0"/>
        <v>51.559158893226318</v>
      </c>
      <c r="G10">
        <f t="shared" si="1"/>
        <v>51.559158893226318</v>
      </c>
      <c r="H10">
        <f t="shared" si="2"/>
        <v>103.11831778645264</v>
      </c>
      <c r="J10">
        <v>7</v>
      </c>
      <c r="K10">
        <v>0</v>
      </c>
      <c r="L10">
        <v>0</v>
      </c>
      <c r="M10">
        <v>0</v>
      </c>
      <c r="N10">
        <v>0</v>
      </c>
      <c r="O10">
        <f>-H17</f>
        <v>-2.7855111694979291</v>
      </c>
      <c r="P10">
        <f>-H20</f>
        <v>-6.6101485760546561</v>
      </c>
      <c r="Q10">
        <f>(H17+H18+H19+H20)</f>
        <v>13.051643155518617</v>
      </c>
    </row>
    <row r="11" spans="1:21" x14ac:dyDescent="0.25">
      <c r="A11" s="4">
        <v>9</v>
      </c>
      <c r="B11" s="4">
        <v>1</v>
      </c>
      <c r="C11" s="4">
        <v>1000</v>
      </c>
      <c r="D11" s="4">
        <v>0.75</v>
      </c>
      <c r="E11" s="4">
        <v>0.02</v>
      </c>
      <c r="F11">
        <f t="shared" si="0"/>
        <v>6.9637779237448232</v>
      </c>
      <c r="G11">
        <f t="shared" si="1"/>
        <v>6.9637779237448232</v>
      </c>
      <c r="H11">
        <f t="shared" si="2"/>
        <v>13.927555847489646</v>
      </c>
    </row>
    <row r="12" spans="1:21" x14ac:dyDescent="0.25">
      <c r="A12" s="4">
        <v>10</v>
      </c>
      <c r="B12" s="4">
        <v>6</v>
      </c>
      <c r="C12" s="4">
        <v>1000</v>
      </c>
      <c r="D12" s="4">
        <v>1</v>
      </c>
      <c r="E12" s="4">
        <v>0.06</v>
      </c>
      <c r="F12">
        <f t="shared" si="0"/>
        <v>4.9576114320409923</v>
      </c>
      <c r="G12">
        <f t="shared" si="1"/>
        <v>178.47401155347575</v>
      </c>
      <c r="H12">
        <f t="shared" si="2"/>
        <v>59.491337184491918</v>
      </c>
      <c r="K12" t="s">
        <v>16</v>
      </c>
    </row>
    <row r="13" spans="1:21" x14ac:dyDescent="0.25">
      <c r="A13" s="4">
        <v>11</v>
      </c>
      <c r="B13" s="4">
        <v>6</v>
      </c>
      <c r="C13" s="4">
        <v>925</v>
      </c>
      <c r="D13" s="4">
        <v>1</v>
      </c>
      <c r="E13" s="4">
        <v>0.02</v>
      </c>
      <c r="F13">
        <f t="shared" si="0"/>
        <v>1.5285968582126392</v>
      </c>
      <c r="G13">
        <f t="shared" si="1"/>
        <v>55.029486895655012</v>
      </c>
      <c r="H13">
        <f t="shared" si="2"/>
        <v>18.343162298551672</v>
      </c>
      <c r="K13" t="s">
        <v>15</v>
      </c>
      <c r="T13" t="s">
        <v>17</v>
      </c>
      <c r="U13" t="s">
        <v>18</v>
      </c>
    </row>
    <row r="14" spans="1:21" x14ac:dyDescent="0.25">
      <c r="A14" s="4">
        <v>12</v>
      </c>
      <c r="B14" s="4">
        <v>6</v>
      </c>
      <c r="C14" s="4">
        <v>800</v>
      </c>
      <c r="D14" s="4">
        <v>1</v>
      </c>
      <c r="E14" s="4">
        <v>0.05</v>
      </c>
      <c r="F14">
        <f t="shared" si="0"/>
        <v>3.3050742880273281</v>
      </c>
      <c r="G14">
        <f t="shared" si="1"/>
        <v>118.98267436898382</v>
      </c>
      <c r="H14">
        <f t="shared" si="2"/>
        <v>39.660891456327938</v>
      </c>
      <c r="K14">
        <v>1</v>
      </c>
      <c r="L14">
        <v>2</v>
      </c>
      <c r="M14">
        <v>3</v>
      </c>
      <c r="N14">
        <v>4</v>
      </c>
      <c r="O14">
        <v>5</v>
      </c>
      <c r="P14">
        <v>6</v>
      </c>
      <c r="Q14">
        <v>7</v>
      </c>
    </row>
    <row r="15" spans="1:21" x14ac:dyDescent="0.25">
      <c r="A15" s="4">
        <v>13</v>
      </c>
      <c r="B15" s="4">
        <v>1</v>
      </c>
      <c r="C15" s="4">
        <v>763</v>
      </c>
      <c r="D15" s="4">
        <v>0.75</v>
      </c>
      <c r="E15" s="4">
        <v>0.06</v>
      </c>
      <c r="F15">
        <f t="shared" si="0"/>
        <v>15.9400876674519</v>
      </c>
      <c r="G15">
        <f t="shared" si="1"/>
        <v>15.9400876674519</v>
      </c>
      <c r="H15">
        <f t="shared" si="2"/>
        <v>31.8801753349038</v>
      </c>
      <c r="J15">
        <v>1</v>
      </c>
      <c r="K15">
        <f t="array" ref="K15:Q21">MINVERSE(K4:Q10)</f>
        <v>6.0131224159701534E-3</v>
      </c>
      <c r="L15">
        <v>1.8260087345898424E-3</v>
      </c>
      <c r="M15">
        <v>1.7418291965068651E-3</v>
      </c>
      <c r="N15">
        <v>4.1146444551784473E-4</v>
      </c>
      <c r="O15">
        <v>1.1977853963269892E-4</v>
      </c>
      <c r="P15">
        <v>2.2769981279043721E-4</v>
      </c>
      <c r="Q15">
        <v>1.4088448721647477E-4</v>
      </c>
      <c r="T15">
        <f>-(G3+G4+G5-G6)</f>
        <v>-320.85470772366699</v>
      </c>
      <c r="U15">
        <f t="array" ref="U15:U21">MMULT(K15:Q21,T15:T21)</f>
        <v>-0.65382797574816776</v>
      </c>
    </row>
    <row r="16" spans="1:21" x14ac:dyDescent="0.25">
      <c r="A16" s="4">
        <v>14</v>
      </c>
      <c r="B16" s="4">
        <v>4</v>
      </c>
      <c r="C16" s="4">
        <v>650</v>
      </c>
      <c r="D16" s="4">
        <v>1</v>
      </c>
      <c r="E16" s="4">
        <v>0.03</v>
      </c>
      <c r="F16">
        <f t="shared" si="0"/>
        <v>1.6112237154133224</v>
      </c>
      <c r="G16">
        <f t="shared" si="1"/>
        <v>25.779579446613159</v>
      </c>
      <c r="H16">
        <f t="shared" si="2"/>
        <v>12.889789723306579</v>
      </c>
      <c r="J16">
        <v>2</v>
      </c>
      <c r="K16">
        <v>1.8260087345898426E-3</v>
      </c>
      <c r="L16">
        <v>8.2464924053702784E-3</v>
      </c>
      <c r="M16">
        <v>5.7259191977626286E-4</v>
      </c>
      <c r="N16">
        <v>3.4895978984712562E-4</v>
      </c>
      <c r="O16">
        <v>1.0158324607079448E-4</v>
      </c>
      <c r="P16">
        <v>1.9311043684364904E-4</v>
      </c>
      <c r="Q16">
        <v>1.1948303574542736E-4</v>
      </c>
      <c r="T16">
        <f>-(G13-G11-G4-G12)</f>
        <v>246.35520501191687</v>
      </c>
      <c r="U16">
        <v>1.684752394024523</v>
      </c>
    </row>
    <row r="17" spans="1:21" x14ac:dyDescent="0.25">
      <c r="A17" s="4">
        <v>15</v>
      </c>
      <c r="B17" s="4">
        <v>0.5</v>
      </c>
      <c r="C17" s="4">
        <v>400</v>
      </c>
      <c r="D17" s="4">
        <v>0.75</v>
      </c>
      <c r="E17" s="4">
        <v>0.02</v>
      </c>
      <c r="F17">
        <f t="shared" si="0"/>
        <v>2.7855111694979291</v>
      </c>
      <c r="G17">
        <f t="shared" si="1"/>
        <v>0.69637779237448227</v>
      </c>
      <c r="H17">
        <f t="shared" si="2"/>
        <v>2.7855111694979291</v>
      </c>
      <c r="J17">
        <v>3</v>
      </c>
      <c r="K17">
        <v>1.7418291965068653E-3</v>
      </c>
      <c r="L17">
        <v>5.7259191977626286E-4</v>
      </c>
      <c r="M17">
        <v>2.4738251672692447E-3</v>
      </c>
      <c r="N17">
        <v>5.279029589852004E-4</v>
      </c>
      <c r="O17">
        <v>1.5367414167571274E-4</v>
      </c>
      <c r="P17">
        <v>2.92135581195034E-4</v>
      </c>
      <c r="Q17">
        <v>1.8075276852435647E-4</v>
      </c>
      <c r="T17">
        <f>-(G10-G9-G8-G7-G5)</f>
        <v>509.78249243549931</v>
      </c>
      <c r="U17">
        <v>0.76338232713273446</v>
      </c>
    </row>
    <row r="18" spans="1:21" x14ac:dyDescent="0.25">
      <c r="A18" s="4">
        <v>16</v>
      </c>
      <c r="B18" s="4">
        <v>0.5</v>
      </c>
      <c r="C18" s="4">
        <v>125</v>
      </c>
      <c r="D18" s="4">
        <v>0.75</v>
      </c>
      <c r="E18" s="4">
        <v>0.02</v>
      </c>
      <c r="F18">
        <f t="shared" si="0"/>
        <v>0.8704722404681029</v>
      </c>
      <c r="G18">
        <f t="shared" si="1"/>
        <v>0.21761806011702572</v>
      </c>
      <c r="H18">
        <f t="shared" si="2"/>
        <v>0.8704722404681029</v>
      </c>
      <c r="J18">
        <v>4</v>
      </c>
      <c r="K18">
        <v>4.1146444551784457E-4</v>
      </c>
      <c r="L18">
        <v>3.4895978984712556E-4</v>
      </c>
      <c r="M18">
        <v>5.2790295898520029E-4</v>
      </c>
      <c r="N18">
        <v>2.1256800162287063E-3</v>
      </c>
      <c r="O18">
        <v>6.1879185636525198E-4</v>
      </c>
      <c r="P18">
        <v>1.1763274980867301E-3</v>
      </c>
      <c r="Q18">
        <v>7.2782798692554629E-4</v>
      </c>
      <c r="T18">
        <f>-(G11+G14+G16+G23-G24-G10)</f>
        <v>-554.94509487867572</v>
      </c>
      <c r="U18">
        <v>-9.873562705895314E-2</v>
      </c>
    </row>
    <row r="19" spans="1:21" x14ac:dyDescent="0.25">
      <c r="A19" s="4">
        <v>17</v>
      </c>
      <c r="B19" s="4">
        <v>0.5</v>
      </c>
      <c r="C19" s="4">
        <v>400</v>
      </c>
      <c r="D19" s="4">
        <v>0.75</v>
      </c>
      <c r="E19" s="4">
        <v>0.02</v>
      </c>
      <c r="F19">
        <f t="shared" si="0"/>
        <v>2.7855111694979291</v>
      </c>
      <c r="G19">
        <f t="shared" si="1"/>
        <v>0.69637779237448227</v>
      </c>
      <c r="H19">
        <f t="shared" si="2"/>
        <v>2.7855111694979291</v>
      </c>
      <c r="J19">
        <v>5</v>
      </c>
      <c r="K19">
        <v>1.1977853963269891E-4</v>
      </c>
      <c r="L19">
        <v>1.0158324607079448E-4</v>
      </c>
      <c r="M19">
        <v>1.5367414167571277E-4</v>
      </c>
      <c r="N19">
        <v>6.1879185636525209E-4</v>
      </c>
      <c r="O19">
        <v>2.1475386913895229E-2</v>
      </c>
      <c r="P19">
        <v>3.7515452876718986E-4</v>
      </c>
      <c r="Q19">
        <v>4.7733267412949105E-3</v>
      </c>
      <c r="T19">
        <f>-(G15-G16-G17)</f>
        <v>10.535869571535741</v>
      </c>
      <c r="U19">
        <v>0.22581924926073069</v>
      </c>
    </row>
    <row r="20" spans="1:21" x14ac:dyDescent="0.25">
      <c r="A20" s="4">
        <v>18</v>
      </c>
      <c r="B20" s="4">
        <v>0.5</v>
      </c>
      <c r="C20" s="4">
        <v>125</v>
      </c>
      <c r="D20" s="4">
        <v>0.5</v>
      </c>
      <c r="E20" s="4">
        <v>0.02</v>
      </c>
      <c r="F20">
        <f t="shared" si="0"/>
        <v>6.6101485760546561</v>
      </c>
      <c r="G20">
        <f t="shared" si="1"/>
        <v>1.652537144013664</v>
      </c>
      <c r="H20">
        <f t="shared" si="2"/>
        <v>6.6101485760546561</v>
      </c>
      <c r="J20">
        <v>6</v>
      </c>
      <c r="K20">
        <v>2.276998127904371E-4</v>
      </c>
      <c r="L20">
        <v>1.9311043684364898E-4</v>
      </c>
      <c r="M20">
        <v>2.9213558119503395E-4</v>
      </c>
      <c r="N20">
        <v>1.1763274980867301E-3</v>
      </c>
      <c r="O20">
        <v>3.7515452876718986E-4</v>
      </c>
      <c r="P20">
        <v>1.7402144831579545E-3</v>
      </c>
      <c r="Q20">
        <v>9.6141713871017735E-4</v>
      </c>
      <c r="T20">
        <f>-(G20-G21-G22-G23)</f>
        <v>722.81974679157656</v>
      </c>
      <c r="U20">
        <v>0.73383716111696007</v>
      </c>
    </row>
    <row r="21" spans="1:21" x14ac:dyDescent="0.25">
      <c r="A21" s="4">
        <v>19</v>
      </c>
      <c r="B21" s="4">
        <v>1</v>
      </c>
      <c r="C21" s="4">
        <v>800</v>
      </c>
      <c r="D21" s="4">
        <v>0.5</v>
      </c>
      <c r="E21" s="4">
        <v>0.09</v>
      </c>
      <c r="F21">
        <f t="shared" si="0"/>
        <v>190.3722789903741</v>
      </c>
      <c r="G21">
        <f t="shared" si="1"/>
        <v>190.3722789903741</v>
      </c>
      <c r="H21">
        <f t="shared" si="2"/>
        <v>380.7445579807482</v>
      </c>
      <c r="J21">
        <v>7</v>
      </c>
      <c r="K21">
        <v>1.4088448721647474E-4</v>
      </c>
      <c r="L21">
        <v>1.1948303574542736E-4</v>
      </c>
      <c r="M21">
        <v>1.8075276852435647E-4</v>
      </c>
      <c r="N21">
        <v>7.278279869255464E-4</v>
      </c>
      <c r="O21">
        <v>4.7733267412949114E-3</v>
      </c>
      <c r="P21">
        <v>9.6141713871017735E-4</v>
      </c>
      <c r="Q21">
        <v>7.8124359740316771E-2</v>
      </c>
      <c r="T21">
        <f>-(G17+G18-G19-G20)</f>
        <v>1.4349190838966384</v>
      </c>
      <c r="U21">
        <v>0.52979641783184683</v>
      </c>
    </row>
    <row r="22" spans="1:21" x14ac:dyDescent="0.25">
      <c r="A22" s="4">
        <v>20</v>
      </c>
      <c r="B22" s="4">
        <v>2</v>
      </c>
      <c r="C22" s="4">
        <v>125</v>
      </c>
      <c r="D22" s="4">
        <v>0.5</v>
      </c>
      <c r="E22" s="4">
        <v>0.02</v>
      </c>
      <c r="F22">
        <f t="shared" si="0"/>
        <v>6.6101485760546561</v>
      </c>
      <c r="G22">
        <f t="shared" si="1"/>
        <v>26.440594304218624</v>
      </c>
      <c r="H22">
        <f t="shared" si="2"/>
        <v>26.440594304218624</v>
      </c>
    </row>
    <row r="23" spans="1:21" x14ac:dyDescent="0.25">
      <c r="A23" s="4">
        <v>21</v>
      </c>
      <c r="B23" s="4">
        <v>2</v>
      </c>
      <c r="C23" s="4">
        <v>800</v>
      </c>
      <c r="D23" s="4">
        <v>0.5</v>
      </c>
      <c r="E23" s="4">
        <v>0.06</v>
      </c>
      <c r="F23">
        <f t="shared" si="0"/>
        <v>126.91485266024939</v>
      </c>
      <c r="G23">
        <f t="shared" si="1"/>
        <v>507.65941064099758</v>
      </c>
      <c r="H23">
        <f t="shared" si="2"/>
        <v>507.65941064099758</v>
      </c>
    </row>
    <row r="24" spans="1:21" x14ac:dyDescent="0.25">
      <c r="A24" s="4">
        <v>22</v>
      </c>
      <c r="B24" s="4">
        <v>1</v>
      </c>
      <c r="C24" s="4">
        <v>1000</v>
      </c>
      <c r="D24" s="4">
        <v>0.5</v>
      </c>
      <c r="E24" s="4">
        <v>0.02</v>
      </c>
      <c r="F24">
        <f t="shared" si="0"/>
        <v>52.881188608437249</v>
      </c>
      <c r="G24">
        <f t="shared" si="1"/>
        <v>52.881188608437249</v>
      </c>
      <c r="H24">
        <f t="shared" si="2"/>
        <v>105.7623772168745</v>
      </c>
    </row>
    <row r="27" spans="1:21" x14ac:dyDescent="0.25">
      <c r="A27" s="1" t="s">
        <v>0</v>
      </c>
      <c r="B27" s="2" t="s">
        <v>1</v>
      </c>
      <c r="C27" s="3" t="s">
        <v>2</v>
      </c>
      <c r="D27" s="3" t="s">
        <v>3</v>
      </c>
      <c r="E27" s="3" t="s">
        <v>7</v>
      </c>
      <c r="F27" s="7" t="s">
        <v>9</v>
      </c>
      <c r="G27" s="7" t="s">
        <v>11</v>
      </c>
      <c r="H27" s="7" t="s">
        <v>13</v>
      </c>
      <c r="K27" s="8" t="s">
        <v>14</v>
      </c>
    </row>
    <row r="28" spans="1:21" x14ac:dyDescent="0.25">
      <c r="A28" s="4" t="s">
        <v>4</v>
      </c>
      <c r="B28" s="5" t="s">
        <v>5</v>
      </c>
      <c r="C28" s="6" t="s">
        <v>6</v>
      </c>
      <c r="D28" s="6" t="s">
        <v>6</v>
      </c>
      <c r="E28" s="6" t="s">
        <v>8</v>
      </c>
      <c r="F28" s="7" t="s">
        <v>10</v>
      </c>
      <c r="G28" s="7" t="s">
        <v>12</v>
      </c>
      <c r="H28" s="7" t="s">
        <v>10</v>
      </c>
      <c r="K28" s="8" t="s">
        <v>15</v>
      </c>
    </row>
    <row r="29" spans="1:21" x14ac:dyDescent="0.25">
      <c r="A29" s="4">
        <v>1</v>
      </c>
      <c r="B29" s="4">
        <f>B3+U15</f>
        <v>0.34617202425183224</v>
      </c>
      <c r="C29" s="4">
        <v>1000</v>
      </c>
      <c r="D29" s="4">
        <v>1</v>
      </c>
      <c r="E29" s="4">
        <v>0.02</v>
      </c>
      <c r="F29">
        <f>(8*E29*C29/(PI()*PI()*9.81*(D29^5)))</f>
        <v>1.652537144013664</v>
      </c>
      <c r="G29">
        <f>(F29*B29*ABS(B29))</f>
        <v>0.19803190494953632</v>
      </c>
      <c r="H29">
        <f>ABS(2*G29/B29)</f>
        <v>1.1441242565891034</v>
      </c>
      <c r="K29">
        <v>1</v>
      </c>
      <c r="L29">
        <v>2</v>
      </c>
      <c r="M29">
        <v>3</v>
      </c>
      <c r="N29">
        <v>4</v>
      </c>
      <c r="O29">
        <v>5</v>
      </c>
      <c r="P29">
        <v>6</v>
      </c>
      <c r="Q29">
        <v>7</v>
      </c>
    </row>
    <row r="30" spans="1:21" x14ac:dyDescent="0.25">
      <c r="A30" s="4">
        <v>2</v>
      </c>
      <c r="B30" s="4">
        <f>B4+U15-U16</f>
        <v>3.661419630227309</v>
      </c>
      <c r="C30" s="4">
        <v>925</v>
      </c>
      <c r="D30" s="4">
        <v>0.75</v>
      </c>
      <c r="E30" s="4">
        <v>0.01</v>
      </c>
      <c r="F30">
        <f t="shared" ref="F30:F50" si="3">(8*E30*C30/(PI()*PI()*9.81*(D30^5)))</f>
        <v>3.2207472897319809</v>
      </c>
      <c r="G30">
        <f t="shared" ref="G30:G50" si="4">(F30*B30*ABS(B30))</f>
        <v>43.17731790318215</v>
      </c>
      <c r="H30">
        <f t="shared" ref="H30:H50" si="5">ABS(2*G30/B30)</f>
        <v>23.585014701252152</v>
      </c>
      <c r="J30">
        <v>1</v>
      </c>
      <c r="K30">
        <f>(H29+H30+H31+H32)</f>
        <v>155.15013031868077</v>
      </c>
      <c r="L30">
        <f>-(H30)</f>
        <v>-23.585014701252152</v>
      </c>
      <c r="M30">
        <f>-(H31)</f>
        <v>-77.155371655101106</v>
      </c>
      <c r="N30">
        <v>0</v>
      </c>
      <c r="O30">
        <v>0</v>
      </c>
      <c r="P30">
        <v>0</v>
      </c>
      <c r="Q30">
        <v>0</v>
      </c>
    </row>
    <row r="31" spans="1:21" x14ac:dyDescent="0.25">
      <c r="A31" s="4">
        <v>3</v>
      </c>
      <c r="B31" s="4">
        <f>B5+U15-U17</f>
        <v>1.5827896971190978</v>
      </c>
      <c r="C31" s="4">
        <v>1000</v>
      </c>
      <c r="D31" s="4">
        <v>0.75</v>
      </c>
      <c r="E31" s="4">
        <v>7.0000000000000007E-2</v>
      </c>
      <c r="F31">
        <f t="shared" si="3"/>
        <v>24.373222733106882</v>
      </c>
      <c r="G31">
        <f t="shared" si="4"/>
        <v>61.060363666544454</v>
      </c>
      <c r="H31">
        <f t="shared" si="5"/>
        <v>77.155371655101106</v>
      </c>
      <c r="J31">
        <v>2</v>
      </c>
      <c r="K31">
        <f>-(H30)</f>
        <v>-23.585014701252152</v>
      </c>
      <c r="L31">
        <f>(H30+H37+H38+H39)</f>
        <v>100.77750632897039</v>
      </c>
      <c r="M31">
        <v>0</v>
      </c>
      <c r="N31">
        <f>-(H37)</f>
        <v>-10.91207316947926</v>
      </c>
      <c r="O31">
        <v>0</v>
      </c>
      <c r="P31">
        <v>0</v>
      </c>
      <c r="Q31">
        <v>0</v>
      </c>
    </row>
    <row r="32" spans="1:21" x14ac:dyDescent="0.25">
      <c r="A32" s="4">
        <v>4</v>
      </c>
      <c r="B32" s="4">
        <f>B6-U15</f>
        <v>1.6538279757481678</v>
      </c>
      <c r="C32" s="4">
        <v>925</v>
      </c>
      <c r="D32" s="4">
        <v>0.75</v>
      </c>
      <c r="E32" s="4">
        <v>0.05</v>
      </c>
      <c r="F32">
        <f t="shared" si="3"/>
        <v>16.103736448659905</v>
      </c>
      <c r="G32">
        <f t="shared" si="4"/>
        <v>44.046086007456523</v>
      </c>
      <c r="H32">
        <f t="shared" si="5"/>
        <v>53.265619705738395</v>
      </c>
      <c r="J32">
        <v>3</v>
      </c>
      <c r="K32">
        <f>-H31</f>
        <v>-77.155371655101106</v>
      </c>
      <c r="L32">
        <v>0</v>
      </c>
      <c r="M32">
        <f>(H31+H33+H34+H35+H36)</f>
        <v>447.25194081226334</v>
      </c>
      <c r="N32">
        <f>-H36</f>
        <v>-192.01847095619749</v>
      </c>
      <c r="O32">
        <v>0</v>
      </c>
      <c r="P32">
        <v>0</v>
      </c>
      <c r="Q32">
        <v>0</v>
      </c>
    </row>
    <row r="33" spans="1:21" x14ac:dyDescent="0.25">
      <c r="A33" s="4">
        <v>5</v>
      </c>
      <c r="B33" s="4">
        <f>B7-U17</f>
        <v>2.2366176728672658</v>
      </c>
      <c r="C33" s="4">
        <v>350</v>
      </c>
      <c r="D33" s="4">
        <v>0.5</v>
      </c>
      <c r="E33" s="4">
        <v>0.03</v>
      </c>
      <c r="F33">
        <f t="shared" si="3"/>
        <v>27.762624019429555</v>
      </c>
      <c r="G33">
        <f t="shared" si="4"/>
        <v>138.88137768940163</v>
      </c>
      <c r="H33">
        <f t="shared" si="5"/>
        <v>124.18875105405078</v>
      </c>
      <c r="J33">
        <v>4</v>
      </c>
      <c r="K33">
        <v>0</v>
      </c>
      <c r="L33">
        <f>-(H37)</f>
        <v>-10.91207316947926</v>
      </c>
      <c r="M33">
        <f>-H36</f>
        <v>-192.01847095619749</v>
      </c>
      <c r="N33">
        <f>(H36+H37+H40+H42+H49+H50)</f>
        <v>666.31530412441066</v>
      </c>
      <c r="O33">
        <f>-H42</f>
        <v>-11.843928695947955</v>
      </c>
      <c r="P33">
        <f>-H49</f>
        <v>-296.32770516043945</v>
      </c>
      <c r="Q33">
        <v>0</v>
      </c>
    </row>
    <row r="34" spans="1:21" x14ac:dyDescent="0.25">
      <c r="A34" s="4">
        <v>6</v>
      </c>
      <c r="B34" s="4">
        <f>B8-U17</f>
        <v>1.2366176728672655</v>
      </c>
      <c r="C34" s="4">
        <v>671</v>
      </c>
      <c r="D34" s="4">
        <v>0.5</v>
      </c>
      <c r="E34" s="4">
        <v>0.01</v>
      </c>
      <c r="F34">
        <f t="shared" si="3"/>
        <v>17.741638778130696</v>
      </c>
      <c r="G34">
        <f t="shared" si="4"/>
        <v>27.130926847007274</v>
      </c>
      <c r="H34">
        <f t="shared" si="5"/>
        <v>43.879248117327236</v>
      </c>
      <c r="J34">
        <v>5</v>
      </c>
      <c r="K34">
        <v>0</v>
      </c>
      <c r="L34">
        <v>0</v>
      </c>
      <c r="M34">
        <v>0</v>
      </c>
      <c r="N34">
        <f>-(H42)</f>
        <v>-11.843928695947955</v>
      </c>
      <c r="O34">
        <f>(H41+H42+H43)</f>
        <v>55.402236057432525</v>
      </c>
      <c r="P34">
        <v>0</v>
      </c>
      <c r="Q34">
        <f>-H43</f>
        <v>-4.4789747661523265</v>
      </c>
    </row>
    <row r="35" spans="1:21" x14ac:dyDescent="0.25">
      <c r="A35" s="4">
        <v>7</v>
      </c>
      <c r="B35" s="4">
        <f>B9-U17</f>
        <v>0.23661767286726554</v>
      </c>
      <c r="C35" s="4">
        <v>400</v>
      </c>
      <c r="D35" s="4">
        <v>0.5</v>
      </c>
      <c r="E35" s="4">
        <v>0.02</v>
      </c>
      <c r="F35">
        <f t="shared" si="3"/>
        <v>21.1524754433749</v>
      </c>
      <c r="G35">
        <f t="shared" si="4"/>
        <v>1.1842831687758391</v>
      </c>
      <c r="H35">
        <f t="shared" si="5"/>
        <v>10.0100990295867</v>
      </c>
      <c r="J35">
        <v>6</v>
      </c>
      <c r="K35">
        <v>0</v>
      </c>
      <c r="L35">
        <v>0</v>
      </c>
      <c r="M35">
        <v>0</v>
      </c>
      <c r="N35">
        <f>-H49</f>
        <v>-296.32770516043945</v>
      </c>
      <c r="O35">
        <v>0</v>
      </c>
      <c r="P35">
        <f>(H46+H47+H48+H49)</f>
        <v>423.71443440827682</v>
      </c>
      <c r="Q35">
        <f>-H46</f>
        <v>-9.3076278334211064</v>
      </c>
    </row>
    <row r="36" spans="1:21" x14ac:dyDescent="0.25">
      <c r="A36" s="4">
        <v>8</v>
      </c>
      <c r="B36" s="4">
        <f>B10+U17-U18</f>
        <v>1.8621179541916877</v>
      </c>
      <c r="C36" s="4">
        <v>650</v>
      </c>
      <c r="D36" s="4">
        <v>0.5</v>
      </c>
      <c r="E36" s="4">
        <v>0.03</v>
      </c>
      <c r="F36">
        <f t="shared" si="3"/>
        <v>51.559158893226318</v>
      </c>
      <c r="G36">
        <f t="shared" si="4"/>
        <v>178.78052115198523</v>
      </c>
      <c r="H36">
        <f t="shared" si="5"/>
        <v>192.01847095619749</v>
      </c>
      <c r="J36">
        <v>7</v>
      </c>
      <c r="K36">
        <v>0</v>
      </c>
      <c r="L36">
        <v>0</v>
      </c>
      <c r="M36">
        <v>0</v>
      </c>
      <c r="N36">
        <v>0</v>
      </c>
      <c r="O36">
        <f>-H43</f>
        <v>-4.4789747661523265</v>
      </c>
      <c r="P36">
        <f>-H46</f>
        <v>-9.3076278334211064</v>
      </c>
      <c r="Q36">
        <f>(H43+H44+H45+H46)</f>
        <v>15.745417499048935</v>
      </c>
    </row>
    <row r="37" spans="1:21" x14ac:dyDescent="0.25">
      <c r="A37" s="4">
        <v>9</v>
      </c>
      <c r="B37" s="4">
        <f>B11+U18-U16</f>
        <v>-0.78348802108347615</v>
      </c>
      <c r="C37" s="4">
        <v>1000</v>
      </c>
      <c r="D37" s="4">
        <v>0.75</v>
      </c>
      <c r="E37" s="4">
        <v>0.02</v>
      </c>
      <c r="F37">
        <f t="shared" si="3"/>
        <v>6.9637779237448232</v>
      </c>
      <c r="G37">
        <f t="shared" si="4"/>
        <v>-4.2747393067367003</v>
      </c>
      <c r="H37">
        <f t="shared" si="5"/>
        <v>10.91207316947926</v>
      </c>
    </row>
    <row r="38" spans="1:21" x14ac:dyDescent="0.25">
      <c r="A38" s="4">
        <v>10</v>
      </c>
      <c r="B38" s="4">
        <f>B12-U16</f>
        <v>4.3152476059754772</v>
      </c>
      <c r="C38" s="4">
        <v>1000</v>
      </c>
      <c r="D38" s="4">
        <v>1</v>
      </c>
      <c r="E38" s="4">
        <v>0.06</v>
      </c>
      <c r="F38">
        <f t="shared" si="3"/>
        <v>4.9576114320409923</v>
      </c>
      <c r="G38">
        <f t="shared" si="4"/>
        <v>92.31747663996083</v>
      </c>
      <c r="H38">
        <f t="shared" si="5"/>
        <v>42.786641726943095</v>
      </c>
      <c r="K38" t="s">
        <v>16</v>
      </c>
    </row>
    <row r="39" spans="1:21" x14ac:dyDescent="0.25">
      <c r="A39" s="4">
        <v>11</v>
      </c>
      <c r="B39" s="4">
        <f>B13+U16</f>
        <v>7.6847523940245228</v>
      </c>
      <c r="C39" s="4">
        <v>925</v>
      </c>
      <c r="D39" s="4">
        <v>1</v>
      </c>
      <c r="E39" s="4">
        <v>0.02</v>
      </c>
      <c r="F39">
        <f t="shared" si="3"/>
        <v>1.5285968582126392</v>
      </c>
      <c r="G39">
        <f t="shared" si="4"/>
        <v>90.271928490251852</v>
      </c>
      <c r="H39">
        <f t="shared" si="5"/>
        <v>23.493776731295888</v>
      </c>
      <c r="K39" t="s">
        <v>15</v>
      </c>
      <c r="T39" t="s">
        <v>17</v>
      </c>
      <c r="U39" t="s">
        <v>18</v>
      </c>
    </row>
    <row r="40" spans="1:21" x14ac:dyDescent="0.25">
      <c r="A40" s="4">
        <v>12</v>
      </c>
      <c r="B40" s="4">
        <f>B14+U18</f>
        <v>5.9012643729410472</v>
      </c>
      <c r="C40" s="4">
        <v>800</v>
      </c>
      <c r="D40" s="4">
        <v>1</v>
      </c>
      <c r="E40" s="4">
        <v>0.05</v>
      </c>
      <c r="F40">
        <f t="shared" si="3"/>
        <v>3.3050742880273281</v>
      </c>
      <c r="G40">
        <f t="shared" si="4"/>
        <v>115.09895163852734</v>
      </c>
      <c r="H40">
        <f t="shared" si="5"/>
        <v>39.008234291718338</v>
      </c>
      <c r="K40">
        <v>1</v>
      </c>
      <c r="L40">
        <v>2</v>
      </c>
      <c r="M40">
        <v>3</v>
      </c>
      <c r="N40">
        <v>4</v>
      </c>
      <c r="O40">
        <v>5</v>
      </c>
      <c r="P40">
        <v>6</v>
      </c>
      <c r="Q40">
        <v>7</v>
      </c>
    </row>
    <row r="41" spans="1:21" x14ac:dyDescent="0.25">
      <c r="A41" s="4">
        <v>13</v>
      </c>
      <c r="B41" s="4">
        <f>B15+U19</f>
        <v>1.2258192492607307</v>
      </c>
      <c r="C41" s="4">
        <v>763</v>
      </c>
      <c r="D41" s="4">
        <v>0.75</v>
      </c>
      <c r="E41" s="4">
        <v>0.06</v>
      </c>
      <c r="F41">
        <f t="shared" si="3"/>
        <v>15.9400876674519</v>
      </c>
      <c r="G41">
        <f t="shared" si="4"/>
        <v>23.952099071810284</v>
      </c>
      <c r="H41">
        <f t="shared" si="5"/>
        <v>39.079332595332239</v>
      </c>
      <c r="J41">
        <v>1</v>
      </c>
      <c r="K41">
        <f t="array" ref="K41:Q47">MINVERSE(K30:Q36)</f>
        <v>7.5259842956488503E-3</v>
      </c>
      <c r="L41">
        <v>1.8400504150796477E-3</v>
      </c>
      <c r="M41">
        <v>1.6105142842293607E-3</v>
      </c>
      <c r="N41">
        <v>7.2719839519015043E-4</v>
      </c>
      <c r="O41">
        <v>1.8438135853478873E-4</v>
      </c>
      <c r="P41">
        <v>5.1642948818433388E-4</v>
      </c>
      <c r="Q41">
        <v>3.5772775988889124E-4</v>
      </c>
      <c r="T41">
        <f>-(G29+G30+G31-G32)</f>
        <v>-60.389627467219611</v>
      </c>
      <c r="U41">
        <f t="array" ref="U41:U47">MMULT(K41:Q47,T41:T47)</f>
        <v>-0.24503446395413606</v>
      </c>
    </row>
    <row r="42" spans="1:21" x14ac:dyDescent="0.25">
      <c r="A42" s="4">
        <v>14</v>
      </c>
      <c r="B42" s="4">
        <f>B16+U18-U19</f>
        <v>3.6754451236803161</v>
      </c>
      <c r="C42" s="4">
        <v>650</v>
      </c>
      <c r="D42" s="4">
        <v>1</v>
      </c>
      <c r="E42" s="4">
        <v>0.03</v>
      </c>
      <c r="F42">
        <f t="shared" si="3"/>
        <v>1.6112237154133224</v>
      </c>
      <c r="G42">
        <f t="shared" si="4"/>
        <v>21.765854985369639</v>
      </c>
      <c r="H42">
        <f t="shared" si="5"/>
        <v>11.843928695947955</v>
      </c>
      <c r="J42">
        <v>2</v>
      </c>
      <c r="K42">
        <v>1.8400504150796479E-3</v>
      </c>
      <c r="L42">
        <v>1.0404480293890669E-2</v>
      </c>
      <c r="M42">
        <v>5.1965585988593182E-4</v>
      </c>
      <c r="N42">
        <v>4.7103446766581027E-4</v>
      </c>
      <c r="O42">
        <v>1.1943092234440818E-4</v>
      </c>
      <c r="P42">
        <v>3.3451131171738504E-4</v>
      </c>
      <c r="Q42">
        <v>2.3171407701537373E-4</v>
      </c>
      <c r="T42">
        <f>-(G39-G37-G30-G38)</f>
        <v>40.948126746154422</v>
      </c>
      <c r="U42">
        <v>0.37588972804971504</v>
      </c>
    </row>
    <row r="43" spans="1:21" x14ac:dyDescent="0.25">
      <c r="A43" s="4">
        <v>15</v>
      </c>
      <c r="B43" s="4">
        <f>B17-U19+U21</f>
        <v>0.80397716857111612</v>
      </c>
      <c r="C43" s="4">
        <v>400</v>
      </c>
      <c r="D43" s="4">
        <v>0.75</v>
      </c>
      <c r="E43" s="4">
        <v>0.02</v>
      </c>
      <c r="F43">
        <f t="shared" si="3"/>
        <v>2.7855111694979291</v>
      </c>
      <c r="G43">
        <f t="shared" si="4"/>
        <v>1.8004967252963122</v>
      </c>
      <c r="H43">
        <f t="shared" si="5"/>
        <v>4.4789747661523265</v>
      </c>
      <c r="J43">
        <v>3</v>
      </c>
      <c r="K43">
        <v>1.6105142842293607E-3</v>
      </c>
      <c r="L43">
        <v>5.1965585988593193E-4</v>
      </c>
      <c r="M43">
        <v>3.0797001541962086E-3</v>
      </c>
      <c r="N43">
        <v>1.3183213139232911E-3</v>
      </c>
      <c r="O43">
        <v>3.3426074157243466E-4</v>
      </c>
      <c r="P43">
        <v>9.3622319014315266E-4</v>
      </c>
      <c r="Q43">
        <v>6.4851646203130441E-4</v>
      </c>
      <c r="T43">
        <f>-(G36-G35-G34-G33-G31)</f>
        <v>49.476430219743982</v>
      </c>
      <c r="U43">
        <v>0.17506407396291859</v>
      </c>
    </row>
    <row r="44" spans="1:21" x14ac:dyDescent="0.25">
      <c r="A44" s="4">
        <v>16</v>
      </c>
      <c r="B44" s="4">
        <f>B18+U21</f>
        <v>1.0297964178318468</v>
      </c>
      <c r="C44" s="4">
        <v>125</v>
      </c>
      <c r="D44" s="4">
        <v>0.75</v>
      </c>
      <c r="E44" s="4">
        <v>0.02</v>
      </c>
      <c r="F44">
        <f t="shared" si="3"/>
        <v>0.8704722404681029</v>
      </c>
      <c r="G44">
        <f t="shared" si="4"/>
        <v>0.92311897798031584</v>
      </c>
      <c r="H44">
        <f t="shared" si="5"/>
        <v>1.7928183901122288</v>
      </c>
      <c r="J44">
        <v>4</v>
      </c>
      <c r="K44">
        <v>7.2719839519015032E-4</v>
      </c>
      <c r="L44">
        <v>4.7103446766581038E-4</v>
      </c>
      <c r="M44">
        <v>1.3183213139232911E-3</v>
      </c>
      <c r="N44">
        <v>2.7784540787233907E-3</v>
      </c>
      <c r="O44">
        <v>7.0447781657657102E-4</v>
      </c>
      <c r="P44">
        <v>1.9731556440572163E-3</v>
      </c>
      <c r="Q44">
        <v>1.3667936564628628E-3</v>
      </c>
      <c r="T44">
        <f>-(G37+G40+G42+G49-G50-G36)</f>
        <v>-62.940832118607119</v>
      </c>
      <c r="U44">
        <v>0.24855443085082229</v>
      </c>
    </row>
    <row r="45" spans="1:21" x14ac:dyDescent="0.25">
      <c r="A45" s="4">
        <v>17</v>
      </c>
      <c r="B45" s="4">
        <f>B19-U21</f>
        <v>-2.9796417831846833E-2</v>
      </c>
      <c r="C45" s="4">
        <v>400</v>
      </c>
      <c r="D45" s="4">
        <v>0.75</v>
      </c>
      <c r="E45" s="4">
        <v>0.02</v>
      </c>
      <c r="F45">
        <f t="shared" si="3"/>
        <v>2.7855111694979291</v>
      </c>
      <c r="G45">
        <f t="shared" si="4"/>
        <v>-2.4730506758080823E-3</v>
      </c>
      <c r="H45">
        <f t="shared" si="5"/>
        <v>0.16599650936327323</v>
      </c>
      <c r="J45">
        <v>5</v>
      </c>
      <c r="K45">
        <v>1.8438135853478875E-4</v>
      </c>
      <c r="L45">
        <v>1.1943092234440822E-4</v>
      </c>
      <c r="M45">
        <v>3.3426074157243477E-4</v>
      </c>
      <c r="N45">
        <v>7.0447781657657113E-4</v>
      </c>
      <c r="O45">
        <v>1.8659023148152442E-2</v>
      </c>
      <c r="P45">
        <v>6.1729204611015592E-4</v>
      </c>
      <c r="Q45">
        <v>5.6726865754271926E-3</v>
      </c>
      <c r="T45">
        <f>-(G41-G42-G43)</f>
        <v>-0.38574736114433295</v>
      </c>
      <c r="U45">
        <v>8.1495288222170892E-2</v>
      </c>
    </row>
    <row r="46" spans="1:21" x14ac:dyDescent="0.25">
      <c r="A46" s="4">
        <v>18</v>
      </c>
      <c r="B46" s="4">
        <f>B20+U20-U21</f>
        <v>0.70404074328511324</v>
      </c>
      <c r="C46" s="4">
        <v>125</v>
      </c>
      <c r="D46" s="4">
        <v>0.5</v>
      </c>
      <c r="E46" s="4">
        <v>0.02</v>
      </c>
      <c r="F46">
        <f t="shared" si="3"/>
        <v>6.6101485760546561</v>
      </c>
      <c r="G46">
        <f t="shared" si="4"/>
        <v>3.276474609031502</v>
      </c>
      <c r="H46">
        <f t="shared" si="5"/>
        <v>9.3076278334211064</v>
      </c>
      <c r="J46">
        <v>6</v>
      </c>
      <c r="K46">
        <v>5.1642948818433367E-4</v>
      </c>
      <c r="L46">
        <v>3.3451131171738504E-4</v>
      </c>
      <c r="M46">
        <v>9.3622319014315244E-4</v>
      </c>
      <c r="N46">
        <v>1.9731556440572159E-3</v>
      </c>
      <c r="O46">
        <v>6.1729204611015592E-4</v>
      </c>
      <c r="P46">
        <v>3.7931326134794199E-3</v>
      </c>
      <c r="Q46">
        <v>2.4178401232772544E-3</v>
      </c>
      <c r="T46">
        <f>-(G46-G47-G48-G49)</f>
        <v>193.7776976109152</v>
      </c>
      <c r="U46">
        <v>0.64075668118519102</v>
      </c>
    </row>
    <row r="47" spans="1:21" x14ac:dyDescent="0.25">
      <c r="A47" s="4">
        <v>19</v>
      </c>
      <c r="B47" s="4">
        <f>B21-U20</f>
        <v>0.26616283888303993</v>
      </c>
      <c r="C47" s="4">
        <v>800</v>
      </c>
      <c r="D47" s="4">
        <v>0.5</v>
      </c>
      <c r="E47" s="4">
        <v>0.09</v>
      </c>
      <c r="F47">
        <f t="shared" si="3"/>
        <v>190.3722789903741</v>
      </c>
      <c r="G47">
        <f t="shared" si="4"/>
        <v>13.486478025182794</v>
      </c>
      <c r="H47">
        <f t="shared" si="5"/>
        <v>101.34005244142413</v>
      </c>
      <c r="J47">
        <v>7</v>
      </c>
      <c r="K47">
        <v>3.5772775988889124E-4</v>
      </c>
      <c r="L47">
        <v>2.3171407701537379E-4</v>
      </c>
      <c r="M47">
        <v>6.4851646203130451E-4</v>
      </c>
      <c r="N47">
        <v>1.3667936564628628E-3</v>
      </c>
      <c r="O47">
        <v>5.6726865754271917E-3</v>
      </c>
      <c r="P47">
        <v>2.4178401232772544E-3</v>
      </c>
      <c r="Q47">
        <v>6.6553470310908164E-2</v>
      </c>
      <c r="T47">
        <f>-(G43+G44-G45-G46)</f>
        <v>0.55038585507906568</v>
      </c>
      <c r="U47">
        <v>0.43690971771639764</v>
      </c>
    </row>
    <row r="48" spans="1:21" x14ac:dyDescent="0.25">
      <c r="A48" s="4">
        <v>20</v>
      </c>
      <c r="B48" s="4">
        <f>B22-U20</f>
        <v>1.2661628388830399</v>
      </c>
      <c r="C48" s="4">
        <v>125</v>
      </c>
      <c r="D48" s="4">
        <v>0.5</v>
      </c>
      <c r="E48" s="4">
        <v>0.02</v>
      </c>
      <c r="F48">
        <f t="shared" si="3"/>
        <v>6.6101485760546561</v>
      </c>
      <c r="G48">
        <f t="shared" si="4"/>
        <v>10.597180883922952</v>
      </c>
      <c r="H48">
        <f t="shared" si="5"/>
        <v>16.739048972992094</v>
      </c>
    </row>
    <row r="49" spans="1:17" x14ac:dyDescent="0.25">
      <c r="A49" s="4">
        <v>21</v>
      </c>
      <c r="B49" s="4">
        <f>B23-U20+U18</f>
        <v>1.1674272118240867</v>
      </c>
      <c r="C49" s="4">
        <v>800</v>
      </c>
      <c r="D49" s="4">
        <v>0.5</v>
      </c>
      <c r="E49" s="4">
        <v>0.06</v>
      </c>
      <c r="F49">
        <f t="shared" si="3"/>
        <v>126.91485266024939</v>
      </c>
      <c r="G49">
        <f t="shared" si="4"/>
        <v>172.97051331084094</v>
      </c>
      <c r="H49">
        <f t="shared" si="5"/>
        <v>296.32770516043945</v>
      </c>
    </row>
    <row r="50" spans="1:17" x14ac:dyDescent="0.25">
      <c r="A50" s="4">
        <v>22</v>
      </c>
      <c r="B50" s="4">
        <f>B24-U18</f>
        <v>1.0987356270589532</v>
      </c>
      <c r="C50" s="4">
        <v>1000</v>
      </c>
      <c r="D50" s="4">
        <v>0.5</v>
      </c>
      <c r="E50" s="4">
        <v>0.02</v>
      </c>
      <c r="F50">
        <f t="shared" si="3"/>
        <v>52.881188608437249</v>
      </c>
      <c r="G50">
        <f t="shared" si="4"/>
        <v>63.83922735740888</v>
      </c>
      <c r="H50">
        <f t="shared" si="5"/>
        <v>116.20489185062814</v>
      </c>
    </row>
    <row r="53" spans="1:17" x14ac:dyDescent="0.25">
      <c r="A53" s="1" t="s">
        <v>0</v>
      </c>
      <c r="B53" s="2" t="s">
        <v>1</v>
      </c>
      <c r="C53" s="3" t="s">
        <v>2</v>
      </c>
      <c r="D53" s="3" t="s">
        <v>3</v>
      </c>
      <c r="E53" s="3" t="s">
        <v>7</v>
      </c>
      <c r="F53" s="7" t="s">
        <v>9</v>
      </c>
      <c r="G53" s="7" t="s">
        <v>11</v>
      </c>
      <c r="H53" s="7" t="s">
        <v>13</v>
      </c>
      <c r="K53" s="8" t="s">
        <v>14</v>
      </c>
    </row>
    <row r="54" spans="1:17" x14ac:dyDescent="0.25">
      <c r="A54" s="4" t="s">
        <v>4</v>
      </c>
      <c r="B54" s="5" t="s">
        <v>5</v>
      </c>
      <c r="C54" s="6" t="s">
        <v>6</v>
      </c>
      <c r="D54" s="6" t="s">
        <v>6</v>
      </c>
      <c r="E54" s="6" t="s">
        <v>8</v>
      </c>
      <c r="F54" s="7" t="s">
        <v>10</v>
      </c>
      <c r="G54" s="7" t="s">
        <v>12</v>
      </c>
      <c r="H54" s="7" t="s">
        <v>10</v>
      </c>
      <c r="K54" s="8" t="s">
        <v>15</v>
      </c>
    </row>
    <row r="55" spans="1:17" x14ac:dyDescent="0.25">
      <c r="A55" s="4">
        <v>1</v>
      </c>
      <c r="B55" s="4">
        <f>B29+U41</f>
        <v>0.10113756029769619</v>
      </c>
      <c r="C55" s="4">
        <v>1000</v>
      </c>
      <c r="D55" s="4">
        <v>1</v>
      </c>
      <c r="E55" s="4">
        <v>0.02</v>
      </c>
      <c r="F55">
        <f>(8*E55*C55/(PI()*PI()*9.81*(D55^5)))</f>
        <v>1.652537144013664</v>
      </c>
      <c r="G55">
        <f>(F55*B55*ABS(B55))</f>
        <v>1.6903482024071801E-2</v>
      </c>
      <c r="H55">
        <f>ABS(2*G55/B55)</f>
        <v>0.3342671500937292</v>
      </c>
      <c r="K55">
        <v>1</v>
      </c>
      <c r="L55">
        <v>2</v>
      </c>
      <c r="M55">
        <v>3</v>
      </c>
      <c r="N55">
        <v>4</v>
      </c>
      <c r="O55">
        <v>5</v>
      </c>
      <c r="P55">
        <v>6</v>
      </c>
      <c r="Q55">
        <v>7</v>
      </c>
    </row>
    <row r="56" spans="1:17" x14ac:dyDescent="0.25">
      <c r="A56" s="4">
        <v>2</v>
      </c>
      <c r="B56" s="4">
        <f>B30+U41-U42</f>
        <v>3.0404954382234579</v>
      </c>
      <c r="C56" s="4">
        <v>925</v>
      </c>
      <c r="D56" s="4">
        <v>0.75</v>
      </c>
      <c r="E56" s="4">
        <v>0.01</v>
      </c>
      <c r="F56">
        <f t="shared" ref="F56:F76" si="6">(8*E56*C56/(PI()*PI()*9.81*(D56^5)))</f>
        <v>3.2207472897319809</v>
      </c>
      <c r="G56">
        <f t="shared" ref="G56:G76" si="7">(F56*B56*ABS(B56))</f>
        <v>29.774560685746412</v>
      </c>
      <c r="H56">
        <f t="shared" ref="H56:H76" si="8">ABS(2*G56/B56)</f>
        <v>19.585334884201306</v>
      </c>
      <c r="J56">
        <v>1</v>
      </c>
      <c r="K56">
        <f>(H55+H56+H57+H58)</f>
        <v>137.75422378283682</v>
      </c>
      <c r="L56">
        <f>-(H56)</f>
        <v>-19.585334884201306</v>
      </c>
      <c r="M56">
        <f>-(H57)</f>
        <v>-56.677061186091272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4">
        <v>3</v>
      </c>
      <c r="B57" s="4">
        <f>B31+U41-U43</f>
        <v>1.1626911592020432</v>
      </c>
      <c r="C57" s="4">
        <v>1000</v>
      </c>
      <c r="D57" s="4">
        <v>0.75</v>
      </c>
      <c r="E57" s="4">
        <v>7.0000000000000007E-2</v>
      </c>
      <c r="F57">
        <f t="shared" si="6"/>
        <v>24.373222733106882</v>
      </c>
      <c r="G57">
        <f t="shared" si="7"/>
        <v>32.948958985310796</v>
      </c>
      <c r="H57">
        <f t="shared" si="8"/>
        <v>56.677061186091272</v>
      </c>
      <c r="J57">
        <v>2</v>
      </c>
      <c r="K57">
        <f>-(H56)</f>
        <v>-19.585334884201306</v>
      </c>
      <c r="L57">
        <f>(H56+H63+H64+H65)</f>
        <v>95.973433263744113</v>
      </c>
      <c r="M57">
        <v>0</v>
      </c>
      <c r="N57">
        <f>-(H63)</f>
        <v>-12.685542632573529</v>
      </c>
      <c r="O57">
        <v>0</v>
      </c>
      <c r="P57">
        <v>0</v>
      </c>
      <c r="Q57">
        <v>0</v>
      </c>
    </row>
    <row r="58" spans="1:17" x14ac:dyDescent="0.25">
      <c r="A58" s="4">
        <v>4</v>
      </c>
      <c r="B58" s="4">
        <f>B32-U41</f>
        <v>1.8988624397023037</v>
      </c>
      <c r="C58" s="4">
        <v>925</v>
      </c>
      <c r="D58" s="4">
        <v>0.75</v>
      </c>
      <c r="E58" s="4">
        <v>0.05</v>
      </c>
      <c r="F58">
        <f t="shared" si="6"/>
        <v>16.103736448659905</v>
      </c>
      <c r="G58">
        <f t="shared" si="7"/>
        <v>58.064897327928094</v>
      </c>
      <c r="H58">
        <f t="shared" si="8"/>
        <v>61.15756056245052</v>
      </c>
      <c r="J58">
        <v>3</v>
      </c>
      <c r="K58">
        <f>-H57</f>
        <v>-56.677061186091272</v>
      </c>
      <c r="L58">
        <v>0</v>
      </c>
      <c r="M58">
        <f>(H57+H59+H60+H61+H62)</f>
        <v>395.85702806037085</v>
      </c>
      <c r="N58">
        <f>-H62</f>
        <v>-184.44026898039084</v>
      </c>
      <c r="O58">
        <v>0</v>
      </c>
      <c r="P58">
        <v>0</v>
      </c>
      <c r="Q58">
        <v>0</v>
      </c>
    </row>
    <row r="59" spans="1:17" x14ac:dyDescent="0.25">
      <c r="A59" s="4">
        <v>5</v>
      </c>
      <c r="B59" s="4">
        <f>B33-U43</f>
        <v>2.061553598904347</v>
      </c>
      <c r="C59" s="4">
        <v>350</v>
      </c>
      <c r="D59" s="4">
        <v>0.5</v>
      </c>
      <c r="E59" s="4">
        <v>0.03</v>
      </c>
      <c r="F59">
        <f t="shared" si="6"/>
        <v>27.762624019429555</v>
      </c>
      <c r="G59">
        <f t="shared" si="7"/>
        <v>117.99124206555618</v>
      </c>
      <c r="H59">
        <f t="shared" si="8"/>
        <v>114.46827492456653</v>
      </c>
      <c r="J59">
        <v>4</v>
      </c>
      <c r="K59">
        <v>0</v>
      </c>
      <c r="L59">
        <f>-(H63)</f>
        <v>-12.685542632573529</v>
      </c>
      <c r="M59">
        <f>-H62</f>
        <v>-184.44026898039084</v>
      </c>
      <c r="N59">
        <f>(H62+H63+H66+H68+H75+H76)</f>
        <v>536.85160353083916</v>
      </c>
      <c r="O59">
        <f>-H68</f>
        <v>-12.382268000907755</v>
      </c>
      <c r="P59">
        <f>-H75</f>
        <v>-196.77512353203016</v>
      </c>
      <c r="Q59">
        <v>0</v>
      </c>
    </row>
    <row r="60" spans="1:17" x14ac:dyDescent="0.25">
      <c r="A60" s="4">
        <v>6</v>
      </c>
      <c r="B60" s="4">
        <f>B34-U43</f>
        <v>1.061553598904347</v>
      </c>
      <c r="C60" s="4">
        <v>671</v>
      </c>
      <c r="D60" s="4">
        <v>0.5</v>
      </c>
      <c r="E60" s="4">
        <v>0.01</v>
      </c>
      <c r="F60">
        <f t="shared" si="6"/>
        <v>17.741638778130696</v>
      </c>
      <c r="G60">
        <f t="shared" si="7"/>
        <v>19.992982541563123</v>
      </c>
      <c r="H60">
        <f t="shared" si="8"/>
        <v>37.667400990771121</v>
      </c>
      <c r="J60">
        <v>5</v>
      </c>
      <c r="K60">
        <v>0</v>
      </c>
      <c r="L60">
        <v>0</v>
      </c>
      <c r="M60">
        <v>0</v>
      </c>
      <c r="N60">
        <f>-(H68)</f>
        <v>-12.382268000907755</v>
      </c>
      <c r="O60">
        <f>(H67+H68+H69)</f>
        <v>60.51868116619746</v>
      </c>
      <c r="P60">
        <v>0</v>
      </c>
      <c r="Q60">
        <f>-H69</f>
        <v>-6.4589964924661327</v>
      </c>
    </row>
    <row r="61" spans="1:17" x14ac:dyDescent="0.25">
      <c r="A61" s="4">
        <v>7</v>
      </c>
      <c r="B61" s="4">
        <f>B35-U43</f>
        <v>6.1553598904346946E-2</v>
      </c>
      <c r="C61" s="4">
        <v>400</v>
      </c>
      <c r="D61" s="4">
        <v>0.5</v>
      </c>
      <c r="E61" s="4">
        <v>0.02</v>
      </c>
      <c r="F61">
        <f t="shared" si="6"/>
        <v>21.1524754433749</v>
      </c>
      <c r="G61">
        <f t="shared" si="7"/>
        <v>8.0143462202918986E-2</v>
      </c>
      <c r="H61">
        <f t="shared" si="8"/>
        <v>2.6040219785510939</v>
      </c>
      <c r="J61">
        <v>6</v>
      </c>
      <c r="K61">
        <v>0</v>
      </c>
      <c r="L61">
        <v>0</v>
      </c>
      <c r="M61">
        <v>0</v>
      </c>
      <c r="N61">
        <f>-H75</f>
        <v>-196.77512353203016</v>
      </c>
      <c r="O61">
        <v>0</v>
      </c>
      <c r="P61">
        <f>(H72+H73+H74+H75)</f>
        <v>359.67029095123098</v>
      </c>
      <c r="Q61">
        <f>-H72</f>
        <v>-12.002545264033726</v>
      </c>
    </row>
    <row r="62" spans="1:17" x14ac:dyDescent="0.25">
      <c r="A62" s="4">
        <v>8</v>
      </c>
      <c r="B62" s="4">
        <f>B36+U43-U44</f>
        <v>1.788627597303784</v>
      </c>
      <c r="C62" s="4">
        <v>650</v>
      </c>
      <c r="D62" s="4">
        <v>0.5</v>
      </c>
      <c r="E62" s="4">
        <v>0.03</v>
      </c>
      <c r="F62">
        <f t="shared" si="6"/>
        <v>51.559158893226318</v>
      </c>
      <c r="G62">
        <f t="shared" si="7"/>
        <v>164.94747757623006</v>
      </c>
      <c r="H62">
        <f t="shared" si="8"/>
        <v>184.44026898039084</v>
      </c>
      <c r="J62">
        <v>7</v>
      </c>
      <c r="K62">
        <v>0</v>
      </c>
      <c r="L62">
        <v>0</v>
      </c>
      <c r="M62">
        <v>0</v>
      </c>
      <c r="N62">
        <v>0</v>
      </c>
      <c r="O62">
        <f>-H69</f>
        <v>-6.4589964924661327</v>
      </c>
      <c r="P62">
        <f>-H72</f>
        <v>-12.002545264033726</v>
      </c>
      <c r="Q62">
        <f>(H69+H70+H71+H72)</f>
        <v>23.615026015223545</v>
      </c>
    </row>
    <row r="63" spans="1:17" x14ac:dyDescent="0.25">
      <c r="A63" s="4">
        <v>9</v>
      </c>
      <c r="B63" s="4">
        <f>B37+U44-U42</f>
        <v>-0.91082331828236884</v>
      </c>
      <c r="C63" s="4">
        <v>1000</v>
      </c>
      <c r="D63" s="4">
        <v>0.75</v>
      </c>
      <c r="E63" s="4">
        <v>0.02</v>
      </c>
      <c r="F63">
        <f t="shared" si="6"/>
        <v>6.9637779237448232</v>
      </c>
      <c r="G63">
        <f t="shared" si="7"/>
        <v>-5.7771440174065392</v>
      </c>
      <c r="H63">
        <f t="shared" si="8"/>
        <v>12.685542632573529</v>
      </c>
    </row>
    <row r="64" spans="1:17" x14ac:dyDescent="0.25">
      <c r="A64" s="4">
        <v>10</v>
      </c>
      <c r="B64" s="4">
        <f>B38-U42</f>
        <v>3.9393578779257621</v>
      </c>
      <c r="C64" s="4">
        <v>1000</v>
      </c>
      <c r="D64" s="4">
        <v>1</v>
      </c>
      <c r="E64" s="4">
        <v>0.06</v>
      </c>
      <c r="F64">
        <f t="shared" si="6"/>
        <v>4.9576114320409923</v>
      </c>
      <c r="G64">
        <f t="shared" si="7"/>
        <v>76.934893743677904</v>
      </c>
      <c r="H64">
        <f t="shared" si="8"/>
        <v>39.059611301011003</v>
      </c>
      <c r="K64" t="s">
        <v>16</v>
      </c>
    </row>
    <row r="65" spans="1:21" x14ac:dyDescent="0.25">
      <c r="A65" s="4">
        <v>11</v>
      </c>
      <c r="B65" s="4">
        <f>B39+U42</f>
        <v>8.0606421220742384</v>
      </c>
      <c r="C65" s="4">
        <v>925</v>
      </c>
      <c r="D65" s="4">
        <v>1</v>
      </c>
      <c r="E65" s="4">
        <v>0.02</v>
      </c>
      <c r="F65">
        <f t="shared" si="6"/>
        <v>1.5285968582126392</v>
      </c>
      <c r="G65">
        <f t="shared" si="7"/>
        <v>99.318978006513376</v>
      </c>
      <c r="H65">
        <f t="shared" si="8"/>
        <v>24.642944445958285</v>
      </c>
      <c r="K65" t="s">
        <v>15</v>
      </c>
      <c r="T65" t="s">
        <v>17</v>
      </c>
      <c r="U65" t="s">
        <v>18</v>
      </c>
    </row>
    <row r="66" spans="1:21" x14ac:dyDescent="0.25">
      <c r="A66" s="4">
        <v>12</v>
      </c>
      <c r="B66" s="4">
        <f>B40+U44</f>
        <v>6.1498188037918693</v>
      </c>
      <c r="C66" s="4">
        <v>800</v>
      </c>
      <c r="D66" s="4">
        <v>1</v>
      </c>
      <c r="E66" s="4">
        <v>0.05</v>
      </c>
      <c r="F66">
        <f t="shared" si="6"/>
        <v>3.3050742880273281</v>
      </c>
      <c r="G66">
        <f t="shared" si="7"/>
        <v>124.99880630420449</v>
      </c>
      <c r="H66">
        <f t="shared" si="8"/>
        <v>40.651216008878976</v>
      </c>
      <c r="K66">
        <v>1</v>
      </c>
      <c r="L66">
        <v>2</v>
      </c>
      <c r="M66">
        <v>3</v>
      </c>
      <c r="N66">
        <v>4</v>
      </c>
      <c r="O66">
        <v>5</v>
      </c>
      <c r="P66">
        <v>6</v>
      </c>
      <c r="Q66">
        <v>7</v>
      </c>
    </row>
    <row r="67" spans="1:21" x14ac:dyDescent="0.25">
      <c r="A67" s="4">
        <v>13</v>
      </c>
      <c r="B67" s="4">
        <f>B41+U45</f>
        <v>1.3073145374829016</v>
      </c>
      <c r="C67" s="4">
        <v>763</v>
      </c>
      <c r="D67" s="4">
        <v>0.75</v>
      </c>
      <c r="E67" s="4">
        <v>0.06</v>
      </c>
      <c r="F67">
        <f t="shared" si="6"/>
        <v>15.9400876674519</v>
      </c>
      <c r="G67">
        <f t="shared" si="7"/>
        <v>27.242746350557258</v>
      </c>
      <c r="H67">
        <f t="shared" si="8"/>
        <v>41.677416672823568</v>
      </c>
      <c r="J67">
        <v>1</v>
      </c>
      <c r="K67">
        <f t="array" ref="K67:Q73">MINVERSE(K56:Q62)</f>
        <v>8.1206726425202304E-3</v>
      </c>
      <c r="L67">
        <v>1.749739068474762E-3</v>
      </c>
      <c r="M67">
        <v>1.4889221332730841E-3</v>
      </c>
      <c r="N67">
        <v>7.001964981529277E-4</v>
      </c>
      <c r="O67">
        <v>1.6943170269983956E-4</v>
      </c>
      <c r="P67">
        <v>3.9125919164322009E-4</v>
      </c>
      <c r="Q67">
        <v>2.4520256413797616E-4</v>
      </c>
      <c r="T67">
        <f>-(G55+G56+G57-G58)</f>
        <v>-4.675525825153187</v>
      </c>
      <c r="U67">
        <f t="array" ref="U67:U73">MMULT(K67:Q73,T67:T73)</f>
        <v>-1.9266713748480477E-2</v>
      </c>
    </row>
    <row r="68" spans="1:21" x14ac:dyDescent="0.25">
      <c r="A68" s="4">
        <v>14</v>
      </c>
      <c r="B68" s="4">
        <f>B42+U44-U45</f>
        <v>3.8425042663089677</v>
      </c>
      <c r="C68" s="4">
        <v>650</v>
      </c>
      <c r="D68" s="4">
        <v>1</v>
      </c>
      <c r="E68" s="4">
        <v>0.03</v>
      </c>
      <c r="F68">
        <f t="shared" si="6"/>
        <v>1.6112237154133224</v>
      </c>
      <c r="G68">
        <f t="shared" si="7"/>
        <v>23.789458810034532</v>
      </c>
      <c r="H68">
        <f t="shared" si="8"/>
        <v>12.382268000907755</v>
      </c>
      <c r="J68">
        <v>2</v>
      </c>
      <c r="K68">
        <v>1.7497390684747623E-3</v>
      </c>
      <c r="L68">
        <v>1.0848513895339836E-2</v>
      </c>
      <c r="M68">
        <v>5.0394584628026115E-4</v>
      </c>
      <c r="N68">
        <v>5.4391829573237067E-4</v>
      </c>
      <c r="O68">
        <v>1.3161591527326196E-4</v>
      </c>
      <c r="P68">
        <v>3.03933300537195E-4</v>
      </c>
      <c r="Q68">
        <v>1.9047533249160343E-4</v>
      </c>
      <c r="T68">
        <f>-(G65-G63-G56-G64)</f>
        <v>1.6133324055043943</v>
      </c>
      <c r="U68">
        <v>1.7697138541268444E-2</v>
      </c>
    </row>
    <row r="69" spans="1:21" x14ac:dyDescent="0.25">
      <c r="A69" s="4">
        <v>15</v>
      </c>
      <c r="B69" s="4">
        <f>B43-U45+U47</f>
        <v>1.1593915980653429</v>
      </c>
      <c r="C69" s="4">
        <v>400</v>
      </c>
      <c r="D69" s="4">
        <v>0.75</v>
      </c>
      <c r="E69" s="4">
        <v>0.02</v>
      </c>
      <c r="F69">
        <f t="shared" si="6"/>
        <v>2.7855111694979291</v>
      </c>
      <c r="G69">
        <f t="shared" si="7"/>
        <v>3.7442531326493769</v>
      </c>
      <c r="H69">
        <f t="shared" si="8"/>
        <v>6.4589964924661327</v>
      </c>
      <c r="J69">
        <v>3</v>
      </c>
      <c r="K69">
        <v>1.4889221332730839E-3</v>
      </c>
      <c r="L69">
        <v>5.0394584628026115E-4</v>
      </c>
      <c r="M69">
        <v>3.4446980929055196E-3</v>
      </c>
      <c r="N69">
        <v>1.5138788308948295E-3</v>
      </c>
      <c r="O69">
        <v>3.6632440847159488E-4</v>
      </c>
      <c r="P69">
        <v>8.4593254776936565E-4</v>
      </c>
      <c r="Q69">
        <v>5.3014685464556493E-4</v>
      </c>
      <c r="T69">
        <f>-(G62-G61-G60-G59-G57)</f>
        <v>6.0658494784029671</v>
      </c>
      <c r="U69">
        <v>2.9550760184321498E-2</v>
      </c>
    </row>
    <row r="70" spans="1:21" x14ac:dyDescent="0.25">
      <c r="A70" s="4">
        <v>16</v>
      </c>
      <c r="B70" s="4">
        <f>B44+U47</f>
        <v>1.4667061355482445</v>
      </c>
      <c r="C70" s="4">
        <v>125</v>
      </c>
      <c r="D70" s="4">
        <v>0.75</v>
      </c>
      <c r="E70" s="4">
        <v>0.02</v>
      </c>
      <c r="F70">
        <f t="shared" si="6"/>
        <v>0.8704722404681029</v>
      </c>
      <c r="G70">
        <f t="shared" si="7"/>
        <v>1.8725832890003433</v>
      </c>
      <c r="H70">
        <f t="shared" si="8"/>
        <v>2.5534539518379868</v>
      </c>
      <c r="J70">
        <v>4</v>
      </c>
      <c r="K70">
        <v>7.0019649815292759E-4</v>
      </c>
      <c r="L70">
        <v>5.4391829573237056E-4</v>
      </c>
      <c r="M70">
        <v>1.5138788308948293E-3</v>
      </c>
      <c r="N70">
        <v>3.0340147418291283E-3</v>
      </c>
      <c r="O70">
        <v>7.3416288867564372E-4</v>
      </c>
      <c r="P70">
        <v>1.6953614570383215E-3</v>
      </c>
      <c r="Q70">
        <v>1.0624848828741766E-3</v>
      </c>
      <c r="T70">
        <f>-(G63+G66+G68+G75-G76-G62)</f>
        <v>-16.113187615476733</v>
      </c>
      <c r="U70">
        <v>3.6456286776396354E-2</v>
      </c>
    </row>
    <row r="71" spans="1:21" x14ac:dyDescent="0.25">
      <c r="A71" s="4">
        <v>17</v>
      </c>
      <c r="B71" s="4">
        <f>B45-U47</f>
        <v>-0.46670613554824447</v>
      </c>
      <c r="C71" s="4">
        <v>400</v>
      </c>
      <c r="D71" s="4">
        <v>0.75</v>
      </c>
      <c r="E71" s="4">
        <v>0.02</v>
      </c>
      <c r="F71">
        <f t="shared" si="6"/>
        <v>2.7855111694979291</v>
      </c>
      <c r="G71">
        <f t="shared" si="7"/>
        <v>-0.60672504841747033</v>
      </c>
      <c r="H71">
        <f t="shared" si="8"/>
        <v>2.6000303068856989</v>
      </c>
      <c r="J71">
        <v>5</v>
      </c>
      <c r="K71">
        <v>1.6943170269983958E-4</v>
      </c>
      <c r="L71">
        <v>1.3161591527326199E-4</v>
      </c>
      <c r="M71">
        <v>3.6632440847159505E-4</v>
      </c>
      <c r="N71">
        <v>7.3416288867564382E-4</v>
      </c>
      <c r="O71">
        <v>1.7207163453993275E-2</v>
      </c>
      <c r="P71">
        <v>5.6835549571117338E-4</v>
      </c>
      <c r="Q71">
        <v>4.9952399324872413E-3</v>
      </c>
      <c r="T71">
        <f>-(G67-G68-G69)</f>
        <v>0.2909655921266503</v>
      </c>
      <c r="U71">
        <v>1.7487613041771682E-2</v>
      </c>
    </row>
    <row r="72" spans="1:21" x14ac:dyDescent="0.25">
      <c r="A72" s="4">
        <v>18</v>
      </c>
      <c r="B72" s="4">
        <f>B46+U46-U47</f>
        <v>0.90788770675390662</v>
      </c>
      <c r="C72" s="4">
        <v>125</v>
      </c>
      <c r="D72" s="4">
        <v>0.5</v>
      </c>
      <c r="E72" s="4">
        <v>0.02</v>
      </c>
      <c r="F72">
        <f t="shared" si="6"/>
        <v>6.6101485760546561</v>
      </c>
      <c r="G72">
        <f t="shared" si="7"/>
        <v>5.448481647486771</v>
      </c>
      <c r="H72">
        <f t="shared" si="8"/>
        <v>12.002545264033726</v>
      </c>
      <c r="J72">
        <v>6</v>
      </c>
      <c r="K72">
        <v>3.912591916432202E-4</v>
      </c>
      <c r="L72">
        <v>3.0393330053719511E-4</v>
      </c>
      <c r="M72">
        <v>8.4593254776936598E-4</v>
      </c>
      <c r="N72">
        <v>1.6953614570383219E-3</v>
      </c>
      <c r="O72">
        <v>5.6835549571117327E-4</v>
      </c>
      <c r="P72">
        <v>3.7771054992907409E-3</v>
      </c>
      <c r="Q72">
        <v>2.0751993177542242E-3</v>
      </c>
      <c r="T72">
        <f>-(G72-G73-G74-G75)</f>
        <v>46.6963162023264</v>
      </c>
      <c r="U72">
        <v>0.15140846475710704</v>
      </c>
    </row>
    <row r="73" spans="1:21" x14ac:dyDescent="0.25">
      <c r="A73" s="4">
        <v>19</v>
      </c>
      <c r="B73" s="4">
        <f>B47-U46</f>
        <v>-0.37459384230215109</v>
      </c>
      <c r="C73" s="4">
        <v>800</v>
      </c>
      <c r="D73" s="4">
        <v>0.5</v>
      </c>
      <c r="E73" s="4">
        <v>0.09</v>
      </c>
      <c r="F73">
        <f t="shared" si="6"/>
        <v>190.3722789903741</v>
      </c>
      <c r="G73">
        <f t="shared" si="7"/>
        <v>-26.713142262681632</v>
      </c>
      <c r="H73">
        <f t="shared" si="8"/>
        <v>142.62456690964262</v>
      </c>
      <c r="J73">
        <v>7</v>
      </c>
      <c r="K73">
        <v>2.4520256413797611E-4</v>
      </c>
      <c r="L73">
        <v>1.9047533249160346E-4</v>
      </c>
      <c r="M73">
        <v>5.3014685464556493E-4</v>
      </c>
      <c r="N73">
        <v>1.0624848828741766E-3</v>
      </c>
      <c r="O73">
        <v>4.9952399324872413E-3</v>
      </c>
      <c r="P73">
        <v>2.0751993177542242E-3</v>
      </c>
      <c r="Q73">
        <v>4.4766917058007373E-2</v>
      </c>
      <c r="T73">
        <f>-(G69+G70-G71-G72)</f>
        <v>-0.77507982258041963</v>
      </c>
      <c r="U73">
        <v>4.8916294209387777E-2</v>
      </c>
    </row>
    <row r="74" spans="1:21" x14ac:dyDescent="0.25">
      <c r="A74" s="4">
        <v>20</v>
      </c>
      <c r="B74" s="4">
        <f>B48-U46</f>
        <v>0.62540615769784891</v>
      </c>
      <c r="C74" s="4">
        <v>125</v>
      </c>
      <c r="D74" s="4">
        <v>0.5</v>
      </c>
      <c r="E74" s="4">
        <v>0.02</v>
      </c>
      <c r="F74">
        <f t="shared" si="6"/>
        <v>6.6101485760546561</v>
      </c>
      <c r="G74">
        <f t="shared" si="7"/>
        <v>2.585446331368511</v>
      </c>
      <c r="H74">
        <f t="shared" si="8"/>
        <v>8.2680552455244989</v>
      </c>
    </row>
    <row r="75" spans="1:21" x14ac:dyDescent="0.25">
      <c r="A75" s="4">
        <v>21</v>
      </c>
      <c r="B75" s="4">
        <f>B49-U46+U44</f>
        <v>0.77522496148971798</v>
      </c>
      <c r="C75" s="4">
        <v>800</v>
      </c>
      <c r="D75" s="4">
        <v>0.5</v>
      </c>
      <c r="E75" s="4">
        <v>0.06</v>
      </c>
      <c r="F75">
        <f t="shared" si="6"/>
        <v>126.91485266024939</v>
      </c>
      <c r="G75">
        <f t="shared" si="7"/>
        <v>76.272493781126286</v>
      </c>
      <c r="H75">
        <f t="shared" si="8"/>
        <v>196.77512353203016</v>
      </c>
    </row>
    <row r="76" spans="1:21" x14ac:dyDescent="0.25">
      <c r="A76" s="4">
        <v>22</v>
      </c>
      <c r="B76" s="4">
        <f>B50-U44</f>
        <v>0.85018119620813093</v>
      </c>
      <c r="C76" s="4">
        <v>1000</v>
      </c>
      <c r="D76" s="4">
        <v>0.5</v>
      </c>
      <c r="E76" s="4">
        <v>0.02</v>
      </c>
      <c r="F76">
        <f t="shared" si="6"/>
        <v>52.881188608437249</v>
      </c>
      <c r="G76">
        <f t="shared" si="7"/>
        <v>38.222949686251994</v>
      </c>
      <c r="H76">
        <f t="shared" si="8"/>
        <v>89.917184376057918</v>
      </c>
    </row>
    <row r="79" spans="1:21" x14ac:dyDescent="0.25">
      <c r="A79" s="1" t="s">
        <v>0</v>
      </c>
      <c r="B79" s="2" t="s">
        <v>1</v>
      </c>
      <c r="C79" s="3" t="s">
        <v>2</v>
      </c>
      <c r="D79" s="3" t="s">
        <v>3</v>
      </c>
      <c r="E79" s="3" t="s">
        <v>7</v>
      </c>
      <c r="F79" s="7" t="s">
        <v>9</v>
      </c>
      <c r="G79" s="7" t="s">
        <v>11</v>
      </c>
      <c r="H79" s="7" t="s">
        <v>13</v>
      </c>
      <c r="K79" s="8" t="s">
        <v>14</v>
      </c>
    </row>
    <row r="80" spans="1:21" x14ac:dyDescent="0.25">
      <c r="A80" s="4" t="s">
        <v>4</v>
      </c>
      <c r="B80" s="5" t="s">
        <v>5</v>
      </c>
      <c r="C80" s="6" t="s">
        <v>6</v>
      </c>
      <c r="D80" s="6" t="s">
        <v>6</v>
      </c>
      <c r="E80" s="6" t="s">
        <v>8</v>
      </c>
      <c r="F80" s="7" t="s">
        <v>10</v>
      </c>
      <c r="G80" s="7" t="s">
        <v>12</v>
      </c>
      <c r="H80" s="7" t="s">
        <v>10</v>
      </c>
      <c r="K80" s="8" t="s">
        <v>15</v>
      </c>
    </row>
    <row r="81" spans="1:21" x14ac:dyDescent="0.25">
      <c r="A81" s="4">
        <v>1</v>
      </c>
      <c r="B81" s="4">
        <f>B55+U67</f>
        <v>8.1870846549215712E-2</v>
      </c>
      <c r="C81" s="4">
        <v>1000</v>
      </c>
      <c r="D81" s="4">
        <v>1</v>
      </c>
      <c r="E81" s="4">
        <v>0.02</v>
      </c>
      <c r="F81">
        <f>(8*E81*C81/(PI()*PI()*9.81*(D81^5)))</f>
        <v>1.652537144013664</v>
      </c>
      <c r="G81">
        <f>(F81*B81*ABS(B81))</f>
        <v>1.1076684658231282E-2</v>
      </c>
      <c r="H81">
        <f>ABS(2*G81/B81)</f>
        <v>0.27058922986884376</v>
      </c>
      <c r="K81">
        <v>1</v>
      </c>
      <c r="L81">
        <v>2</v>
      </c>
      <c r="M81">
        <v>3</v>
      </c>
      <c r="N81">
        <v>4</v>
      </c>
      <c r="O81">
        <v>5</v>
      </c>
      <c r="P81">
        <v>6</v>
      </c>
      <c r="Q81">
        <v>7</v>
      </c>
    </row>
    <row r="82" spans="1:21" x14ac:dyDescent="0.25">
      <c r="A82" s="4">
        <v>2</v>
      </c>
      <c r="B82" s="4">
        <f>B56+U67-U68</f>
        <v>3.0035315859337093</v>
      </c>
      <c r="C82" s="4">
        <v>925</v>
      </c>
      <c r="D82" s="4">
        <v>0.75</v>
      </c>
      <c r="E82" s="4">
        <v>0.01</v>
      </c>
      <c r="F82">
        <f t="shared" ref="F82:F102" si="9">(8*E82*C82/(PI()*PI()*9.81*(D82^5)))</f>
        <v>3.2207472897319809</v>
      </c>
      <c r="G82">
        <f t="shared" ref="G82:G102" si="10">(F82*B82*ABS(B82))</f>
        <v>29.055011852014243</v>
      </c>
      <c r="H82">
        <f t="shared" ref="H82:H102" si="11">ABS(2*G82/B82)</f>
        <v>19.347232430040783</v>
      </c>
      <c r="J82">
        <v>1</v>
      </c>
      <c r="K82">
        <f>(H81+H82+H83+H84)</f>
        <v>135.69329723846238</v>
      </c>
      <c r="L82">
        <f>-(H82)</f>
        <v>-19.347232430040783</v>
      </c>
      <c r="M82">
        <f>-(H83)</f>
        <v>-54.297382855227625</v>
      </c>
      <c r="N82">
        <v>0</v>
      </c>
      <c r="O82">
        <v>0</v>
      </c>
      <c r="P82">
        <v>0</v>
      </c>
      <c r="Q82">
        <v>0</v>
      </c>
    </row>
    <row r="83" spans="1:21" x14ac:dyDescent="0.25">
      <c r="A83" s="4">
        <v>3</v>
      </c>
      <c r="B83" s="4">
        <f>B57+U67-U69</f>
        <v>1.1138736852692412</v>
      </c>
      <c r="C83" s="4">
        <v>1000</v>
      </c>
      <c r="D83" s="4">
        <v>0.75</v>
      </c>
      <c r="E83" s="4">
        <v>7.0000000000000007E-2</v>
      </c>
      <c r="F83">
        <f t="shared" si="9"/>
        <v>24.373222733106882</v>
      </c>
      <c r="G83">
        <f t="shared" si="10"/>
        <v>30.240212970713657</v>
      </c>
      <c r="H83">
        <f t="shared" si="11"/>
        <v>54.297382855227625</v>
      </c>
      <c r="J83">
        <v>2</v>
      </c>
      <c r="K83">
        <f>-(H82)</f>
        <v>-19.347232430040783</v>
      </c>
      <c r="L83">
        <f>(H82+H89+H90+H91)</f>
        <v>95.352694232941388</v>
      </c>
      <c r="M83">
        <v>0</v>
      </c>
      <c r="N83">
        <f>-(H89)</f>
        <v>-12.424273547877448</v>
      </c>
      <c r="O83">
        <v>0</v>
      </c>
      <c r="P83">
        <v>0</v>
      </c>
      <c r="Q83">
        <v>0</v>
      </c>
    </row>
    <row r="84" spans="1:21" x14ac:dyDescent="0.25">
      <c r="A84" s="4">
        <v>4</v>
      </c>
      <c r="B84" s="4">
        <f>B58-U67</f>
        <v>1.9181291534507843</v>
      </c>
      <c r="C84" s="4">
        <v>925</v>
      </c>
      <c r="D84" s="4">
        <v>0.75</v>
      </c>
      <c r="E84" s="4">
        <v>0.05</v>
      </c>
      <c r="F84">
        <f t="shared" si="9"/>
        <v>16.103736448659905</v>
      </c>
      <c r="G84">
        <f t="shared" si="10"/>
        <v>59.249180348597839</v>
      </c>
      <c r="H84">
        <f t="shared" si="11"/>
        <v>61.778092723325123</v>
      </c>
      <c r="J84">
        <v>3</v>
      </c>
      <c r="K84">
        <f>-H83</f>
        <v>-54.297382855227625</v>
      </c>
      <c r="L84">
        <v>0</v>
      </c>
      <c r="M84">
        <f>(H83+H85+H86+H87+H88)</f>
        <v>388.82574887104886</v>
      </c>
      <c r="N84">
        <f>-H88</f>
        <v>-183.72818269478643</v>
      </c>
      <c r="O84">
        <v>0</v>
      </c>
      <c r="P84">
        <v>0</v>
      </c>
      <c r="Q84">
        <v>0</v>
      </c>
    </row>
    <row r="85" spans="1:21" x14ac:dyDescent="0.25">
      <c r="A85" s="4">
        <v>5</v>
      </c>
      <c r="B85" s="4">
        <f>B59-U69</f>
        <v>2.0320028387200253</v>
      </c>
      <c r="C85" s="4">
        <v>350</v>
      </c>
      <c r="D85" s="4">
        <v>0.5</v>
      </c>
      <c r="E85" s="4">
        <v>0.03</v>
      </c>
      <c r="F85">
        <f t="shared" si="9"/>
        <v>27.762624019429555</v>
      </c>
      <c r="G85">
        <f t="shared" si="10"/>
        <v>114.63286116455212</v>
      </c>
      <c r="H85">
        <f t="shared" si="11"/>
        <v>112.82746163559523</v>
      </c>
      <c r="J85">
        <v>4</v>
      </c>
      <c r="K85">
        <v>0</v>
      </c>
      <c r="L85">
        <f>-(H89)</f>
        <v>-12.424273547877448</v>
      </c>
      <c r="M85">
        <f>-H88</f>
        <v>-183.72818269478643</v>
      </c>
      <c r="N85">
        <f>(H88+H89+H92+H94+H101+H102)</f>
        <v>503.14637416983913</v>
      </c>
      <c r="O85">
        <f>-H94</f>
        <v>-12.443393554850083</v>
      </c>
      <c r="P85">
        <f>-H101</f>
        <v>-167.59684606923682</v>
      </c>
      <c r="Q85">
        <v>0</v>
      </c>
    </row>
    <row r="86" spans="1:21" x14ac:dyDescent="0.25">
      <c r="A86" s="4">
        <v>6</v>
      </c>
      <c r="B86" s="4">
        <f>B60-U69</f>
        <v>1.0320028387200255</v>
      </c>
      <c r="C86" s="4">
        <v>671</v>
      </c>
      <c r="D86" s="4">
        <v>0.5</v>
      </c>
      <c r="E86" s="4">
        <v>0.01</v>
      </c>
      <c r="F86">
        <f t="shared" si="9"/>
        <v>17.741638778130696</v>
      </c>
      <c r="G86">
        <f t="shared" si="10"/>
        <v>18.895375048540302</v>
      </c>
      <c r="H86">
        <f t="shared" si="11"/>
        <v>36.618843165152327</v>
      </c>
      <c r="J86">
        <v>5</v>
      </c>
      <c r="K86">
        <v>0</v>
      </c>
      <c r="L86">
        <v>0</v>
      </c>
      <c r="M86">
        <v>0</v>
      </c>
      <c r="N86">
        <f>-(H94)</f>
        <v>-12.443393554850083</v>
      </c>
      <c r="O86">
        <f>(H93+H94+H95)</f>
        <v>61.312404774970375</v>
      </c>
      <c r="P86">
        <v>0</v>
      </c>
      <c r="Q86">
        <f>-H95</f>
        <v>-6.6340863773361001</v>
      </c>
    </row>
    <row r="87" spans="1:21" x14ac:dyDescent="0.25">
      <c r="A87" s="4">
        <v>7</v>
      </c>
      <c r="B87" s="4">
        <f>B61-U69</f>
        <v>3.2002838720025448E-2</v>
      </c>
      <c r="C87" s="4">
        <v>400</v>
      </c>
      <c r="D87" s="4">
        <v>0.5</v>
      </c>
      <c r="E87" s="4">
        <v>0.02</v>
      </c>
      <c r="F87">
        <f t="shared" si="9"/>
        <v>21.1524754433749</v>
      </c>
      <c r="G87">
        <f t="shared" si="10"/>
        <v>2.1663977965629803E-2</v>
      </c>
      <c r="H87">
        <f t="shared" si="11"/>
        <v>1.3538785202872514</v>
      </c>
      <c r="J87">
        <v>6</v>
      </c>
      <c r="K87">
        <v>0</v>
      </c>
      <c r="L87">
        <v>0</v>
      </c>
      <c r="M87">
        <v>0</v>
      </c>
      <c r="N87">
        <f>-H101</f>
        <v>-167.59684606923682</v>
      </c>
      <c r="O87">
        <v>0</v>
      </c>
      <c r="P87">
        <f>(H98+H99+H100+H101)</f>
        <v>387.49327453189795</v>
      </c>
      <c r="Q87">
        <f>-H98</f>
        <v>-13.357522214439241</v>
      </c>
    </row>
    <row r="88" spans="1:21" x14ac:dyDescent="0.25">
      <c r="A88" s="4">
        <v>8</v>
      </c>
      <c r="B88" s="4">
        <f>B62+U69-U70</f>
        <v>1.781722070711709</v>
      </c>
      <c r="C88" s="4">
        <v>650</v>
      </c>
      <c r="D88" s="4">
        <v>0.5</v>
      </c>
      <c r="E88" s="4">
        <v>0.03</v>
      </c>
      <c r="F88">
        <f t="shared" si="9"/>
        <v>51.559158893226318</v>
      </c>
      <c r="G88">
        <f t="shared" si="10"/>
        <v>163.67627905952702</v>
      </c>
      <c r="H88">
        <f t="shared" si="11"/>
        <v>183.72818269478643</v>
      </c>
      <c r="J88">
        <v>7</v>
      </c>
      <c r="K88">
        <v>0</v>
      </c>
      <c r="L88">
        <v>0</v>
      </c>
      <c r="M88">
        <v>0</v>
      </c>
      <c r="N88">
        <v>0</v>
      </c>
      <c r="O88">
        <f>-H95</f>
        <v>-6.6340863773361001</v>
      </c>
      <c r="P88">
        <f>-H98</f>
        <v>-13.357522214439241</v>
      </c>
      <c r="Q88">
        <f>(H95+H96+H97+H98)</f>
        <v>25.502767170712104</v>
      </c>
    </row>
    <row r="89" spans="1:21" x14ac:dyDescent="0.25">
      <c r="A89" s="4">
        <v>9</v>
      </c>
      <c r="B89" s="4">
        <f>B63+U70-U68</f>
        <v>-0.89206417004724092</v>
      </c>
      <c r="C89" s="4">
        <v>1000</v>
      </c>
      <c r="D89" s="4">
        <v>0.75</v>
      </c>
      <c r="E89" s="4">
        <v>0.02</v>
      </c>
      <c r="F89">
        <f t="shared" si="9"/>
        <v>6.9637779237448232</v>
      </c>
      <c r="G89">
        <f t="shared" si="10"/>
        <v>-5.5416246354635925</v>
      </c>
      <c r="H89">
        <f t="shared" si="11"/>
        <v>12.424273547877448</v>
      </c>
    </row>
    <row r="90" spans="1:21" x14ac:dyDescent="0.25">
      <c r="A90" s="4">
        <v>10</v>
      </c>
      <c r="B90" s="4">
        <f>B64-U68</f>
        <v>3.9216607393844938</v>
      </c>
      <c r="C90" s="4">
        <v>1000</v>
      </c>
      <c r="D90" s="4">
        <v>1</v>
      </c>
      <c r="E90" s="4">
        <v>0.06</v>
      </c>
      <c r="F90">
        <f t="shared" si="9"/>
        <v>4.9576114320409923</v>
      </c>
      <c r="G90">
        <f t="shared" si="10"/>
        <v>76.245203059057559</v>
      </c>
      <c r="H90">
        <f t="shared" si="11"/>
        <v>38.884140228317797</v>
      </c>
      <c r="K90" t="s">
        <v>16</v>
      </c>
    </row>
    <row r="91" spans="1:21" x14ac:dyDescent="0.25">
      <c r="A91" s="4">
        <v>11</v>
      </c>
      <c r="B91" s="4">
        <f>B65+U68</f>
        <v>8.0783392606155076</v>
      </c>
      <c r="C91" s="4">
        <v>925</v>
      </c>
      <c r="D91" s="4">
        <v>1</v>
      </c>
      <c r="E91" s="4">
        <v>0.02</v>
      </c>
      <c r="F91">
        <f t="shared" si="9"/>
        <v>1.5285968582126392</v>
      </c>
      <c r="G91">
        <f t="shared" si="10"/>
        <v>99.755566347720332</v>
      </c>
      <c r="H91">
        <f t="shared" si="11"/>
        <v>24.69704802670536</v>
      </c>
      <c r="K91" t="s">
        <v>15</v>
      </c>
      <c r="T91" t="s">
        <v>17</v>
      </c>
      <c r="U91" t="s">
        <v>18</v>
      </c>
    </row>
    <row r="92" spans="1:21" x14ac:dyDescent="0.25">
      <c r="A92" s="4">
        <v>12</v>
      </c>
      <c r="B92" s="4">
        <f>B66+U70</f>
        <v>6.186275090568266</v>
      </c>
      <c r="C92" s="4">
        <v>800</v>
      </c>
      <c r="D92" s="4">
        <v>1</v>
      </c>
      <c r="E92" s="4">
        <v>0.05</v>
      </c>
      <c r="F92">
        <f t="shared" si="9"/>
        <v>3.3050742880273281</v>
      </c>
      <c r="G92">
        <f t="shared" si="10"/>
        <v>126.48519133766119</v>
      </c>
      <c r="H92">
        <f t="shared" si="11"/>
        <v>40.892197481002214</v>
      </c>
      <c r="K92">
        <v>1</v>
      </c>
      <c r="L92">
        <v>2</v>
      </c>
      <c r="M92">
        <v>3</v>
      </c>
      <c r="N92">
        <v>4</v>
      </c>
      <c r="O92">
        <v>5</v>
      </c>
      <c r="P92">
        <v>6</v>
      </c>
      <c r="Q92">
        <v>7</v>
      </c>
    </row>
    <row r="93" spans="1:21" x14ac:dyDescent="0.25">
      <c r="A93" s="4">
        <v>13</v>
      </c>
      <c r="B93" s="4">
        <f>B67+U71</f>
        <v>1.3248021505246732</v>
      </c>
      <c r="C93" s="4">
        <v>763</v>
      </c>
      <c r="D93" s="4">
        <v>0.75</v>
      </c>
      <c r="E93" s="4">
        <v>0.06</v>
      </c>
      <c r="F93">
        <f t="shared" si="9"/>
        <v>15.9400876674519</v>
      </c>
      <c r="G93">
        <f t="shared" si="10"/>
        <v>27.976459629484225</v>
      </c>
      <c r="H93">
        <f t="shared" si="11"/>
        <v>42.234924842784196</v>
      </c>
      <c r="J93">
        <v>1</v>
      </c>
      <c r="K93">
        <f t="array" ref="K93:Q99">MINVERSE(K82:Q88)</f>
        <v>8.2079133502001873E-3</v>
      </c>
      <c r="L93">
        <v>1.7546600685467723E-3</v>
      </c>
      <c r="M93">
        <v>1.4698868630035216E-3</v>
      </c>
      <c r="N93">
        <v>6.8504267989082492E-4</v>
      </c>
      <c r="O93">
        <v>1.6073757371853011E-4</v>
      </c>
      <c r="P93">
        <v>3.0320738164185874E-4</v>
      </c>
      <c r="Q93">
        <v>2.0062318138837392E-4</v>
      </c>
      <c r="T93">
        <f>-(G81+G82+G83-G84)</f>
        <v>-5.7121158788291382E-2</v>
      </c>
      <c r="U93">
        <f t="array" ref="U93:U99">MMULT(K93:Q99,T93:T99)</f>
        <v>-2.1754590073459071E-3</v>
      </c>
    </row>
    <row r="94" spans="1:21" x14ac:dyDescent="0.25">
      <c r="A94" s="4">
        <v>14</v>
      </c>
      <c r="B94" s="4">
        <f>B68+U70-U71</f>
        <v>3.8614729400435923</v>
      </c>
      <c r="C94" s="4">
        <v>650</v>
      </c>
      <c r="D94" s="4">
        <v>1</v>
      </c>
      <c r="E94" s="4">
        <v>0.03</v>
      </c>
      <c r="F94">
        <f t="shared" si="9"/>
        <v>1.6112237154133224</v>
      </c>
      <c r="G94">
        <f t="shared" si="10"/>
        <v>24.02491374718322</v>
      </c>
      <c r="H94">
        <f t="shared" si="11"/>
        <v>12.443393554850083</v>
      </c>
      <c r="J94">
        <v>2</v>
      </c>
      <c r="K94">
        <v>1.754660068546773E-3</v>
      </c>
      <c r="L94">
        <v>1.0912773211686443E-2</v>
      </c>
      <c r="M94">
        <v>4.9659208295269985E-4</v>
      </c>
      <c r="N94">
        <v>5.3238614555582329E-4</v>
      </c>
      <c r="O94">
        <v>1.2491843184375199E-4</v>
      </c>
      <c r="P94">
        <v>2.3563993011662966E-4</v>
      </c>
      <c r="Q94">
        <v>1.5591583617173354E-4</v>
      </c>
      <c r="T94">
        <f>-(G91-G89-G82-G90)</f>
        <v>3.0239278878809728E-3</v>
      </c>
      <c r="U94">
        <v>-1.4711674680908083E-3</v>
      </c>
    </row>
    <row r="95" spans="1:21" x14ac:dyDescent="0.25">
      <c r="A95" s="4">
        <v>15</v>
      </c>
      <c r="B95" s="4">
        <f>B69-U71+U73</f>
        <v>1.190820279232959</v>
      </c>
      <c r="C95" s="4">
        <v>400</v>
      </c>
      <c r="D95" s="4">
        <v>0.75</v>
      </c>
      <c r="E95" s="4">
        <v>0.02</v>
      </c>
      <c r="F95">
        <f t="shared" si="9"/>
        <v>2.7855111694979291</v>
      </c>
      <c r="G95">
        <f t="shared" si="10"/>
        <v>3.9500022961574719</v>
      </c>
      <c r="H95">
        <f t="shared" si="11"/>
        <v>6.6340863773361001</v>
      </c>
      <c r="J95">
        <v>3</v>
      </c>
      <c r="K95">
        <v>1.4698868630035216E-3</v>
      </c>
      <c r="L95">
        <v>4.9659208295269963E-4</v>
      </c>
      <c r="M95">
        <v>3.4964136865091276E-3</v>
      </c>
      <c r="N95">
        <v>1.5222741343397662E-3</v>
      </c>
      <c r="O95">
        <v>3.5718453473182932E-4</v>
      </c>
      <c r="P95">
        <v>6.7377517921634775E-4</v>
      </c>
      <c r="Q95">
        <v>4.4581671878480465E-4</v>
      </c>
      <c r="T95">
        <f>-(G88-G87-G86-G85-G83)</f>
        <v>0.11383410224469515</v>
      </c>
      <c r="U95">
        <v>-3.8604259902508126E-3</v>
      </c>
    </row>
    <row r="96" spans="1:21" x14ac:dyDescent="0.25">
      <c r="A96" s="4">
        <v>16</v>
      </c>
      <c r="B96" s="4">
        <f>B70+U73</f>
        <v>1.5156224297576322</v>
      </c>
      <c r="C96" s="4">
        <v>125</v>
      </c>
      <c r="D96" s="4">
        <v>0.75</v>
      </c>
      <c r="E96" s="4">
        <v>0.02</v>
      </c>
      <c r="F96">
        <f t="shared" si="9"/>
        <v>0.8704722404681029</v>
      </c>
      <c r="G96">
        <f t="shared" si="10"/>
        <v>1.9995716630774651</v>
      </c>
      <c r="H96">
        <f t="shared" si="11"/>
        <v>2.6386145042696718</v>
      </c>
      <c r="J96">
        <v>4</v>
      </c>
      <c r="K96">
        <v>6.8504267989082481E-4</v>
      </c>
      <c r="L96">
        <v>5.3238614555582307E-4</v>
      </c>
      <c r="M96">
        <v>1.5222741343397662E-3</v>
      </c>
      <c r="N96">
        <v>3.0191522469417242E-3</v>
      </c>
      <c r="O96">
        <v>7.0841017808934462E-4</v>
      </c>
      <c r="P96">
        <v>1.3363098014845243E-3</v>
      </c>
      <c r="Q96">
        <v>8.8419589998952827E-4</v>
      </c>
      <c r="T96">
        <f>-(G89+G92+G94+G101-G102-G88)</f>
        <v>-1.606834076830097</v>
      </c>
      <c r="U96">
        <v>-8.1465204537724215E-3</v>
      </c>
    </row>
    <row r="97" spans="1:21" x14ac:dyDescent="0.25">
      <c r="A97" s="4">
        <v>17</v>
      </c>
      <c r="B97" s="4">
        <f>B71-U73</f>
        <v>-0.51562242975763228</v>
      </c>
      <c r="C97" s="4">
        <v>400</v>
      </c>
      <c r="D97" s="4">
        <v>0.75</v>
      </c>
      <c r="E97" s="4">
        <v>0.02</v>
      </c>
      <c r="F97">
        <f t="shared" si="9"/>
        <v>2.7855111694979291</v>
      </c>
      <c r="G97">
        <f t="shared" si="10"/>
        <v>-0.74057407768286776</v>
      </c>
      <c r="H97">
        <f t="shared" si="11"/>
        <v>2.8725440746670921</v>
      </c>
      <c r="J97">
        <v>5</v>
      </c>
      <c r="K97">
        <v>1.6073757371853008E-4</v>
      </c>
      <c r="L97">
        <v>1.2491843184375199E-4</v>
      </c>
      <c r="M97">
        <v>3.5718453473182932E-4</v>
      </c>
      <c r="N97">
        <v>7.0841017808934484E-4</v>
      </c>
      <c r="O97">
        <v>1.6957440188466698E-2</v>
      </c>
      <c r="P97">
        <v>4.668884062952785E-4</v>
      </c>
      <c r="Q97">
        <v>4.6557141981011388E-3</v>
      </c>
      <c r="T97">
        <f>-(G93-G94-G95)</f>
        <v>-1.5435861435331155E-3</v>
      </c>
      <c r="U97">
        <v>-2.0791395534462053E-3</v>
      </c>
    </row>
    <row r="98" spans="1:21" x14ac:dyDescent="0.25">
      <c r="A98" s="4">
        <v>18</v>
      </c>
      <c r="B98" s="4">
        <f>B72+U72-U73</f>
        <v>1.0103798773016259</v>
      </c>
      <c r="C98" s="4">
        <v>125</v>
      </c>
      <c r="D98" s="4">
        <v>0.5</v>
      </c>
      <c r="E98" s="4">
        <v>0.02</v>
      </c>
      <c r="F98">
        <f t="shared" si="9"/>
        <v>6.6101485760546561</v>
      </c>
      <c r="G98">
        <f t="shared" si="10"/>
        <v>6.7480858280394314</v>
      </c>
      <c r="H98">
        <f t="shared" si="11"/>
        <v>13.357522214439241</v>
      </c>
      <c r="J98">
        <v>6</v>
      </c>
      <c r="K98">
        <v>3.0320738164185863E-4</v>
      </c>
      <c r="L98">
        <v>2.3563993011662955E-4</v>
      </c>
      <c r="M98">
        <v>6.7377517921634754E-4</v>
      </c>
      <c r="N98">
        <v>1.3363098014845241E-3</v>
      </c>
      <c r="O98">
        <v>4.6688840629527856E-4</v>
      </c>
      <c r="P98">
        <v>3.2210069800655402E-3</v>
      </c>
      <c r="Q98">
        <v>1.8085116017526315E-3</v>
      </c>
      <c r="T98">
        <f>-(G98-G99-G100-G101)</f>
        <v>-2.6050432142914488</v>
      </c>
      <c r="U98">
        <v>-1.0373938424079191E-2</v>
      </c>
    </row>
    <row r="99" spans="1:21" x14ac:dyDescent="0.25">
      <c r="A99" s="4">
        <v>19</v>
      </c>
      <c r="B99" s="4">
        <f>B73-U72</f>
        <v>-0.5260023070592581</v>
      </c>
      <c r="C99" s="4">
        <v>800</v>
      </c>
      <c r="D99" s="4">
        <v>0.5</v>
      </c>
      <c r="E99" s="4">
        <v>0.09</v>
      </c>
      <c r="F99">
        <f t="shared" si="9"/>
        <v>190.3722789903741</v>
      </c>
      <c r="G99">
        <f t="shared" si="10"/>
        <v>-52.671902701489429</v>
      </c>
      <c r="H99">
        <f t="shared" si="11"/>
        <v>200.27251589813102</v>
      </c>
      <c r="J99">
        <v>7</v>
      </c>
      <c r="K99">
        <v>2.0062318138837389E-4</v>
      </c>
      <c r="L99">
        <v>1.5591583617173351E-4</v>
      </c>
      <c r="M99">
        <v>4.458167187848046E-4</v>
      </c>
      <c r="N99">
        <v>8.8419589998952827E-4</v>
      </c>
      <c r="O99">
        <v>4.6557141981011388E-3</v>
      </c>
      <c r="P99">
        <v>1.8085116017526315E-3</v>
      </c>
      <c r="Q99">
        <v>4.1369771247627918E-2</v>
      </c>
      <c r="T99">
        <f>-(G95+G96-G97-G98)</f>
        <v>5.793779112162678E-2</v>
      </c>
      <c r="U99">
        <v>-3.7025595138465658E-3</v>
      </c>
    </row>
    <row r="100" spans="1:21" x14ac:dyDescent="0.25">
      <c r="A100" s="4">
        <v>20</v>
      </c>
      <c r="B100" s="4">
        <f>B74-U72</f>
        <v>0.4739976929407419</v>
      </c>
      <c r="C100" s="4">
        <v>125</v>
      </c>
      <c r="D100" s="4">
        <v>0.5</v>
      </c>
      <c r="E100" s="4">
        <v>0.02</v>
      </c>
      <c r="F100">
        <f t="shared" si="9"/>
        <v>6.6101485760546561</v>
      </c>
      <c r="G100">
        <f t="shared" si="10"/>
        <v>1.4851272845046011</v>
      </c>
      <c r="H100">
        <f t="shared" si="11"/>
        <v>6.266390350090874</v>
      </c>
    </row>
    <row r="101" spans="1:21" x14ac:dyDescent="0.25">
      <c r="A101" s="4">
        <v>21</v>
      </c>
      <c r="B101" s="4">
        <f>B75-U72+U70</f>
        <v>0.66027278350900731</v>
      </c>
      <c r="C101" s="4">
        <v>800</v>
      </c>
      <c r="D101" s="4">
        <v>0.5</v>
      </c>
      <c r="E101" s="4">
        <v>0.06</v>
      </c>
      <c r="F101">
        <f t="shared" si="9"/>
        <v>126.91485266024939</v>
      </c>
      <c r="G101">
        <f t="shared" si="10"/>
        <v>55.32981803073281</v>
      </c>
      <c r="H101">
        <f t="shared" si="11"/>
        <v>167.59684606923682</v>
      </c>
    </row>
    <row r="102" spans="1:21" x14ac:dyDescent="0.25">
      <c r="A102" s="4">
        <v>22</v>
      </c>
      <c r="B102" s="4">
        <f>B76-U70</f>
        <v>0.81372490943173459</v>
      </c>
      <c r="C102" s="4">
        <v>1000</v>
      </c>
      <c r="D102" s="4">
        <v>0.5</v>
      </c>
      <c r="E102" s="4">
        <v>0.02</v>
      </c>
      <c r="F102">
        <f t="shared" si="9"/>
        <v>52.881188608437249</v>
      </c>
      <c r="G102">
        <f t="shared" si="10"/>
        <v>35.015185343756507</v>
      </c>
      <c r="H102">
        <f t="shared" si="11"/>
        <v>86.061480822086153</v>
      </c>
    </row>
    <row r="105" spans="1:21" x14ac:dyDescent="0.25">
      <c r="A105" s="1" t="s">
        <v>0</v>
      </c>
      <c r="B105" s="2" t="s">
        <v>1</v>
      </c>
      <c r="C105" s="3" t="s">
        <v>2</v>
      </c>
      <c r="D105" s="3" t="s">
        <v>3</v>
      </c>
      <c r="E105" s="3" t="s">
        <v>7</v>
      </c>
      <c r="F105" s="7" t="s">
        <v>9</v>
      </c>
      <c r="G105" s="7" t="s">
        <v>11</v>
      </c>
      <c r="H105" s="7" t="s">
        <v>13</v>
      </c>
      <c r="K105" s="8" t="s">
        <v>14</v>
      </c>
    </row>
    <row r="106" spans="1:21" x14ac:dyDescent="0.25">
      <c r="A106" s="4" t="s">
        <v>4</v>
      </c>
      <c r="B106" s="5" t="s">
        <v>5</v>
      </c>
      <c r="C106" s="6" t="s">
        <v>6</v>
      </c>
      <c r="D106" s="6" t="s">
        <v>6</v>
      </c>
      <c r="E106" s="6" t="s">
        <v>8</v>
      </c>
      <c r="F106" s="7" t="s">
        <v>10</v>
      </c>
      <c r="G106" s="7" t="s">
        <v>12</v>
      </c>
      <c r="H106" s="7" t="s">
        <v>10</v>
      </c>
      <c r="K106" s="8" t="s">
        <v>15</v>
      </c>
    </row>
    <row r="107" spans="1:21" x14ac:dyDescent="0.25">
      <c r="A107" s="4">
        <v>1</v>
      </c>
      <c r="B107" s="4">
        <f>B81+U93</f>
        <v>7.9695387541869805E-2</v>
      </c>
      <c r="C107" s="4">
        <v>1000</v>
      </c>
      <c r="D107" s="4">
        <v>1</v>
      </c>
      <c r="E107" s="4">
        <v>0.02</v>
      </c>
      <c r="F107">
        <f>(8*E107*C107/(PI()*PI()*9.81*(D107^5)))</f>
        <v>1.652537144013664</v>
      </c>
      <c r="G107">
        <f>(F107*B107*ABS(B107))</f>
        <v>1.0495849714288477E-2</v>
      </c>
      <c r="H107">
        <f>ABS(2*G107/B107)</f>
        <v>0.26339917623900733</v>
      </c>
      <c r="K107">
        <v>1</v>
      </c>
      <c r="L107">
        <v>2</v>
      </c>
      <c r="M107">
        <v>3</v>
      </c>
      <c r="N107">
        <v>4</v>
      </c>
      <c r="O107">
        <v>5</v>
      </c>
      <c r="P107">
        <v>6</v>
      </c>
      <c r="Q107">
        <v>7</v>
      </c>
    </row>
    <row r="108" spans="1:21" x14ac:dyDescent="0.25">
      <c r="A108" s="4">
        <v>2</v>
      </c>
      <c r="B108" s="4">
        <f>B82+U93-U94</f>
        <v>3.0028272943944545</v>
      </c>
      <c r="C108" s="4">
        <v>925</v>
      </c>
      <c r="D108" s="4">
        <v>0.75</v>
      </c>
      <c r="E108" s="4">
        <v>0.01</v>
      </c>
      <c r="F108">
        <f t="shared" ref="F108:F128" si="12">(8*E108*C108/(PI()*PI()*9.81*(D108^5)))</f>
        <v>3.2207472897319809</v>
      </c>
      <c r="G108">
        <f t="shared" ref="G108:G128" si="13">(F108*B108*ABS(B108))</f>
        <v>29.041387357482009</v>
      </c>
      <c r="H108">
        <f t="shared" ref="H108:H128" si="14">ABS(2*G108/B108)</f>
        <v>19.342695739908311</v>
      </c>
      <c r="J108">
        <v>1</v>
      </c>
      <c r="K108">
        <f>(H107+H108+H109+H110)</f>
        <v>135.83377268286296</v>
      </c>
      <c r="L108">
        <f>-(H108)</f>
        <v>-19.342695739908311</v>
      </c>
      <c r="M108">
        <f>-(H109)</f>
        <v>-54.379519006372163</v>
      </c>
      <c r="N108">
        <v>0</v>
      </c>
      <c r="O108">
        <v>0</v>
      </c>
      <c r="P108">
        <v>0</v>
      </c>
      <c r="Q108">
        <v>0</v>
      </c>
    </row>
    <row r="109" spans="1:21" x14ac:dyDescent="0.25">
      <c r="A109" s="4">
        <v>3</v>
      </c>
      <c r="B109" s="4">
        <f>B83+U93-U95</f>
        <v>1.1155586522521461</v>
      </c>
      <c r="C109" s="4">
        <v>1000</v>
      </c>
      <c r="D109" s="4">
        <v>0.75</v>
      </c>
      <c r="E109" s="4">
        <v>7.0000000000000007E-2</v>
      </c>
      <c r="F109">
        <f t="shared" si="12"/>
        <v>24.373222733106882</v>
      </c>
      <c r="G109">
        <f t="shared" si="13"/>
        <v>30.331771466434247</v>
      </c>
      <c r="H109">
        <f t="shared" si="14"/>
        <v>54.379519006372163</v>
      </c>
      <c r="J109">
        <v>2</v>
      </c>
      <c r="K109">
        <f>-(H108)</f>
        <v>-19.342695739908311</v>
      </c>
      <c r="L109">
        <f>(H108+H115+H116+H117)</f>
        <v>95.451218203695944</v>
      </c>
      <c r="M109">
        <v>0</v>
      </c>
      <c r="N109">
        <f>-(H115)</f>
        <v>-12.517244899387235</v>
      </c>
      <c r="O109">
        <v>0</v>
      </c>
      <c r="P109">
        <v>0</v>
      </c>
      <c r="Q109">
        <v>0</v>
      </c>
    </row>
    <row r="110" spans="1:21" x14ac:dyDescent="0.25">
      <c r="A110" s="4">
        <v>4</v>
      </c>
      <c r="B110" s="4">
        <f>B84-U93</f>
        <v>1.9203046124581302</v>
      </c>
      <c r="C110" s="4">
        <v>925</v>
      </c>
      <c r="D110" s="4">
        <v>0.75</v>
      </c>
      <c r="E110" s="4">
        <v>0.05</v>
      </c>
      <c r="F110">
        <f t="shared" si="12"/>
        <v>16.103736448659905</v>
      </c>
      <c r="G110">
        <f t="shared" si="13"/>
        <v>59.383652269765122</v>
      </c>
      <c r="H110">
        <f t="shared" si="14"/>
        <v>61.848158760343452</v>
      </c>
      <c r="J110">
        <v>3</v>
      </c>
      <c r="K110">
        <f>-H109</f>
        <v>-54.379519006372163</v>
      </c>
      <c r="L110">
        <v>0</v>
      </c>
      <c r="M110">
        <f>(H109+H111+H112+H113+H114)</f>
        <v>389.86450668260687</v>
      </c>
      <c r="N110">
        <f>-H114</f>
        <v>-184.17015754573862</v>
      </c>
      <c r="O110">
        <v>0</v>
      </c>
      <c r="P110">
        <v>0</v>
      </c>
      <c r="Q110">
        <v>0</v>
      </c>
    </row>
    <row r="111" spans="1:21" x14ac:dyDescent="0.25">
      <c r="A111" s="4">
        <v>5</v>
      </c>
      <c r="B111" s="4">
        <f>B85-U95</f>
        <v>2.0358632647102759</v>
      </c>
      <c r="C111" s="4">
        <v>350</v>
      </c>
      <c r="D111" s="4">
        <v>0.5</v>
      </c>
      <c r="E111" s="4">
        <v>0.03</v>
      </c>
      <c r="F111">
        <f t="shared" si="12"/>
        <v>27.762624019429555</v>
      </c>
      <c r="G111">
        <f t="shared" si="13"/>
        <v>115.06883697316347</v>
      </c>
      <c r="H111">
        <f t="shared" si="14"/>
        <v>113.04181274623956</v>
      </c>
      <c r="J111">
        <v>4</v>
      </c>
      <c r="K111">
        <v>0</v>
      </c>
      <c r="L111">
        <f>-(H115)</f>
        <v>-12.517244899387235</v>
      </c>
      <c r="M111">
        <f>-H114</f>
        <v>-184.17015754573862</v>
      </c>
      <c r="N111">
        <f>(H114+H115+H118+H120+H127+H128)</f>
        <v>505.03489906199508</v>
      </c>
      <c r="O111">
        <f>-H120</f>
        <v>-12.423841738855982</v>
      </c>
      <c r="P111">
        <f>-H127</f>
        <v>-168.16223091626537</v>
      </c>
      <c r="Q111">
        <v>0</v>
      </c>
    </row>
    <row r="112" spans="1:21" x14ac:dyDescent="0.25">
      <c r="A112" s="4">
        <v>6</v>
      </c>
      <c r="B112" s="4">
        <f>B86-U95</f>
        <v>1.0358632647102763</v>
      </c>
      <c r="C112" s="4">
        <v>671</v>
      </c>
      <c r="D112" s="4">
        <v>0.5</v>
      </c>
      <c r="E112" s="4">
        <v>0.01</v>
      </c>
      <c r="F112">
        <f t="shared" si="12"/>
        <v>17.741638778130696</v>
      </c>
      <c r="G112">
        <f t="shared" si="13"/>
        <v>19.037003784098282</v>
      </c>
      <c r="H112">
        <f t="shared" si="14"/>
        <v>36.755823732049805</v>
      </c>
      <c r="J112">
        <v>5</v>
      </c>
      <c r="K112">
        <v>0</v>
      </c>
      <c r="L112">
        <v>0</v>
      </c>
      <c r="M112">
        <v>0</v>
      </c>
      <c r="N112">
        <f>-(H120)</f>
        <v>-12.423841738855982</v>
      </c>
      <c r="O112">
        <f>(H119+H120+H121)</f>
        <v>61.217525516601725</v>
      </c>
      <c r="P112">
        <v>0</v>
      </c>
      <c r="Q112">
        <f>-H121</f>
        <v>-6.6250422684711392</v>
      </c>
    </row>
    <row r="113" spans="1:21" x14ac:dyDescent="0.25">
      <c r="A113" s="4">
        <v>7</v>
      </c>
      <c r="B113" s="4">
        <f>B87-U95</f>
        <v>3.586326471027626E-2</v>
      </c>
      <c r="C113" s="4">
        <v>400</v>
      </c>
      <c r="D113" s="4">
        <v>0.5</v>
      </c>
      <c r="E113" s="4">
        <v>0.02</v>
      </c>
      <c r="F113">
        <f t="shared" si="12"/>
        <v>21.1524754433749</v>
      </c>
      <c r="G113">
        <f t="shared" si="13"/>
        <v>2.7205758782920645E-2</v>
      </c>
      <c r="H113">
        <f t="shared" si="14"/>
        <v>1.5171936522067444</v>
      </c>
      <c r="J113">
        <v>6</v>
      </c>
      <c r="K113">
        <v>0</v>
      </c>
      <c r="L113">
        <v>0</v>
      </c>
      <c r="M113">
        <v>0</v>
      </c>
      <c r="N113">
        <f>-H127</f>
        <v>-168.16223091626537</v>
      </c>
      <c r="O113">
        <v>0</v>
      </c>
      <c r="P113">
        <f>(H124+H125+H126+H127)</f>
        <v>384.15778771612736</v>
      </c>
      <c r="Q113">
        <f>-H124</f>
        <v>-13.269324602831649</v>
      </c>
    </row>
    <row r="114" spans="1:21" x14ac:dyDescent="0.25">
      <c r="A114" s="4">
        <v>8</v>
      </c>
      <c r="B114" s="4">
        <f>B88+U95-U96</f>
        <v>1.7860081651752306</v>
      </c>
      <c r="C114" s="4">
        <v>650</v>
      </c>
      <c r="D114" s="4">
        <v>0.5</v>
      </c>
      <c r="E114" s="4">
        <v>0.03</v>
      </c>
      <c r="F114">
        <f t="shared" si="12"/>
        <v>51.559158893226318</v>
      </c>
      <c r="G114">
        <f t="shared" si="13"/>
        <v>164.46470257914891</v>
      </c>
      <c r="H114">
        <f t="shared" si="14"/>
        <v>184.17015754573862</v>
      </c>
      <c r="J114">
        <v>7</v>
      </c>
      <c r="K114">
        <v>0</v>
      </c>
      <c r="L114">
        <v>0</v>
      </c>
      <c r="M114">
        <v>0</v>
      </c>
      <c r="N114">
        <v>0</v>
      </c>
      <c r="O114">
        <f>-H121</f>
        <v>-6.6250422684711392</v>
      </c>
      <c r="P114">
        <f>-H124</f>
        <v>-13.269324602831649</v>
      </c>
      <c r="Q114">
        <f>(H121+H122+H123+H124)</f>
        <v>25.378452457925484</v>
      </c>
    </row>
    <row r="115" spans="1:21" x14ac:dyDescent="0.25">
      <c r="A115" s="4">
        <v>9</v>
      </c>
      <c r="B115" s="4">
        <f>B89+U96-U94</f>
        <v>-0.89873952303292248</v>
      </c>
      <c r="C115" s="4">
        <v>1000</v>
      </c>
      <c r="D115" s="4">
        <v>0.75</v>
      </c>
      <c r="E115" s="4">
        <v>0.02</v>
      </c>
      <c r="F115">
        <f t="shared" si="12"/>
        <v>6.9637779237448232</v>
      </c>
      <c r="G115">
        <f t="shared" si="13"/>
        <v>-5.6248713552807823</v>
      </c>
      <c r="H115">
        <f t="shared" si="14"/>
        <v>12.517244899387235</v>
      </c>
    </row>
    <row r="116" spans="1:21" x14ac:dyDescent="0.25">
      <c r="A116" s="4">
        <v>10</v>
      </c>
      <c r="B116" s="4">
        <f>B90-U94</f>
        <v>3.9231319068525847</v>
      </c>
      <c r="C116" s="4">
        <v>1000</v>
      </c>
      <c r="D116" s="4">
        <v>1</v>
      </c>
      <c r="E116" s="4">
        <v>0.06</v>
      </c>
      <c r="F116">
        <f t="shared" si="12"/>
        <v>4.9576114320409923</v>
      </c>
      <c r="G116">
        <f t="shared" si="13"/>
        <v>76.302418871111726</v>
      </c>
      <c r="H116">
        <f t="shared" si="14"/>
        <v>38.8987271816343</v>
      </c>
      <c r="K116" t="s">
        <v>16</v>
      </c>
    </row>
    <row r="117" spans="1:21" x14ac:dyDescent="0.25">
      <c r="A117" s="4">
        <v>11</v>
      </c>
      <c r="B117" s="4">
        <f>B91+U94</f>
        <v>8.0768680931474162</v>
      </c>
      <c r="C117" s="4">
        <v>925</v>
      </c>
      <c r="D117" s="4">
        <v>1</v>
      </c>
      <c r="E117" s="4">
        <v>0.02</v>
      </c>
      <c r="F117">
        <f t="shared" si="12"/>
        <v>1.5285968582126392</v>
      </c>
      <c r="G117">
        <f t="shared" si="13"/>
        <v>99.719236162499271</v>
      </c>
      <c r="H117">
        <f t="shared" si="14"/>
        <v>24.6925503827661</v>
      </c>
      <c r="K117" t="s">
        <v>15</v>
      </c>
      <c r="T117" t="s">
        <v>17</v>
      </c>
      <c r="U117" t="s">
        <v>18</v>
      </c>
    </row>
    <row r="118" spans="1:21" x14ac:dyDescent="0.25">
      <c r="A118" s="4">
        <v>12</v>
      </c>
      <c r="B118" s="4">
        <f>B92+U96</f>
        <v>6.1781285701144935</v>
      </c>
      <c r="C118" s="4">
        <v>800</v>
      </c>
      <c r="D118" s="4">
        <v>1</v>
      </c>
      <c r="E118" s="4">
        <v>0.05</v>
      </c>
      <c r="F118">
        <f t="shared" si="12"/>
        <v>3.3050742880273281</v>
      </c>
      <c r="G118">
        <f t="shared" si="13"/>
        <v>126.15228155836684</v>
      </c>
      <c r="H118">
        <f t="shared" si="14"/>
        <v>40.83834777042491</v>
      </c>
      <c r="K118">
        <v>1</v>
      </c>
      <c r="L118">
        <v>2</v>
      </c>
      <c r="M118">
        <v>3</v>
      </c>
      <c r="N118">
        <v>4</v>
      </c>
      <c r="O118">
        <v>5</v>
      </c>
      <c r="P118">
        <v>6</v>
      </c>
      <c r="Q118">
        <v>7</v>
      </c>
    </row>
    <row r="119" spans="1:21" x14ac:dyDescent="0.25">
      <c r="A119" s="4">
        <v>13</v>
      </c>
      <c r="B119" s="4">
        <f>B93+U97</f>
        <v>1.3227230109712269</v>
      </c>
      <c r="C119" s="4">
        <v>763</v>
      </c>
      <c r="D119" s="4">
        <v>0.75</v>
      </c>
      <c r="E119" s="4">
        <v>0.06</v>
      </c>
      <c r="F119">
        <f t="shared" si="12"/>
        <v>15.9400876674519</v>
      </c>
      <c r="G119">
        <f t="shared" si="13"/>
        <v>27.888716232856982</v>
      </c>
      <c r="H119">
        <f t="shared" si="14"/>
        <v>42.1686415092746</v>
      </c>
      <c r="J119">
        <v>1</v>
      </c>
      <c r="K119">
        <f t="array" ref="K119:Q125">MINVERSE(K108:Q114)</f>
        <v>8.1985305917620776E-3</v>
      </c>
      <c r="L119">
        <v>1.7511320743575449E-3</v>
      </c>
      <c r="M119">
        <v>1.466833971276366E-3</v>
      </c>
      <c r="N119">
        <v>6.8433645351364538E-4</v>
      </c>
      <c r="O119">
        <v>1.6077110218252076E-4</v>
      </c>
      <c r="P119">
        <v>3.0654924179356367E-4</v>
      </c>
      <c r="Q119">
        <v>2.0225097460643926E-4</v>
      </c>
      <c r="T119">
        <f>-(G107+G108+G109-G110)</f>
        <v>-2.4038654231617329E-6</v>
      </c>
      <c r="U119">
        <f t="array" ref="U119:U125">MMULT(K119:Q125,T119:T125)</f>
        <v>-3.6494400337930884E-6</v>
      </c>
    </row>
    <row r="120" spans="1:21" x14ac:dyDescent="0.25">
      <c r="A120" s="4">
        <v>14</v>
      </c>
      <c r="B120" s="4">
        <f>B94+U96-U97</f>
        <v>3.8554055591432661</v>
      </c>
      <c r="C120" s="4">
        <v>650</v>
      </c>
      <c r="D120" s="4">
        <v>1</v>
      </c>
      <c r="E120" s="4">
        <v>0.03</v>
      </c>
      <c r="F120">
        <f t="shared" si="12"/>
        <v>1.6112237154133224</v>
      </c>
      <c r="G120">
        <f t="shared" si="13"/>
        <v>23.949474252950747</v>
      </c>
      <c r="H120">
        <f t="shared" si="14"/>
        <v>12.423841738855982</v>
      </c>
      <c r="J120">
        <v>2</v>
      </c>
      <c r="K120">
        <v>1.7511320743575452E-3</v>
      </c>
      <c r="L120">
        <v>1.090143872937757E-2</v>
      </c>
      <c r="M120">
        <v>4.9650427494929146E-4</v>
      </c>
      <c r="N120">
        <v>5.3398267998056763E-4</v>
      </c>
      <c r="O120">
        <v>1.2544850353370855E-4</v>
      </c>
      <c r="P120">
        <v>2.3919810911501329E-4</v>
      </c>
      <c r="Q120">
        <v>1.5781494160441468E-4</v>
      </c>
      <c r="T120">
        <f>-(G117-G115-G108-G116)</f>
        <v>-3.0128918632499335E-4</v>
      </c>
      <c r="U120">
        <v>-5.7840556483810431E-6</v>
      </c>
    </row>
    <row r="121" spans="1:21" x14ac:dyDescent="0.25">
      <c r="A121" s="4">
        <v>15</v>
      </c>
      <c r="B121" s="4">
        <f>B95-U97+U99</f>
        <v>1.1891968592725588</v>
      </c>
      <c r="C121" s="4">
        <v>400</v>
      </c>
      <c r="D121" s="4">
        <v>0.75</v>
      </c>
      <c r="E121" s="4">
        <v>0.02</v>
      </c>
      <c r="F121">
        <f t="shared" si="12"/>
        <v>2.7855111694979291</v>
      </c>
      <c r="G121">
        <f t="shared" si="13"/>
        <v>3.9392397291069137</v>
      </c>
      <c r="H121">
        <f t="shared" si="14"/>
        <v>6.6250422684711392</v>
      </c>
      <c r="J121">
        <v>3</v>
      </c>
      <c r="K121">
        <v>1.4668339712763663E-3</v>
      </c>
      <c r="L121">
        <v>4.9650427494929146E-4</v>
      </c>
      <c r="M121">
        <v>3.4873765814612116E-3</v>
      </c>
      <c r="N121">
        <v>1.5194569438218447E-3</v>
      </c>
      <c r="O121">
        <v>3.5696588472361945E-4</v>
      </c>
      <c r="P121">
        <v>6.806423531510212E-4</v>
      </c>
      <c r="Q121">
        <v>4.4906514358928869E-4</v>
      </c>
      <c r="T121">
        <f>-(G114-G113-G112-G111-G109)</f>
        <v>1.15403330013919E-4</v>
      </c>
      <c r="U121">
        <v>-7.0142973120597009E-6</v>
      </c>
    </row>
    <row r="122" spans="1:21" x14ac:dyDescent="0.25">
      <c r="A122" s="4">
        <v>16</v>
      </c>
      <c r="B122" s="4">
        <f>B96+U99</f>
        <v>1.5119198702437857</v>
      </c>
      <c r="C122" s="4">
        <v>125</v>
      </c>
      <c r="D122" s="4">
        <v>0.75</v>
      </c>
      <c r="E122" s="4">
        <v>0.02</v>
      </c>
      <c r="F122">
        <f t="shared" si="12"/>
        <v>0.8704722404681029</v>
      </c>
      <c r="G122">
        <f t="shared" si="13"/>
        <v>1.9898139690990773</v>
      </c>
      <c r="H122">
        <f t="shared" si="14"/>
        <v>2.632168553718703</v>
      </c>
      <c r="J122">
        <v>4</v>
      </c>
      <c r="K122">
        <v>6.8433645351364538E-4</v>
      </c>
      <c r="L122">
        <v>5.3398267998056763E-4</v>
      </c>
      <c r="M122">
        <v>1.5194569438218447E-3</v>
      </c>
      <c r="N122">
        <v>3.0144321536462303E-3</v>
      </c>
      <c r="O122">
        <v>7.0818027785578253E-4</v>
      </c>
      <c r="P122">
        <v>1.3503180875340665E-3</v>
      </c>
      <c r="Q122">
        <v>8.9089487755569514E-4</v>
      </c>
      <c r="T122">
        <f>-(G115+G118+G120+G127-G128-G114)</f>
        <v>3.8586511984988192E-3</v>
      </c>
      <c r="U122">
        <v>-1.4397414504933706E-5</v>
      </c>
    </row>
    <row r="123" spans="1:21" x14ac:dyDescent="0.25">
      <c r="A123" s="4">
        <v>17</v>
      </c>
      <c r="B123" s="4">
        <f>B97-U99</f>
        <v>-0.51191987024378571</v>
      </c>
      <c r="C123" s="4">
        <v>400</v>
      </c>
      <c r="D123" s="4">
        <v>0.75</v>
      </c>
      <c r="E123" s="4">
        <v>0.02</v>
      </c>
      <c r="F123">
        <f t="shared" si="12"/>
        <v>2.7855111694979291</v>
      </c>
      <c r="G123">
        <f t="shared" si="13"/>
        <v>-0.72997649871512682</v>
      </c>
      <c r="H123">
        <f t="shared" si="14"/>
        <v>2.8519170329039913</v>
      </c>
      <c r="J123">
        <v>5</v>
      </c>
      <c r="K123">
        <v>1.6077110218252076E-4</v>
      </c>
      <c r="L123">
        <v>1.2544850353370855E-4</v>
      </c>
      <c r="M123">
        <v>3.5696588472361945E-4</v>
      </c>
      <c r="N123">
        <v>7.0818027785578242E-4</v>
      </c>
      <c r="O123">
        <v>1.6985462414098471E-2</v>
      </c>
      <c r="P123">
        <v>4.7167740906722605E-4</v>
      </c>
      <c r="Q123">
        <v>4.6806733897034464E-3</v>
      </c>
      <c r="T123">
        <f>-(G119-G120-G121)</f>
        <v>-2.2507993215903355E-6</v>
      </c>
      <c r="U123">
        <v>-5.364262023885653E-6</v>
      </c>
    </row>
    <row r="124" spans="1:21" x14ac:dyDescent="0.25">
      <c r="A124" s="4">
        <v>18</v>
      </c>
      <c r="B124" s="4">
        <f>B98+U98-U99</f>
        <v>1.0037084983913931</v>
      </c>
      <c r="C124" s="4">
        <v>125</v>
      </c>
      <c r="D124" s="4">
        <v>0.5</v>
      </c>
      <c r="E124" s="4">
        <v>0.02</v>
      </c>
      <c r="F124">
        <f t="shared" si="12"/>
        <v>6.6101485760546561</v>
      </c>
      <c r="G124">
        <f t="shared" si="13"/>
        <v>6.659266935888061</v>
      </c>
      <c r="H124">
        <f t="shared" si="14"/>
        <v>13.269324602831649</v>
      </c>
      <c r="J124">
        <v>6</v>
      </c>
      <c r="K124">
        <v>3.0654924179356367E-4</v>
      </c>
      <c r="L124">
        <v>2.3919810911501326E-4</v>
      </c>
      <c r="M124">
        <v>6.8064235315102109E-4</v>
      </c>
      <c r="N124">
        <v>1.3503180875340662E-3</v>
      </c>
      <c r="O124">
        <v>4.7167740906722605E-4</v>
      </c>
      <c r="P124">
        <v>3.2572688876057192E-3</v>
      </c>
      <c r="Q124">
        <v>1.8262201384160557E-3</v>
      </c>
      <c r="T124">
        <f>-(G124-G125-G126-G127)</f>
        <v>-1.9440748577871148E-2</v>
      </c>
      <c r="U124">
        <v>-5.7676319482545137E-5</v>
      </c>
    </row>
    <row r="125" spans="1:21" x14ac:dyDescent="0.25">
      <c r="A125" s="4">
        <v>19</v>
      </c>
      <c r="B125" s="4">
        <f>B99-U98</f>
        <v>-0.51562836863517891</v>
      </c>
      <c r="C125" s="4">
        <v>800</v>
      </c>
      <c r="D125" s="4">
        <v>0.5</v>
      </c>
      <c r="E125" s="4">
        <v>0.09</v>
      </c>
      <c r="F125">
        <f t="shared" si="12"/>
        <v>190.3722789903741</v>
      </c>
      <c r="G125">
        <f t="shared" si="13"/>
        <v>-50.614775551371018</v>
      </c>
      <c r="H125">
        <f t="shared" si="14"/>
        <v>196.32269529833547</v>
      </c>
      <c r="J125">
        <v>7</v>
      </c>
      <c r="K125">
        <v>2.0225097460643929E-4</v>
      </c>
      <c r="L125">
        <v>1.5781494160441468E-4</v>
      </c>
      <c r="M125">
        <v>4.4906514358928869E-4</v>
      </c>
      <c r="N125">
        <v>8.9089487755569525E-4</v>
      </c>
      <c r="O125">
        <v>4.6806733897034464E-3</v>
      </c>
      <c r="P125">
        <v>1.8262201384160557E-3</v>
      </c>
      <c r="Q125">
        <v>4.1580248780497271E-2</v>
      </c>
      <c r="T125">
        <f>-(G121+G122-G123-G124)</f>
        <v>2.367389669437614E-4</v>
      </c>
      <c r="U125">
        <v>-2.2228514593212644E-5</v>
      </c>
    </row>
    <row r="126" spans="1:21" x14ac:dyDescent="0.25">
      <c r="A126" s="4">
        <v>20</v>
      </c>
      <c r="B126" s="4">
        <f>B100-U98</f>
        <v>0.48437163136482109</v>
      </c>
      <c r="C126" s="4">
        <v>125</v>
      </c>
      <c r="D126" s="4">
        <v>0.5</v>
      </c>
      <c r="E126" s="4">
        <v>0.02</v>
      </c>
      <c r="F126">
        <f t="shared" si="12"/>
        <v>6.6101485760546561</v>
      </c>
      <c r="G126">
        <f t="shared" si="13"/>
        <v>1.5508458070628344</v>
      </c>
      <c r="H126">
        <f t="shared" si="14"/>
        <v>6.4035368986948855</v>
      </c>
    </row>
    <row r="127" spans="1:21" x14ac:dyDescent="0.25">
      <c r="A127" s="4">
        <v>21</v>
      </c>
      <c r="B127" s="4">
        <f>B101-U98+U96</f>
        <v>0.6625002014793141</v>
      </c>
      <c r="C127" s="4">
        <v>800</v>
      </c>
      <c r="D127" s="4">
        <v>0.5</v>
      </c>
      <c r="E127" s="4">
        <v>0.06</v>
      </c>
      <c r="F127">
        <f t="shared" si="12"/>
        <v>126.91485266024939</v>
      </c>
      <c r="G127">
        <f t="shared" si="13"/>
        <v>55.703755931618375</v>
      </c>
      <c r="H127">
        <f t="shared" si="14"/>
        <v>168.16223091626537</v>
      </c>
    </row>
    <row r="128" spans="1:21" x14ac:dyDescent="0.25">
      <c r="A128" s="4">
        <v>22</v>
      </c>
      <c r="B128" s="4">
        <f>B102-U96</f>
        <v>0.82187142988550699</v>
      </c>
      <c r="C128" s="4">
        <v>1000</v>
      </c>
      <c r="D128" s="4">
        <v>0.5</v>
      </c>
      <c r="E128" s="4">
        <v>0.02</v>
      </c>
      <c r="F128">
        <f t="shared" si="12"/>
        <v>52.881188608437249</v>
      </c>
      <c r="G128">
        <f t="shared" si="13"/>
        <v>35.719796459704753</v>
      </c>
      <c r="H128">
        <f t="shared" si="14"/>
        <v>86.923076191323005</v>
      </c>
    </row>
    <row r="131" spans="1:21" x14ac:dyDescent="0.25">
      <c r="A131" s="1" t="s">
        <v>0</v>
      </c>
      <c r="B131" s="2" t="s">
        <v>1</v>
      </c>
      <c r="C131" s="3" t="s">
        <v>2</v>
      </c>
      <c r="D131" s="3" t="s">
        <v>3</v>
      </c>
      <c r="E131" s="3" t="s">
        <v>7</v>
      </c>
      <c r="F131" s="7" t="s">
        <v>9</v>
      </c>
      <c r="G131" s="7" t="s">
        <v>11</v>
      </c>
      <c r="H131" s="7" t="s">
        <v>13</v>
      </c>
      <c r="K131" s="8" t="s">
        <v>14</v>
      </c>
    </row>
    <row r="132" spans="1:21" x14ac:dyDescent="0.25">
      <c r="A132" s="4" t="s">
        <v>4</v>
      </c>
      <c r="B132" s="5" t="s">
        <v>5</v>
      </c>
      <c r="C132" s="6" t="s">
        <v>6</v>
      </c>
      <c r="D132" s="6" t="s">
        <v>6</v>
      </c>
      <c r="E132" s="6" t="s">
        <v>8</v>
      </c>
      <c r="F132" s="7" t="s">
        <v>10</v>
      </c>
      <c r="G132" s="7" t="s">
        <v>12</v>
      </c>
      <c r="H132" s="7" t="s">
        <v>10</v>
      </c>
      <c r="K132" s="8" t="s">
        <v>15</v>
      </c>
    </row>
    <row r="133" spans="1:21" x14ac:dyDescent="0.25">
      <c r="A133" s="4">
        <v>1</v>
      </c>
      <c r="B133" s="4">
        <f>B107+U119</f>
        <v>7.969173810183601E-2</v>
      </c>
      <c r="C133" s="4">
        <v>1000</v>
      </c>
      <c r="D133" s="4">
        <v>1</v>
      </c>
      <c r="E133" s="4">
        <v>0.02</v>
      </c>
      <c r="F133">
        <f>(8*E133*C133/(PI()*PI()*9.81*(D133^5)))</f>
        <v>1.652537144013664</v>
      </c>
      <c r="G133">
        <f>(F133*B133*ABS(B133))</f>
        <v>1.0494888476799013E-2</v>
      </c>
      <c r="H133">
        <f>ABS(2*G133/B133)</f>
        <v>0.26338711456858593</v>
      </c>
      <c r="K133">
        <v>1</v>
      </c>
      <c r="L133">
        <v>2</v>
      </c>
      <c r="M133">
        <v>3</v>
      </c>
      <c r="N133">
        <v>4</v>
      </c>
      <c r="O133">
        <v>5</v>
      </c>
      <c r="P133">
        <v>6</v>
      </c>
      <c r="Q133">
        <v>7</v>
      </c>
    </row>
    <row r="134" spans="1:21" x14ac:dyDescent="0.25">
      <c r="A134" s="4">
        <v>2</v>
      </c>
      <c r="B134" s="4">
        <f>B108+U119-U120</f>
        <v>3.002829429010069</v>
      </c>
      <c r="C134" s="4">
        <v>925</v>
      </c>
      <c r="D134" s="4">
        <v>0.75</v>
      </c>
      <c r="E134" s="4">
        <v>0.01</v>
      </c>
      <c r="F134">
        <f t="shared" ref="F134:F154" si="15">(8*E134*C134/(PI()*PI()*9.81*(D134^5)))</f>
        <v>3.2207472897319809</v>
      </c>
      <c r="G134">
        <f t="shared" ref="G134:G154" si="16">(F134*B134*ABS(B134))</f>
        <v>29.041428646717037</v>
      </c>
      <c r="H134">
        <f t="shared" ref="H134:H154" si="17">ABS(2*G134/B134)</f>
        <v>19.342709490023221</v>
      </c>
      <c r="J134">
        <v>1</v>
      </c>
      <c r="K134">
        <f>(H133+H134+H135+H136)</f>
        <v>135.83405593538021</v>
      </c>
      <c r="L134">
        <f>-(H134)</f>
        <v>-19.342709490023221</v>
      </c>
      <c r="M134">
        <f>-(H135)</f>
        <v>-54.379683031203989</v>
      </c>
      <c r="N134">
        <v>0</v>
      </c>
      <c r="O134">
        <v>0</v>
      </c>
      <c r="P134">
        <v>0</v>
      </c>
      <c r="Q134">
        <v>0</v>
      </c>
    </row>
    <row r="135" spans="1:21" x14ac:dyDescent="0.25">
      <c r="A135" s="4">
        <v>3</v>
      </c>
      <c r="B135" s="4">
        <f>B109+U119-U121</f>
        <v>1.1155620171094245</v>
      </c>
      <c r="C135" s="4">
        <v>1000</v>
      </c>
      <c r="D135" s="4">
        <v>0.75</v>
      </c>
      <c r="E135" s="4">
        <v>7.0000000000000007E-2</v>
      </c>
      <c r="F135">
        <f t="shared" si="15"/>
        <v>24.373222733106882</v>
      </c>
      <c r="G135">
        <f t="shared" si="16"/>
        <v>30.331954446030533</v>
      </c>
      <c r="H135">
        <f t="shared" si="17"/>
        <v>54.379683031203989</v>
      </c>
      <c r="J135">
        <v>2</v>
      </c>
      <c r="K135">
        <f>-(H134)</f>
        <v>-19.342709490023221</v>
      </c>
      <c r="L135">
        <f>(H134+H141+H142+H143)</f>
        <v>95.451391584069597</v>
      </c>
      <c r="M135">
        <v>0</v>
      </c>
      <c r="N135">
        <f>-(H141)</f>
        <v>-12.517364862423745</v>
      </c>
      <c r="O135">
        <v>0</v>
      </c>
      <c r="P135">
        <v>0</v>
      </c>
      <c r="Q135">
        <v>0</v>
      </c>
    </row>
    <row r="136" spans="1:21" x14ac:dyDescent="0.25">
      <c r="A136" s="4">
        <v>4</v>
      </c>
      <c r="B136" s="4">
        <f>B110-U119</f>
        <v>1.9203082618981639</v>
      </c>
      <c r="C136" s="4">
        <v>925</v>
      </c>
      <c r="D136" s="4">
        <v>0.75</v>
      </c>
      <c r="E136" s="4">
        <v>0.05</v>
      </c>
      <c r="F136">
        <f t="shared" si="15"/>
        <v>16.103736448659905</v>
      </c>
      <c r="G136">
        <f t="shared" si="16"/>
        <v>59.38387798112619</v>
      </c>
      <c r="H136">
        <f t="shared" si="17"/>
        <v>61.848276299584427</v>
      </c>
      <c r="J136">
        <v>3</v>
      </c>
      <c r="K136">
        <f>-H135</f>
        <v>-54.379683031203989</v>
      </c>
      <c r="L136">
        <v>0</v>
      </c>
      <c r="M136">
        <f>(H135+H137+H138+H139+H140)</f>
        <v>389.86636714242343</v>
      </c>
      <c r="N136">
        <f>-H140</f>
        <v>-184.17091888036362</v>
      </c>
      <c r="O136">
        <v>0</v>
      </c>
      <c r="P136">
        <v>0</v>
      </c>
      <c r="Q136">
        <v>0</v>
      </c>
    </row>
    <row r="137" spans="1:21" x14ac:dyDescent="0.25">
      <c r="A137" s="4">
        <v>5</v>
      </c>
      <c r="B137" s="4">
        <f>B111-U121</f>
        <v>2.0358702790075878</v>
      </c>
      <c r="C137" s="4">
        <v>350</v>
      </c>
      <c r="D137" s="4">
        <v>0.5</v>
      </c>
      <c r="E137" s="4">
        <v>0.03</v>
      </c>
      <c r="F137">
        <f t="shared" si="15"/>
        <v>27.762624019429555</v>
      </c>
      <c r="G137">
        <f t="shared" si="16"/>
        <v>115.06962988341267</v>
      </c>
      <c r="H137">
        <f t="shared" si="17"/>
        <v>113.04220221683761</v>
      </c>
      <c r="J137">
        <v>4</v>
      </c>
      <c r="K137">
        <v>0</v>
      </c>
      <c r="L137">
        <f>-(H141)</f>
        <v>-12.517364862423745</v>
      </c>
      <c r="M137">
        <f>-H140</f>
        <v>-184.17091888036362</v>
      </c>
      <c r="N137">
        <f>(H140+H141+H144+H146+H153+H154)</f>
        <v>505.04816425822952</v>
      </c>
      <c r="O137">
        <f>-H146</f>
        <v>-12.423812629996977</v>
      </c>
      <c r="P137">
        <f>-H153</f>
        <v>-168.17321638796241</v>
      </c>
      <c r="Q137">
        <v>0</v>
      </c>
    </row>
    <row r="138" spans="1:21" x14ac:dyDescent="0.25">
      <c r="A138" s="4">
        <v>6</v>
      </c>
      <c r="B138" s="4">
        <f>B112-U121</f>
        <v>1.0358702790075884</v>
      </c>
      <c r="C138" s="4">
        <v>671</v>
      </c>
      <c r="D138" s="4">
        <v>0.5</v>
      </c>
      <c r="E138" s="4">
        <v>0.01</v>
      </c>
      <c r="F138">
        <f t="shared" si="15"/>
        <v>17.741638778130696</v>
      </c>
      <c r="G138">
        <f t="shared" si="16"/>
        <v>19.037261601246783</v>
      </c>
      <c r="H138">
        <f t="shared" si="17"/>
        <v>36.756072622308189</v>
      </c>
      <c r="J138">
        <v>5</v>
      </c>
      <c r="K138">
        <v>0</v>
      </c>
      <c r="L138">
        <v>0</v>
      </c>
      <c r="M138">
        <v>0</v>
      </c>
      <c r="N138">
        <f>-(H146)</f>
        <v>-12.423812629996977</v>
      </c>
      <c r="O138">
        <f>(H145+H146+H147)</f>
        <v>61.217231443001062</v>
      </c>
      <c r="P138">
        <v>0</v>
      </c>
      <c r="Q138">
        <f>-H147</f>
        <v>-6.6249483173433452</v>
      </c>
    </row>
    <row r="139" spans="1:21" x14ac:dyDescent="0.25">
      <c r="A139" s="4">
        <v>7</v>
      </c>
      <c r="B139" s="4">
        <f>B113-U121</f>
        <v>3.5870279007588317E-2</v>
      </c>
      <c r="C139" s="4">
        <v>400</v>
      </c>
      <c r="D139" s="4">
        <v>0.5</v>
      </c>
      <c r="E139" s="4">
        <v>0.02</v>
      </c>
      <c r="F139">
        <f t="shared" si="15"/>
        <v>21.1524754433749</v>
      </c>
      <c r="G139">
        <f t="shared" si="16"/>
        <v>2.7216401870986742E-2</v>
      </c>
      <c r="H139">
        <f t="shared" si="17"/>
        <v>1.5174903917100362</v>
      </c>
      <c r="J139">
        <v>6</v>
      </c>
      <c r="K139">
        <v>0</v>
      </c>
      <c r="L139">
        <v>0</v>
      </c>
      <c r="M139">
        <v>0</v>
      </c>
      <c r="N139">
        <f>-H153</f>
        <v>-168.17321638796241</v>
      </c>
      <c r="O139">
        <v>0</v>
      </c>
      <c r="P139">
        <f>(H150+H151+H152+H153)</f>
        <v>384.14710711062526</v>
      </c>
      <c r="Q139">
        <f>-H150</f>
        <v>-13.26885597231762</v>
      </c>
    </row>
    <row r="140" spans="1:21" x14ac:dyDescent="0.25">
      <c r="A140" s="4">
        <v>8</v>
      </c>
      <c r="B140" s="4">
        <f>B114+U121-U122</f>
        <v>1.7860155482924236</v>
      </c>
      <c r="C140" s="4">
        <v>650</v>
      </c>
      <c r="D140" s="4">
        <v>0.5</v>
      </c>
      <c r="E140" s="4">
        <v>0.03</v>
      </c>
      <c r="F140">
        <f t="shared" si="15"/>
        <v>51.559158893226318</v>
      </c>
      <c r="G140">
        <f t="shared" si="16"/>
        <v>164.46606233181603</v>
      </c>
      <c r="H140">
        <f t="shared" si="17"/>
        <v>184.17091888036362</v>
      </c>
      <c r="J140">
        <v>7</v>
      </c>
      <c r="K140">
        <v>0</v>
      </c>
      <c r="L140">
        <v>0</v>
      </c>
      <c r="M140">
        <v>0</v>
      </c>
      <c r="N140">
        <v>0</v>
      </c>
      <c r="O140">
        <f>-H147</f>
        <v>-6.6249483173433452</v>
      </c>
      <c r="P140">
        <f>-H150</f>
        <v>-13.26885597231762</v>
      </c>
      <c r="Q140">
        <f>(H147+H148+H149+H150)</f>
        <v>25.377727342122498</v>
      </c>
    </row>
    <row r="141" spans="1:21" x14ac:dyDescent="0.25">
      <c r="A141" s="4">
        <v>9</v>
      </c>
      <c r="B141" s="4">
        <f>B115+U122-U120</f>
        <v>-0.89874813639177908</v>
      </c>
      <c r="C141" s="4">
        <v>1000</v>
      </c>
      <c r="D141" s="4">
        <v>0.75</v>
      </c>
      <c r="E141" s="4">
        <v>0.02</v>
      </c>
      <c r="F141">
        <f t="shared" si="15"/>
        <v>6.9637779237448232</v>
      </c>
      <c r="G141">
        <f t="shared" si="16"/>
        <v>-5.62497917131964</v>
      </c>
      <c r="H141">
        <f t="shared" si="17"/>
        <v>12.517364862423745</v>
      </c>
    </row>
    <row r="142" spans="1:21" x14ac:dyDescent="0.25">
      <c r="A142" s="4">
        <v>10</v>
      </c>
      <c r="B142" s="4">
        <f>B116-U120</f>
        <v>3.9231376909082329</v>
      </c>
      <c r="C142" s="4">
        <v>1000</v>
      </c>
      <c r="D142" s="4">
        <v>1</v>
      </c>
      <c r="E142" s="4">
        <v>0.06</v>
      </c>
      <c r="F142">
        <f t="shared" si="15"/>
        <v>4.9576114320409923</v>
      </c>
      <c r="G142">
        <f t="shared" si="16"/>
        <v>76.302643863680245</v>
      </c>
      <c r="H142">
        <f t="shared" si="17"/>
        <v>38.898784531835112</v>
      </c>
      <c r="K142" t="s">
        <v>16</v>
      </c>
    </row>
    <row r="143" spans="1:21" x14ac:dyDescent="0.25">
      <c r="A143" s="4">
        <v>11</v>
      </c>
      <c r="B143" s="4">
        <f>B117+U120</f>
        <v>8.0768623090917675</v>
      </c>
      <c r="C143" s="4">
        <v>925</v>
      </c>
      <c r="D143" s="4">
        <v>1</v>
      </c>
      <c r="E143" s="4">
        <v>0.02</v>
      </c>
      <c r="F143">
        <f t="shared" si="15"/>
        <v>1.5285968582126392</v>
      </c>
      <c r="G143">
        <f t="shared" si="16"/>
        <v>99.719093339464891</v>
      </c>
      <c r="H143">
        <f t="shared" si="17"/>
        <v>24.692532699787517</v>
      </c>
      <c r="K143" t="s">
        <v>15</v>
      </c>
      <c r="T143" t="s">
        <v>17</v>
      </c>
      <c r="U143" t="s">
        <v>18</v>
      </c>
    </row>
    <row r="144" spans="1:21" x14ac:dyDescent="0.25">
      <c r="A144" s="4">
        <v>12</v>
      </c>
      <c r="B144" s="4">
        <f>B118+U122</f>
        <v>6.1781141726999884</v>
      </c>
      <c r="C144" s="4">
        <v>800</v>
      </c>
      <c r="D144" s="4">
        <v>1</v>
      </c>
      <c r="E144" s="4">
        <v>0.05</v>
      </c>
      <c r="F144">
        <f t="shared" si="15"/>
        <v>3.3050742880273281</v>
      </c>
      <c r="G144">
        <f t="shared" si="16"/>
        <v>126.15169359243137</v>
      </c>
      <c r="H144">
        <f t="shared" si="17"/>
        <v>40.83825260137592</v>
      </c>
      <c r="K144">
        <v>1</v>
      </c>
      <c r="L144">
        <v>2</v>
      </c>
      <c r="M144">
        <v>3</v>
      </c>
      <c r="N144">
        <v>4</v>
      </c>
      <c r="O144">
        <v>5</v>
      </c>
      <c r="P144">
        <v>6</v>
      </c>
      <c r="Q144">
        <v>7</v>
      </c>
    </row>
    <row r="145" spans="1:21" x14ac:dyDescent="0.25">
      <c r="A145" s="4">
        <v>13</v>
      </c>
      <c r="B145" s="4">
        <f>B119+U123</f>
        <v>1.322717646709203</v>
      </c>
      <c r="C145" s="4">
        <v>763</v>
      </c>
      <c r="D145" s="4">
        <v>0.75</v>
      </c>
      <c r="E145" s="4">
        <v>0.06</v>
      </c>
      <c r="F145">
        <f t="shared" si="15"/>
        <v>15.9400876674519</v>
      </c>
      <c r="G145">
        <f t="shared" si="16"/>
        <v>27.888490029673413</v>
      </c>
      <c r="H145">
        <f t="shared" si="17"/>
        <v>42.168470495660735</v>
      </c>
      <c r="J145">
        <v>1</v>
      </c>
      <c r="K145">
        <f t="array" ref="K145:Q151">MINVERSE(K134:Q140)</f>
        <v>8.1985125414229219E-3</v>
      </c>
      <c r="L145">
        <v>1.7511270716827833E-3</v>
      </c>
      <c r="M145">
        <v>1.4668285003631069E-3</v>
      </c>
      <c r="N145">
        <v>6.8433488899230413E-4</v>
      </c>
      <c r="O145">
        <v>1.6077247319658437E-4</v>
      </c>
      <c r="P145">
        <v>3.0657689862413303E-4</v>
      </c>
      <c r="Q145">
        <v>2.0226531591512371E-4</v>
      </c>
      <c r="T145">
        <f>-(G133+G134+G135-G136)</f>
        <v>-9.8182795227330644E-11</v>
      </c>
      <c r="U145">
        <f t="array" ref="U145:U151">MMULT(K145:Q151,T145:T151)</f>
        <v>-2.6969771523104878E-10</v>
      </c>
    </row>
    <row r="146" spans="1:21" x14ac:dyDescent="0.25">
      <c r="A146" s="4">
        <v>14</v>
      </c>
      <c r="B146" s="4">
        <f>B120+U122-U123</f>
        <v>3.855396525990785</v>
      </c>
      <c r="C146" s="4">
        <v>650</v>
      </c>
      <c r="D146" s="4">
        <v>1</v>
      </c>
      <c r="E146" s="4">
        <v>0.03</v>
      </c>
      <c r="F146">
        <f t="shared" si="15"/>
        <v>1.6112237154133224</v>
      </c>
      <c r="G146">
        <f t="shared" si="16"/>
        <v>23.949362026625391</v>
      </c>
      <c r="H146">
        <f t="shared" si="17"/>
        <v>12.423812629996977</v>
      </c>
      <c r="J146">
        <v>2</v>
      </c>
      <c r="K146">
        <v>1.7511270716827831E-3</v>
      </c>
      <c r="L146">
        <v>1.0901419022846344E-2</v>
      </c>
      <c r="M146">
        <v>4.9650365562990109E-4</v>
      </c>
      <c r="N146">
        <v>5.3398409469725312E-4</v>
      </c>
      <c r="O146">
        <v>1.2545019249059788E-4</v>
      </c>
      <c r="P146">
        <v>2.3922087022036989E-4</v>
      </c>
      <c r="Q146">
        <v>1.5782691098306087E-4</v>
      </c>
      <c r="T146">
        <f>-(G143-G141-G134-G142)</f>
        <v>-3.872457909892546E-10</v>
      </c>
      <c r="U146">
        <v>-2.1416315618310062E-10</v>
      </c>
    </row>
    <row r="147" spans="1:21" x14ac:dyDescent="0.25">
      <c r="A147" s="4">
        <v>15</v>
      </c>
      <c r="B147" s="4">
        <f>B121-U123+U125</f>
        <v>1.1891799950199895</v>
      </c>
      <c r="C147" s="4">
        <v>400</v>
      </c>
      <c r="D147" s="4">
        <v>0.75</v>
      </c>
      <c r="E147" s="4">
        <v>0.02</v>
      </c>
      <c r="F147">
        <f t="shared" si="15"/>
        <v>2.7855111694979291</v>
      </c>
      <c r="G147">
        <f t="shared" si="16"/>
        <v>3.9391280035130234</v>
      </c>
      <c r="H147">
        <f t="shared" si="17"/>
        <v>6.6249483173433452</v>
      </c>
      <c r="J147">
        <v>3</v>
      </c>
      <c r="K147">
        <v>1.4668285003631067E-3</v>
      </c>
      <c r="L147">
        <v>4.9650365562990109E-4</v>
      </c>
      <c r="M147">
        <v>3.4873601320097596E-3</v>
      </c>
      <c r="N147">
        <v>1.5194513790468011E-3</v>
      </c>
      <c r="O147">
        <v>3.5696843758913213E-4</v>
      </c>
      <c r="P147">
        <v>6.8070282385320391E-4</v>
      </c>
      <c r="Q147">
        <v>4.4909636808540359E-4</v>
      </c>
      <c r="T147">
        <f>-(G140-G139-G138-G137-G135)</f>
        <v>7.4492945145721023E-10</v>
      </c>
      <c r="U147">
        <v>-5.9569041638229286E-10</v>
      </c>
    </row>
    <row r="148" spans="1:21" x14ac:dyDescent="0.25">
      <c r="A148" s="4">
        <v>16</v>
      </c>
      <c r="B148" s="4">
        <f>B122+U125</f>
        <v>1.5118976417291925</v>
      </c>
      <c r="C148" s="4">
        <v>125</v>
      </c>
      <c r="D148" s="4">
        <v>0.75</v>
      </c>
      <c r="E148" s="4">
        <v>0.02</v>
      </c>
      <c r="F148">
        <f t="shared" si="15"/>
        <v>0.8704722404681029</v>
      </c>
      <c r="G148">
        <f t="shared" si="16"/>
        <v>1.9897554603320755</v>
      </c>
      <c r="H148">
        <f t="shared" si="17"/>
        <v>2.6321298551089027</v>
      </c>
      <c r="J148">
        <v>4</v>
      </c>
      <c r="K148">
        <v>6.8433488899230423E-4</v>
      </c>
      <c r="L148">
        <v>5.3398409469725323E-4</v>
      </c>
      <c r="M148">
        <v>1.5194513790468013E-3</v>
      </c>
      <c r="N148">
        <v>3.0144231142624684E-3</v>
      </c>
      <c r="O148">
        <v>7.0818581243835591E-4</v>
      </c>
      <c r="P148">
        <v>1.3504389508363658E-3</v>
      </c>
      <c r="Q148">
        <v>8.9095741473295821E-4</v>
      </c>
      <c r="T148">
        <f>-(G141+G144+G146+G153-G154-G140)</f>
        <v>-2.242474579361442E-7</v>
      </c>
      <c r="U148">
        <v>-1.1854125129347561E-9</v>
      </c>
    </row>
    <row r="149" spans="1:21" x14ac:dyDescent="0.25">
      <c r="A149" s="4">
        <v>17</v>
      </c>
      <c r="B149" s="4">
        <f>B123-U125</f>
        <v>-0.5118976417291925</v>
      </c>
      <c r="C149" s="4">
        <v>400</v>
      </c>
      <c r="D149" s="4">
        <v>0.75</v>
      </c>
      <c r="E149" s="4">
        <v>0.02</v>
      </c>
      <c r="F149">
        <f t="shared" si="15"/>
        <v>2.7855111694979291</v>
      </c>
      <c r="G149">
        <f t="shared" si="16"/>
        <v>-0.72991310621208239</v>
      </c>
      <c r="H149">
        <f t="shared" si="17"/>
        <v>2.8517931973526296</v>
      </c>
      <c r="J149">
        <v>5</v>
      </c>
      <c r="K149">
        <v>1.6077247319658435E-4</v>
      </c>
      <c r="L149">
        <v>1.2545019249059788E-4</v>
      </c>
      <c r="M149">
        <v>3.5696843758913202E-4</v>
      </c>
      <c r="N149">
        <v>7.081858124383557E-4</v>
      </c>
      <c r="O149">
        <v>1.6985548675878117E-2</v>
      </c>
      <c r="P149">
        <v>4.7171101956188449E-4</v>
      </c>
      <c r="Q149">
        <v>4.6807756304232959E-3</v>
      </c>
      <c r="T149">
        <f>-(G145-G146-G147)</f>
        <v>4.6500092665269221E-10</v>
      </c>
      <c r="U149">
        <v>-3.0413222868089375E-10</v>
      </c>
    </row>
    <row r="150" spans="1:21" x14ac:dyDescent="0.25">
      <c r="A150" s="4">
        <v>18</v>
      </c>
      <c r="B150" s="4">
        <f>B124+U124-U125</f>
        <v>1.0036730505865037</v>
      </c>
      <c r="C150" s="4">
        <v>125</v>
      </c>
      <c r="D150" s="4">
        <v>0.5</v>
      </c>
      <c r="E150" s="4">
        <v>0.02</v>
      </c>
      <c r="F150">
        <f t="shared" si="15"/>
        <v>6.6101485760546561</v>
      </c>
      <c r="G150">
        <f t="shared" si="16"/>
        <v>6.6587965757644874</v>
      </c>
      <c r="H150">
        <f t="shared" si="17"/>
        <v>13.26885597231762</v>
      </c>
      <c r="J150">
        <v>6</v>
      </c>
      <c r="K150">
        <v>3.0657689862413298E-4</v>
      </c>
      <c r="L150">
        <v>2.3922087022036989E-4</v>
      </c>
      <c r="M150">
        <v>6.807028238532038E-4</v>
      </c>
      <c r="N150">
        <v>1.3504389508363656E-3</v>
      </c>
      <c r="O150">
        <v>4.7171101956188454E-4</v>
      </c>
      <c r="P150">
        <v>3.2574520249862354E-3</v>
      </c>
      <c r="Q150">
        <v>1.8263149515625305E-3</v>
      </c>
      <c r="T150">
        <f>-(G150-G151-G152-G153)</f>
        <v>-3.8188174045217238E-7</v>
      </c>
      <c r="U150">
        <v>-1.5357669289692899E-9</v>
      </c>
    </row>
    <row r="151" spans="1:21" x14ac:dyDescent="0.25">
      <c r="A151" s="4">
        <v>19</v>
      </c>
      <c r="B151" s="4">
        <f>B125-U124</f>
        <v>-0.51557069231569641</v>
      </c>
      <c r="C151" s="4">
        <v>800</v>
      </c>
      <c r="D151" s="4">
        <v>0.5</v>
      </c>
      <c r="E151" s="4">
        <v>0.09</v>
      </c>
      <c r="F151">
        <f t="shared" si="15"/>
        <v>190.3722789903741</v>
      </c>
      <c r="G151">
        <f t="shared" si="16"/>
        <v>-50.603453014159719</v>
      </c>
      <c r="H151">
        <f t="shared" si="17"/>
        <v>196.30073535356817</v>
      </c>
      <c r="J151">
        <v>7</v>
      </c>
      <c r="K151">
        <v>2.0226531591512373E-4</v>
      </c>
      <c r="L151">
        <v>1.5782691098306092E-4</v>
      </c>
      <c r="M151">
        <v>4.4909636808540364E-4</v>
      </c>
      <c r="N151">
        <v>8.9095741473295821E-4</v>
      </c>
      <c r="O151">
        <v>4.6807756304232968E-3</v>
      </c>
      <c r="P151">
        <v>1.8263149515625303E-3</v>
      </c>
      <c r="Q151">
        <v>4.1581462061714765E-2</v>
      </c>
      <c r="T151">
        <f>-(G147+G148-G149-G150)</f>
        <v>5.7073057391221482E-9</v>
      </c>
      <c r="U151">
        <v>-6.5748301729818193E-10</v>
      </c>
    </row>
    <row r="152" spans="1:21" x14ac:dyDescent="0.25">
      <c r="A152" s="4">
        <v>20</v>
      </c>
      <c r="B152" s="4">
        <f>B126-U124</f>
        <v>0.48442930768430364</v>
      </c>
      <c r="C152" s="4">
        <v>125</v>
      </c>
      <c r="D152" s="4">
        <v>0.5</v>
      </c>
      <c r="E152" s="4">
        <v>0.02</v>
      </c>
      <c r="F152">
        <f t="shared" si="15"/>
        <v>6.6101485760546561</v>
      </c>
      <c r="G152">
        <f t="shared" si="16"/>
        <v>1.5512151614918634</v>
      </c>
      <c r="H152">
        <f t="shared" si="17"/>
        <v>6.4042993967770849</v>
      </c>
    </row>
    <row r="153" spans="1:21" x14ac:dyDescent="0.25">
      <c r="A153" s="4">
        <v>21</v>
      </c>
      <c r="B153" s="4">
        <f>B127-U124+U122</f>
        <v>0.66254348038429167</v>
      </c>
      <c r="C153" s="4">
        <v>800</v>
      </c>
      <c r="D153" s="4">
        <v>0.5</v>
      </c>
      <c r="E153" s="4">
        <v>0.06</v>
      </c>
      <c r="F153">
        <f t="shared" si="15"/>
        <v>126.91485266024939</v>
      </c>
      <c r="G153">
        <f t="shared" si="16"/>
        <v>55.711034046550608</v>
      </c>
      <c r="H153">
        <f t="shared" si="17"/>
        <v>168.17321638796241</v>
      </c>
    </row>
    <row r="154" spans="1:21" x14ac:dyDescent="0.25">
      <c r="A154" s="4">
        <v>22</v>
      </c>
      <c r="B154" s="4">
        <f>B128-U122</f>
        <v>0.82188582730001192</v>
      </c>
      <c r="C154" s="4">
        <v>1000</v>
      </c>
      <c r="D154" s="4">
        <v>0.5</v>
      </c>
      <c r="E154" s="4">
        <v>0.02</v>
      </c>
      <c r="F154">
        <f t="shared" si="15"/>
        <v>52.881188608437249</v>
      </c>
      <c r="G154">
        <f t="shared" si="16"/>
        <v>35.721047938224231</v>
      </c>
      <c r="H154">
        <f t="shared" si="17"/>
        <v>86.924598896106829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REDDY</dc:creator>
  <cp:lastModifiedBy>TANAY REDDY</cp:lastModifiedBy>
  <dcterms:created xsi:type="dcterms:W3CDTF">2024-02-18T12:38:21Z</dcterms:created>
  <dcterms:modified xsi:type="dcterms:W3CDTF">2024-02-18T13:27:56Z</dcterms:modified>
</cp:coreProperties>
</file>